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bookViews>
    <workbookView xWindow="28635" yWindow="90" windowWidth="14970" windowHeight="14850" activeTab="0"/>
  </bookViews>
  <sheets>
    <sheet name="Rekapitulace stavby" sheetId="1" r:id="rId1"/>
    <sheet name="0 - Demolice" sheetId="2" r:id="rId2"/>
    <sheet name="1 - Stavební část" sheetId="3" r:id="rId3"/>
    <sheet name="1 - ZTI" sheetId="4" r:id="rId4"/>
    <sheet name="2 - Vytápění" sheetId="5" r:id="rId5"/>
    <sheet name="3 - Klimatizace" sheetId="6" r:id="rId6"/>
    <sheet name="1 - Strukturovaná kabeláž" sheetId="7" r:id="rId7"/>
    <sheet name="2 - Slaboproudé  rozvody ..." sheetId="8" r:id="rId8"/>
    <sheet name="3 - Společná TV anténa" sheetId="9" r:id="rId9"/>
    <sheet name="4 - Systém pro nevidomé" sheetId="10" r:id="rId10"/>
    <sheet name="5 - Přeložka NN kabelů" sheetId="11" r:id="rId11"/>
    <sheet name="6 - Silnoproud" sheetId="12" r:id="rId12"/>
    <sheet name="7 - MaR" sheetId="13" r:id="rId13"/>
    <sheet name="8 - VZT" sheetId="14" r:id="rId14"/>
    <sheet name="1 - Centrální míchání a p..." sheetId="15" r:id="rId15"/>
    <sheet name="2 - Rozvody medicinálních..." sheetId="16" r:id="rId16"/>
    <sheet name="VRN - Ostatní a vedlejší ..." sheetId="17" r:id="rId17"/>
    <sheet name="Pokyny pro vyplnění" sheetId="18" r:id="rId18"/>
  </sheets>
  <definedNames>
    <definedName name="_xlnm._FilterDatabase" localSheetId="1" hidden="1">'0 - Demolice'!$C$85:$K$161</definedName>
    <definedName name="_xlnm._FilterDatabase" localSheetId="14" hidden="1">'1 - Centrální míchání a p...'!$C$86:$K$93</definedName>
    <definedName name="_xlnm._FilterDatabase" localSheetId="2" hidden="1">'1 - Stavební část'!$C$111:$K$2231</definedName>
    <definedName name="_xlnm._FilterDatabase" localSheetId="6" hidden="1">'1 - Strukturovaná kabeláž'!$C$91:$K$125</definedName>
    <definedName name="_xlnm._FilterDatabase" localSheetId="3" hidden="1">'1 - ZTI'!$C$101:$K$359</definedName>
    <definedName name="_xlnm._FilterDatabase" localSheetId="15" hidden="1">'2 - Rozvody medicinálních...'!$C$88:$K$192</definedName>
    <definedName name="_xlnm._FilterDatabase" localSheetId="7" hidden="1">'2 - Slaboproudé  rozvody ...'!$C$98:$K$200</definedName>
    <definedName name="_xlnm._FilterDatabase" localSheetId="4" hidden="1">'2 - Vytápění'!$C$94:$K$320</definedName>
    <definedName name="_xlnm._FilterDatabase" localSheetId="5" hidden="1">'3 - Klimatizace'!$C$89:$K$183</definedName>
    <definedName name="_xlnm._FilterDatabase" localSheetId="8" hidden="1">'3 - Společná TV anténa'!$C$91:$K$123</definedName>
    <definedName name="_xlnm._FilterDatabase" localSheetId="9" hidden="1">'4 - Systém pro nevidomé'!$C$92:$K$97</definedName>
    <definedName name="_xlnm._FilterDatabase" localSheetId="10" hidden="1">'5 - Přeložka NN kabelů'!$C$88:$K$109</definedName>
    <definedName name="_xlnm._FilterDatabase" localSheetId="11" hidden="1">'6 - Silnoproud'!$C$97:$K$273</definedName>
    <definedName name="_xlnm._FilterDatabase" localSheetId="12" hidden="1">'7 - MaR'!$C$91:$K$149</definedName>
    <definedName name="_xlnm._FilterDatabase" localSheetId="13" hidden="1">'8 - VZT'!$C$133:$K$413</definedName>
    <definedName name="_xlnm._FilterDatabase" localSheetId="16" hidden="1">'VRN - Ostatní a vedlejší ...'!$C$79:$K$95</definedName>
    <definedName name="_xlnm.Print_Area" localSheetId="1">'0 - Demolice'!$C$4:$J$39,'0 - Demolice'!$C$45:$J$67,'0 - Demolice'!$C$73:$K$161</definedName>
    <definedName name="_xlnm.Print_Area" localSheetId="14">'1 - Centrální míchání a p...'!$C$4:$J$41,'1 - Centrální míchání a p...'!$C$47:$J$66,'1 - Centrální míchání a p...'!$C$72:$K$93</definedName>
    <definedName name="_xlnm.Print_Area" localSheetId="2">'1 - Stavební část'!$C$4:$J$39,'1 - Stavební část'!$C$45:$J$93,'1 - Stavební část'!$C$99:$K$2231</definedName>
    <definedName name="_xlnm.Print_Area" localSheetId="6">'1 - Strukturovaná kabeláž'!$C$4:$J$43,'1 - Strukturovaná kabeláž'!$C$49:$J$69,'1 - Strukturovaná kabeláž'!$C$75:$K$125</definedName>
    <definedName name="_xlnm.Print_Area" localSheetId="3">'1 - ZTI'!$C$4:$J$41,'1 - ZTI'!$C$47:$J$81,'1 - ZTI'!$C$87:$K$359</definedName>
    <definedName name="_xlnm.Print_Area" localSheetId="15">'2 - Rozvody medicinálních...'!$C$4:$J$41,'2 - Rozvody medicinálních...'!$C$47:$J$68,'2 - Rozvody medicinálních...'!$C$74:$K$192</definedName>
    <definedName name="_xlnm.Print_Area" localSheetId="7">'2 - Slaboproudé  rozvody ...'!$C$4:$J$43,'2 - Slaboproudé  rozvody ...'!$C$49:$J$76,'2 - Slaboproudé  rozvody ...'!$C$82:$K$200</definedName>
    <definedName name="_xlnm.Print_Area" localSheetId="4">'2 - Vytápění'!$C$4:$J$41,'2 - Vytápění'!$C$47:$J$74,'2 - Vytápění'!$C$80:$K$320</definedName>
    <definedName name="_xlnm.Print_Area" localSheetId="5">'3 - Klimatizace'!$C$4:$J$41,'3 - Klimatizace'!$C$47:$J$69,'3 - Klimatizace'!$C$75:$K$183</definedName>
    <definedName name="_xlnm.Print_Area" localSheetId="8">'3 - Společná TV anténa'!$C$4:$J$43,'3 - Společná TV anténa'!$C$49:$J$69,'3 - Společná TV anténa'!$C$75:$K$123</definedName>
    <definedName name="_xlnm.Print_Area" localSheetId="9">'4 - Systém pro nevidomé'!$C$4:$J$43,'4 - Systém pro nevidomé'!$C$49:$J$70,'4 - Systém pro nevidomé'!$C$76:$K$97</definedName>
    <definedName name="_xlnm.Print_Area" localSheetId="10">'5 - Přeložka NN kabelů'!$C$4:$J$41,'5 - Přeložka NN kabelů'!$C$47:$J$68,'5 - Přeložka NN kabelů'!$C$74:$K$109</definedName>
    <definedName name="_xlnm.Print_Area" localSheetId="11">'6 - Silnoproud'!$C$4:$J$41,'6 - Silnoproud'!$C$47:$J$77,'6 - Silnoproud'!$C$83:$K$273</definedName>
    <definedName name="_xlnm.Print_Area" localSheetId="12">'7 - MaR'!$C$4:$J$41,'7 - MaR'!$C$47:$J$71,'7 - MaR'!$C$77:$K$149</definedName>
    <definedName name="_xlnm.Print_Area" localSheetId="13">'8 - VZT'!$C$4:$J$41,'8 - VZT'!$C$47:$J$113,'8 - VZT'!$C$119:$K$413</definedName>
    <definedName name="_xlnm.Print_Area" localSheetId="17">'Pokyny pro vyplnění'!$B$2:$K$71,'Pokyny pro vyplnění'!$B$74:$K$118,'Pokyny pro vyplnění'!$B$121:$K$161,'Pokyny pro vyplnění'!$B$164:$K$218</definedName>
    <definedName name="_xlnm.Print_Area" localSheetId="0">'Rekapitulace stavby'!$D$4:$AO$36,'Rekapitulace stavby'!$C$42:$AQ$74</definedName>
    <definedName name="_xlnm.Print_Area" localSheetId="16">'VRN - Ostatní a vedlejší ...'!$C$4:$J$39,'VRN - Ostatní a vedlejší ...'!$C$45:$J$61,'VRN - Ostatní a vedlejší ...'!$C$67:$K$95</definedName>
    <definedName name="_xlnm.Print_Titles" localSheetId="0">'Rekapitulace stavby'!$52:$52</definedName>
    <definedName name="_xlnm.Print_Titles" localSheetId="1">'0 - Demolice'!$85:$85</definedName>
    <definedName name="_xlnm.Print_Titles" localSheetId="2">'1 - Stavební část'!$111:$111</definedName>
    <definedName name="_xlnm.Print_Titles" localSheetId="3">'1 - ZTI'!$101:$101</definedName>
    <definedName name="_xlnm.Print_Titles" localSheetId="4">'2 - Vytápění'!$94:$94</definedName>
    <definedName name="_xlnm.Print_Titles" localSheetId="5">'3 - Klimatizace'!$89:$89</definedName>
    <definedName name="_xlnm.Print_Titles" localSheetId="6">'1 - Strukturovaná kabeláž'!$91:$91</definedName>
    <definedName name="_xlnm.Print_Titles" localSheetId="7">'2 - Slaboproudé  rozvody ...'!$98:$98</definedName>
    <definedName name="_xlnm.Print_Titles" localSheetId="8">'3 - Společná TV anténa'!$91:$91</definedName>
    <definedName name="_xlnm.Print_Titles" localSheetId="9">'4 - Systém pro nevidomé'!$92:$92</definedName>
    <definedName name="_xlnm.Print_Titles" localSheetId="10">'5 - Přeložka NN kabelů'!$88:$88</definedName>
    <definedName name="_xlnm.Print_Titles" localSheetId="11">'6 - Silnoproud'!$97:$97</definedName>
    <definedName name="_xlnm.Print_Titles" localSheetId="12">'7 - MaR'!$91:$91</definedName>
    <definedName name="_xlnm.Print_Titles" localSheetId="13">'8 - VZT'!$133:$133</definedName>
    <definedName name="_xlnm.Print_Titles" localSheetId="14">'1 - Centrální míchání a p...'!$86:$86</definedName>
    <definedName name="_xlnm.Print_Titles" localSheetId="15">'2 - Rozvody medicinálních...'!$88:$88</definedName>
    <definedName name="_xlnm.Print_Titles" localSheetId="16">'VRN - Ostatní a vedlejší ...'!$79:$79</definedName>
  </definedNames>
  <calcPr calcId="181029"/>
  <extLst/>
</workbook>
</file>

<file path=xl/sharedStrings.xml><?xml version="1.0" encoding="utf-8"?>
<sst xmlns="http://schemas.openxmlformats.org/spreadsheetml/2006/main" count="41328" uniqueCount="5615">
  <si>
    <t>Export Komplet</t>
  </si>
  <si>
    <t>VZ</t>
  </si>
  <si>
    <t>2.0</t>
  </si>
  <si>
    <t/>
  </si>
  <si>
    <t>False</t>
  </si>
  <si>
    <t>{2a8a4460-4396-455e-941c-c4c178fedc6e}</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</si>
  <si>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</si>
  <si>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</si>
  <si>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</si>
  <si>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</si>
  <si>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</si>
  <si>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</si>
  <si>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</si>
  <si>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</si>
  <si>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</si>
  <si>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</si>
  <si>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</si>
  <si>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</si>
  <si>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Nové dialyzační středisko</t>
  </si>
  <si>
    <t>KSO:</t>
  </si>
  <si>
    <t>CC-CZ:</t>
  </si>
  <si>
    <t>Místo:</t>
  </si>
  <si>
    <t>Plzeňská 929, 339 01 Klatovy</t>
  </si>
  <si>
    <t>Datum:</t>
  </si>
  <si>
    <t>7. 11. 2021</t>
  </si>
  <si>
    <t>Zadavatel:</t>
  </si>
  <si>
    <t>IČ:</t>
  </si>
  <si>
    <t>Klatovská nemocnice, a. s.</t>
  </si>
  <si>
    <t>DIČ:</t>
  </si>
  <si>
    <t>Uchazeč:</t>
  </si>
  <si>
    <t>Vyplň údaj</t>
  </si>
  <si>
    <t>Projektant:</t>
  </si>
  <si>
    <t>AGP nova spol. s r.o.</t>
  </si>
  <si>
    <t>True</t>
  </si>
  <si>
    <t>Zpracovatel:</t>
  </si>
  <si>
    <t xml:space="preserve"> </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</si>
  <si>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</si>
  <si>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</si>
  <si>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</si>
  <si>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</si>
  <si>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</si>
  <si>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</si>
  <si>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</si>
  <si>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</si>
  <si>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</si>
  <si>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</si>
  <si>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</si>
  <si>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</si>
  <si>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</si>
  <si>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</si>
  <si>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</si>
  <si>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</si>
  <si>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</si>
  <si>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</si>
  <si>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</si>
  <si>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</si>
  <si>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</si>
  <si>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</si>
  <si>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</si>
  <si>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</si>
  <si>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</si>
  <si>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</si>
  <si>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</si>
  <si>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</si>
  <si>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</si>
  <si>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</si>
  <si>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</si>
  <si>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</si>
  <si>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</si>
  <si>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</si>
  <si>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</si>
  <si>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</si>
  <si>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</si>
  <si>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</si>
  <si>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</si>
  <si>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</si>
  <si>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</si>
  <si>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Demolice</t>
  </si>
  <si>
    <t>STA</t>
  </si>
  <si>
    <t>{9c7b43c8-598c-4d49-b252-70dbec2e83e3}</t>
  </si>
  <si>
    <t>2</t>
  </si>
  <si>
    <t>Stavební část</t>
  </si>
  <si>
    <t>{746f59e3-2e83-430b-9a99-c395831a2e94}</t>
  </si>
  <si>
    <t>TZB</t>
  </si>
  <si>
    <t>{807c97b6-9828-4439-a9f3-3798c69ff85d}</t>
  </si>
  <si>
    <t>ZTI</t>
  </si>
  <si>
    <t>Soupis</t>
  </si>
  <si>
    <t>{09e5746d-e14d-475d-a033-48050d07b063}</t>
  </si>
  <si>
    <t>Vytápění</t>
  </si>
  <si>
    <t>{f96ec744-afb6-4f5d-9767-791addf71e99}</t>
  </si>
  <si>
    <t>3</t>
  </si>
  <si>
    <t>Klimatizace</t>
  </si>
  <si>
    <t>{db9b14f6-4657-446e-afd4-914a3779b3ba}</t>
  </si>
  <si>
    <t>4</t>
  </si>
  <si>
    <t>Slaboproud</t>
  </si>
  <si>
    <t>{f9c1bc0b-14f4-48d5-85c3-d8a4cff66cf5}</t>
  </si>
  <si>
    <t>Strukturovaná kabeláž</t>
  </si>
  <si>
    <t>{36e32b56-704e-4edd-a376-efa7266d3443}</t>
  </si>
  <si>
    <t>Slaboproudé  rozvody - systém  sestra - pacient</t>
  </si>
  <si>
    <t>{d9db1fe4-a9fc-44e7-9ff3-05572e65cfde}</t>
  </si>
  <si>
    <t>Společná TV anténa</t>
  </si>
  <si>
    <t>{d5a20e47-085c-428f-b1ac-bc778989a968}</t>
  </si>
  <si>
    <t>Systém pro nevidomé</t>
  </si>
  <si>
    <t>{583b1ec1-d63c-4929-ac08-a422cb7bc878}</t>
  </si>
  <si>
    <t>5</t>
  </si>
  <si>
    <t>Přeložka NN kabelů</t>
  </si>
  <si>
    <t>{3cbb0b12-e87a-40d5-9c53-42ab204c83a9}</t>
  </si>
  <si>
    <t>6</t>
  </si>
  <si>
    <t>Silnoproud</t>
  </si>
  <si>
    <t>{73b0243d-7fab-45a8-98ef-833faf034f29}</t>
  </si>
  <si>
    <t>7</t>
  </si>
  <si>
    <t>MaR</t>
  </si>
  <si>
    <t>{e693d0dd-7b22-400e-bcee-8090560d9ee7}</t>
  </si>
  <si>
    <t>8</t>
  </si>
  <si>
    <t>VZT</t>
  </si>
  <si>
    <t>{4654c02b-b3c4-4121-87a9-6cee3719aa0e}</t>
  </si>
  <si>
    <t>Technologie</t>
  </si>
  <si>
    <t>{af34fee5-f690-4e00-84a4-34abe362f172}</t>
  </si>
  <si>
    <t>Centrální míchání a panely</t>
  </si>
  <si>
    <t>{d321fdff-eb90-4517-be84-849d866f86f0}</t>
  </si>
  <si>
    <t>Rozvody medicinálních plynů</t>
  </si>
  <si>
    <t>{459b4216-8237-45bf-8a8a-3e85be1b62bd}</t>
  </si>
  <si>
    <t>VRN</t>
  </si>
  <si>
    <t>Ostatní a vedlejší náklady</t>
  </si>
  <si>
    <t>{9e51f6c7-a825-44ba-bf60-f10819c7746c}</t>
  </si>
  <si>
    <t>KRYCÍ LIST SOUPISU PRACÍ</t>
  </si>
  <si>
    <t>Objekt:</t>
  </si>
  <si>
    <t>0 - Demolice</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</si>
  <si>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</si>
  <si>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</si>
  <si>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</si>
  <si>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</si>
  <si>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</si>
  <si>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</si>
  <si>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</si>
  <si>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91 - Doplňující konstrukce a práce pozemních komunikací, letišť a ploch</t>
  </si>
  <si>
    <t xml:space="preserve">      94 - Lešení a stavební výtahy</t>
  </si>
  <si>
    <t xml:space="preserve">      98 - Demolice a sanace</t>
  </si>
  <si>
    <t xml:space="preserve">    997 - Přesun sutě- MNOŽSTVÍ SUTI JE POUZE ORIENTAČNÍ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</si>
  <si>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</si>
  <si>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</si>
  <si>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</si>
  <si>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</si>
  <si>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</si>
  <si>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</si>
  <si>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</si>
  <si>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</si>
  <si>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</si>
  <si>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</si>
  <si>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</si>
  <si>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</si>
  <si>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</si>
  <si>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</si>
  <si>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</si>
  <si>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</si>
  <si>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</si>
  <si>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18</t>
  </si>
  <si>
    <t>K</t>
  </si>
  <si>
    <t>113107423</t>
  </si>
  <si>
    <t>Odstranění podkladů nebo krytů při překopech inženýrských sítí s přemístěním hmot na skládku ve vzdálenosti do 3 m nebo s naložením na dopravní prostředek strojně plochy jednotlivě do 15 m2 z kameniva hrubého drceného, o tl. vrstvy přes 200 do 300 mm</t>
  </si>
  <si>
    <t>m2</t>
  </si>
  <si>
    <t>CS ÚRS 2022 01</t>
  </si>
  <si>
    <t>459570519</t>
  </si>
  <si>
    <t>Online PSC</t>
  </si>
  <si>
    <t>https://podminky.urs.cz/item/CS_URS_2022_01/113107423</t>
  </si>
  <si>
    <t>17</t>
  </si>
  <si>
    <t>113107443</t>
  </si>
  <si>
    <t>Odstranění podkladů nebo krytů při překopech inženýrských sítí s přemístěním hmot na skládku ve vzdálenosti do 3 m nebo s naložením na dopravní prostředek strojně plochy jednotlivě do 15 m2 živičných, o tl. vrstvy přes 100 do 150 mm</t>
  </si>
  <si>
    <t>-289850686</t>
  </si>
  <si>
    <t>https://podminky.urs.cz/item/CS_URS_2022_01/113107443</t>
  </si>
  <si>
    <t>VV</t>
  </si>
  <si>
    <t>rozvod kyslíku</t>
  </si>
  <si>
    <t>9,0*0,7</t>
  </si>
  <si>
    <t>přeložka NN</t>
  </si>
  <si>
    <t>16,0*0,5</t>
  </si>
  <si>
    <t>Součet</t>
  </si>
  <si>
    <t>9</t>
  </si>
  <si>
    <t>Ostatní konstrukce a práce, bourání</t>
  </si>
  <si>
    <t>91</t>
  </si>
  <si>
    <t>Doplňující konstrukce a práce pozemních komunikací, letišť a ploch</t>
  </si>
  <si>
    <t>16</t>
  </si>
  <si>
    <t>919735113</t>
  </si>
  <si>
    <t>Řezání stávajícího živičného krytu nebo podkladu hloubky přes 100 do 150 mm</t>
  </si>
  <si>
    <t>m</t>
  </si>
  <si>
    <t>490309772</t>
  </si>
  <si>
    <t>https://podminky.urs.cz/item/CS_URS_2022_01/919735113</t>
  </si>
  <si>
    <t>9,0*2</t>
  </si>
  <si>
    <t>16,0*2</t>
  </si>
  <si>
    <t>94</t>
  </si>
  <si>
    <t>Lešení a stavební výtahy</t>
  </si>
  <si>
    <t>K243</t>
  </si>
  <si>
    <t>Lešení (pouze v případě nutnosti) montáž, pronájem, demontáž</t>
  </si>
  <si>
    <t>kpl</t>
  </si>
  <si>
    <t>1304207639</t>
  </si>
  <si>
    <t>98</t>
  </si>
  <si>
    <t>Demolice a sanace</t>
  </si>
  <si>
    <t>113151111</t>
  </si>
  <si>
    <t>Rozebírání zpevněných ploch s přemístěním na skládku na vzdálenost do 20 m nebo s naložením na dopravní prostředek ze silničních panelů</t>
  </si>
  <si>
    <t>1787303169</t>
  </si>
  <si>
    <t>https://podminky.urs.cz/item/CS_URS_2022_01/113151111</t>
  </si>
  <si>
    <t>nová zpevněná plocha</t>
  </si>
  <si>
    <t>58,5</t>
  </si>
  <si>
    <t>dvorek</t>
  </si>
  <si>
    <t>147,0</t>
  </si>
  <si>
    <t>981011714</t>
  </si>
  <si>
    <t>Demolice budov postupným rozebíráním z monolitického nebo montovaného železobetonu včetně výplňového zdiva, s podílem konstrukcí přes 20 do 25 %</t>
  </si>
  <si>
    <t>m3</t>
  </si>
  <si>
    <t>-959840704</t>
  </si>
  <si>
    <t>https://podminky.urs.cz/item/CS_URS_2022_01/981011714</t>
  </si>
  <si>
    <t>1PP</t>
  </si>
  <si>
    <t>40,0*25,0</t>
  </si>
  <si>
    <t>5,5*2,5</t>
  </si>
  <si>
    <t>981011314</t>
  </si>
  <si>
    <t>Demolice budov postupným rozebíráním z cihel, kamene, smíšeného nebo hrázděného zdiva, tvárnic na maltu vápennou nebo vápenocementovou s podílem konstrukcí přes 20 do 25 %</t>
  </si>
  <si>
    <t>-48683006</t>
  </si>
  <si>
    <t>https://podminky.urs.cz/item/CS_URS_2022_01/981011314</t>
  </si>
  <si>
    <t>1NP</t>
  </si>
  <si>
    <t>78,0*25,0</t>
  </si>
  <si>
    <t>přístavky</t>
  </si>
  <si>
    <t>7,5*10,5</t>
  </si>
  <si>
    <t>7,0*2,2</t>
  </si>
  <si>
    <t>7,5*2,5</t>
  </si>
  <si>
    <t>981513114</t>
  </si>
  <si>
    <t>Demolice konstrukcí objektů těžkými mechanizačními prostředky konstrukcí ze železobetonu</t>
  </si>
  <si>
    <t>103601293</t>
  </si>
  <si>
    <t>https://podminky.urs.cz/item/CS_URS_2022_01/981513114</t>
  </si>
  <si>
    <t>opěrná stěna</t>
  </si>
  <si>
    <t>38,0*2,25*0,3</t>
  </si>
  <si>
    <t>základy- předpoklad</t>
  </si>
  <si>
    <t>38,0*0,6*1,2</t>
  </si>
  <si>
    <t>(78,0+26,0+8,0*3+6,0+4,0)*0,6*1,2</t>
  </si>
  <si>
    <t>K242</t>
  </si>
  <si>
    <t>Odpojení objektu od TZB</t>
  </si>
  <si>
    <t>1014671561</t>
  </si>
  <si>
    <t>K244</t>
  </si>
  <si>
    <t>Odstranění ocelového schodiště dvorku</t>
  </si>
  <si>
    <t>1887187961</t>
  </si>
  <si>
    <t>K245</t>
  </si>
  <si>
    <t>Odstranění ocelového zábradlí opěrné stěny dvorku</t>
  </si>
  <si>
    <t>-2012037451</t>
  </si>
  <si>
    <t>997</t>
  </si>
  <si>
    <t>Přesun sutě- MNOŽSTVÍ SUTI JE POUZE ORIENTAČNÍ</t>
  </si>
  <si>
    <t>997006007</t>
  </si>
  <si>
    <t>Úprava stavebního odpadu drcení s dopravou na vzdálenost do 100 m a naložením do drtícího zařízení ze zdiva železobetonového</t>
  </si>
  <si>
    <t>t</t>
  </si>
  <si>
    <t>-1119897276</t>
  </si>
  <si>
    <t>https://podminky.urs.cz/item/CS_URS_2022_01/997006007</t>
  </si>
  <si>
    <t>potřebný recyklát na zásypy</t>
  </si>
  <si>
    <t>688,800*1,8</t>
  </si>
  <si>
    <t>10</t>
  </si>
  <si>
    <t>997006511</t>
  </si>
  <si>
    <t>Vodorovná doprava suti na skládku s naložením na dopravní prostředek a složením do 100 m</t>
  </si>
  <si>
    <t>881190112</t>
  </si>
  <si>
    <t>https://podminky.urs.cz/item/CS_URS_2022_01/997006511</t>
  </si>
  <si>
    <t>11</t>
  </si>
  <si>
    <t>997006512</t>
  </si>
  <si>
    <t>Vodorovná doprava suti na skládku s naložením na dopravní prostředek a složením přes 100 m do 1 km</t>
  </si>
  <si>
    <t>-1146173190</t>
  </si>
  <si>
    <t>https://podminky.urs.cz/item/CS_URS_2022_01/997006512</t>
  </si>
  <si>
    <t>1923,121-1239,84</t>
  </si>
  <si>
    <t>12</t>
  </si>
  <si>
    <t>997006519</t>
  </si>
  <si>
    <t>Vodorovná doprava suti na skládku Příplatek k ceně -6512 za každý další i započatý 1 km</t>
  </si>
  <si>
    <t>-1127944610</t>
  </si>
  <si>
    <t>https://podminky.urs.cz/item/CS_URS_2022_01/997006519</t>
  </si>
  <si>
    <t>683,281*20 'Přepočtené koeficientem množství</t>
  </si>
  <si>
    <t>13</t>
  </si>
  <si>
    <t>997006551</t>
  </si>
  <si>
    <t>Hrubé urovnání suti na skládce bez zhutnění</t>
  </si>
  <si>
    <t>-10705211</t>
  </si>
  <si>
    <t>https://podminky.urs.cz/item/CS_URS_2022_01/997006551</t>
  </si>
  <si>
    <t>14</t>
  </si>
  <si>
    <t>997013631</t>
  </si>
  <si>
    <t>Poplatek za uložení stavebního odpadu na skládce (skládkovné) směsného stavebního a demoličního zatříděného do Katalogu odpadů pod kódem 17 09 04</t>
  </si>
  <si>
    <t>-1016324155</t>
  </si>
  <si>
    <t>https://podminky.urs.cz/item/CS_URS_2022_01/997013631</t>
  </si>
  <si>
    <t>1923,121-1239,84-15</t>
  </si>
  <si>
    <t>K246</t>
  </si>
  <si>
    <t>Kovy, ocel, železo atd.- výkup surovin- o naložení s tímto odpadem rozhodne investor</t>
  </si>
  <si>
    <t>770570991</t>
  </si>
  <si>
    <t>1 - Stavební část</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</si>
  <si>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</si>
  <si>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</si>
  <si>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</si>
  <si>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</si>
  <si>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</si>
  <si>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</si>
  <si>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</si>
  <si>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</si>
  <si>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93 - Stavební přípomoce k TZB</t>
  </si>
  <si>
    <t xml:space="preserve">      95 - Různé dokončovací konstrukce a práce pozemních staveb</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</si>
  <si>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</si>
  <si>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</si>
  <si>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</si>
  <si>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</si>
  <si>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</si>
  <si>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</si>
  <si>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</si>
  <si>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</si>
  <si>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</si>
  <si>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</si>
  <si>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</si>
  <si>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</si>
  <si>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</si>
  <si>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</si>
  <si>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</si>
  <si>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M - Práce a dodávky M</t>
  </si>
  <si>
    <t xml:space="preserve">    33-M - Montáže dopr.zaříz.,sklad. zař. a váh</t>
  </si>
  <si>
    <t xml:space="preserve">    46-M - Zemní práce při extr.mont.pracích</t>
  </si>
  <si>
    <t>121151103</t>
  </si>
  <si>
    <t>Sejmutí ornice strojně při souvislé ploše do 100 m2, tl. vrstvy do 200 mm</t>
  </si>
  <si>
    <t>-1358218515</t>
  </si>
  <si>
    <t>https://podminky.urs.cz/item/CS_URS_2022_01/121151103</t>
  </si>
  <si>
    <t>žlap pro rozvod kyslíku</t>
  </si>
  <si>
    <t>(42,0-9,0)*0,7</t>
  </si>
  <si>
    <t>122251102</t>
  </si>
  <si>
    <t>Odkopávky a prokopávky nezapažené strojně v hornině třídy těžitelnosti I skupiny 3 přes 20 do 50 m3</t>
  </si>
  <si>
    <t>458451653</t>
  </si>
  <si>
    <t>https://podminky.urs.cz/item/CS_URS_2022_01/122251102</t>
  </si>
  <si>
    <t>zpevněná plocha</t>
  </si>
  <si>
    <t>58,5*(0,08+0,04+0,2+0,2-0,15)</t>
  </si>
  <si>
    <t>132251104</t>
  </si>
  <si>
    <t>Hloubení nezapažených rýh šířky do 800 mm strojně s urovnáním dna do předepsaného profilu a spádu v hornině třídy těžitelnosti I skupiny 3 přes 100 m3</t>
  </si>
  <si>
    <t>-1814302573</t>
  </si>
  <si>
    <t>https://podminky.urs.cz/item/CS_URS_2022_01/132251104</t>
  </si>
  <si>
    <t>dvoustupňové</t>
  </si>
  <si>
    <t>spodní</t>
  </si>
  <si>
    <t>(2,9+9,6+2,4+1,9+2,2+1,0+15,8)*0,85*(6,7-5,6)*1,05</t>
  </si>
  <si>
    <t>(7,6)*0,75*(6,7-5,6)*1,05</t>
  </si>
  <si>
    <t>(2,0+2,0+0,5+0,5)*0,75*(6,7-5,6)*1,05</t>
  </si>
  <si>
    <t>(3,1+22,5+5,8+0,5+0,5)*0,85*(6,7-5,6)*1,05</t>
  </si>
  <si>
    <t>(1,2)*0,65*(6,7-5,6)*1,05</t>
  </si>
  <si>
    <t>jednostupňové</t>
  </si>
  <si>
    <t>(6,1+0,9+0,9+24,0+5,4+1,2+5,4+1,1)*0,6*(1,02-0,42+0,1)</t>
  </si>
  <si>
    <t>žlab pro rozvod kyslíku</t>
  </si>
  <si>
    <t>42,0*0,7*1,0</t>
  </si>
  <si>
    <t>133251103</t>
  </si>
  <si>
    <t>Hloubení nezapažených šachet strojně v hornině třídy těžitelnosti I skupiny 3 přes 50 do 100 m3</t>
  </si>
  <si>
    <t>102081142</t>
  </si>
  <si>
    <t>https://podminky.urs.cz/item/CS_URS_2022_01/133251103</t>
  </si>
  <si>
    <t>1,2*1,2*(1,0+0,1)*1,05*(2+5)</t>
  </si>
  <si>
    <t>2,2*2,2*(7,6-5,6)*1,05*(3)</t>
  </si>
  <si>
    <t>1,4*2,2*(7,6-5,6)*1,05*(2)</t>
  </si>
  <si>
    <t>162751117</t>
  </si>
  <si>
    <t>Vodorovné přemístění výkopku nebo sypaniny po suchu na obvyklém dopravním prostředku, bez naložení výkopku, avšak se složením bez rozhrnutí z horniny třídy těžitelnosti I skupiny 1 až 3 na vzdálenost přes 9 000 do 10 000 m</t>
  </si>
  <si>
    <t>262894861</t>
  </si>
  <si>
    <t>https://podminky.urs.cz/item/CS_URS_2022_01/162751117</t>
  </si>
  <si>
    <t>výkop</t>
  </si>
  <si>
    <t>127,072+55,07+28,486+21,6454</t>
  </si>
  <si>
    <t>-zásyp</t>
  </si>
  <si>
    <t>-42,03</t>
  </si>
  <si>
    <t>zbytek z rýhy pro NN</t>
  </si>
  <si>
    <t>28,0*0,5*0,2</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</si>
  <si>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</si>
  <si>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</si>
  <si>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-775047922</t>
  </si>
  <si>
    <t>https://podminky.urs.cz/item/CS_URS_2022_01/162751119</t>
  </si>
  <si>
    <t>193,043*10 'Přepočtené koeficientem množství</t>
  </si>
  <si>
    <t>167151102</t>
  </si>
  <si>
    <t>Nakládání, skládání a překládání neulehlého výkopku nebo sypaniny strojně nakládání, množství do 100 m3, z horniny třídy těžitelnosti II, skupiny 4 a 5</t>
  </si>
  <si>
    <t>-1074426195</t>
  </si>
  <si>
    <t>https://podminky.urs.cz/item/CS_URS_2022_01/167151102</t>
  </si>
  <si>
    <t>výkop z pilot</t>
  </si>
  <si>
    <t>P1-P5</t>
  </si>
  <si>
    <t>(8,42-1,42)*5*3,14*0,3*0,3</t>
  </si>
  <si>
    <t>P6-P12</t>
  </si>
  <si>
    <t>(8,42-1,02)*7*3,14*0,3*0,3</t>
  </si>
  <si>
    <t>P13-P14</t>
  </si>
  <si>
    <t>(8,42-1,42)*2*3,14*0,3*0,3</t>
  </si>
  <si>
    <t>171201231</t>
  </si>
  <si>
    <t>Poplatek za uložení stavebního odpadu na recyklační skládce (skládkovné) zeminy a kamení zatříděného do Katalogu odpadů pod kódem 17 05 04</t>
  </si>
  <si>
    <t>1167126050</t>
  </si>
  <si>
    <t>https://podminky.urs.cz/item/CS_URS_2022_01/171201231</t>
  </si>
  <si>
    <t>193,043*2 'Přepočtené koeficientem množství</t>
  </si>
  <si>
    <t>171251201</t>
  </si>
  <si>
    <t>Uložení sypaniny na skládky nebo meziskládky bez hutnění s upravením uložené sypaniny do předepsaného tvaru</t>
  </si>
  <si>
    <t>-904854462</t>
  </si>
  <si>
    <t>https://podminky.urs.cz/item/CS_URS_2022_01/171251201</t>
  </si>
  <si>
    <t>174111109</t>
  </si>
  <si>
    <t>Zásyp sypaninou z jakékoliv horniny ručně Příplatek k ceně za prohození sypaniny sítem</t>
  </si>
  <si>
    <t>1530969453</t>
  </si>
  <si>
    <t>https://podminky.urs.cz/item/CS_URS_2022_01/174111109</t>
  </si>
  <si>
    <t>42,0*0,7*0,9</t>
  </si>
  <si>
    <t>174151101</t>
  </si>
  <si>
    <t>Zásyp sypaninou z jakékoliv horniny strojně s uložením výkopku ve vrstvách se zhutněním jam, šachet, rýh nebo kolem objektů v těchto vykopávkách</t>
  </si>
  <si>
    <t>393814933</t>
  </si>
  <si>
    <t>https://podminky.urs.cz/item/CS_URS_2022_01/174151101</t>
  </si>
  <si>
    <t>kolem patek</t>
  </si>
  <si>
    <t>2,2*2,2*(6,7-5,6)*1,05*(3)</t>
  </si>
  <si>
    <t>-1,2*1,2*(6,7-5,6)*1,05*3</t>
  </si>
  <si>
    <t>1,4*2,2*(6,7-5,6)*1,05*(2)</t>
  </si>
  <si>
    <t>-1,2*1,2*(6,7-5,6)*1,05*2</t>
  </si>
  <si>
    <t>181351003</t>
  </si>
  <si>
    <t>Rozprostření a urovnání ornice v rovině nebo ve svahu sklonu do 1:5 strojně při souvislé ploše do 100 m2, tl. vrstvy do 200 mm</t>
  </si>
  <si>
    <t>-1532536148</t>
  </si>
  <si>
    <t>https://podminky.urs.cz/item/CS_URS_2022_01/181351003</t>
  </si>
  <si>
    <t>181411131</t>
  </si>
  <si>
    <t>Založení trávníku na půdě předem připravené plochy do 1000 m2 výsevem včetně utažení parkového v rovině nebo na svahu do 1:5</t>
  </si>
  <si>
    <t>-1265872110</t>
  </si>
  <si>
    <t>https://podminky.urs.cz/item/CS_URS_2022_01/181411131</t>
  </si>
  <si>
    <t>23,1</t>
  </si>
  <si>
    <t>28,0*0,5</t>
  </si>
  <si>
    <t>M</t>
  </si>
  <si>
    <t>00572410</t>
  </si>
  <si>
    <t>osivo směs travní parková</t>
  </si>
  <si>
    <t>kg</t>
  </si>
  <si>
    <t>-761323862</t>
  </si>
  <si>
    <t>37,1*0,02 'Přepočtené koeficientem množství</t>
  </si>
  <si>
    <t>451573111</t>
  </si>
  <si>
    <t>Lože pod potrubí, stoky a drobné objekty v otevřeném výkopu z písku a štěrkopísku do 63 mm</t>
  </si>
  <si>
    <t>-1674964669</t>
  </si>
  <si>
    <t>https://podminky.urs.cz/item/CS_URS_2022_01/451573111</t>
  </si>
  <si>
    <t>42,0*0,7*0,1</t>
  </si>
  <si>
    <t>174151101-1</t>
  </si>
  <si>
    <t>Zásyp sutí s uloženímve vrstvách se zhutněním jam, šachet, rýh nebo kolem objektů v těchto vykopávkách- použita suť z demolice</t>
  </si>
  <si>
    <t>-136645639</t>
  </si>
  <si>
    <t>podkladní beton desky</t>
  </si>
  <si>
    <t>(292,5+35,5)*2,1</t>
  </si>
  <si>
    <t>181951112</t>
  </si>
  <si>
    <t>Úprava pláně vyrovnáním výškových rozdílů strojně v hornině třídy těžitelnosti I, skupiny 1 až 3 se zhutněním</t>
  </si>
  <si>
    <t>1292341038</t>
  </si>
  <si>
    <t>https://podminky.urs.cz/item/CS_URS_2022_01/181951112</t>
  </si>
  <si>
    <t>D01</t>
  </si>
  <si>
    <t>381,0</t>
  </si>
  <si>
    <t>ostatní</t>
  </si>
  <si>
    <t>211,0</t>
  </si>
  <si>
    <t>Zakládání</t>
  </si>
  <si>
    <t>226112215</t>
  </si>
  <si>
    <t>Velkoprofilové vrty náběrovým vrtáním svislé nezapažené průměru přes 550 do 650 mm, v hl přes 5 m v hornině tř. V</t>
  </si>
  <si>
    <t>492766869</t>
  </si>
  <si>
    <t>https://podminky.urs.cz/item/CS_URS_2022_01/226112215</t>
  </si>
  <si>
    <t>(8,42-1,42)*5</t>
  </si>
  <si>
    <t>(8,42-1,02)*7</t>
  </si>
  <si>
    <t>(8,42-1,42)*2</t>
  </si>
  <si>
    <t>19</t>
  </si>
  <si>
    <t>231112112</t>
  </si>
  <si>
    <t>Zřízení výplně pilot bez vytažení pažnic nezapažených nebo zapažených bentonitovou suspenzí svislých z betonu železového, v hl od 0 do 10 m, při průměru piloty přes 450 do 650 mm</t>
  </si>
  <si>
    <t>827873085</t>
  </si>
  <si>
    <t>https://podminky.urs.cz/item/CS_URS_2022_01/231112112</t>
  </si>
  <si>
    <t>20</t>
  </si>
  <si>
    <t>58933x</t>
  </si>
  <si>
    <t>beton C 30/37 XC2</t>
  </si>
  <si>
    <t>1971818283</t>
  </si>
  <si>
    <t>28,486*1,05 'Přepočtené koeficientem množství</t>
  </si>
  <si>
    <t>231611114</t>
  </si>
  <si>
    <t>Výztuž pilot betonovaných do země z oceli 10 505 (R)</t>
  </si>
  <si>
    <t>717057427</t>
  </si>
  <si>
    <t>https://podminky.urs.cz/item/CS_URS_2022_01/231611114</t>
  </si>
  <si>
    <t>0,10584*7</t>
  </si>
  <si>
    <t>0,10697*7</t>
  </si>
  <si>
    <t>1,49*1,08 'Přepočtené koeficientem množství</t>
  </si>
  <si>
    <t>22</t>
  </si>
  <si>
    <t>271532212</t>
  </si>
  <si>
    <t>Podsyp pod základové konstrukce se zhutněním a urovnáním povrchu z kameniva hrubého, frakce 16 - 32 mm</t>
  </si>
  <si>
    <t>982978100</t>
  </si>
  <si>
    <t>https://podminky.urs.cz/item/CS_URS_2022_01/271532212</t>
  </si>
  <si>
    <t>(292,5+35,5+175,5+4,5)*0,1</t>
  </si>
  <si>
    <t>-1,2*1,2*0,1*3</t>
  </si>
  <si>
    <t>23</t>
  </si>
  <si>
    <t>273313811</t>
  </si>
  <si>
    <t>Základy z betonu prostého desky z betonu kamenem neprokládaného tř. C 25/30</t>
  </si>
  <si>
    <t>-1898865098</t>
  </si>
  <si>
    <t>https://podminky.urs.cz/item/CS_URS_2022_01/273313811</t>
  </si>
  <si>
    <t>24</t>
  </si>
  <si>
    <t>273321611</t>
  </si>
  <si>
    <t>Základy z betonu železového (bez výztuže) desky z betonu bez zvláštních nároků na prostředí tř. C 30/37</t>
  </si>
  <si>
    <t>-916755566</t>
  </si>
  <si>
    <t>https://podminky.urs.cz/item/CS_URS_2022_01/273321611</t>
  </si>
  <si>
    <t>381,0*0,25</t>
  </si>
  <si>
    <t>211,0*0,2</t>
  </si>
  <si>
    <t>25</t>
  </si>
  <si>
    <t>273351121</t>
  </si>
  <si>
    <t>Bednění základů desek zřízení</t>
  </si>
  <si>
    <t>-963595732</t>
  </si>
  <si>
    <t>https://podminky.urs.cz/item/CS_URS_2022_01/273351121</t>
  </si>
  <si>
    <t>D1</t>
  </si>
  <si>
    <t>59,0*0,4</t>
  </si>
  <si>
    <t>67,5*0,4</t>
  </si>
  <si>
    <t>26</t>
  </si>
  <si>
    <t>273351122</t>
  </si>
  <si>
    <t>Bednění základů desek odstranění</t>
  </si>
  <si>
    <t>-1001532531</t>
  </si>
  <si>
    <t>https://podminky.urs.cz/item/CS_URS_2022_01/273351122</t>
  </si>
  <si>
    <t>27</t>
  </si>
  <si>
    <t>273361821</t>
  </si>
  <si>
    <t>Výztuž základů desek z betonářské oceli 10 505 (R) nebo BSt 500</t>
  </si>
  <si>
    <t>-998235839</t>
  </si>
  <si>
    <t>https://podminky.urs.cz/item/CS_URS_2022_01/273361821</t>
  </si>
  <si>
    <t>5,86661+6,38194</t>
  </si>
  <si>
    <t>12,249*1,08 'Přepočtené koeficientem množství</t>
  </si>
  <si>
    <t>28</t>
  </si>
  <si>
    <t>273362021</t>
  </si>
  <si>
    <t>Výztuž základů desek ze svařovaných sítí z drátů typu KARI</t>
  </si>
  <si>
    <t>442478470</t>
  </si>
  <si>
    <t>https://podminky.urs.cz/item/CS_URS_2022_01/273362021</t>
  </si>
  <si>
    <t>211,0*0,0079*1,2</t>
  </si>
  <si>
    <t>29</t>
  </si>
  <si>
    <t>274313811</t>
  </si>
  <si>
    <t>Základy z betonu prostého pasy betonu kamenem neprokládaného tř. C 25/30</t>
  </si>
  <si>
    <t>-439789378</t>
  </si>
  <si>
    <t>https://podminky.urs.cz/item/CS_URS_2022_01/274313811</t>
  </si>
  <si>
    <t>horní</t>
  </si>
  <si>
    <t>(3,0+9,6+2,6+1,9+2,6+6,2+22,7+3,2+1,9+7,0+15,7+1,1)*0,65*(5,6-3,43)*1,05</t>
  </si>
  <si>
    <t>(2,4+1,1)*0,55*(5,6-3,43)*1,05</t>
  </si>
  <si>
    <t>(1,2)*0,65*(5,6-3,43)*1,05</t>
  </si>
  <si>
    <t>podbetonování jednostupňové patky</t>
  </si>
  <si>
    <t>(6,1+0,9+0,9+24,0+5,4+1,2+5,4+1,1)*0,6*0,1*1,05</t>
  </si>
  <si>
    <t>30</t>
  </si>
  <si>
    <t>274321611</t>
  </si>
  <si>
    <t>Základy z betonu železového (bez výztuže) pasy z betonu bez zvláštních nároků na prostředí tř. C 30/37</t>
  </si>
  <si>
    <t>-1457172409</t>
  </si>
  <si>
    <t>https://podminky.urs.cz/item/CS_URS_2022_01/274321611</t>
  </si>
  <si>
    <t>(6,1+0,9+0,9+24,0+5,4+1,2+5,4+1,1)*0,6*(1,02-0,42)</t>
  </si>
  <si>
    <t>31</t>
  </si>
  <si>
    <t>274351121</t>
  </si>
  <si>
    <t>Bednění základů pasů rovné zřízení</t>
  </si>
  <si>
    <t>159118498</t>
  </si>
  <si>
    <t>https://podminky.urs.cz/item/CS_URS_2022_01/274351121</t>
  </si>
  <si>
    <t>(3,0+9,6+2,6+1,9+2,6+6,2+22,7+3,2+1,9+7,0+15,7+1,1)*(5,6-3,43)*2*1,05</t>
  </si>
  <si>
    <t>(2,4+1,1)*(5,6-3,43)*2*1,05</t>
  </si>
  <si>
    <t>(1,2)*(5,6-3,43)*2*1,05</t>
  </si>
  <si>
    <t>32</t>
  </si>
  <si>
    <t>274351122</t>
  </si>
  <si>
    <t>Bednění základů pasů rovné odstranění</t>
  </si>
  <si>
    <t>-1197843919</t>
  </si>
  <si>
    <t>https://podminky.urs.cz/item/CS_URS_2022_01/274351122</t>
  </si>
  <si>
    <t>33</t>
  </si>
  <si>
    <t>274361821</t>
  </si>
  <si>
    <t>Výztuž základů pasů z betonářské oceli 10 505 (R) nebo BSt 500</t>
  </si>
  <si>
    <t>1174205352</t>
  </si>
  <si>
    <t>https://podminky.urs.cz/item/CS_URS_2022_01/274361821</t>
  </si>
  <si>
    <t>0,11215</t>
  </si>
  <si>
    <t>0,04204</t>
  </si>
  <si>
    <t>0,45542</t>
  </si>
  <si>
    <t>0,15195</t>
  </si>
  <si>
    <t>34</t>
  </si>
  <si>
    <t>275313811</t>
  </si>
  <si>
    <t>Základy z betonu prostého patky a bloky z betonu kamenem neprokládaného tř. C 25/30</t>
  </si>
  <si>
    <t>-1477729869</t>
  </si>
  <si>
    <t>https://podminky.urs.cz/item/CS_URS_2022_01/275313811</t>
  </si>
  <si>
    <t>1,2*1,2*(0,1)*1,05*(2+5)</t>
  </si>
  <si>
    <t>2,2*2,2*(0,1)*1,05*(3)</t>
  </si>
  <si>
    <t>1,4*2,2*(0,1)*1,05*(2)</t>
  </si>
  <si>
    <t>pod zdviž</t>
  </si>
  <si>
    <t>0,6*0,8*1,0*1,05</t>
  </si>
  <si>
    <t>35</t>
  </si>
  <si>
    <t>275321611</t>
  </si>
  <si>
    <t>Základy z betonu železového (bez výztuže) patky z betonu bez zvláštních nároků na prostředí tř. C 30/37</t>
  </si>
  <si>
    <t>1689448402</t>
  </si>
  <si>
    <t>https://podminky.urs.cz/item/CS_URS_2022_01/275321611</t>
  </si>
  <si>
    <t>1,2*1,2*(1,0)*1,05*(2+5)</t>
  </si>
  <si>
    <t>2,2*2,2*(7,5-6,7)*1,05*(3)</t>
  </si>
  <si>
    <t>1,4*2,2*(7,5-6,7)*1,05*(2)</t>
  </si>
  <si>
    <t>kalich</t>
  </si>
  <si>
    <t>1,2*1,2*1,1*1,05*(3+2)-0,5*0,5*0,78*(3+2)</t>
  </si>
  <si>
    <t>36</t>
  </si>
  <si>
    <t>275351121</t>
  </si>
  <si>
    <t>Bednění základů patek zřízení</t>
  </si>
  <si>
    <t>-1046593194</t>
  </si>
  <si>
    <t>https://podminky.urs.cz/item/CS_URS_2022_01/275351121</t>
  </si>
  <si>
    <t>(1,2+1,2+1,2+1,2)*1,1*1,05*(3+2)</t>
  </si>
  <si>
    <t>(0,5+0,5+0,5+0,5)*0,78*1,05*(3+2)</t>
  </si>
  <si>
    <t>(0,6+0,6+0,8+0,8)*1,0*1,05</t>
  </si>
  <si>
    <t>37</t>
  </si>
  <si>
    <t>275351122</t>
  </si>
  <si>
    <t>Bednění základů patek odstranění</t>
  </si>
  <si>
    <t>-1630288031</t>
  </si>
  <si>
    <t>https://podminky.urs.cz/item/CS_URS_2022_01/275351122</t>
  </si>
  <si>
    <t>38</t>
  </si>
  <si>
    <t>275361821</t>
  </si>
  <si>
    <t>Výztuž základů patek z betonářské oceli 10 505 (R)</t>
  </si>
  <si>
    <t>-1294046425</t>
  </si>
  <si>
    <t>https://podminky.urs.cz/item/CS_URS_2022_01/275361821</t>
  </si>
  <si>
    <t>0,18898*2</t>
  </si>
  <si>
    <t>0,20557*3</t>
  </si>
  <si>
    <t>0,07956*7</t>
  </si>
  <si>
    <t>1,552*1,08 'Přepočtené koeficientem množství</t>
  </si>
  <si>
    <t>39</t>
  </si>
  <si>
    <t>K228</t>
  </si>
  <si>
    <t>Bednění prostupů základovými konstrukcemi</t>
  </si>
  <si>
    <t>-1683187924</t>
  </si>
  <si>
    <t>Svislé a kompletní konstrukce</t>
  </si>
  <si>
    <t>40</t>
  </si>
  <si>
    <t>311235121</t>
  </si>
  <si>
    <t>Zdivo jednovrstvé z cihel děrovaných broušených na celoplošnou tenkovrstvou maltu, pevnost cihel do P10, tl. zdiva 200 mm</t>
  </si>
  <si>
    <t>-894433037</t>
  </si>
  <si>
    <t>https://podminky.urs.cz/item/CS_URS_2022_01/311235121</t>
  </si>
  <si>
    <t>(4,9+4,9+4,9+4,9+1,0)*3,0</t>
  </si>
  <si>
    <t>41</t>
  </si>
  <si>
    <t>311235131</t>
  </si>
  <si>
    <t>Zdivo jednovrstvé z cihel děrovaných broušených na celoplošnou tenkovrstvou maltu, pevnost cihel do P10, tl. zdiva 240 mm</t>
  </si>
  <si>
    <t>527645461</t>
  </si>
  <si>
    <t>https://podminky.urs.cz/item/CS_URS_2022_01/311235131</t>
  </si>
  <si>
    <t>42</t>
  </si>
  <si>
    <t>311235161</t>
  </si>
  <si>
    <t>Zdivo jednovrstvé z cihel děrovaných broušených na celoplošnou tenkovrstvou maltu, pevnost cihel přes P10 do P15, tl. zdiva 300 mm</t>
  </si>
  <si>
    <t>928022328</t>
  </si>
  <si>
    <t>https://podminky.urs.cz/item/CS_URS_2022_01/311235161</t>
  </si>
  <si>
    <t>(16,0+1,2+7,3+2,7+6,9+2,7)*3,0</t>
  </si>
  <si>
    <t>-(1,1*2,0)</t>
  </si>
  <si>
    <t>(5,9+2,7+1,4)*4,5</t>
  </si>
  <si>
    <t>1,0*2,0</t>
  </si>
  <si>
    <t>-(0,8*2,0)</t>
  </si>
  <si>
    <t>43</t>
  </si>
  <si>
    <t>311235191</t>
  </si>
  <si>
    <t>Zdivo jednovrstvé z cihel děrovaných broušených na celoplošnou tenkovrstvou maltu, pevnost cihel přes P10 do P15, tl. zdiva 380 mm</t>
  </si>
  <si>
    <t>-1394509100</t>
  </si>
  <si>
    <t>https://podminky.urs.cz/item/CS_URS_2022_01/311235191</t>
  </si>
  <si>
    <t>(1,5+3,3+23,8+9,3+1,9+2,8+2,3+3,1+1,9)*3,0</t>
  </si>
  <si>
    <t>-(0,9*2,0+4,4*1,5*2+1,1*1,5+2,2*2,0+3,3*1,5+3,3*1,5+2,2*1,5+1,45*4,5)</t>
  </si>
  <si>
    <t>(1,8+3,3+22,9+9,3+1,9+3,6+1,9+11,5+5,3+1,1+5,9+1,1+12,2+9,0+1,8)*4,5</t>
  </si>
  <si>
    <t>-(4,4*1,5*3+3,3*1,5*2+2,2*1,5*2+1,9*1,5+2,2*1,5*2+2,8*2,1+0,8*2,0*2+3,3*0,8+2,2*0,8+3,3*0,8+1,9*1,5+1,0*2,0)</t>
  </si>
  <si>
    <t>44</t>
  </si>
  <si>
    <t>311236301</t>
  </si>
  <si>
    <t>Zdivo jednovrstvé zvukově izolační z cihel děrovaných z broušených cihel na tenkovrstvou maltu, pevnost cihel do P15, tl. zdiva 190 mm</t>
  </si>
  <si>
    <t>1878288635</t>
  </si>
  <si>
    <t>https://podminky.urs.cz/item/CS_URS_2022_01/311236301</t>
  </si>
  <si>
    <t>(5,7+15,0+18,0+4,0+2,8+9,2+0,5+5,5+2,2+7,4+3,5+7,4+7,4+4,6+1,8+1,8+1,0)*3,0</t>
  </si>
  <si>
    <t>-(0,8*2,0+0,7*2,0+0,8*2,0*2+1,1*2,0*4+0,8*2,0*2+2,0*2,0+0,8*2,0+0,7*2,0*4)</t>
  </si>
  <si>
    <t>(2,9+4,4+7,3+10,7+4,6+10,7+13,0+2,3+4,6+4,6+5,5+11,4+5,2+5,2+5,2+0,8+3,8+6,7+4,7+5,3+3,2+4,0+1,5+1,5)*4,5</t>
  </si>
  <si>
    <t>-(1,1*2,0+1,6*2,0+0,8*2,0*6+1,4*2,2*2+0,8*2,0*2+2,8*2,1+0,8*2,0*4+0,9*2,0+1,2*2,1+0,8*2,0*2+0,7*2,0*2)</t>
  </si>
  <si>
    <t>45</t>
  </si>
  <si>
    <t>311236321</t>
  </si>
  <si>
    <t>Zdivo jednovrstvé zvukově izolační z cihel děrovaných z broušených cihel na tenkovrstvou maltu, pevnost cihel do P15, tl. zdiva 250 mm</t>
  </si>
  <si>
    <t>-1179302727</t>
  </si>
  <si>
    <t>https://podminky.urs.cz/item/CS_URS_2022_01/311236321</t>
  </si>
  <si>
    <t>(6,0+3,1+1,8+4,5)*4,5</t>
  </si>
  <si>
    <t>46</t>
  </si>
  <si>
    <t>311272031</t>
  </si>
  <si>
    <t>Zdivo z pórobetonových tvárnic na tenké maltové lože, tl. zdiva 200 mm pevnost tvárnic přes P2 do P4, objemová hmotnost přes 450 do 600 kg/m3 hladkých</t>
  </si>
  <si>
    <t>847669674</t>
  </si>
  <si>
    <t>https://podminky.urs.cz/item/CS_URS_2022_01/311272031</t>
  </si>
  <si>
    <t>atika zastřešení příjezdu</t>
  </si>
  <si>
    <t>(8,3+7,0+7,0)*0,5</t>
  </si>
  <si>
    <t>47</t>
  </si>
  <si>
    <t>311272211</t>
  </si>
  <si>
    <t>Zdivo z pórobetonových tvárnic na tenké maltové lože, tl. zdiva 300 mm pevnost tvárnic do P2, objemová hmotnost do 450 kg/m3 hladkých</t>
  </si>
  <si>
    <t>-1179906807</t>
  </si>
  <si>
    <t>https://podminky.urs.cz/item/CS_URS_2022_01/311272211</t>
  </si>
  <si>
    <t>nadezdívka atiky</t>
  </si>
  <si>
    <t>12,3*1,0</t>
  </si>
  <si>
    <t>48</t>
  </si>
  <si>
    <t>311272311</t>
  </si>
  <si>
    <t>Zdivo z pórobetonových tvárnic na tenké maltové lože, tl. zdiva 375 mm pevnost tvárnic do P2, objemová hmotnost do 450 kg/m3 hladkých</t>
  </si>
  <si>
    <t>1362731490</t>
  </si>
  <si>
    <t>https://podminky.urs.cz/item/CS_URS_2022_01/311272311</t>
  </si>
  <si>
    <t>atika</t>
  </si>
  <si>
    <t>(24,0+11,4+2,0+2,8+1,9+9,3+24,0+3,3+1,0+1,5+8,5)*0,75</t>
  </si>
  <si>
    <t>12,3*0,5</t>
  </si>
  <si>
    <t>49</t>
  </si>
  <si>
    <t>317168051</t>
  </si>
  <si>
    <t>Překlady keramické vysoké osazené do maltového lože, šířky překladu 70 mm výšky 238 mm, délky 1000 mm</t>
  </si>
  <si>
    <t>kus</t>
  </si>
  <si>
    <t>1428454150</t>
  </si>
  <si>
    <t>https://podminky.urs.cz/item/CS_URS_2022_01/317168051</t>
  </si>
  <si>
    <t>viz. tabulka dveří</t>
  </si>
  <si>
    <t>11+4</t>
  </si>
  <si>
    <t>50</t>
  </si>
  <si>
    <t>317168052</t>
  </si>
  <si>
    <t>Překlady keramické vysoké osazené do maltového lože, šířky překladu 70 mm výšky 238 mm, délky 1250 mm</t>
  </si>
  <si>
    <t>-1433734381</t>
  </si>
  <si>
    <t>https://podminky.urs.cz/item/CS_URS_2022_01/317168052</t>
  </si>
  <si>
    <t>16+36</t>
  </si>
  <si>
    <t>okna v n223</t>
  </si>
  <si>
    <t>5+5</t>
  </si>
  <si>
    <t>51</t>
  </si>
  <si>
    <t>317168053</t>
  </si>
  <si>
    <t>Překlady keramické vysoké osazené do maltového lože, šířky překladu 70 mm výšky 238 mm, délky 1500 mm</t>
  </si>
  <si>
    <t>296185317</t>
  </si>
  <si>
    <t>https://podminky.urs.cz/item/CS_URS_2022_01/317168053</t>
  </si>
  <si>
    <t>12+7</t>
  </si>
  <si>
    <t>52</t>
  </si>
  <si>
    <t>317168054</t>
  </si>
  <si>
    <t>Překlady keramické vysoké osazené do maltového lože, šířky překladu 70 mm výšky 238 mm, délky 1750 mm</t>
  </si>
  <si>
    <t>-30388321</t>
  </si>
  <si>
    <t>https://podminky.urs.cz/item/CS_URS_2022_01/317168054</t>
  </si>
  <si>
    <t>okna</t>
  </si>
  <si>
    <t>53</t>
  </si>
  <si>
    <t>317168055</t>
  </si>
  <si>
    <t>Překlady keramické vysoké osazené do maltového lože, šířky překladu 70 mm výšky 238 mm, délky 2000 mm</t>
  </si>
  <si>
    <t>1221667548</t>
  </si>
  <si>
    <t>https://podminky.urs.cz/item/CS_URS_2022_01/317168055</t>
  </si>
  <si>
    <t>54</t>
  </si>
  <si>
    <t>317168057</t>
  </si>
  <si>
    <t>Překlady keramické vysoké osazené do maltového lože, šířky překladu 70 mm výšky 238 mm, délky 2500 mm</t>
  </si>
  <si>
    <t>1651528586</t>
  </si>
  <si>
    <t>https://podminky.urs.cz/item/CS_URS_2022_01/317168057</t>
  </si>
  <si>
    <t>5+5+5+5+5+5</t>
  </si>
  <si>
    <t>55</t>
  </si>
  <si>
    <t>317168061</t>
  </si>
  <si>
    <t>Překlady keramické vysoké osazené do maltového lože, šířky překladu 70 mm výšky 238 mm, délky 3500 mm</t>
  </si>
  <si>
    <t>264611040</t>
  </si>
  <si>
    <t>https://podminky.urs.cz/item/CS_URS_2022_01/317168061</t>
  </si>
  <si>
    <t>56</t>
  </si>
  <si>
    <t>317998110</t>
  </si>
  <si>
    <t>Izolace tepelná mezi překlady z pěnového polystyrenu výšky 24 cm, tloušťky do 30 mm</t>
  </si>
  <si>
    <t>882377351</t>
  </si>
  <si>
    <t>https://podminky.urs.cz/item/CS_URS_2022_01/317998110</t>
  </si>
  <si>
    <t>1,25+1,75+2,5+2,5</t>
  </si>
  <si>
    <t>2,5+1,75+2,5+2,5+2,5+1,25+3,5+1,25+2,5</t>
  </si>
  <si>
    <t>57</t>
  </si>
  <si>
    <t>317941121</t>
  </si>
  <si>
    <t>Osazování ocelových válcovaných nosníků na zdivu I nebo IE nebo U nebo UE nebo L do č. 12 nebo výšky do 120 mm</t>
  </si>
  <si>
    <t>2068751539</t>
  </si>
  <si>
    <t>https://podminky.urs.cz/item/CS_URS_2022_01/317941121</t>
  </si>
  <si>
    <t>o1</t>
  </si>
  <si>
    <t>0,1674</t>
  </si>
  <si>
    <t>58</t>
  </si>
  <si>
    <t>14550x</t>
  </si>
  <si>
    <t>profil ocelový obdélníkový svařovaný 120x80x6mm</t>
  </si>
  <si>
    <t>420201334</t>
  </si>
  <si>
    <t>0,167*1,08 'Přepočtené koeficientem množství</t>
  </si>
  <si>
    <t>59</t>
  </si>
  <si>
    <t>317941123</t>
  </si>
  <si>
    <t>Osazování ocelových válcovaných nosníků na zdivu I nebo IE nebo U nebo UE nebo L č. 14 až 22 nebo výšky do 220 mm</t>
  </si>
  <si>
    <t>-1313726082</t>
  </si>
  <si>
    <t>https://podminky.urs.cz/item/CS_URS_2022_01/317941123</t>
  </si>
  <si>
    <t>o2</t>
  </si>
  <si>
    <t>0,150</t>
  </si>
  <si>
    <t>o3</t>
  </si>
  <si>
    <t>0,1572</t>
  </si>
  <si>
    <t>60</t>
  </si>
  <si>
    <t>13010722</t>
  </si>
  <si>
    <t>ocel profilová jakost S235JR (11 375) průřez I (IPN) 200</t>
  </si>
  <si>
    <t>-929027897</t>
  </si>
  <si>
    <t>0,307*1,08 'Přepočtené koeficientem množství</t>
  </si>
  <si>
    <t>61</t>
  </si>
  <si>
    <t>-112494876</t>
  </si>
  <si>
    <t>3,8*2*0,0312</t>
  </si>
  <si>
    <t>62</t>
  </si>
  <si>
    <t>13010956</t>
  </si>
  <si>
    <t>ocel profilová jakost S235JR (11 375) průřez HEA 160</t>
  </si>
  <si>
    <t>1137271381</t>
  </si>
  <si>
    <t>0,237*1,08 'Přepočtené koeficientem množství</t>
  </si>
  <si>
    <t>63</t>
  </si>
  <si>
    <t>342244201</t>
  </si>
  <si>
    <t>Příčky jednoduché z cihel děrovaných broušených, na tenkovrstvou maltu, pevnost cihel do P15, tl. příčky 80 mm</t>
  </si>
  <si>
    <t>-277828976</t>
  </si>
  <si>
    <t>https://podminky.urs.cz/item/CS_URS_2022_01/342244201</t>
  </si>
  <si>
    <t>(0,5+0,5)*3,0</t>
  </si>
  <si>
    <t>(0,1+0,1+0,4+0,1+0,1+0,2+0,2)*4,5</t>
  </si>
  <si>
    <t>64</t>
  </si>
  <si>
    <t>342244221</t>
  </si>
  <si>
    <t>Příčky jednoduché z cihel děrovaných broušených, na tenkovrstvou maltu, pevnost cihel do P15, tl. příčky 140 mm</t>
  </si>
  <si>
    <t>946798400</t>
  </si>
  <si>
    <t>https://podminky.urs.cz/item/CS_URS_2022_01/342244221</t>
  </si>
  <si>
    <t>pult</t>
  </si>
  <si>
    <t>5,9*1,5</t>
  </si>
  <si>
    <t>65</t>
  </si>
  <si>
    <t>342244311</t>
  </si>
  <si>
    <t>Příčky jednoduché z cihel děrovaných zvukově izolační z cihel broušených na tenkovrstvou zdicí maltu, pevnost cihel do P15, tl. příčky 115 mm</t>
  </si>
  <si>
    <t>-1437305826</t>
  </si>
  <si>
    <t>https://podminky.urs.cz/item/CS_URS_2022_01/342244311</t>
  </si>
  <si>
    <t>(2,4+1,7+1,8)*3,0</t>
  </si>
  <si>
    <t>-(0,7*2,0)</t>
  </si>
  <si>
    <t>66</t>
  </si>
  <si>
    <t>342291121</t>
  </si>
  <si>
    <t>Ukotvení příček plochými kotvami, do konstrukce cihelné</t>
  </si>
  <si>
    <t>1027246272</t>
  </si>
  <si>
    <t>https://podminky.urs.cz/item/CS_URS_2022_01/342291121</t>
  </si>
  <si>
    <t>3,0*13</t>
  </si>
  <si>
    <t>4,5*19</t>
  </si>
  <si>
    <t>67</t>
  </si>
  <si>
    <t>342291131</t>
  </si>
  <si>
    <t>Ukotvení příček plochými kotvami, do konstrukce betonové</t>
  </si>
  <si>
    <t>-1457002076</t>
  </si>
  <si>
    <t>https://podminky.urs.cz/item/CS_URS_2022_01/342291131</t>
  </si>
  <si>
    <t>3,0*3</t>
  </si>
  <si>
    <t>4,5*6</t>
  </si>
  <si>
    <t>68</t>
  </si>
  <si>
    <t>346272246</t>
  </si>
  <si>
    <t>Přizdívky z pórobetonových tvárnic objemová hmotnost do 500 kg/m3, na tenké maltové lože, tloušťka přizdívky 125 mm</t>
  </si>
  <si>
    <t>-15158491</t>
  </si>
  <si>
    <t>https://podminky.urs.cz/item/CS_URS_2022_01/346272246</t>
  </si>
  <si>
    <t>0,8*1,5*7</t>
  </si>
  <si>
    <t>69</t>
  </si>
  <si>
    <t>K077</t>
  </si>
  <si>
    <t>D+M prefabrikovaný sloup S1-1 s konzolou- viz. statika</t>
  </si>
  <si>
    <t>2053399727</t>
  </si>
  <si>
    <t>70</t>
  </si>
  <si>
    <t>K078</t>
  </si>
  <si>
    <t>D+M prefabrikovaný sloup S1-2 s konzolou- viz. statika</t>
  </si>
  <si>
    <t>-1581957983</t>
  </si>
  <si>
    <t>71</t>
  </si>
  <si>
    <t>K079</t>
  </si>
  <si>
    <t>D+M prefabrikovaný sloup S1-3 s konzolou- viz. statika</t>
  </si>
  <si>
    <t>567175146</t>
  </si>
  <si>
    <t>72</t>
  </si>
  <si>
    <t>K080</t>
  </si>
  <si>
    <t>D+M prefabrikovaný sloup S1-4 s konzolou- viz. statika</t>
  </si>
  <si>
    <t>205958525</t>
  </si>
  <si>
    <t>73</t>
  </si>
  <si>
    <t>K081</t>
  </si>
  <si>
    <t>D+M prefabrikovaný sloup S1-5 s konzolou a ocel. kotev. deskou- viz. statika</t>
  </si>
  <si>
    <t>-10746901</t>
  </si>
  <si>
    <t>74</t>
  </si>
  <si>
    <t>K082</t>
  </si>
  <si>
    <t>D+M prefabrikovaný sloup S2-1 s ocel.botkou- viz. statika</t>
  </si>
  <si>
    <t>-1913938417</t>
  </si>
  <si>
    <t>75</t>
  </si>
  <si>
    <t>K083</t>
  </si>
  <si>
    <t>D+M prefabrikovaný sloup S2-2 s ocel.botkou- viz. statika</t>
  </si>
  <si>
    <t>955718578</t>
  </si>
  <si>
    <t>76</t>
  </si>
  <si>
    <t>K084</t>
  </si>
  <si>
    <t>D+M prefabrikovaný sloup S2-3 s ocel.botkou- viz. statika</t>
  </si>
  <si>
    <t>1196891093</t>
  </si>
  <si>
    <t>77</t>
  </si>
  <si>
    <t>K085</t>
  </si>
  <si>
    <t>D+M prefabrikovaný sloup S2-4 s ocel.botkou- viz. statika</t>
  </si>
  <si>
    <t>1830451597</t>
  </si>
  <si>
    <t>78</t>
  </si>
  <si>
    <t>K086</t>
  </si>
  <si>
    <t>D+M prefabrikovaný sloup S2-5 s ocel. botkou a kotev. deskou- viz. statika</t>
  </si>
  <si>
    <t>-1109618281</t>
  </si>
  <si>
    <t>79</t>
  </si>
  <si>
    <t>K087</t>
  </si>
  <si>
    <t>D+M prefabrikovaný sloup S2-6 s ocel. botkou a kotev. deskou- viz. statika</t>
  </si>
  <si>
    <t>912183933</t>
  </si>
  <si>
    <t>80</t>
  </si>
  <si>
    <t>K088</t>
  </si>
  <si>
    <t>D+M prefabrikovaný sloup S2-7 s ocel.botkou- viz. statika</t>
  </si>
  <si>
    <t>-2115091857</t>
  </si>
  <si>
    <t>81</t>
  </si>
  <si>
    <t>K089</t>
  </si>
  <si>
    <t>D+M prefabrikovaný sloup S2-8 s ocel.botkou- viz. statika</t>
  </si>
  <si>
    <t>-2106909362</t>
  </si>
  <si>
    <t>82</t>
  </si>
  <si>
    <t>K090</t>
  </si>
  <si>
    <t>D+M prefabrikovaný sloup S2-9 s ocel.botkou- viz. statika</t>
  </si>
  <si>
    <t>-286866384</t>
  </si>
  <si>
    <t>83</t>
  </si>
  <si>
    <t>K091</t>
  </si>
  <si>
    <t>D+M prefabrikovaný sloup S2-10 s ocel. botkou a kotev. deskou- viz. statika</t>
  </si>
  <si>
    <t>-1918857003</t>
  </si>
  <si>
    <t>84</t>
  </si>
  <si>
    <t>K092</t>
  </si>
  <si>
    <t>D+M prefabrikovaný sloup S2-11 s ocel.botkou- viz. statika</t>
  </si>
  <si>
    <t>338463464</t>
  </si>
  <si>
    <t>85</t>
  </si>
  <si>
    <t>K093</t>
  </si>
  <si>
    <t>D+M prefabrikovaný sloup S2-12 s ocel.botkou- viz. statika</t>
  </si>
  <si>
    <t>1112279087</t>
  </si>
  <si>
    <t>86</t>
  </si>
  <si>
    <t>K250</t>
  </si>
  <si>
    <t>Oprava atiky v místě stávajícího objektu- bude upřesněno na stavbě- předpoklad nadezdívka 30 m2 + napojení na stávající střechu včetně izolace tl. 180 v ploše 14 m2</t>
  </si>
  <si>
    <t>-1039075739</t>
  </si>
  <si>
    <t>Vodorovné konstrukce</t>
  </si>
  <si>
    <t>87</t>
  </si>
  <si>
    <t>411321616</t>
  </si>
  <si>
    <t>Stropy z betonu železového (bez výztuže) stropů deskových, plochých střech, desek balkonových, desek hřibových stropů včetně hlavic hřibových sloupů tř. C 30/37</t>
  </si>
  <si>
    <t>181107666</t>
  </si>
  <si>
    <t>https://podminky.urs.cz/item/CS_URS_2022_01/411321616</t>
  </si>
  <si>
    <t>D02</t>
  </si>
  <si>
    <t>382,0*0,2</t>
  </si>
  <si>
    <t>88</t>
  </si>
  <si>
    <t>411351011</t>
  </si>
  <si>
    <t>Bednění stropních konstrukcí - bez podpěrné konstrukce desek tloušťky stropní desky přes 5 do 25 cm zřízení</t>
  </si>
  <si>
    <t>1214435876</t>
  </si>
  <si>
    <t>https://podminky.urs.cz/item/CS_URS_2022_01/411351011</t>
  </si>
  <si>
    <t>podhled</t>
  </si>
  <si>
    <t>357,0</t>
  </si>
  <si>
    <t>boky</t>
  </si>
  <si>
    <t>77,0*0,45</t>
  </si>
  <si>
    <t>89</t>
  </si>
  <si>
    <t>411351012</t>
  </si>
  <si>
    <t>Bednění stropních konstrukcí - bez podpěrné konstrukce desek tloušťky stropní desky přes 5 do 25 cm odstranění</t>
  </si>
  <si>
    <t>201422545</t>
  </si>
  <si>
    <t>https://podminky.urs.cz/item/CS_URS_2022_01/411351012</t>
  </si>
  <si>
    <t>90</t>
  </si>
  <si>
    <t>411354313</t>
  </si>
  <si>
    <t>Podpěrná konstrukce stropů - desek, kleneb a skořepin výška podepření do 4 m tloušťka stropu přes 15 do 25 cm zřízení</t>
  </si>
  <si>
    <t>-1650478198</t>
  </si>
  <si>
    <t>https://podminky.urs.cz/item/CS_URS_2022_01/411354313</t>
  </si>
  <si>
    <t>411354314</t>
  </si>
  <si>
    <t>Podpěrná konstrukce stropů - desek, kleneb a skořepin výška podepření do 4 m tloušťka stropu přes 15 do 25 cm odstranění</t>
  </si>
  <si>
    <t>1517508885</t>
  </si>
  <si>
    <t>https://podminky.urs.cz/item/CS_URS_2022_01/411354314</t>
  </si>
  <si>
    <t>92</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</si>
  <si>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</si>
  <si>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</si>
  <si>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-813684607</t>
  </si>
  <si>
    <t>https://podminky.urs.cz/item/CS_URS_2022_01/411361821</t>
  </si>
  <si>
    <t>7,14874+5,59156</t>
  </si>
  <si>
    <t>12,74*1,08 'Přepočtené koeficientem množství</t>
  </si>
  <si>
    <t>93</t>
  </si>
  <si>
    <t>413321616</t>
  </si>
  <si>
    <t>Nosníky z betonu železového (bez výztuže) včetně stěnových i jeřábových drah, volných trámů, průvlaků, rámových příčlí, ztužidel, konzol, vodorovných táhel apod., tyčových konstrukcí tř. C 30/37</t>
  </si>
  <si>
    <t>2146328000</t>
  </si>
  <si>
    <t>https://podminky.urs.cz/item/CS_URS_2022_01/413321616</t>
  </si>
  <si>
    <t>p1-1</t>
  </si>
  <si>
    <t>5,1*0,4*0,245</t>
  </si>
  <si>
    <t>p1-2</t>
  </si>
  <si>
    <t>p1-3</t>
  </si>
  <si>
    <t>4,0*0,4*0,245</t>
  </si>
  <si>
    <t>p1-4</t>
  </si>
  <si>
    <t>413351121</t>
  </si>
  <si>
    <t>Bednění nosníků a průvlaků - bez podpěrné konstrukce výška nosníku po spodní líc stropní desky přes 100 cm zřízení</t>
  </si>
  <si>
    <t>-857631305</t>
  </si>
  <si>
    <t>https://podminky.urs.cz/item/CS_URS_2022_01/413351121</t>
  </si>
  <si>
    <t>5,1*(0,4+0,245+0,245)*1,05</t>
  </si>
  <si>
    <t>4,0*(0,4+0,245+0,245)*1,05</t>
  </si>
  <si>
    <t>95</t>
  </si>
  <si>
    <t>413351122</t>
  </si>
  <si>
    <t>Bednění nosníků a průvlaků - bez podpěrné konstrukce výška nosníku po spodní líc stropní desky přes 100 cm odstranění</t>
  </si>
  <si>
    <t>342014695</t>
  </si>
  <si>
    <t>https://podminky.urs.cz/item/CS_URS_2022_01/413351122</t>
  </si>
  <si>
    <t>96</t>
  </si>
  <si>
    <t>413352115</t>
  </si>
  <si>
    <t>Podpěrná konstrukce nosníků a průvlaků výšky podepření do 4 m výšky nosníku (po spodní hranu stropní desky) přes 100 cm zřízení</t>
  </si>
  <si>
    <t>1443894936</t>
  </si>
  <si>
    <t>https://podminky.urs.cz/item/CS_URS_2022_01/413352115</t>
  </si>
  <si>
    <t>4,4*(0,4)</t>
  </si>
  <si>
    <t>3,3*(0,4)</t>
  </si>
  <si>
    <t>97</t>
  </si>
  <si>
    <t>413352116</t>
  </si>
  <si>
    <t>Podpěrná konstrukce nosníků a průvlaků výšky podepření do 4 m výšky nosníku (po spodní hranu stropní desky) přes 100 cm odstranění</t>
  </si>
  <si>
    <t>1292638819</t>
  </si>
  <si>
    <t>https://podminky.urs.cz/item/CS_URS_2022_01/413352116</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</si>
  <si>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</si>
  <si>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</si>
  <si>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1713207140</t>
  </si>
  <si>
    <t>https://podminky.urs.cz/item/CS_URS_2022_01/413361821</t>
  </si>
  <si>
    <t>viz. výztuž stropu</t>
  </si>
  <si>
    <t>99</t>
  </si>
  <si>
    <t>417321616</t>
  </si>
  <si>
    <t>Ztužující pásy a věnce z betonu železového (bez výztuže) tř. C 30/37</t>
  </si>
  <si>
    <t>69453706</t>
  </si>
  <si>
    <t>https://podminky.urs.cz/item/CS_URS_2022_01/417321616</t>
  </si>
  <si>
    <t>V1</t>
  </si>
  <si>
    <t>6,6*0,4*0,2</t>
  </si>
  <si>
    <t>atikový věnec</t>
  </si>
  <si>
    <t>S2</t>
  </si>
  <si>
    <t>100,0*(0,4)*0,25</t>
  </si>
  <si>
    <t>zastřešení příjezdu</t>
  </si>
  <si>
    <t>29,5*(0,2)*0,25</t>
  </si>
  <si>
    <t>pod trapézový plech</t>
  </si>
  <si>
    <t>(1,8+3,3+22,9+9,3+1,9+3,6+1,9+11,5+5,3+1,1+5,9+1,1+12,2+9,0+1,8)*0,38*0,23</t>
  </si>
  <si>
    <t>100</t>
  </si>
  <si>
    <t>417351115</t>
  </si>
  <si>
    <t>Bednění bočnic ztužujících pásů a věnců včetně vzpěr zřízení</t>
  </si>
  <si>
    <t>-947640729</t>
  </si>
  <si>
    <t>https://podminky.urs.cz/item/CS_URS_2022_01/417351115</t>
  </si>
  <si>
    <t>6,6*0,35*2</t>
  </si>
  <si>
    <t>100,0*0,35*2</t>
  </si>
  <si>
    <t>29,5*0,35*2</t>
  </si>
  <si>
    <t>(1,8+3,3+22,9+9,3+1,9+3,6+1,9+11,5+5,3+1,1+5,9+1,1+12,2+9,0+1,8)*0,35*2</t>
  </si>
  <si>
    <t>101</t>
  </si>
  <si>
    <t>417351116</t>
  </si>
  <si>
    <t>Bednění bočnic ztužujících pásů a věnců včetně vzpěr odstranění</t>
  </si>
  <si>
    <t>479032010</t>
  </si>
  <si>
    <t>https://podminky.urs.cz/item/CS_URS_2022_01/417351116</t>
  </si>
  <si>
    <t>102</t>
  </si>
  <si>
    <t>417361821</t>
  </si>
  <si>
    <t>Výztuž ztužujících pásů a věnců z betonářské oceli 10 505 (R) nebo BSt 500</t>
  </si>
  <si>
    <t>1874899085</t>
  </si>
  <si>
    <t>https://podminky.urs.cz/item/CS_URS_2022_01/417361821</t>
  </si>
  <si>
    <t>V1 viz. výztuž stropu</t>
  </si>
  <si>
    <t>100,0*(0,4)*0,25*0,15</t>
  </si>
  <si>
    <t>29,5*(0,2)*0,25*0,15</t>
  </si>
  <si>
    <t>(1,8+3,3+22,9+9,3+1,9+3,6+1,9+11,5+5,3+1,1+5,9+1,1+12,2+9,0+1,8)*0,38*0,23*0,15</t>
  </si>
  <si>
    <t>103</t>
  </si>
  <si>
    <t>K074</t>
  </si>
  <si>
    <t>D+M prefabrikát schodiště ozn. S1- schod. rameno- viz. statika</t>
  </si>
  <si>
    <t>221685629</t>
  </si>
  <si>
    <t>104</t>
  </si>
  <si>
    <t>K075</t>
  </si>
  <si>
    <t>D+M prefabrikát schodiště ozn. S2- podesta- viz. statika</t>
  </si>
  <si>
    <t>-628583384</t>
  </si>
  <si>
    <t>105</t>
  </si>
  <si>
    <t>K076</t>
  </si>
  <si>
    <t>D+M prefabrikát schodiště ozn. S3- schod. rameno- viz. statika</t>
  </si>
  <si>
    <t>-1241422487</t>
  </si>
  <si>
    <t>106</t>
  </si>
  <si>
    <t>K094</t>
  </si>
  <si>
    <t>D+M prefa panel SP01- viz. statika</t>
  </si>
  <si>
    <t>267457534</t>
  </si>
  <si>
    <t>107</t>
  </si>
  <si>
    <t>K095</t>
  </si>
  <si>
    <t>D+M prefa panel SP02- viz. statika</t>
  </si>
  <si>
    <t>818728261</t>
  </si>
  <si>
    <t>108</t>
  </si>
  <si>
    <t>K096</t>
  </si>
  <si>
    <t>D+M prefa panel SP03- viz. statika</t>
  </si>
  <si>
    <t>1946794155</t>
  </si>
  <si>
    <t>109</t>
  </si>
  <si>
    <t>K097</t>
  </si>
  <si>
    <t>D+M prefa panel SP04- viz. statika</t>
  </si>
  <si>
    <t>-1497169448</t>
  </si>
  <si>
    <t>110</t>
  </si>
  <si>
    <t>K098</t>
  </si>
  <si>
    <t>D+M prefa průvlak P2-1- viz. statika</t>
  </si>
  <si>
    <t>1498662341</t>
  </si>
  <si>
    <t>111</t>
  </si>
  <si>
    <t>K099</t>
  </si>
  <si>
    <t>D+M prefa průvlak P2-2- viz. statika</t>
  </si>
  <si>
    <t>318145885</t>
  </si>
  <si>
    <t>112</t>
  </si>
  <si>
    <t>K100</t>
  </si>
  <si>
    <t>D+M prefa průvlak P2-3- viz. statika</t>
  </si>
  <si>
    <t>587397295</t>
  </si>
  <si>
    <t>113</t>
  </si>
  <si>
    <t>K101</t>
  </si>
  <si>
    <t>D+M prefa průvlak P2-4- viz. statika</t>
  </si>
  <si>
    <t>646143320</t>
  </si>
  <si>
    <t>114</t>
  </si>
  <si>
    <t>K102</t>
  </si>
  <si>
    <t>D+M prefa průvlak P2-5- viz. statika</t>
  </si>
  <si>
    <t>-1896819215</t>
  </si>
  <si>
    <t>115</t>
  </si>
  <si>
    <t>K103</t>
  </si>
  <si>
    <t>D+M prefa průvlak P2-6- viz. statika</t>
  </si>
  <si>
    <t>1372686222</t>
  </si>
  <si>
    <t>116</t>
  </si>
  <si>
    <t>K104</t>
  </si>
  <si>
    <t>D+M prefa průvlak P2-7- viz. statika</t>
  </si>
  <si>
    <t>1721743578</t>
  </si>
  <si>
    <t>117</t>
  </si>
  <si>
    <t>K105</t>
  </si>
  <si>
    <t>D+M prefa průvlak P2-8- viz. statika</t>
  </si>
  <si>
    <t>985064236</t>
  </si>
  <si>
    <t>118</t>
  </si>
  <si>
    <t>K106</t>
  </si>
  <si>
    <t>D+M prefa průvlak P2-9- viz. statika</t>
  </si>
  <si>
    <t>599989861</t>
  </si>
  <si>
    <t>119</t>
  </si>
  <si>
    <t>K107</t>
  </si>
  <si>
    <t>D+M prefa průvlak P2-10- viz. statika</t>
  </si>
  <si>
    <t>677819816</t>
  </si>
  <si>
    <t>120</t>
  </si>
  <si>
    <t>K108</t>
  </si>
  <si>
    <t>D+M prefa průvlak P2-11- viz. statika</t>
  </si>
  <si>
    <t>-129535722</t>
  </si>
  <si>
    <t>121</t>
  </si>
  <si>
    <t>K109</t>
  </si>
  <si>
    <t>D+M prefa průvlak P2-12- viz. statika</t>
  </si>
  <si>
    <t>-266750036</t>
  </si>
  <si>
    <t>122</t>
  </si>
  <si>
    <t>K110</t>
  </si>
  <si>
    <t>D+M prefa průvlak P2-13- viz. statika</t>
  </si>
  <si>
    <t>-860147208</t>
  </si>
  <si>
    <t>123</t>
  </si>
  <si>
    <t>K111</t>
  </si>
  <si>
    <t>D+M prefa průvlak P2-14- viz. statika</t>
  </si>
  <si>
    <t>1084433541</t>
  </si>
  <si>
    <t>124</t>
  </si>
  <si>
    <t>K112</t>
  </si>
  <si>
    <t>D+M prefa průvlak P2-15- viz. statika</t>
  </si>
  <si>
    <t>-1531463367</t>
  </si>
  <si>
    <t>125</t>
  </si>
  <si>
    <t>K113</t>
  </si>
  <si>
    <t>D+M prefa průvlak P2-16- viz. statika</t>
  </si>
  <si>
    <t>-1620457109</t>
  </si>
  <si>
    <t>126</t>
  </si>
  <si>
    <t>K114</t>
  </si>
  <si>
    <t>D+M prefa ztužidlo Z2-1- viz. statika</t>
  </si>
  <si>
    <t>-470118116</t>
  </si>
  <si>
    <t>127</t>
  </si>
  <si>
    <t>K115</t>
  </si>
  <si>
    <t>D+M prefa ztužidlo Z2-2- viz. statika</t>
  </si>
  <si>
    <t>-1094476458</t>
  </si>
  <si>
    <t>128</t>
  </si>
  <si>
    <t>K116</t>
  </si>
  <si>
    <t>D+M prefa ztužidlo Z2-3- viz. statika</t>
  </si>
  <si>
    <t>-532527241</t>
  </si>
  <si>
    <t>129</t>
  </si>
  <si>
    <t>K117</t>
  </si>
  <si>
    <t>D+M prefa ztužidlo Z2-4- viz. statika</t>
  </si>
  <si>
    <t>1911565487</t>
  </si>
  <si>
    <t>130</t>
  </si>
  <si>
    <t>K118</t>
  </si>
  <si>
    <t>D+M prefa ztužidlo Z2-5- viz. statika</t>
  </si>
  <si>
    <t>-111942598</t>
  </si>
  <si>
    <t>131</t>
  </si>
  <si>
    <t>K119</t>
  </si>
  <si>
    <t>D+M prefa ztužidlo Z2-6- viz. statika</t>
  </si>
  <si>
    <t>527105077</t>
  </si>
  <si>
    <t>132</t>
  </si>
  <si>
    <t>K120</t>
  </si>
  <si>
    <t>D+M prefa ztužidlo Z2-7- viz. statika</t>
  </si>
  <si>
    <t>1134395318</t>
  </si>
  <si>
    <t>133</t>
  </si>
  <si>
    <t>K121</t>
  </si>
  <si>
    <t>D+M prefa ztužidlo Z2-8- viz. statika</t>
  </si>
  <si>
    <t>-63194868</t>
  </si>
  <si>
    <t>Komunikace pozemní</t>
  </si>
  <si>
    <t>134</t>
  </si>
  <si>
    <t>564861111</t>
  </si>
  <si>
    <t>Podklad ze štěrkodrti ŠD s rozprostřením a zhutněním plochy přes 100 m2, po zhutnění tl. 200 mm</t>
  </si>
  <si>
    <t>-1575696762</t>
  </si>
  <si>
    <t>https://podminky.urs.cz/item/CS_URS_2022_01/564861111</t>
  </si>
  <si>
    <t>135</t>
  </si>
  <si>
    <t>564962111</t>
  </si>
  <si>
    <t>Podklad z mechanicky zpevněného kameniva MZK (minerální beton) s rozprostřením a s hutněním, po zhutnění tl. 200 mm</t>
  </si>
  <si>
    <t>1989227076</t>
  </si>
  <si>
    <t>https://podminky.urs.cz/item/CS_URS_2022_01/564962111</t>
  </si>
  <si>
    <t>136</t>
  </si>
  <si>
    <t>596212211</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</si>
  <si>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přes 50 do 100 m2</t>
  </si>
  <si>
    <t>2048510820</t>
  </si>
  <si>
    <t>https://podminky.urs.cz/item/CS_URS_2022_01/596212211</t>
  </si>
  <si>
    <t>137</t>
  </si>
  <si>
    <t>59245020</t>
  </si>
  <si>
    <t>dlažba tvar obdélník betonová 200x100x80mm přírodní</t>
  </si>
  <si>
    <t>2068047639</t>
  </si>
  <si>
    <t>58,5*1,03 'Přepočtené koeficientem množství</t>
  </si>
  <si>
    <t>138</t>
  </si>
  <si>
    <t>K260</t>
  </si>
  <si>
    <t>D+M betonový žlab včetně poklopu 1000x200x200mm pro rozvod potrubí kyslíku</t>
  </si>
  <si>
    <t>138077082</t>
  </si>
  <si>
    <t>139</t>
  </si>
  <si>
    <t>K261</t>
  </si>
  <si>
    <t>Oprava zpevněné plochy po výkopech pro rozvod kyslíku- kompletní skladba</t>
  </si>
  <si>
    <t>-1066709576</t>
  </si>
  <si>
    <t>Úpravy povrchů, podlahy a osazování výplní</t>
  </si>
  <si>
    <t>Úprava povrchů vnitřních</t>
  </si>
  <si>
    <t>140</t>
  </si>
  <si>
    <t>611131111</t>
  </si>
  <si>
    <t>Podkladní a spojovací vrstva vnitřních omítaných ploch polymercementový spojovací můstek nanášený ručně stropů</t>
  </si>
  <si>
    <t>-1396031677</t>
  </si>
  <si>
    <t>https://podminky.urs.cz/item/CS_URS_2022_01/611131111</t>
  </si>
  <si>
    <t>34,61+36,8+16,93+5,45+25,23+23,15+34,12+11,86+23,76+27,16+26,0+39,37+16,35</t>
  </si>
  <si>
    <t>-schodiště</t>
  </si>
  <si>
    <t>-12,7</t>
  </si>
  <si>
    <t>141</t>
  </si>
  <si>
    <t>611321141</t>
  </si>
  <si>
    <t>Omítka vápenocementová vnitřních ploch nanášená ručně dvouvrstvá, tloušťky jádrové omítky do 10 mm a tloušťky štuku do 3 mm štuková vodorovných konstrukcí stropů rovných</t>
  </si>
  <si>
    <t>-21967874</t>
  </si>
  <si>
    <t>https://podminky.urs.cz/item/CS_URS_2022_01/611321141</t>
  </si>
  <si>
    <t>142</t>
  </si>
  <si>
    <t>611131115</t>
  </si>
  <si>
    <t>Podkladní a spojovací vrstva vnitřních omítaných ploch polymercementový spojovací můstek nanášený ručně schodišťových konstrukcí</t>
  </si>
  <si>
    <t>250802522</t>
  </si>
  <si>
    <t>https://podminky.urs.cz/item/CS_URS_2022_01/611131115</t>
  </si>
  <si>
    <t>6,5/cos(45)</t>
  </si>
  <si>
    <t>5,9</t>
  </si>
  <si>
    <t>143</t>
  </si>
  <si>
    <t>611321145</t>
  </si>
  <si>
    <t>Omítka vápenocementová vnitřních ploch nanášená ručně dvouvrstvá, tloušťky jádrové omítky do 10 mm a tloušťky štuku do 3 mm štuková schodišťových konstrukcí stropů, stěn, ramen nebo nosníků</t>
  </si>
  <si>
    <t>-512717511</t>
  </si>
  <si>
    <t>https://podminky.urs.cz/item/CS_URS_2022_01/611321145</t>
  </si>
  <si>
    <t>144</t>
  </si>
  <si>
    <t>612131121</t>
  </si>
  <si>
    <t>Podkladní a spojovací vrstva vnitřních omítaných ploch penetrace disperzní nanášená ručně stěn</t>
  </si>
  <si>
    <t>1047900412</t>
  </si>
  <si>
    <t>https://podminky.urs.cz/item/CS_URS_2022_01/612131121</t>
  </si>
  <si>
    <t>m101</t>
  </si>
  <si>
    <t>27,2*2,9</t>
  </si>
  <si>
    <t>-(0,8*2,0+0,7*2,0+4,4*1,5)</t>
  </si>
  <si>
    <t>(4,4+1,5+1,5)*0,25</t>
  </si>
  <si>
    <t>m102</t>
  </si>
  <si>
    <t>24,8*2,9</t>
  </si>
  <si>
    <t>-(0,8*2,0+4,4*1,5)</t>
  </si>
  <si>
    <t>m103</t>
  </si>
  <si>
    <t>16,7*2,9</t>
  </si>
  <si>
    <t>-(0,7*2,0*2+0,8*2,0+1,1*1,5)</t>
  </si>
  <si>
    <t>(1,1+1,5+1,5)*0,25</t>
  </si>
  <si>
    <t>m104</t>
  </si>
  <si>
    <t>10,1*2,9</t>
  </si>
  <si>
    <t>-(2,0*2,0*2)</t>
  </si>
  <si>
    <t>m105</t>
  </si>
  <si>
    <t>20,3*2,9</t>
  </si>
  <si>
    <t>-(0,8*2,0+3,3*1,5*2)</t>
  </si>
  <si>
    <t>(3,3+1,5+1,5)*0,25</t>
  </si>
  <si>
    <t>m106</t>
  </si>
  <si>
    <t>22,0*2,9</t>
  </si>
  <si>
    <t>-(0,8*2,0+2,2*1,5)</t>
  </si>
  <si>
    <t>(2,2+1,5+1,5)*0,25</t>
  </si>
  <si>
    <t>m107</t>
  </si>
  <si>
    <t>42,9*2,9</t>
  </si>
  <si>
    <t>-(0,8*2,0+1,1*2,0*2+0,8*2,0*2+2,0*2,0+0,8*2,0*3+0,7*2,0)</t>
  </si>
  <si>
    <t>m108</t>
  </si>
  <si>
    <t>(5,7+5,4)*2,9</t>
  </si>
  <si>
    <t>-(0,7*2,0*3)</t>
  </si>
  <si>
    <t>m109</t>
  </si>
  <si>
    <t>10,0*2,9</t>
  </si>
  <si>
    <t>m110</t>
  </si>
  <si>
    <t>(5,8+5,5)*2,9</t>
  </si>
  <si>
    <t>m111</t>
  </si>
  <si>
    <t>(7,7)*2,9</t>
  </si>
  <si>
    <t>m112</t>
  </si>
  <si>
    <t>15,7*2,9</t>
  </si>
  <si>
    <t>m113</t>
  </si>
  <si>
    <t>20,0*2,9</t>
  </si>
  <si>
    <t>-(1,1*2,0*2)</t>
  </si>
  <si>
    <t>m114</t>
  </si>
  <si>
    <t>21,7*2,9</t>
  </si>
  <si>
    <t>m115</t>
  </si>
  <si>
    <t>24,2*2,9</t>
  </si>
  <si>
    <t>-(1,1*2,0*3+1,45*4,5)</t>
  </si>
  <si>
    <t>(1,45+4,5+4,5)*0,25</t>
  </si>
  <si>
    <t>m116</t>
  </si>
  <si>
    <t>51,1*2,9</t>
  </si>
  <si>
    <t>m117</t>
  </si>
  <si>
    <t>25,5*4,9</t>
  </si>
  <si>
    <t>-(0,9*2,0)</t>
  </si>
  <si>
    <t>Mezisoučet</t>
  </si>
  <si>
    <t>m201</t>
  </si>
  <si>
    <t>10,3*4,3</t>
  </si>
  <si>
    <t>-(0,8*2,0*2)</t>
  </si>
  <si>
    <t>m202</t>
  </si>
  <si>
    <t>(31,2)*4,3</t>
  </si>
  <si>
    <t>-(1,6*2,0+3,3*0,8+2,2*0,8)</t>
  </si>
  <si>
    <t>(3,3+0,8+0,8+2,2+0,8+0,8)*0,25</t>
  </si>
  <si>
    <t>m203</t>
  </si>
  <si>
    <t>14,3*4,3</t>
  </si>
  <si>
    <t>-(1,1*2,0+1,9*1,5)</t>
  </si>
  <si>
    <t>(1,9+1,5+1,5)*0,25</t>
  </si>
  <si>
    <t>m204</t>
  </si>
  <si>
    <t>14,4*4,3</t>
  </si>
  <si>
    <t>-(0,8*2,0*2+3,3*0,8)</t>
  </si>
  <si>
    <t>(3,3+0,8+0,8)*0,25</t>
  </si>
  <si>
    <t>m205</t>
  </si>
  <si>
    <t>8,4*4,3</t>
  </si>
  <si>
    <t>m206</t>
  </si>
  <si>
    <t>7,9*4,3</t>
  </si>
  <si>
    <t>m207</t>
  </si>
  <si>
    <t>14,8*4,3</t>
  </si>
  <si>
    <t>m208</t>
  </si>
  <si>
    <t>m209</t>
  </si>
  <si>
    <t>8,2*4,3</t>
  </si>
  <si>
    <t>m210</t>
  </si>
  <si>
    <t>6,9*4,3</t>
  </si>
  <si>
    <t>m211+213</t>
  </si>
  <si>
    <t>23,6*4,3</t>
  </si>
  <si>
    <t>-(1,0*2,0*2+1,6*2,0+0,8*2,0+1,4*2,2+0,8*2,0+0,7*2,0)</t>
  </si>
  <si>
    <t>(1,0+2,0+2,0)*0,25</t>
  </si>
  <si>
    <t>m212</t>
  </si>
  <si>
    <t>(5,6+6,3)*4,3</t>
  </si>
  <si>
    <t>m214</t>
  </si>
  <si>
    <t>13,8*4,3</t>
  </si>
  <si>
    <t>m215</t>
  </si>
  <si>
    <t>75,0*4,3</t>
  </si>
  <si>
    <t>-(1,4*2,2*2+0,9*2,0+1,2*2,1+0,8*2,0*2+2,2*1,5+4,4*1,5*3)</t>
  </si>
  <si>
    <t>(4,4+1,5+1,5)*0,25*3</t>
  </si>
  <si>
    <t>m216</t>
  </si>
  <si>
    <t>10,9*4,3</t>
  </si>
  <si>
    <t>-0,8*2,0*2</t>
  </si>
  <si>
    <t>m217</t>
  </si>
  <si>
    <t>21,5*4,3</t>
  </si>
  <si>
    <t>-(1,2*2,1+3,3*1,5*2)</t>
  </si>
  <si>
    <t>(3,3+1,5+1,5)*0,25*2</t>
  </si>
  <si>
    <t>m218</t>
  </si>
  <si>
    <t>23,5*4,3</t>
  </si>
  <si>
    <t>-(0,8*2,0+0,9*2,0)</t>
  </si>
  <si>
    <t>m219</t>
  </si>
  <si>
    <t>16,8*4,3</t>
  </si>
  <si>
    <t>m220</t>
  </si>
  <si>
    <t>32,5*4,3</t>
  </si>
  <si>
    <t>-(2,8*2,1+0,8*2,0*4+1,4*2,2+0,8*2,0*4)</t>
  </si>
  <si>
    <t>m221</t>
  </si>
  <si>
    <t>18,7*4,3</t>
  </si>
  <si>
    <t>-(0,8*2,0*2+1,9*1,5)</t>
  </si>
  <si>
    <t>m222</t>
  </si>
  <si>
    <t>17,8*4,3</t>
  </si>
  <si>
    <t>-(0,8*2,0*2+2,2*1,5+3,3*1,5)</t>
  </si>
  <si>
    <t>(2,2+1,5+1,5+3,3+1,5+1,5)*0,25</t>
  </si>
  <si>
    <t>m223</t>
  </si>
  <si>
    <t>13,5*4,3</t>
  </si>
  <si>
    <t>-(2,8*2,1*2+0,7*2,0*2)</t>
  </si>
  <si>
    <t>(2,8+2,1+2,1+0,7+2,0+2,0+0,7+2,0+2,0)*0,25</t>
  </si>
  <si>
    <t>145</t>
  </si>
  <si>
    <t>612321111</t>
  </si>
  <si>
    <t>Omítka vápenocementová vnitřních ploch nanášená ručně jednovrstvá, tloušťky do 10 mm hrubá zatřená svislých konstrukcí stěn</t>
  </si>
  <si>
    <t>-1075803157</t>
  </si>
  <si>
    <t>https://podminky.urs.cz/item/CS_URS_2022_01/612321111</t>
  </si>
  <si>
    <t>pod obklad</t>
  </si>
  <si>
    <t>138,5</t>
  </si>
  <si>
    <t>146</t>
  </si>
  <si>
    <t>612321141</t>
  </si>
  <si>
    <t>Omítka vápenocementová vnitřních ploch nanášená ručně dvouvrstvá, tloušťky jádrové omítky do 10 mm a tloušťky štuku do 3 mm štuková svislých konstrukcí stěn</t>
  </si>
  <si>
    <t>-1363827618</t>
  </si>
  <si>
    <t>https://podminky.urs.cz/item/CS_URS_2022_01/612321141</t>
  </si>
  <si>
    <t>2609,453-138,5</t>
  </si>
  <si>
    <t>147</t>
  </si>
  <si>
    <t>613131121</t>
  </si>
  <si>
    <t>Podkladní a spojovací vrstva vnitřních omítaných ploch penetrace disperzní nanášená ručně pilířů nebo sloupů</t>
  </si>
  <si>
    <t>561144599</t>
  </si>
  <si>
    <t>https://podminky.urs.cz/item/CS_URS_2022_01/613131121</t>
  </si>
  <si>
    <t>0,4*4*4,3*3</t>
  </si>
  <si>
    <t>148</t>
  </si>
  <si>
    <t>613321141</t>
  </si>
  <si>
    <t>Omítka vápenocementová vnitřních ploch nanášená ručně dvouvrstvá, tloušťky jádrové omítky do 10 mm a tloušťky štuku do 3 mm štuková svislých konstrukcí pilířů nebo sloupů</t>
  </si>
  <si>
    <t>-2109907035</t>
  </si>
  <si>
    <t>https://podminky.urs.cz/item/CS_URS_2022_01/613321141</t>
  </si>
  <si>
    <t>149</t>
  </si>
  <si>
    <t>619995001</t>
  </si>
  <si>
    <t>Začištění omítek (s dodáním hmot) kolem oken, dveří, podlah, obkladů apod.</t>
  </si>
  <si>
    <t>1358614108</t>
  </si>
  <si>
    <t>https://podminky.urs.cz/item/CS_URS_2022_01/619995001</t>
  </si>
  <si>
    <t>sokl</t>
  </si>
  <si>
    <t>278,4</t>
  </si>
  <si>
    <t>nad obkladem</t>
  </si>
  <si>
    <t>(5,7+5,4)</t>
  </si>
  <si>
    <t>-(0,7*3)</t>
  </si>
  <si>
    <t>10,0</t>
  </si>
  <si>
    <t>-(0,7)</t>
  </si>
  <si>
    <t>(5,8+5,5)</t>
  </si>
  <si>
    <t>-0,7*3</t>
  </si>
  <si>
    <t>(7,7)</t>
  </si>
  <si>
    <t>-0,7</t>
  </si>
  <si>
    <t>8,4</t>
  </si>
  <si>
    <t>-0,8</t>
  </si>
  <si>
    <t>7,9</t>
  </si>
  <si>
    <t>(5,6+6,3)</t>
  </si>
  <si>
    <t>nad linkou</t>
  </si>
  <si>
    <t>14,0</t>
  </si>
  <si>
    <t>6,5</t>
  </si>
  <si>
    <t>150</t>
  </si>
  <si>
    <t>619991001</t>
  </si>
  <si>
    <t>Zakrytí vnitřních ploch před znečištěním včetně pozdějšího odkrytí podlah fólií přilepenou lepící páskou</t>
  </si>
  <si>
    <t>1671850936</t>
  </si>
  <si>
    <t>https://podminky.urs.cz/item/CS_URS_2022_01/619991001</t>
  </si>
  <si>
    <t>336,04+516,79</t>
  </si>
  <si>
    <t>151</t>
  </si>
  <si>
    <t>622143003</t>
  </si>
  <si>
    <t>Montáž omítkových profilů plastových, pozinkovaných nebo dřevěných upevněných vtlačením do podkladní vrstvy nebo přibitím rohových s tkaninou</t>
  </si>
  <si>
    <t>1879757877</t>
  </si>
  <si>
    <t>https://podminky.urs.cz/item/CS_URS_2022_01/622143003</t>
  </si>
  <si>
    <t>viz. APU</t>
  </si>
  <si>
    <t>152,98</t>
  </si>
  <si>
    <t>rohy</t>
  </si>
  <si>
    <t>2,9*13</t>
  </si>
  <si>
    <t>4,3*(19+12)</t>
  </si>
  <si>
    <t>152</t>
  </si>
  <si>
    <t>63127466</t>
  </si>
  <si>
    <t>profil rohový Al 23x23mm s výztužnou tkaninou š 100mm pro ETICS</t>
  </si>
  <si>
    <t>998570651</t>
  </si>
  <si>
    <t>323,98*1,05 'Přepočtené koeficientem množství</t>
  </si>
  <si>
    <t>153</t>
  </si>
  <si>
    <t>622143004</t>
  </si>
  <si>
    <t>Montáž omítkových profilů plastových, pozinkovaných nebo dřevěných upevněných vtlačením do podkladní vrstvy nebo přibitím začišťovacích samolepících pro vytvoření dilatujícího spoje s okenním rámem</t>
  </si>
  <si>
    <t>1053165299</t>
  </si>
  <si>
    <t>https://podminky.urs.cz/item/CS_URS_2022_01/622143004</t>
  </si>
  <si>
    <t>(3,3+0,8+0,8)*2</t>
  </si>
  <si>
    <t>2,2+0,8+0,8</t>
  </si>
  <si>
    <t>(3,3+1,5+1,5)*5</t>
  </si>
  <si>
    <t>(2,2+1,5+1,5)*4</t>
  </si>
  <si>
    <t>(0,8+2,0+2,0)*2</t>
  </si>
  <si>
    <t>(1,9+1,5+1,5)*2</t>
  </si>
  <si>
    <t>(4,4+1,5+1,5)*5</t>
  </si>
  <si>
    <t>1,1+1,5+1,5</t>
  </si>
  <si>
    <t>1,45+4,46+4,46</t>
  </si>
  <si>
    <t>dveře</t>
  </si>
  <si>
    <t>0,9+2,0+2,0</t>
  </si>
  <si>
    <t>2,8+2,1+2,1</t>
  </si>
  <si>
    <t>2,0+2,0+2,0</t>
  </si>
  <si>
    <t>1,0+2,0+2,0</t>
  </si>
  <si>
    <t>154</t>
  </si>
  <si>
    <t>59051476</t>
  </si>
  <si>
    <t>profil začišťovací PVC 9mm s výztužnou tkaninou pro ostění ETICS</t>
  </si>
  <si>
    <t>1793979988</t>
  </si>
  <si>
    <t>159,67*1,05 'Přepočtené koeficientem množství</t>
  </si>
  <si>
    <t>155</t>
  </si>
  <si>
    <t>629991011</t>
  </si>
  <si>
    <t>Zakrytí vnějších ploch před znečištěním včetně pozdějšího odkrytí výplní otvorů a svislých ploch fólií přilepenou lepící páskou</t>
  </si>
  <si>
    <t>-1717618451</t>
  </si>
  <si>
    <t>https://podminky.urs.cz/item/CS_URS_2022_01/629991011</t>
  </si>
  <si>
    <t>3,3*0,8*2</t>
  </si>
  <si>
    <t>2,2*0,8</t>
  </si>
  <si>
    <t>3,3*1,5*5</t>
  </si>
  <si>
    <t>2,2*1,5*4</t>
  </si>
  <si>
    <t>0,8*2,0*2</t>
  </si>
  <si>
    <t>1,9*1,5*2</t>
  </si>
  <si>
    <t>4,4*1,5*5</t>
  </si>
  <si>
    <t>1,1*1,5</t>
  </si>
  <si>
    <t>1,45*4,46</t>
  </si>
  <si>
    <t>0,9*2,0</t>
  </si>
  <si>
    <t>2,8*2,1</t>
  </si>
  <si>
    <t>2,0*2,0</t>
  </si>
  <si>
    <t>156</t>
  </si>
  <si>
    <t>632450121</t>
  </si>
  <si>
    <t>Potěr cementový vyrovnávací ze suchých směsí v pásu o průměrné (střední) tl. od 10 do 20 mm</t>
  </si>
  <si>
    <t>1819720175</t>
  </si>
  <si>
    <t>https://podminky.urs.cz/item/CS_URS_2022_01/632450121</t>
  </si>
  <si>
    <t>pod parapety</t>
  </si>
  <si>
    <t>(4,4)*2*0,25</t>
  </si>
  <si>
    <t>(1,1)*0,25</t>
  </si>
  <si>
    <t>(3,3)*2*0,25</t>
  </si>
  <si>
    <t>(2,2)*0,25</t>
  </si>
  <si>
    <t>(1,5)*0,25</t>
  </si>
  <si>
    <t>(4,4)*3*0,25</t>
  </si>
  <si>
    <t>(2,2)*3*0,25</t>
  </si>
  <si>
    <t>(1,9)*0,25</t>
  </si>
  <si>
    <t>(3,3)*0,25</t>
  </si>
  <si>
    <t>(0,7)*2*0,25</t>
  </si>
  <si>
    <t>Úprava povrchů vnějších</t>
  </si>
  <si>
    <t>157</t>
  </si>
  <si>
    <t>622131121</t>
  </si>
  <si>
    <t>Podkladní a spojovací vrstva vnějších omítaných ploch penetrace nanášená ručně stěn</t>
  </si>
  <si>
    <t>1362059034</t>
  </si>
  <si>
    <t>https://podminky.urs.cz/item/CS_URS_2022_01/622131121</t>
  </si>
  <si>
    <t>KZS</t>
  </si>
  <si>
    <t>28,2+497,963</t>
  </si>
  <si>
    <t>(8,3+7,1+7,1)*0,815</t>
  </si>
  <si>
    <t>158</t>
  </si>
  <si>
    <t>622211031</t>
  </si>
  <si>
    <t>Montáž kontaktního zateplení lepením a mechanickým kotvením z polystyrenových desek na vnější stěny, na podklad betonový nebo z lehčeného betonu, z tvárnic keramických nebo vápenopískových, tloušťky desek přes 120 do 160 mm</t>
  </si>
  <si>
    <t>2057559094</t>
  </si>
  <si>
    <t>https://podminky.urs.cz/item/CS_URS_2022_01/622211031</t>
  </si>
  <si>
    <t>94,0*(0,3)</t>
  </si>
  <si>
    <t>159</t>
  </si>
  <si>
    <t>28376426</t>
  </si>
  <si>
    <t>deska z polystyrénu XPS, hrana polodrážková a hladký povrch 300kPA tl 150mm</t>
  </si>
  <si>
    <t>-1340266960</t>
  </si>
  <si>
    <t>28,2*1,05 'Přepočtené koeficientem množství</t>
  </si>
  <si>
    <t>160</t>
  </si>
  <si>
    <t>622251101</t>
  </si>
  <si>
    <t>Montáž kontaktního zateplení lepením a mechanickým kotvením Příplatek k cenám za zápustnou montáž kotev s použitím tepelněizolačních zátek na vnější stěny z polystyrenu</t>
  </si>
  <si>
    <t>-240752866</t>
  </si>
  <si>
    <t>https://podminky.urs.cz/item/CS_URS_2022_01/622251101</t>
  </si>
  <si>
    <t>161</t>
  </si>
  <si>
    <t>622151021</t>
  </si>
  <si>
    <t>Penetrační nátěr vnějších pastovitých tenkovrstvých omítek mozaikových akrylátový stěn</t>
  </si>
  <si>
    <t>-962653433</t>
  </si>
  <si>
    <t>https://podminky.urs.cz/item/CS_URS_2022_01/622151021</t>
  </si>
  <si>
    <t>162</t>
  </si>
  <si>
    <t>622511112</t>
  </si>
  <si>
    <t>Omítka tenkovrstvá akrylátová vnějších ploch probarvená bez penetrace mozaiková střednězrnná stěn</t>
  </si>
  <si>
    <t>1089424602</t>
  </si>
  <si>
    <t>https://podminky.urs.cz/item/CS_URS_2022_01/622511112</t>
  </si>
  <si>
    <t>163</t>
  </si>
  <si>
    <t>622221031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</si>
  <si>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120 do 160 mm</t>
  </si>
  <si>
    <t>125038922</t>
  </si>
  <si>
    <t>https://podminky.urs.cz/item/CS_URS_2022_01/622221031</t>
  </si>
  <si>
    <t>sever</t>
  </si>
  <si>
    <t>130,0</t>
  </si>
  <si>
    <t>jih</t>
  </si>
  <si>
    <t>220,0</t>
  </si>
  <si>
    <t>západ</t>
  </si>
  <si>
    <t>175,0</t>
  </si>
  <si>
    <t>východ</t>
  </si>
  <si>
    <t>(9,1+1,2)*5,3</t>
  </si>
  <si>
    <t>12,3*2,2</t>
  </si>
  <si>
    <t>-otvory</t>
  </si>
  <si>
    <t>-108,687</t>
  </si>
  <si>
    <t>164</t>
  </si>
  <si>
    <t>63151521</t>
  </si>
  <si>
    <t>deska tepelně izolační minerální kontaktních fasád podélné vlákno λ=0,036 tl 150mm</t>
  </si>
  <si>
    <t>-2010042684</t>
  </si>
  <si>
    <t>497,963*1,05 'Přepočtené koeficientem množství</t>
  </si>
  <si>
    <t>165</t>
  </si>
  <si>
    <t>622251105</t>
  </si>
  <si>
    <t>Montáž kontaktního zateplení lepením a mechanickým kotvením Příplatek k cenám za zápustnou montáž kotev s použitím tepelněizolačních zátek na vnější stěny z minerální vlny</t>
  </si>
  <si>
    <t>-1606456119</t>
  </si>
  <si>
    <t>https://podminky.urs.cz/item/CS_URS_2022_01/622251105</t>
  </si>
  <si>
    <t>166</t>
  </si>
  <si>
    <t>622212051</t>
  </si>
  <si>
    <t>Montáž kontaktního zateplení vnějšího ostění, nadpraží nebo parapetu lepením z polystyrenových desek hloubky špalet přes 200 do 400 mm, tloušťky desek do 40 mm</t>
  </si>
  <si>
    <t>-1910488519</t>
  </si>
  <si>
    <t>https://podminky.urs.cz/item/CS_URS_2022_01/622212051</t>
  </si>
  <si>
    <t>4,4+4,4+1,1+3,3+3,3+2,2+1,45</t>
  </si>
  <si>
    <t>4,4*3+3,3*2+2,2+2,2+1,9+2,2+3,3+0,8*2+3,3+2,2+3,3</t>
  </si>
  <si>
    <t>167</t>
  </si>
  <si>
    <t>28376415</t>
  </si>
  <si>
    <t>deska z polystyrénu XPS, hrana polodrážková a hladký povrch 300kPA tl 30mm</t>
  </si>
  <si>
    <t>1108895227</t>
  </si>
  <si>
    <t>62,15*0,25</t>
  </si>
  <si>
    <t>15,538*1,1 'Přepočtené koeficientem množství</t>
  </si>
  <si>
    <t>168</t>
  </si>
  <si>
    <t>622222051</t>
  </si>
  <si>
    <t>Montáž kontaktního zateplení vnějšího ostění, nadpraží nebo parapetu lepením z desek z minerální vlny s podélnou nebo kolmou orientací vláken nebo z kombinovaných desek hloubky špalet přes 200 do 400 mm, tloušťky desek do 40 mm</t>
  </si>
  <si>
    <t>-1546968900</t>
  </si>
  <si>
    <t>https://podminky.urs.cz/item/CS_URS_2022_01/622222051</t>
  </si>
  <si>
    <t>159,670</t>
  </si>
  <si>
    <t>169</t>
  </si>
  <si>
    <t>63151518</t>
  </si>
  <si>
    <t>deska tepelně izolační minerální kontaktních fasád podélné vlákno λ=0,036 tl 40mm</t>
  </si>
  <si>
    <t>-1288888603</t>
  </si>
  <si>
    <t>159,670*0,25</t>
  </si>
  <si>
    <t>39,918*1,1 'Přepočtené koeficientem množství</t>
  </si>
  <si>
    <t>170</t>
  </si>
  <si>
    <t>622142001</t>
  </si>
  <si>
    <t>Potažení vnějších ploch pletivem v ploše nebo pruzích, na plném podkladu sklovláknitým vtlačením do tmelu stěn</t>
  </si>
  <si>
    <t>1001404938</t>
  </si>
  <si>
    <t>https://podminky.urs.cz/item/CS_URS_2022_01/622142001</t>
  </si>
  <si>
    <t>171</t>
  </si>
  <si>
    <t>622321111</t>
  </si>
  <si>
    <t>Omítka vápenocementová vnějších ploch nanášená ručně jednovrstvá, tloušťky do 15 mm hrubá zatřená stěn</t>
  </si>
  <si>
    <t>635323628</t>
  </si>
  <si>
    <t>https://podminky.urs.cz/item/CS_URS_2022_01/622321111</t>
  </si>
  <si>
    <t>172</t>
  </si>
  <si>
    <t>622151001</t>
  </si>
  <si>
    <t>Penetrační nátěr vnějších pastovitých tenkovrstvých omítek akrylátový univerzální stěn</t>
  </si>
  <si>
    <t>-59491515</t>
  </si>
  <si>
    <t>https://podminky.urs.cz/item/CS_URS_2022_01/622151001</t>
  </si>
  <si>
    <t>497,963</t>
  </si>
  <si>
    <t>ostění</t>
  </si>
  <si>
    <t>43,91</t>
  </si>
  <si>
    <t>173</t>
  </si>
  <si>
    <t>622531012</t>
  </si>
  <si>
    <t>Omítka tenkovrstvá silikonová vnějších ploch probarvená bez penetrace zatíraná (škrábaná), zrnitost 1,5 mm stěn</t>
  </si>
  <si>
    <t>-1347438161</t>
  </si>
  <si>
    <t>https://podminky.urs.cz/item/CS_URS_2022_01/622531012</t>
  </si>
  <si>
    <t>174</t>
  </si>
  <si>
    <t>623131321</t>
  </si>
  <si>
    <t>Podkladní a spojovací vrstva vnějších omítaných ploch penetrace nanášená strojně pilířů nebo sloupů</t>
  </si>
  <si>
    <t>55757283</t>
  </si>
  <si>
    <t>https://podminky.urs.cz/item/CS_URS_2022_01/623131321</t>
  </si>
  <si>
    <t>3,4*(0,4*4)*2</t>
  </si>
  <si>
    <t>175</t>
  </si>
  <si>
    <t>623142001</t>
  </si>
  <si>
    <t>Potažení vnějších ploch pletivem v ploše nebo pruzích, na plném podkladu sklovláknitým vtlačením do tmelu pilířů nebo sloupů</t>
  </si>
  <si>
    <t>-701965034</t>
  </si>
  <si>
    <t>https://podminky.urs.cz/item/CS_URS_2022_01/623142001</t>
  </si>
  <si>
    <t>176</t>
  </si>
  <si>
    <t>623151001</t>
  </si>
  <si>
    <t>Penetrační nátěr vnějších pastovitých tenkovrstvých omítek akrylátový univerzální pilířů</t>
  </si>
  <si>
    <t>-1586107160</t>
  </si>
  <si>
    <t>https://podminky.urs.cz/item/CS_URS_2022_01/623151001</t>
  </si>
  <si>
    <t>177</t>
  </si>
  <si>
    <t>623531012</t>
  </si>
  <si>
    <t>Omítka tenkovrstvá silikonová vnějších ploch probarvená bez penetrace zatíraná (škrábaná), zrnitost 1,5 mm pilířů a sloupů</t>
  </si>
  <si>
    <t>-916486796</t>
  </si>
  <si>
    <t>https://podminky.urs.cz/item/CS_URS_2022_01/623531012</t>
  </si>
  <si>
    <t>178</t>
  </si>
  <si>
    <t>622252001</t>
  </si>
  <si>
    <t>Montáž profilů kontaktního zateplení zakládacích soklových připevněných hmoždinkami</t>
  </si>
  <si>
    <t>-1044293288</t>
  </si>
  <si>
    <t>https://podminky.urs.cz/item/CS_URS_2022_01/622252001</t>
  </si>
  <si>
    <t>94,0</t>
  </si>
  <si>
    <t>179</t>
  </si>
  <si>
    <t>59051668</t>
  </si>
  <si>
    <t>profil zakládací Al tl 0,7mm pro ETICS pro izolant tl 150mm</t>
  </si>
  <si>
    <t>838027501</t>
  </si>
  <si>
    <t>94*1,05 'Přepočtené koeficientem množství</t>
  </si>
  <si>
    <t>180</t>
  </si>
  <si>
    <t>622252002</t>
  </si>
  <si>
    <t>Montáž profilů kontaktního zateplení ostatních stěnových, dilatačních apod. lepených do tmelu</t>
  </si>
  <si>
    <t>1847203642</t>
  </si>
  <si>
    <t>https://podminky.urs.cz/item/CS_URS_2022_01/622252002</t>
  </si>
  <si>
    <t>181</t>
  </si>
  <si>
    <t>59051512</t>
  </si>
  <si>
    <t>profil začišťovací s okapnicí PVC s výztužnou tkaninou pro parapet ETICS</t>
  </si>
  <si>
    <t>2052644954</t>
  </si>
  <si>
    <t>62,15*1,05 'Přepočtené koeficientem množství</t>
  </si>
  <si>
    <t>182</t>
  </si>
  <si>
    <t>1884940430</t>
  </si>
  <si>
    <t>159,67</t>
  </si>
  <si>
    <t>8,3*4+5,4*2+3,5*2</t>
  </si>
  <si>
    <t>3,4*4*2</t>
  </si>
  <si>
    <t>183</t>
  </si>
  <si>
    <t>967008573</t>
  </si>
  <si>
    <t>237,87*1,05 'Přepočtené koeficientem množství</t>
  </si>
  <si>
    <t>184</t>
  </si>
  <si>
    <t>1411960622</t>
  </si>
  <si>
    <t>185</t>
  </si>
  <si>
    <t>-654539646</t>
  </si>
  <si>
    <t>186</t>
  </si>
  <si>
    <t>712873481</t>
  </si>
  <si>
    <t>3,4+6,3</t>
  </si>
  <si>
    <t>187</t>
  </si>
  <si>
    <t>59051500</t>
  </si>
  <si>
    <t>profil dilatační stěnový PVC s výztužnou tkaninou pro ETICS</t>
  </si>
  <si>
    <t>1479517362</t>
  </si>
  <si>
    <t>9,7*1,05 'Přepočtené koeficientem množství</t>
  </si>
  <si>
    <t>188</t>
  </si>
  <si>
    <t>754009216</t>
  </si>
  <si>
    <t>189</t>
  </si>
  <si>
    <t>629991001</t>
  </si>
  <si>
    <t>Zakrytí vnějších ploch před znečištěním včetně pozdějšího odkrytí ploch podélných rovných (např. chodníků) fólií položenou volně</t>
  </si>
  <si>
    <t>-1887712084</t>
  </si>
  <si>
    <t>https://podminky.urs.cz/item/CS_URS_2022_01/629991001</t>
  </si>
  <si>
    <t>94,0*1,5</t>
  </si>
  <si>
    <t>Podlahy a podlahové konstrukce</t>
  </si>
  <si>
    <t>190</t>
  </si>
  <si>
    <t>631311115</t>
  </si>
  <si>
    <t>Mazanina z betonu prostého bez zvýšených nároků na prostředí tl. přes 50 do 80 mm tř. C 20/25</t>
  </si>
  <si>
    <t>-773304208</t>
  </si>
  <si>
    <t>https://podminky.urs.cz/item/CS_URS_2022_01/631311115</t>
  </si>
  <si>
    <t>S1-1</t>
  </si>
  <si>
    <t>(34,12+23,76+27,16+26,0+39,37+16,35)*0,08</t>
  </si>
  <si>
    <t>(44,8+10,3+43,09+4,91)*0,08</t>
  </si>
  <si>
    <t>S1-2</t>
  </si>
  <si>
    <t>(1,98+1,51+3,3+7,72+11,57+15,5)*0,08</t>
  </si>
  <si>
    <t>S1-3</t>
  </si>
  <si>
    <t>(6,27+0,47+18,59+210,8+28,2+16,81)*0,067</t>
  </si>
  <si>
    <t>191</t>
  </si>
  <si>
    <t>631311125</t>
  </si>
  <si>
    <t>Mazanina z betonu prostého bez zvýšených nároků na prostředí tl. přes 80 do 120 mm tř. C 20/25</t>
  </si>
  <si>
    <t>-88569182</t>
  </si>
  <si>
    <t>https://podminky.urs.cz/item/CS_URS_2022_01/631311125</t>
  </si>
  <si>
    <t>S1-4</t>
  </si>
  <si>
    <t>(34,61+36,8+5,45+25,23+23,15+11,86)*0,087</t>
  </si>
  <si>
    <t>(12,1+11,84+5,7+19,12+19,21)*0,087</t>
  </si>
  <si>
    <t>S1-5</t>
  </si>
  <si>
    <t>(0,36+2,56+1,91+7,28)*0,087</t>
  </si>
  <si>
    <t>S1-6</t>
  </si>
  <si>
    <t>(16,93+3,9+3,79+3,92+3,66)*0,087</t>
  </si>
  <si>
    <t>(3,6+3,68+3,6)*0,087</t>
  </si>
  <si>
    <t>192</t>
  </si>
  <si>
    <t>631319011</t>
  </si>
  <si>
    <t>Příplatek k cenám mazanin za úpravu povrchu mazaniny přehlazením, mazanina tl. přes 50 do 80 mm</t>
  </si>
  <si>
    <t>-10119416</t>
  </si>
  <si>
    <t>https://podminky.urs.cz/item/CS_URS_2022_01/631319011</t>
  </si>
  <si>
    <t>193</t>
  </si>
  <si>
    <t>631319012</t>
  </si>
  <si>
    <t>Příplatek k cenám mazanin za úpravu povrchu mazaniny přehlazením, mazanina tl. přes 80 do 120 mm</t>
  </si>
  <si>
    <t>-1495373095</t>
  </si>
  <si>
    <t>https://podminky.urs.cz/item/CS_URS_2022_01/631319012</t>
  </si>
  <si>
    <t>194</t>
  </si>
  <si>
    <t>631319171</t>
  </si>
  <si>
    <t>Příplatek k cenám mazanin za stržení povrchu spodní vrstvy mazaniny latí před vložením výztuže nebo pletiva pro tl. obou vrstev mazaniny přes 50 do 80 mm</t>
  </si>
  <si>
    <t>-1080139214</t>
  </si>
  <si>
    <t>https://podminky.urs.cz/item/CS_URS_2022_01/631319171</t>
  </si>
  <si>
    <t>195</t>
  </si>
  <si>
    <t>631319173</t>
  </si>
  <si>
    <t>Příplatek k cenám mazanin za stržení povrchu spodní vrstvy mazaniny latí před vložením výztuže nebo pletiva pro tl. obou vrstev mazaniny přes 80 do 120 mm</t>
  </si>
  <si>
    <t>1156278594</t>
  </si>
  <si>
    <t>https://podminky.urs.cz/item/CS_URS_2022_01/631319173</t>
  </si>
  <si>
    <t>196</t>
  </si>
  <si>
    <t>631362021</t>
  </si>
  <si>
    <t>Výztuž mazanin ze svařovaných sítí z drátů typu KARI</t>
  </si>
  <si>
    <t>-1443644785</t>
  </si>
  <si>
    <t>https://podminky.urs.cz/item/CS_URS_2022_01/631362021</t>
  </si>
  <si>
    <t>336,04*0,00444*1,2</t>
  </si>
  <si>
    <t>516,79*0,00444*1,2</t>
  </si>
  <si>
    <t>197</t>
  </si>
  <si>
    <t>632481213</t>
  </si>
  <si>
    <t>Separační vrstva k oddělení podlahových vrstev z polyetylénové fólie</t>
  </si>
  <si>
    <t>-836628062</t>
  </si>
  <si>
    <t>https://podminky.urs.cz/item/CS_URS_2022_01/632481213</t>
  </si>
  <si>
    <t>336,04</t>
  </si>
  <si>
    <t>516,79</t>
  </si>
  <si>
    <t>198</t>
  </si>
  <si>
    <t>634112113</t>
  </si>
  <si>
    <t>Obvodová dilatace mezi stěnou a mazaninou nebo potěrem podlahovým páskem z pěnového PE tl. do 10 mm, výšky 80 mm</t>
  </si>
  <si>
    <t>2060667195</t>
  </si>
  <si>
    <t>https://podminky.urs.cz/item/CS_URS_2022_01/634112113</t>
  </si>
  <si>
    <t>27,2</t>
  </si>
  <si>
    <t>24,8</t>
  </si>
  <si>
    <t>16,7</t>
  </si>
  <si>
    <t>10,1</t>
  </si>
  <si>
    <t>20,3</t>
  </si>
  <si>
    <t>22,0</t>
  </si>
  <si>
    <t>42,9</t>
  </si>
  <si>
    <t>15,7</t>
  </si>
  <si>
    <t>20,0</t>
  </si>
  <si>
    <t>21,7</t>
  </si>
  <si>
    <t>24,2</t>
  </si>
  <si>
    <t>51,1</t>
  </si>
  <si>
    <t>25,5</t>
  </si>
  <si>
    <t>10,3</t>
  </si>
  <si>
    <t>31,2+1,6</t>
  </si>
  <si>
    <t>14,3</t>
  </si>
  <si>
    <t>14,4</t>
  </si>
  <si>
    <t>14,8</t>
  </si>
  <si>
    <t>8,2</t>
  </si>
  <si>
    <t>6,9</t>
  </si>
  <si>
    <t>23,6</t>
  </si>
  <si>
    <t>5,6+6,3</t>
  </si>
  <si>
    <t>13,8</t>
  </si>
  <si>
    <t>75,0+1,6*2</t>
  </si>
  <si>
    <t>10,9</t>
  </si>
  <si>
    <t>21,5</t>
  </si>
  <si>
    <t>23,5</t>
  </si>
  <si>
    <t>16,8</t>
  </si>
  <si>
    <t>32,5</t>
  </si>
  <si>
    <t>18,7</t>
  </si>
  <si>
    <t>17,8</t>
  </si>
  <si>
    <t>13,5</t>
  </si>
  <si>
    <t>199</t>
  </si>
  <si>
    <t>637121113</t>
  </si>
  <si>
    <t>Okapový chodník z kameniva s udusáním a urovnáním povrchu z kačírku tl. 200 mm</t>
  </si>
  <si>
    <t>-704845061</t>
  </si>
  <si>
    <t>https://podminky.urs.cz/item/CS_URS_2022_01/637121113</t>
  </si>
  <si>
    <t>(46,0-1,0-2,2)*0,3</t>
  </si>
  <si>
    <t>200</t>
  </si>
  <si>
    <t>637311131</t>
  </si>
  <si>
    <t>Okapový chodník z obrubníků betonových zahradních, se zalitím spár cementovou maltou do lože z betonu prostého</t>
  </si>
  <si>
    <t>444319808</t>
  </si>
  <si>
    <t>https://podminky.urs.cz/item/CS_URS_2022_01/637311131</t>
  </si>
  <si>
    <t>(46,0-1,0-2,2)</t>
  </si>
  <si>
    <t>Stavební přípomoce k TZB</t>
  </si>
  <si>
    <t>201</t>
  </si>
  <si>
    <t>K229</t>
  </si>
  <si>
    <t>Stavební přípomoce k TZB (vysekání, zahození, prostupy atd.)</t>
  </si>
  <si>
    <t>-1367322104</t>
  </si>
  <si>
    <t>202</t>
  </si>
  <si>
    <t>949101111</t>
  </si>
  <si>
    <t>Lešení pomocné pracovní pro objekty pozemních staveb pro zatížení do 150 kg/m2, o výšce lešeňové podlahy do 1,9 m</t>
  </si>
  <si>
    <t>-1951259280</t>
  </si>
  <si>
    <t>https://podminky.urs.cz/item/CS_URS_2022_01/949101111</t>
  </si>
  <si>
    <t>203</t>
  </si>
  <si>
    <t>949101112</t>
  </si>
  <si>
    <t>Lešení pomocné pracovní pro objekty pozemních staveb pro zatížení do 150 kg/m2, o výšce lešeňové podlahy přes 1,9 do 3,5 m</t>
  </si>
  <si>
    <t>1018715883</t>
  </si>
  <si>
    <t>https://podminky.urs.cz/item/CS_URS_2022_01/949101112</t>
  </si>
  <si>
    <t>204</t>
  </si>
  <si>
    <t>941211111</t>
  </si>
  <si>
    <t>Montáž lešení řadového rámového lehkého pracovního s podlahami s provozním zatížením tř. 3 do 200 kg/m2 šířky tř. SW06 přes 0,6 do 0,9 m, výšky do 10 m</t>
  </si>
  <si>
    <t>418778133</t>
  </si>
  <si>
    <t>https://podminky.urs.cz/item/CS_URS_2022_01/941211111</t>
  </si>
  <si>
    <t>260,0</t>
  </si>
  <si>
    <t>255,0</t>
  </si>
  <si>
    <t>9,025*5,5</t>
  </si>
  <si>
    <t>205</t>
  </si>
  <si>
    <t>941211211</t>
  </si>
  <si>
    <t>Montáž lešení řadového rámového lehkého pracovního s podlahami s provozním zatížením tř. 3 do 200 kg/m2 Příplatek za první a každý další den použití lešení k ceně -1111 nebo -1112</t>
  </si>
  <si>
    <t>-537066263</t>
  </si>
  <si>
    <t>https://podminky.urs.cz/item/CS_URS_2022_01/941211211</t>
  </si>
  <si>
    <t>739,638*31*5</t>
  </si>
  <si>
    <t>206</t>
  </si>
  <si>
    <t>941211811</t>
  </si>
  <si>
    <t>Demontáž lešení řadového rámového lehkého pracovního s provozním zatížením tř. 3 do 200 kg/m2 šířky tř. SW06 přes 0,6 do 0,9 m, výšky do 10 m</t>
  </si>
  <si>
    <t>-146965895</t>
  </si>
  <si>
    <t>https://podminky.urs.cz/item/CS_URS_2022_01/941211811</t>
  </si>
  <si>
    <t>207</t>
  </si>
  <si>
    <t>944511111</t>
  </si>
  <si>
    <t>Montáž ochranné sítě zavěšené na konstrukci lešení z textilie z umělých vláken</t>
  </si>
  <si>
    <t>526882845</t>
  </si>
  <si>
    <t>https://podminky.urs.cz/item/CS_URS_2022_01/944511111</t>
  </si>
  <si>
    <t>208</t>
  </si>
  <si>
    <t>944511211</t>
  </si>
  <si>
    <t>Montáž ochranné sítě Příplatek za první a každý další den použití sítě k ceně -1111</t>
  </si>
  <si>
    <t>832765126</t>
  </si>
  <si>
    <t>https://podminky.urs.cz/item/CS_URS_2022_01/944511211</t>
  </si>
  <si>
    <t>209</t>
  </si>
  <si>
    <t>944511811</t>
  </si>
  <si>
    <t>Demontáž ochranné sítě zavěšené na konstrukci lešení z textilie z umělých vláken</t>
  </si>
  <si>
    <t>-2054233800</t>
  </si>
  <si>
    <t>https://podminky.urs.cz/item/CS_URS_2022_01/944511811</t>
  </si>
  <si>
    <t>Různé dokončovací konstrukce a práce pozemních staveb</t>
  </si>
  <si>
    <t>210</t>
  </si>
  <si>
    <t>952901111</t>
  </si>
  <si>
    <t>Vyčištění budov nebo objektů před předáním do užívání budov bytové nebo občanské výstavby, světlé výšky podlaží do 4 m</t>
  </si>
  <si>
    <t>786657448</t>
  </si>
  <si>
    <t>https://podminky.urs.cz/item/CS_URS_2022_01/952901111</t>
  </si>
  <si>
    <t>411,0</t>
  </si>
  <si>
    <t>623,0</t>
  </si>
  <si>
    <t>211</t>
  </si>
  <si>
    <t>K02433</t>
  </si>
  <si>
    <t>D+M ochranné prvky- Hlavní madlo na stěny vč. koncovek, horní hrana ve výšce 900 mm
Materiál je vysoce odolný celoprobarvený plast, který u všech prvků tvoří hlavní pohledovou část.
Povrch mírně strukturovaný. Kotvení do stěn zajišťují hliníkové profily a konzoly, případně vinylové
tlumiče nárazů.</t>
  </si>
  <si>
    <t>-1455847930</t>
  </si>
  <si>
    <t>212</t>
  </si>
  <si>
    <t>K07722</t>
  </si>
  <si>
    <t>D+M ochranné prvky- Svodidlo na stěny vč. koncovek
Materiál je vysoce odolný celoprobarvený plast, který u všech prvků tvoří hlavní pohledovou část.
Povrch mírně strukturovaný. Kotvení do stěn zajišťují hliníkové profily a konzoly, případně vinylové
tlumiče nárazů.</t>
  </si>
  <si>
    <t>-1657522698</t>
  </si>
  <si>
    <t>213</t>
  </si>
  <si>
    <t>K078222</t>
  </si>
  <si>
    <t>D+M ochranné prvky- Ochranné kryty rohů výšky 2000 mm
Materiál je vysoce odolný celoprobarvený plast, který u všech prvků tvoří hlavní pohledovou část.
Povrch mírně strukturovaný. Kotvení do stěn zajišťují hliníkové profily a konzoly, případně vinylové
tlumiče nárazů.</t>
  </si>
  <si>
    <t>2008555830</t>
  </si>
  <si>
    <t>214</t>
  </si>
  <si>
    <t>K220</t>
  </si>
  <si>
    <t>D+M ochranné prvky na křídlo dveří š. 800mm (provedeno z obou stran)- podrobně viz. PD</t>
  </si>
  <si>
    <t>-203551832</t>
  </si>
  <si>
    <t>215</t>
  </si>
  <si>
    <t>K221</t>
  </si>
  <si>
    <t>D+M ochranné prvky na křídlo dveří š. 900mm (provedeno z obou stran)- podrobně viz. PD</t>
  </si>
  <si>
    <t>799812761</t>
  </si>
  <si>
    <t>216</t>
  </si>
  <si>
    <t>K222</t>
  </si>
  <si>
    <t>D+M ochranné prvky na křídlo dveří š. 1100mm (provedeno z obou stran)- podrobně viz. PD</t>
  </si>
  <si>
    <t>709787420</t>
  </si>
  <si>
    <t>217</t>
  </si>
  <si>
    <t>K223</t>
  </si>
  <si>
    <t>D+M ochranné prvky na křídlo dveří š. 1600mm (provedeno z obou stran)- podrobně viz. PD</t>
  </si>
  <si>
    <t>-30864888</t>
  </si>
  <si>
    <t>218</t>
  </si>
  <si>
    <t>K212</t>
  </si>
  <si>
    <t>D+M bezbariérové vybavení- sklopné madlo k WC</t>
  </si>
  <si>
    <t>1663160328</t>
  </si>
  <si>
    <t>219</t>
  </si>
  <si>
    <t>K213</t>
  </si>
  <si>
    <t>D+M bezbariérové vybavení- pevné madlo k WC</t>
  </si>
  <si>
    <t>1017953676</t>
  </si>
  <si>
    <t>220</t>
  </si>
  <si>
    <t>K214</t>
  </si>
  <si>
    <t>D+M bezbariérové vybavení- držák toaletního papíru</t>
  </si>
  <si>
    <t>-637637996</t>
  </si>
  <si>
    <t>221</t>
  </si>
  <si>
    <t>K215</t>
  </si>
  <si>
    <t>D+M bezbariérové vybavení- vodorovné madlo k umyvadlu</t>
  </si>
  <si>
    <t>1495751260</t>
  </si>
  <si>
    <t>222</t>
  </si>
  <si>
    <t>K216</t>
  </si>
  <si>
    <t>D+M bezbariérové vybavení- svislé madlo k umyvadlu</t>
  </si>
  <si>
    <t>1782383430</t>
  </si>
  <si>
    <t>223</t>
  </si>
  <si>
    <t>K217</t>
  </si>
  <si>
    <t>D+M bezbariérové vybavení- vodorovné madlo na dveře</t>
  </si>
  <si>
    <t>-2029000300</t>
  </si>
  <si>
    <t>224</t>
  </si>
  <si>
    <t>K218</t>
  </si>
  <si>
    <t>D+M bezbariérové vybavení- přelivová lišta</t>
  </si>
  <si>
    <t>-715035822</t>
  </si>
  <si>
    <t>225</t>
  </si>
  <si>
    <t>K225</t>
  </si>
  <si>
    <t xml:space="preserve">D+M záchytný systém na ploché střeše- 17ks kotvících bodů pro pokrytí všech okrajů střechy a výklenků. Budou použity kotvící body do plechu výšky 500mm tzn. TSL 500 T10 </t>
  </si>
  <si>
    <t>-1375662842</t>
  </si>
  <si>
    <t>226</t>
  </si>
  <si>
    <t>K230</t>
  </si>
  <si>
    <t>D+M opatření dle PBŘ- 7 ks práškových hasících přístrojů + 30 ks bezpečnostních tabulek+ protipožární ucpávky pro VZT a topení – 6 m2</t>
  </si>
  <si>
    <t>-175457193</t>
  </si>
  <si>
    <t>227</t>
  </si>
  <si>
    <t>K248</t>
  </si>
  <si>
    <t>D+M informační a navigační systém, značení- označení u dveří 47 ks , patrové a směrové tabule 6 ks,podlahové značení pro osoby s omezenou schopností pohybu nebo orientace – 13 m</t>
  </si>
  <si>
    <t>1804942776</t>
  </si>
  <si>
    <t>228</t>
  </si>
  <si>
    <t>K254</t>
  </si>
  <si>
    <t>D+M meziobjektová dilatace- podlaha</t>
  </si>
  <si>
    <t>912970370</t>
  </si>
  <si>
    <t>229</t>
  </si>
  <si>
    <t>K255</t>
  </si>
  <si>
    <t>D+M meziobjektová dilatace- stěna</t>
  </si>
  <si>
    <t>1195319340</t>
  </si>
  <si>
    <t>230</t>
  </si>
  <si>
    <t>K256</t>
  </si>
  <si>
    <t>D+M meziobjektová dilatace- strop</t>
  </si>
  <si>
    <t>1667587537</t>
  </si>
  <si>
    <t>232</t>
  </si>
  <si>
    <t>K259</t>
  </si>
  <si>
    <t>D+M větrací mřížka cca 100x100 mm</t>
  </si>
  <si>
    <t>2035226215</t>
  </si>
  <si>
    <t>998</t>
  </si>
  <si>
    <t>Přesun hmot</t>
  </si>
  <si>
    <t>233</t>
  </si>
  <si>
    <t>998011002</t>
  </si>
  <si>
    <t>Přesun hmot pro budovy občanské výstavby, bydlení, výrobu a služby s nosnou svislou konstrukcí zděnou z cihel, tvárnic nebo kamene vodorovná dopravní vzdálenost do 100 m pro budovy výšky přes 6 do 12 m</t>
  </si>
  <si>
    <t>2124601589</t>
  </si>
  <si>
    <t>https://podminky.urs.cz/item/CS_URS_2022_01/998011002</t>
  </si>
  <si>
    <t>PSV</t>
  </si>
  <si>
    <t>Práce a dodávky PSV</t>
  </si>
  <si>
    <t>711</t>
  </si>
  <si>
    <t>Izolace proti vodě, vlhkosti a plynům</t>
  </si>
  <si>
    <t>234</t>
  </si>
  <si>
    <t>711111001</t>
  </si>
  <si>
    <t>Provedení izolace proti zemní vlhkosti natěradly a tmely za studena na ploše vodorovné V nátěrem penetračním</t>
  </si>
  <si>
    <t>1447373222</t>
  </si>
  <si>
    <t>https://podminky.urs.cz/item/CS_URS_2022_01/711111001</t>
  </si>
  <si>
    <t>235</t>
  </si>
  <si>
    <t>11163150</t>
  </si>
  <si>
    <t>lak penetrační asfaltový</t>
  </si>
  <si>
    <t>26116676</t>
  </si>
  <si>
    <t>592*0,00033 'Přepočtené koeficientem množství</t>
  </si>
  <si>
    <t>236</t>
  </si>
  <si>
    <t>711112001</t>
  </si>
  <si>
    <t>Provedení izolace proti zemní vlhkosti natěradly a tmely za studena na ploše svislé S nátěrem penetračním</t>
  </si>
  <si>
    <t>789152564</t>
  </si>
  <si>
    <t>https://podminky.urs.cz/item/CS_URS_2022_01/711112001</t>
  </si>
  <si>
    <t>předpoklad 1,2m- po obvodu</t>
  </si>
  <si>
    <t>94,5*1,2</t>
  </si>
  <si>
    <t>237</t>
  </si>
  <si>
    <t>-1316308280</t>
  </si>
  <si>
    <t>113,4*0,00034 'Přepočtené koeficientem množství</t>
  </si>
  <si>
    <t>238</t>
  </si>
  <si>
    <t>711141559</t>
  </si>
  <si>
    <t>Provedení izolace proti zemní vlhkosti pásy přitavením NAIP na ploše vodorovné V</t>
  </si>
  <si>
    <t>1453272509</t>
  </si>
  <si>
    <t>https://podminky.urs.cz/item/CS_URS_2022_01/711141559</t>
  </si>
  <si>
    <t>239</t>
  </si>
  <si>
    <t>62856011</t>
  </si>
  <si>
    <t>pás asfaltový natavitelný modifikovaný SBS tl 4,0mm s vložkou z hliníkové fólie, hliníkové fólie s textilií a spalitelnou PE fólií nebo jemnozrnným minerálním posypem na horním povrchu</t>
  </si>
  <si>
    <t>1336954619</t>
  </si>
  <si>
    <t>592*1,1655 'Přepočtené koeficientem množství</t>
  </si>
  <si>
    <t>240</t>
  </si>
  <si>
    <t>711142559</t>
  </si>
  <si>
    <t>Provedení izolace proti zemní vlhkosti pásy přitavením NAIP na ploše svislé S</t>
  </si>
  <si>
    <t>-430974190</t>
  </si>
  <si>
    <t>https://podminky.urs.cz/item/CS_URS_2022_01/711142559</t>
  </si>
  <si>
    <t>241</t>
  </si>
  <si>
    <t>-187746834</t>
  </si>
  <si>
    <t>113,4*1,221 'Přepočtené koeficientem množství</t>
  </si>
  <si>
    <t>242</t>
  </si>
  <si>
    <t>998711102</t>
  </si>
  <si>
    <t>Přesun hmot pro izolace proti vodě, vlhkosti a plynům stanovený z hmotnosti přesunovaného materiálu vodorovná dopravní vzdálenost do 50 m v objektech výšky přes 6 do 12 m</t>
  </si>
  <si>
    <t>-8882249</t>
  </si>
  <si>
    <t>https://podminky.urs.cz/item/CS_URS_2022_01/998711102</t>
  </si>
  <si>
    <t>712</t>
  </si>
  <si>
    <t>Povlakové krytiny</t>
  </si>
  <si>
    <t>243</t>
  </si>
  <si>
    <t>712363001</t>
  </si>
  <si>
    <t>Provedení povlakové krytiny střech plochých do 10° fólií termoplastickou mPVC (měkčené PVC) rozvinutí a natažení fólie v ploše</t>
  </si>
  <si>
    <t>1339755298</t>
  </si>
  <si>
    <t>https://podminky.urs.cz/item/CS_URS_2022_01/712363001</t>
  </si>
  <si>
    <t>561,0</t>
  </si>
  <si>
    <t>100,0*0,23</t>
  </si>
  <si>
    <t>54,5</t>
  </si>
  <si>
    <t>29,5*0,23</t>
  </si>
  <si>
    <t>244</t>
  </si>
  <si>
    <t>28343012</t>
  </si>
  <si>
    <t>fólie hydroizolační střešní mPVC určená ke stabilizaci přitížením a do vegetačních střech tl 1,5mm</t>
  </si>
  <si>
    <t>792037295</t>
  </si>
  <si>
    <t>645,285*1,1655 'Přepočtené koeficientem množství</t>
  </si>
  <si>
    <t>245</t>
  </si>
  <si>
    <t>465</t>
  </si>
  <si>
    <t>Provedení povlakové krytiny střech plochých do 10° s mechanicky kotvenou izolací včetně položení fólie a horkovzdušného svaření tl. tepelné izolace přes 240 mm budovy výšky do 18 m, kotvené do trapézového plechu nebo do dřeva</t>
  </si>
  <si>
    <t>967570529</t>
  </si>
  <si>
    <t>100,0*(0,6+0,6)</t>
  </si>
  <si>
    <t>29,5*(0,3+0,2)</t>
  </si>
  <si>
    <t>246</t>
  </si>
  <si>
    <t>28322064</t>
  </si>
  <si>
    <t>fólie hydroizolační střešní mPVC mechanicky kotvená tl 1,5mm se zvýšenou požární odolností</t>
  </si>
  <si>
    <t>-355005725</t>
  </si>
  <si>
    <t>750,25*1,1655 'Přepočtené koeficientem množství</t>
  </si>
  <si>
    <t>247</t>
  </si>
  <si>
    <t>712363005</t>
  </si>
  <si>
    <t>Provedení povlakové krytiny střech plochých do 10° fólií termoplastickou mPVC (měkčené PVC) aplikace fólie na oplechování (na tzv. fóliový plech) horkovzdušným navařením v plné ploše</t>
  </si>
  <si>
    <t>1472168380</t>
  </si>
  <si>
    <t>https://podminky.urs.cz/item/CS_URS_2022_01/712363005</t>
  </si>
  <si>
    <t>122,5*0,1</t>
  </si>
  <si>
    <t>7,8*0,071</t>
  </si>
  <si>
    <t>126,5*0,67</t>
  </si>
  <si>
    <t>82,167</t>
  </si>
  <si>
    <t>248</t>
  </si>
  <si>
    <t>712363122</t>
  </si>
  <si>
    <t>Provedení povlakové krytiny střech plochých do 10° fólií ostatní činnosti při pokládání hydroizolačních fólií (materiál ve specifikaci) zaizolování prostupů střešní rovinou provedení rohů a koutů izolačními tvarovkami horkovzdušným navařením</t>
  </si>
  <si>
    <t>477936225</t>
  </si>
  <si>
    <t>https://podminky.urs.cz/item/CS_URS_2022_01/712363122</t>
  </si>
  <si>
    <t>(12+4)*2</t>
  </si>
  <si>
    <t>249</t>
  </si>
  <si>
    <t>28377x</t>
  </si>
  <si>
    <t>tvarovka koutová nebo rohová</t>
  </si>
  <si>
    <t>256444611</t>
  </si>
  <si>
    <t>250</t>
  </si>
  <si>
    <t>712363353</t>
  </si>
  <si>
    <t>Povlakové krytiny střech plochých do 10° z tvarovaných poplastovaných lišt pro mPVC vnější koutová lišta rš 100 mm</t>
  </si>
  <si>
    <t>-2026489352</t>
  </si>
  <si>
    <t>https://podminky.urs.cz/item/CS_URS_2022_01/712363353</t>
  </si>
  <si>
    <t>100,0</t>
  </si>
  <si>
    <t>22,5</t>
  </si>
  <si>
    <t>251</t>
  </si>
  <si>
    <t>712363354</t>
  </si>
  <si>
    <t>Povlakové krytiny střech plochých do 10° z tvarovaných poplastovaných lišt pro mPVC stěnová lišta vyhnutá rš 71 mm</t>
  </si>
  <si>
    <t>-2124438787</t>
  </si>
  <si>
    <t>https://podminky.urs.cz/item/CS_URS_2022_01/712363354</t>
  </si>
  <si>
    <t>7,8</t>
  </si>
  <si>
    <t>252</t>
  </si>
  <si>
    <t>712363357-1</t>
  </si>
  <si>
    <t>Povlakové krytiny střech plochých do 10° z tvarovaných poplastovaných lišt pro mPVC okapnice+ připojovací plech rš 670 mm</t>
  </si>
  <si>
    <t>-1075161566</t>
  </si>
  <si>
    <t>104,0</t>
  </si>
  <si>
    <t>253</t>
  </si>
  <si>
    <t>712363384</t>
  </si>
  <si>
    <t>Povlakové krytiny střech plochých do 10° z tvarovaných poplastovaných lišt ostatní atypická výroba profilů o větší rš</t>
  </si>
  <si>
    <t>979850814</t>
  </si>
  <si>
    <t>https://podminky.urs.cz/item/CS_URS_2022_01/712363384</t>
  </si>
  <si>
    <t>zaatikový žlab</t>
  </si>
  <si>
    <t>73,0*0,954</t>
  </si>
  <si>
    <t>15,0*0,835</t>
  </si>
  <si>
    <t>254</t>
  </si>
  <si>
    <t>712391171</t>
  </si>
  <si>
    <t>Provedení povlakové krytiny střech plochých do 10° -ostatní práce provedení vrstvy textilní podkladní</t>
  </si>
  <si>
    <t>768074578</t>
  </si>
  <si>
    <t>https://podminky.urs.cz/item/CS_URS_2022_01/712391171</t>
  </si>
  <si>
    <t>561,0*3</t>
  </si>
  <si>
    <t>100,0*0,23*2</t>
  </si>
  <si>
    <t>54,5*3</t>
  </si>
  <si>
    <t>29,5*0,23*2</t>
  </si>
  <si>
    <t>255</t>
  </si>
  <si>
    <t>69311x8</t>
  </si>
  <si>
    <t>separační vrstva skelné rouno</t>
  </si>
  <si>
    <t>249313496</t>
  </si>
  <si>
    <t>2040,82*1,155 'Přepočtené koeficientem množství</t>
  </si>
  <si>
    <t>256</t>
  </si>
  <si>
    <t>712998202-1</t>
  </si>
  <si>
    <t>Provedení povlakové krytiny střech - ostatní práce montáž odvodňovacího prvku nouzového atikového přepadu z PVC na dešťovou vodu DN 150</t>
  </si>
  <si>
    <t>860866760</t>
  </si>
  <si>
    <t>257</t>
  </si>
  <si>
    <t>28342773-1</t>
  </si>
  <si>
    <t>přepad bezpečnostní atikový DN 150 s manžetou pro hydroizolaci z PVC-P</t>
  </si>
  <si>
    <t>-556614345</t>
  </si>
  <si>
    <t>258</t>
  </si>
  <si>
    <t>998712102</t>
  </si>
  <si>
    <t>Přesun hmot pro povlakové krytiny stanovený z hmotnosti přesunovaného materiálu vodorovná dopravní vzdálenost do 50 m v objektech výšky přes 6 do 12 m</t>
  </si>
  <si>
    <t>-817027321</t>
  </si>
  <si>
    <t>https://podminky.urs.cz/item/CS_URS_2022_01/998712102</t>
  </si>
  <si>
    <t>713</t>
  </si>
  <si>
    <t>Izolace tepelné</t>
  </si>
  <si>
    <t>259</t>
  </si>
  <si>
    <t>713121111</t>
  </si>
  <si>
    <t>Montáž tepelné izolace podlah rohožemi, pásy, deskami, dílci, bloky (izolační materiál ve specifikaci) kladenými volně jednovrstvá</t>
  </si>
  <si>
    <t>1843678856</t>
  </si>
  <si>
    <t>https://podminky.urs.cz/item/CS_URS_2022_01/713121111</t>
  </si>
  <si>
    <t>34,12+23,76+27,16+26,0+39,37+16,35</t>
  </si>
  <si>
    <t>44,8+10,3+43,09+4,91</t>
  </si>
  <si>
    <t>(34,61+36,8+5,45+25,23+23,15+11,86)</t>
  </si>
  <si>
    <t>(12,1+11,84+5,7+19,12+19,21)</t>
  </si>
  <si>
    <t>260</t>
  </si>
  <si>
    <t>28375912</t>
  </si>
  <si>
    <t>deska EPS 150 pro konstrukce s vysokým zatížením λ=0,035 tl 80mm</t>
  </si>
  <si>
    <t>-1566446539</t>
  </si>
  <si>
    <t>474,93*1,02 'Přepočtené koeficientem množství</t>
  </si>
  <si>
    <t>261</t>
  </si>
  <si>
    <t>1597593006</t>
  </si>
  <si>
    <t>16,93+3,9+3,79+3,92+3,66</t>
  </si>
  <si>
    <t>3,6+3,68+3,6</t>
  </si>
  <si>
    <t>262</t>
  </si>
  <si>
    <t>28375914</t>
  </si>
  <si>
    <t>deska EPS 150 pro konstrukce s vysokým zatížením λ=0,035 tl 100mm</t>
  </si>
  <si>
    <t>-1540712047</t>
  </si>
  <si>
    <t>43,08*1,02 'Přepočtené koeficientem množství</t>
  </si>
  <si>
    <t>263</t>
  </si>
  <si>
    <t>-1580713016</t>
  </si>
  <si>
    <t>(6,27+0,47+18,59+210,8+28,2+16,81)</t>
  </si>
  <si>
    <t>264</t>
  </si>
  <si>
    <t>63231203</t>
  </si>
  <si>
    <t>deska čedičová minerální pro snížení kročejového hluku (max. zatížení 5 kN/m2) tl 40mm</t>
  </si>
  <si>
    <t>2070924001</t>
  </si>
  <si>
    <t>756,07*1,02 'Přepočtené koeficientem množství</t>
  </si>
  <si>
    <t>265</t>
  </si>
  <si>
    <t>928159071</t>
  </si>
  <si>
    <t>1,98+1,51+3,3+7,72+11,57+15,5</t>
  </si>
  <si>
    <t>0,36+2,56+1,91+7,28</t>
  </si>
  <si>
    <t>266</t>
  </si>
  <si>
    <t>63231200</t>
  </si>
  <si>
    <t>deska čedičová minerální pro snížení kročejového hluku (max. zatížení 5 kN/m2) tl 20mm</t>
  </si>
  <si>
    <t>-558715975</t>
  </si>
  <si>
    <t>53,69*1,02 'Přepočtené koeficientem množství</t>
  </si>
  <si>
    <t>267</t>
  </si>
  <si>
    <t>125900531</t>
  </si>
  <si>
    <t>268</t>
  </si>
  <si>
    <t>63231201</t>
  </si>
  <si>
    <t>deska čedičová minerální pro snížení kročejového hluku (max. zatížení 5 kN/m2) tl 25mm</t>
  </si>
  <si>
    <t>-67263798</t>
  </si>
  <si>
    <t>269</t>
  </si>
  <si>
    <t>713141135</t>
  </si>
  <si>
    <t>Montáž tepelné izolace střech plochých rohožemi, pásy, deskami, dílci, bloky (izolační materiál ve specifikaci) přilepenými za studena bodově, jednovrstvá</t>
  </si>
  <si>
    <t>-1693434924</t>
  </si>
  <si>
    <t>https://podminky.urs.cz/item/CS_URS_2022_01/713141135</t>
  </si>
  <si>
    <t>270</t>
  </si>
  <si>
    <t>63150x</t>
  </si>
  <si>
    <t>tepelná izolace z minerální vaty určená pro ploché střechy tl 80mm</t>
  </si>
  <si>
    <t>1406060299</t>
  </si>
  <si>
    <t>615,5*1,02 'Přepočtené koeficientem množství</t>
  </si>
  <si>
    <t>271</t>
  </si>
  <si>
    <t>-1595553836</t>
  </si>
  <si>
    <t>272</t>
  </si>
  <si>
    <t>63150x1</t>
  </si>
  <si>
    <t>tepelná izolace z minerální vaty určená pro ploché střechy tl 150mm</t>
  </si>
  <si>
    <t>1397627792</t>
  </si>
  <si>
    <t>273</t>
  </si>
  <si>
    <t>713141212</t>
  </si>
  <si>
    <t>Montáž tepelné izolace střech plochých atikovými klíny přilepenými za studena nízkoexpanzní (PUR) pěnou</t>
  </si>
  <si>
    <t>89524705</t>
  </si>
  <si>
    <t>https://podminky.urs.cz/item/CS_URS_2022_01/713141212</t>
  </si>
  <si>
    <t>120,0+29,5</t>
  </si>
  <si>
    <t>274</t>
  </si>
  <si>
    <t>63152005</t>
  </si>
  <si>
    <t>klín atikový přechodný minerální plochých střech tl 50x50mm</t>
  </si>
  <si>
    <t>-1038608503</t>
  </si>
  <si>
    <t>149,5*1,02 'Přepočtené koeficientem množství</t>
  </si>
  <si>
    <t>275</t>
  </si>
  <si>
    <t>713141335</t>
  </si>
  <si>
    <t>Montáž tepelné izolace střech plochých spádovými klíny v ploše přilepenými za studena bodově</t>
  </si>
  <si>
    <t>775961374</t>
  </si>
  <si>
    <t>https://podminky.urs.cz/item/CS_URS_2022_01/713141335</t>
  </si>
  <si>
    <t>276</t>
  </si>
  <si>
    <t>28376142</t>
  </si>
  <si>
    <t>klín izolační z pěnového polystyrenu EPS 150 spád do 5%</t>
  </si>
  <si>
    <t>1092888576</t>
  </si>
  <si>
    <t>předpoklad pr. 100mm</t>
  </si>
  <si>
    <t>615,5*0,1</t>
  </si>
  <si>
    <t>61,55*1,05 'Přepočtené koeficientem množství</t>
  </si>
  <si>
    <t>277</t>
  </si>
  <si>
    <t>713141351</t>
  </si>
  <si>
    <t>Montáž tepelné izolace střech plochých spádovými klíny na zhlaví atiky šířky do 500 mm přilepenými za studena zplna</t>
  </si>
  <si>
    <t>-675912054</t>
  </si>
  <si>
    <t>https://podminky.urs.cz/item/CS_URS_2022_01/713141351</t>
  </si>
  <si>
    <t>278</t>
  </si>
  <si>
    <t>28376141</t>
  </si>
  <si>
    <t>klín izolační z pěnového polystyrenu EPS 100 spád do 5%</t>
  </si>
  <si>
    <t>-1736948341</t>
  </si>
  <si>
    <t>6,45332046332046*1,05 'Přepočtené koeficientem množství</t>
  </si>
  <si>
    <t>279</t>
  </si>
  <si>
    <t>713141391</t>
  </si>
  <si>
    <t>Montáž tepelné izolace střech plochých na konstrukce stěn převyšující úroveň střechy např. atiky, prostupy střešní krytinou do výšky 1 000 mm přilepenými za studena zplna</t>
  </si>
  <si>
    <t>1397957052</t>
  </si>
  <si>
    <t>https://podminky.urs.cz/item/CS_URS_2022_01/713141391</t>
  </si>
  <si>
    <t>100,0*0,9</t>
  </si>
  <si>
    <t>280</t>
  </si>
  <si>
    <t>28372317</t>
  </si>
  <si>
    <t>deska EPS 100 pro konstrukce s běžným zatížením λ=0,037 tl 150mm</t>
  </si>
  <si>
    <t>-1235642569</t>
  </si>
  <si>
    <t>90*1,02 'Přepočtené koeficientem množství</t>
  </si>
  <si>
    <t>281</t>
  </si>
  <si>
    <t>998713102</t>
  </si>
  <si>
    <t>Přesun hmot pro izolace tepelné stanovený z hmotnosti přesunovaného materiálu vodorovná dopravní vzdálenost do 50 m v objektech výšky přes 6 m do 12 m</t>
  </si>
  <si>
    <t>-1627057867</t>
  </si>
  <si>
    <t>https://podminky.urs.cz/item/CS_URS_2022_01/998713102</t>
  </si>
  <si>
    <t>762</t>
  </si>
  <si>
    <t>Konstrukce tesařské</t>
  </si>
  <si>
    <t>282</t>
  </si>
  <si>
    <t>762361313</t>
  </si>
  <si>
    <t>Konstrukční vrstva pod klempířské prvky pro oplechování horních ploch zdí a nadezdívek (atik) z desek dřevoštěpkových šroubovaných do podkladu, tloušťky desky 25 mm</t>
  </si>
  <si>
    <t>82972482</t>
  </si>
  <si>
    <t>https://podminky.urs.cz/item/CS_URS_2022_01/762361313</t>
  </si>
  <si>
    <t>120,0*(0,6)</t>
  </si>
  <si>
    <t>29,5*(0,2)</t>
  </si>
  <si>
    <t>283</t>
  </si>
  <si>
    <t>762341024</t>
  </si>
  <si>
    <t>Bednění střech střech rovných sklonu do 60° s vyřezáním otvorů z dřevoštěpkových desek OSB šroubovaných na krokve na pero a drážku, tloušťky desky 18 mm</t>
  </si>
  <si>
    <t>-219733083</t>
  </si>
  <si>
    <t>https://podminky.urs.cz/item/CS_URS_2022_01/762341024</t>
  </si>
  <si>
    <t>TP</t>
  </si>
  <si>
    <t>564,0*2</t>
  </si>
  <si>
    <t>54,5*2</t>
  </si>
  <si>
    <t>284</t>
  </si>
  <si>
    <t>998762102</t>
  </si>
  <si>
    <t>Přesun hmot pro konstrukce tesařské stanovený z hmotnosti přesunovaného materiálu vodorovná dopravní vzdálenost do 50 m v objektech výšky přes 6 do 12 m</t>
  </si>
  <si>
    <t>1899531254</t>
  </si>
  <si>
    <t>https://podminky.urs.cz/item/CS_URS_2022_01/998762102</t>
  </si>
  <si>
    <t>763</t>
  </si>
  <si>
    <t>Konstrukce suché výstavby</t>
  </si>
  <si>
    <t>285</t>
  </si>
  <si>
    <t>763113314</t>
  </si>
  <si>
    <t>Příčka instalační ze sádrokartonových desek s nosnou konstrukcí ze zdvojených ocelových profilů UW, CW s mezerou, CW profily navzájem spojeny páskem sádry dvojitě opláštěná deskami standardními A tl. 2 x 12,5 mm s izolací, EI 60, Rw do 54 dB, příčka tl. 205 - 700 mm, profil 75</t>
  </si>
  <si>
    <t>1952565896</t>
  </si>
  <si>
    <t>https://podminky.urs.cz/item/CS_URS_2022_01/763113314</t>
  </si>
  <si>
    <t>(6,0+6,0)*1,2</t>
  </si>
  <si>
    <t>286</t>
  </si>
  <si>
    <t>763121415</t>
  </si>
  <si>
    <t>Stěna předsazená ze sádrokartonových desek s nosnou konstrukcí z ocelových profilů CW, UW jednoduše opláštěná deskou standardní A tl. 12,5 mm bez izolace, EI 15, stěna tl. 112,5 mm, profil 100</t>
  </si>
  <si>
    <t>534663156</t>
  </si>
  <si>
    <t>https://podminky.urs.cz/item/CS_URS_2022_01/763121415</t>
  </si>
  <si>
    <t>pro laminátový obklad</t>
  </si>
  <si>
    <t>stěny</t>
  </si>
  <si>
    <t>(4,6)*1,2</t>
  </si>
  <si>
    <t>287</t>
  </si>
  <si>
    <t>763135101</t>
  </si>
  <si>
    <t>Montáž sádrokartonového podhledu kazetového demontovatelného, velikosti kazet 600x600 mm včetně zavěšené nosné konstrukce viditelné</t>
  </si>
  <si>
    <t>1518092487</t>
  </si>
  <si>
    <t>https://podminky.urs.cz/item/CS_URS_2022_01/763135101</t>
  </si>
  <si>
    <t>46,78+12,1+58,59+11,84+18,59+3,3+6,17+16,81+19,12+19,21+4,91+11,57+7,72</t>
  </si>
  <si>
    <t>288</t>
  </si>
  <si>
    <t>590305x</t>
  </si>
  <si>
    <t>podhled kazetový 600x600mm- nižší
ekonomická výrobní řada s omyvatelným povrchem</t>
  </si>
  <si>
    <t>1032837313</t>
  </si>
  <si>
    <t>236,71*1,05 'Přepočtené koeficientem množství</t>
  </si>
  <si>
    <t>289</t>
  </si>
  <si>
    <t>-629447622</t>
  </si>
  <si>
    <t>3,9+3,79+3,92+3,66</t>
  </si>
  <si>
    <t>1,91+6,27+7,28+2,4+11,81+3,6+3,68+3,96+2,56+210,8+28,2</t>
  </si>
  <si>
    <t>290</t>
  </si>
  <si>
    <t>590x570</t>
  </si>
  <si>
    <t>podhled kazetový 600x600mm- střední hygienická řada s možností mokré údržby, která odolává zvýšené vlhkosti a náročnějším podmínkám, umožňuje čištění párou, odolává i běžným dezinfekčním
prostředkům, s ohledem na pouze nárazovou zvýšenou vlhkost postačuje rastr v běžné korozivní třídě C1, panely standardně klipovány v rastru, aby odolaly tlaku při čištění.</t>
  </si>
  <si>
    <t>507183603</t>
  </si>
  <si>
    <t>297,74*1,05 'Přepočtené koeficientem množství</t>
  </si>
  <si>
    <t>291</t>
  </si>
  <si>
    <t>1690435452</t>
  </si>
  <si>
    <t>292</t>
  </si>
  <si>
    <t>5903x</t>
  </si>
  <si>
    <t>podhled kazetový 600x600mm- zaklapávací kazety s pojistkou proti větru (podtlaku)</t>
  </si>
  <si>
    <t>-1466668941</t>
  </si>
  <si>
    <t>51,13*1,05 'Přepočtené koeficientem množství</t>
  </si>
  <si>
    <t>293</t>
  </si>
  <si>
    <t>K249</t>
  </si>
  <si>
    <t>D+M SDK kastlík v podhledu pro zakrytí rozvodů</t>
  </si>
  <si>
    <t>-2026185730</t>
  </si>
  <si>
    <t>294</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</si>
  <si>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</si>
  <si>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</si>
  <si>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1801298603</t>
  </si>
  <si>
    <t>https://podminky.urs.cz/item/CS_URS_2022_01/998763302</t>
  </si>
  <si>
    <t>764</t>
  </si>
  <si>
    <t>Konstrukce klempířské</t>
  </si>
  <si>
    <t>295</t>
  </si>
  <si>
    <t>K252</t>
  </si>
  <si>
    <t>D+M svod pr. 125mm vč. kolen z poplastovaného plechu tl. min 0,8mm (el. vyhřívané)</t>
  </si>
  <si>
    <t>1610648204</t>
  </si>
  <si>
    <t>8,3*3+5,4*3</t>
  </si>
  <si>
    <t>296</t>
  </si>
  <si>
    <t>K2522</t>
  </si>
  <si>
    <t>D+M svod pr. 100mm vč. kolen z poplastovaného plechu tl. min 0,8mm (el. vyhřívané)</t>
  </si>
  <si>
    <t>1563158081</t>
  </si>
  <si>
    <t>4,0*2</t>
  </si>
  <si>
    <t>297</t>
  </si>
  <si>
    <t>K253</t>
  </si>
  <si>
    <t>D+M trychtýřový kotlík 240/150 z poplastovaného plechu tl. min 0,8mm (el. vyhřívané)</t>
  </si>
  <si>
    <t>1245875542</t>
  </si>
  <si>
    <t>298</t>
  </si>
  <si>
    <t>998764202</t>
  </si>
  <si>
    <t>Přesun hmot pro konstrukce klempířské stanovený procentní sazbou (%) z ceny vodorovná dopravní vzdálenost do 50 m v objektech výšky přes 6 do 12 m</t>
  </si>
  <si>
    <t>%</t>
  </si>
  <si>
    <t>-561191224</t>
  </si>
  <si>
    <t>https://podminky.urs.cz/item/CS_URS_2022_01/998764202</t>
  </si>
  <si>
    <t>766</t>
  </si>
  <si>
    <t>Konstrukce truhlářské</t>
  </si>
  <si>
    <t>299</t>
  </si>
  <si>
    <t>K123</t>
  </si>
  <si>
    <t>D+M dveře vč. zárubně a kování ozn. 31- podrobný popis viz. PD</t>
  </si>
  <si>
    <t>1687993556</t>
  </si>
  <si>
    <t>300</t>
  </si>
  <si>
    <t>K124</t>
  </si>
  <si>
    <t>D+M dveře vč. zárubně a kování ozn. 29- podrobný popis viz. PD</t>
  </si>
  <si>
    <t>-1691719351</t>
  </si>
  <si>
    <t>301</t>
  </si>
  <si>
    <t>K125</t>
  </si>
  <si>
    <t>D+M dveře vč. zárubně a kování ozn. 38- podrobný popis viz. PD</t>
  </si>
  <si>
    <t>1353395900</t>
  </si>
  <si>
    <t>302</t>
  </si>
  <si>
    <t>K126</t>
  </si>
  <si>
    <t>D+M dveře vč. zárubně a kování ozn. 37- podrobný popis viz. PD</t>
  </si>
  <si>
    <t>-1391608550</t>
  </si>
  <si>
    <t>303</t>
  </si>
  <si>
    <t>K127</t>
  </si>
  <si>
    <t>D+M dveře vč. zárubně a kování ozn. 39- podrobný popis viz. PD</t>
  </si>
  <si>
    <t>968101484</t>
  </si>
  <si>
    <t>304</t>
  </si>
  <si>
    <t>K128</t>
  </si>
  <si>
    <t>D+M dveře vč. zárubně a kování ozn. 32- podrobný popis viz. PD</t>
  </si>
  <si>
    <t>1982765047</t>
  </si>
  <si>
    <t>305</t>
  </si>
  <si>
    <t>K129</t>
  </si>
  <si>
    <t>D+M dveře vč. zárubně a kování s požární odolností ozn. 30- podrobný popis viz. PD</t>
  </si>
  <si>
    <t>870749414</t>
  </si>
  <si>
    <t>306</t>
  </si>
  <si>
    <t>K130</t>
  </si>
  <si>
    <t>D+M dveře vč. zárubně a kování ozn. 33- podrobný popis viz. PD</t>
  </si>
  <si>
    <t>-1303422954</t>
  </si>
  <si>
    <t>307</t>
  </si>
  <si>
    <t>K131</t>
  </si>
  <si>
    <t>D+M dveře vč. zárubně a kování ozn. 44- podrobný popis viz. PD</t>
  </si>
  <si>
    <t>-72399677</t>
  </si>
  <si>
    <t>308</t>
  </si>
  <si>
    <t>K132</t>
  </si>
  <si>
    <t>D+M dveře vč. zárubně a kování ozn. 41- podrobný popis viz. PD</t>
  </si>
  <si>
    <t>365707220</t>
  </si>
  <si>
    <t>309</t>
  </si>
  <si>
    <t>K133</t>
  </si>
  <si>
    <t>D+M dveře vč. zárubně a kování ozn. 40- podrobný popis viz. PD</t>
  </si>
  <si>
    <t>1155611825</t>
  </si>
  <si>
    <t>310</t>
  </si>
  <si>
    <t>K134</t>
  </si>
  <si>
    <t>D+M dveře vč. zárubně a kování ozn. 36- podrobný popis viz. PD</t>
  </si>
  <si>
    <t>1070008958</t>
  </si>
  <si>
    <t>311</t>
  </si>
  <si>
    <t>K135</t>
  </si>
  <si>
    <t>D+M dveře vč. zárubně a kování ozn. 28- podrobný popis viz. PD</t>
  </si>
  <si>
    <t>-166530076</t>
  </si>
  <si>
    <t>312</t>
  </si>
  <si>
    <t>K136</t>
  </si>
  <si>
    <t>D+M dveře vč. zárubně a kování ozn. 45- podrobný popis viz. PD</t>
  </si>
  <si>
    <t>-108218863</t>
  </si>
  <si>
    <t>313</t>
  </si>
  <si>
    <t>K137</t>
  </si>
  <si>
    <t>D+M dveře vč. zárubně a kování s požární odolností ozn. 46- podrobný popis viz. PD</t>
  </si>
  <si>
    <t>942664726</t>
  </si>
  <si>
    <t>314</t>
  </si>
  <si>
    <t>K138</t>
  </si>
  <si>
    <t>D+M dveře vč. zárubně a kování ozn. 35- podrobný popis viz. PD</t>
  </si>
  <si>
    <t>1369326118</t>
  </si>
  <si>
    <t>315</t>
  </si>
  <si>
    <t>K139</t>
  </si>
  <si>
    <t>D+M dveře vč. zárubně a kování s požární odolností ozn. 34- podrobný popis viz. PD</t>
  </si>
  <si>
    <t>-136343581</t>
  </si>
  <si>
    <t>316</t>
  </si>
  <si>
    <t>K140</t>
  </si>
  <si>
    <t>D+M dveře vč. zárubně a kování s požární odolností ozn. 47- podrobný popis viz. PD</t>
  </si>
  <si>
    <t>1986232010</t>
  </si>
  <si>
    <t>317</t>
  </si>
  <si>
    <t>K141</t>
  </si>
  <si>
    <t>D+M dveře vč. zárubně a kování ozn. 43- podrobný popis viz. PD</t>
  </si>
  <si>
    <t>250047927</t>
  </si>
  <si>
    <t>318</t>
  </si>
  <si>
    <t>K142</t>
  </si>
  <si>
    <t>D+M dveře vč. zárubně a kování ozn. 42- podrobný popis viz. PD</t>
  </si>
  <si>
    <t>1399173628</t>
  </si>
  <si>
    <t>319</t>
  </si>
  <si>
    <t>K143</t>
  </si>
  <si>
    <t>D+M dveře vč. zárubně a kování ozn. 22- podrobný popis viz. PD</t>
  </si>
  <si>
    <t>-565204690</t>
  </si>
  <si>
    <t>320</t>
  </si>
  <si>
    <t>K144</t>
  </si>
  <si>
    <t>D+M dveře vč. zárubně a kování ozn. 23- podrobný popis viz. PD</t>
  </si>
  <si>
    <t>-92790054</t>
  </si>
  <si>
    <t>321</t>
  </si>
  <si>
    <t>K145</t>
  </si>
  <si>
    <t>D+M dveře vč. zárubně a kování ozn. 03- podrobný popis viz. PD</t>
  </si>
  <si>
    <t>-129673013</t>
  </si>
  <si>
    <t>322</t>
  </si>
  <si>
    <t>K146</t>
  </si>
  <si>
    <t>D+M dveře vč. zárubně a kování ozn. 04- podrobný popis viz. PD</t>
  </si>
  <si>
    <t>968773729</t>
  </si>
  <si>
    <t>323</t>
  </si>
  <si>
    <t>K147</t>
  </si>
  <si>
    <t>D+M dveře vč. zárubně a kování ozn. 05- podrobný popis viz. PD</t>
  </si>
  <si>
    <t>-1195057048</t>
  </si>
  <si>
    <t>324</t>
  </si>
  <si>
    <t>K148</t>
  </si>
  <si>
    <t>D+M dveře vč. zárubně a kování ozn. 06- podrobný popis viz. PD</t>
  </si>
  <si>
    <t>1299774556</t>
  </si>
  <si>
    <t>325</t>
  </si>
  <si>
    <t>K149</t>
  </si>
  <si>
    <t>D+M dveře vč. zárubně a kování ozn. 11- podrobný popis viz. PD</t>
  </si>
  <si>
    <t>-323569073</t>
  </si>
  <si>
    <t>326</t>
  </si>
  <si>
    <t>K150</t>
  </si>
  <si>
    <t>D+M dveře vč. zárubně a kování ozn. 12- podrobný popis viz. PD</t>
  </si>
  <si>
    <t>-2141980431</t>
  </si>
  <si>
    <t>327</t>
  </si>
  <si>
    <t>K151</t>
  </si>
  <si>
    <t>D+M dveře vč. zárubně a kování ozn. 16- podrobný popis viz. PD</t>
  </si>
  <si>
    <t>862232312</t>
  </si>
  <si>
    <t>328</t>
  </si>
  <si>
    <t>K152</t>
  </si>
  <si>
    <t>D+M dveře vč. zárubně a kování ozn. 26- podrobný popis viz. PD</t>
  </si>
  <si>
    <t>-2018611673</t>
  </si>
  <si>
    <t>329</t>
  </si>
  <si>
    <t>K153</t>
  </si>
  <si>
    <t>D+M dveře vč. zárubně a kování ozn. 25- podrobný popis viz. PD</t>
  </si>
  <si>
    <t>973568329</t>
  </si>
  <si>
    <t>330</t>
  </si>
  <si>
    <t>K154</t>
  </si>
  <si>
    <t>D+M dveře vč. zárubně a kování ozn. 24- podrobný popis viz. PD</t>
  </si>
  <si>
    <t>2043842329</t>
  </si>
  <si>
    <t>331</t>
  </si>
  <si>
    <t>K155</t>
  </si>
  <si>
    <t>D+M dveře vč. zárubně a kování s požární odolností ozn. 21- podrobný popis viz. PD</t>
  </si>
  <si>
    <t>1394812411</t>
  </si>
  <si>
    <t>332</t>
  </si>
  <si>
    <t>K156</t>
  </si>
  <si>
    <t>D+M dveře vč. zárubně a kování ozn. 14- podrobný popis viz. PD</t>
  </si>
  <si>
    <t>1690348429</t>
  </si>
  <si>
    <t>333</t>
  </si>
  <si>
    <t>K157</t>
  </si>
  <si>
    <t>D+M dveře vč. zárubně a kování ozn. 10- podrobný popis viz. PD</t>
  </si>
  <si>
    <t>423227289</t>
  </si>
  <si>
    <t>334</t>
  </si>
  <si>
    <t>K158</t>
  </si>
  <si>
    <t>D+M dveře vč. zárubně a kování ozn. 09- podrobný popis viz. PD</t>
  </si>
  <si>
    <t>-291938304</t>
  </si>
  <si>
    <t>335</t>
  </si>
  <si>
    <t>K159</t>
  </si>
  <si>
    <t>D+M dveře vč. zárubně a kování ozn. 08- podrobný popis viz. PD</t>
  </si>
  <si>
    <t>839091830</t>
  </si>
  <si>
    <t>336</t>
  </si>
  <si>
    <t>K160</t>
  </si>
  <si>
    <t>D+M dveře vč. zárubně a kování ozn. 07- podrobný popis viz. PD</t>
  </si>
  <si>
    <t>1641215700</t>
  </si>
  <si>
    <t>337</t>
  </si>
  <si>
    <t>K161</t>
  </si>
  <si>
    <t>D+M dveře vč. zárubně a kování ozn. 15- podrobný popis viz. PD</t>
  </si>
  <si>
    <t>-595230263</t>
  </si>
  <si>
    <t>338</t>
  </si>
  <si>
    <t>K162</t>
  </si>
  <si>
    <t>D+M dveře vč. zárubně a kování s požární odolností ozn. 20- podrobný popis viz. PD</t>
  </si>
  <si>
    <t>-865804866</t>
  </si>
  <si>
    <t>339</t>
  </si>
  <si>
    <t>K163</t>
  </si>
  <si>
    <t>D+M dveře vč. zárubně a kování ozn. 19- podrobný popis viz. PD</t>
  </si>
  <si>
    <t>1821641686</t>
  </si>
  <si>
    <t>340</t>
  </si>
  <si>
    <t>K164</t>
  </si>
  <si>
    <t>D+M dveře vč. zárubně a kování ozn. 27- podrobný popis viz. PD</t>
  </si>
  <si>
    <t>754065598</t>
  </si>
  <si>
    <t>341</t>
  </si>
  <si>
    <t>K165</t>
  </si>
  <si>
    <t>D+M dveře vč. zárubně a kování s požární odolností ozn. 17- podrobný popis viz. PD</t>
  </si>
  <si>
    <t>-253605605</t>
  </si>
  <si>
    <t>342</t>
  </si>
  <si>
    <t>K166</t>
  </si>
  <si>
    <t>D+M dveře vč. zárubně a kování ozn. 13- podrobný popis viz. PD</t>
  </si>
  <si>
    <t>-834607175</t>
  </si>
  <si>
    <t>343</t>
  </si>
  <si>
    <t>K167</t>
  </si>
  <si>
    <t>D+M dveře vč. zárubně a kování ozn. 18- podrobný popis viz. PD</t>
  </si>
  <si>
    <t>-1402404786</t>
  </si>
  <si>
    <t>344</t>
  </si>
  <si>
    <t>K168</t>
  </si>
  <si>
    <t>D+M dveře vč. zárubně a kování ozn. 02- podrobný popis viz. PD</t>
  </si>
  <si>
    <t>-148051255</t>
  </si>
  <si>
    <t>345</t>
  </si>
  <si>
    <t>K169</t>
  </si>
  <si>
    <t>D+M dveře vč. zárubně a kování ozn. 01- podrobný popis viz. PD</t>
  </si>
  <si>
    <t>-1215691366</t>
  </si>
  <si>
    <t>346</t>
  </si>
  <si>
    <t>K207</t>
  </si>
  <si>
    <t>D+M kuchyňské linky
Kuchyňské linky horní +spodní skříňky 8ks-33.15bm
Pouze spodní skříňky 5ks-22.12bm.
Vestavěný dřez-8ks
Vestavěné výlevky -4ks</t>
  </si>
  <si>
    <t>-1788604280</t>
  </si>
  <si>
    <t>347</t>
  </si>
  <si>
    <t>K231</t>
  </si>
  <si>
    <t>D+M okno 3300x800mm, okno tříkřídlé otevíravé a sklopné, plast. profil sk. A, min. 5 komorový, zasklení izolačním dvojsklem, Uw=1,1Wm-2K, bílá, kování- celoobvodové, půloliva v barvě okna, parapet vnitřní, parapet vnější, venkovní předokenní vodorovné žaluzie lamelové, ovládání mechanické vč. kastlíku</t>
  </si>
  <si>
    <t>-1574851847</t>
  </si>
  <si>
    <t>348</t>
  </si>
  <si>
    <t>K232</t>
  </si>
  <si>
    <t>D+M okno 3300x800mm, okno tříkřídlé otevíravé a sklopné,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</si>
  <si>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957557753</t>
  </si>
  <si>
    <t>349</t>
  </si>
  <si>
    <t>K233</t>
  </si>
  <si>
    <t>D+M okno 2200x800mm, okno dvoukřídlé otevíravé a sklopné, plast. profil sk. A, min. 5 komorový, zasklení izolačním dvojsklem, Uw=1,1Wm-2K, bílá, kování- celoobvodové, půloliva v barvě okna, parapet vnitřní, parapet vnější, venkovní předokenní vodorovné žaluzie lamelové, ovládání mechanické vč. kastlíku</t>
  </si>
  <si>
    <t>1514365793</t>
  </si>
  <si>
    <t>350</t>
  </si>
  <si>
    <t>K234</t>
  </si>
  <si>
    <t>D+M okno 3300x1500mm, okno tříkřídlé otevíravé a sklopné ,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</si>
  <si>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-2102031030</t>
  </si>
  <si>
    <t>351</t>
  </si>
  <si>
    <t>K235</t>
  </si>
  <si>
    <t>D+M okno 2200x1500mm, okno dvoukřídlé otevíravé a sklopné ,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</si>
  <si>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-931681388</t>
  </si>
  <si>
    <t>352</t>
  </si>
  <si>
    <t>K236</t>
  </si>
  <si>
    <t>D+M okno 2200x1500mm, okno dvoukřídlé otevíravé a sklopné,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</si>
  <si>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-1716032960</t>
  </si>
  <si>
    <t>353</t>
  </si>
  <si>
    <t>K237</t>
  </si>
  <si>
    <t>D+M okno 800x2000mm, okno jednokřídlé sklopné, plast. profil sk. A, min. 5 komorový, zasklení izolačním dvojsklem, Uw=1,1Wm-2K, bílá, kování- celoobvodové, půloliva v barvě okna, parapet vnitřní, parapet vnější, venkovní předokenní vodorovné žaluzie lamelové, ovládání mechanické vč. kastlíku</t>
  </si>
  <si>
    <t>1107056908</t>
  </si>
  <si>
    <t>354</t>
  </si>
  <si>
    <t>K238</t>
  </si>
  <si>
    <t>D+M okno 1900x1500mm, okno dvoukřídlé otevíravé a sklopné,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</si>
  <si>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-921324217</t>
  </si>
  <si>
    <t>355</t>
  </si>
  <si>
    <t>K239</t>
  </si>
  <si>
    <t>D+M okno 4400x1500mm, okno čtyřdílné otevíravé a sklopné,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</si>
  <si>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1301791605</t>
  </si>
  <si>
    <t>356</t>
  </si>
  <si>
    <t>K240</t>
  </si>
  <si>
    <t>D+M okno 1100x1500mm, okno jednokřídlé otevíravé a sklopné,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</si>
  <si>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1582351945</t>
  </si>
  <si>
    <t>357</t>
  </si>
  <si>
    <t>K241</t>
  </si>
  <si>
    <t>D+M okno 1450x4460mm, okno svislé čtyřdílné,otevíravé a sklopné, plast. profil sk. A, min. 5 komorový, zasklení izolačním dvojsklem, Uw=1,1Wm-2K, bílá, kování- celoobvodové, půloliva v barvě okna, parapet vnitřní, parapet vnější, venkovní předokenní vodorovné žaluzie lamelové, ovládání mechanické vč. kastlíku</t>
  </si>
  <si>
    <t>-296062619</t>
  </si>
  <si>
    <t>358</t>
  </si>
  <si>
    <t>K257</t>
  </si>
  <si>
    <t>D+M obklad stěn a příček dřevotřískovým laminátovým obkladem vč. podkladního roštu (vč. opláštění horní hrany u nízkých příček)</t>
  </si>
  <si>
    <t>-760741878</t>
  </si>
  <si>
    <t xml:space="preserve">nízké příčky </t>
  </si>
  <si>
    <t>(6,0+6,0+6,0+6,0)*1,2</t>
  </si>
  <si>
    <t>(6,0+0,6)*0,5</t>
  </si>
  <si>
    <t>(6,0+6,0)*0,25</t>
  </si>
  <si>
    <t>(4,6)*0,25</t>
  </si>
  <si>
    <t>359</t>
  </si>
  <si>
    <t>998766202</t>
  </si>
  <si>
    <t>Přesun hmot pro konstrukce truhlářské stanovený procentní sazbou (%) z ceny vodorovná dopravní vzdálenost do 50 m v objektech výšky přes 6 do 12 m</t>
  </si>
  <si>
    <t>1802069403</t>
  </si>
  <si>
    <t>https://podminky.urs.cz/item/CS_URS_2022_01/998766202</t>
  </si>
  <si>
    <t>767</t>
  </si>
  <si>
    <t>Konstrukce zámečnické</t>
  </si>
  <si>
    <t>360</t>
  </si>
  <si>
    <t>767391112</t>
  </si>
  <si>
    <t>Montáž krytiny z tvarovaných plechů trapézových nebo vlnitých, uchyceným šroubováním</t>
  </si>
  <si>
    <t>-1056593373</t>
  </si>
  <si>
    <t>https://podminky.urs.cz/item/CS_URS_2022_01/767391112</t>
  </si>
  <si>
    <t>564</t>
  </si>
  <si>
    <t>361</t>
  </si>
  <si>
    <t>15484x</t>
  </si>
  <si>
    <t>plech trapézový CB 160/250 tl. 1,5mm</t>
  </si>
  <si>
    <t>251450699</t>
  </si>
  <si>
    <t>564*1,15 'Přepočtené koeficientem množství</t>
  </si>
  <si>
    <t>362</t>
  </si>
  <si>
    <t>K122</t>
  </si>
  <si>
    <t>D+M ocelové schodiště (ocelová konstrukce, plechy atd.)- viz. statika vč. povrchové úpravy</t>
  </si>
  <si>
    <t>-956424472</t>
  </si>
  <si>
    <t>0,766*1,08 'Přepočtené koeficientem množství</t>
  </si>
  <si>
    <t>363</t>
  </si>
  <si>
    <t>K170</t>
  </si>
  <si>
    <t>D+M výlezový žebřík na střechu vč. kotvení a žárového pozinkování</t>
  </si>
  <si>
    <t>1042777671</t>
  </si>
  <si>
    <t>364</t>
  </si>
  <si>
    <t>K171</t>
  </si>
  <si>
    <t>D+M čistící zóna- textilní rohož s obvodovým rámečkem v m2-23</t>
  </si>
  <si>
    <t>-820309588</t>
  </si>
  <si>
    <t>365</t>
  </si>
  <si>
    <t>K172</t>
  </si>
  <si>
    <t>D+M čistící zóna- textilní rohož s obvodovým rámečkem v m1-04</t>
  </si>
  <si>
    <t>-581725528</t>
  </si>
  <si>
    <t>366</t>
  </si>
  <si>
    <t>K208</t>
  </si>
  <si>
    <t>D+M schodišťové zábradlí, kompletní provedení- podrobně řešeno samostatným výkresem</t>
  </si>
  <si>
    <t>-1487688197</t>
  </si>
  <si>
    <t>367</t>
  </si>
  <si>
    <t>K209</t>
  </si>
  <si>
    <t>D+M ukončení příčky- vyztužení, kompletní provedení - podrobně řešeno samostatným výkresem</t>
  </si>
  <si>
    <t>-442850886</t>
  </si>
  <si>
    <t>368</t>
  </si>
  <si>
    <t>K210</t>
  </si>
  <si>
    <t>D+M kotvení pultu, kompletní provedení - podrobně řešeno samostatným výkresem</t>
  </si>
  <si>
    <t>-188187656</t>
  </si>
  <si>
    <t>369</t>
  </si>
  <si>
    <t>K211</t>
  </si>
  <si>
    <t>D+M kotvení překladu, kompletní provedení - podrobně řešeno samostatným výkresem</t>
  </si>
  <si>
    <t>147606100</t>
  </si>
  <si>
    <t>370</t>
  </si>
  <si>
    <t>998767202</t>
  </si>
  <si>
    <t>Přesun hmot pro zámečnické konstrukce stanovený procentní sazbou (%) z ceny vodorovná dopravní vzdálenost do 50 m v objektech výšky přes 6 do 12 m</t>
  </si>
  <si>
    <t>1534777129</t>
  </si>
  <si>
    <t>https://podminky.urs.cz/item/CS_URS_2022_01/998767202</t>
  </si>
  <si>
    <t>771</t>
  </si>
  <si>
    <t>Podlahy z dlaždic</t>
  </si>
  <si>
    <t>371</t>
  </si>
  <si>
    <t>771111011</t>
  </si>
  <si>
    <t>Příprava podkladu před provedením dlažby vysátí podlah</t>
  </si>
  <si>
    <t>-2091202894</t>
  </si>
  <si>
    <t>https://podminky.urs.cz/item/CS_URS_2022_01/771111011</t>
  </si>
  <si>
    <t>372</t>
  </si>
  <si>
    <t>771121011</t>
  </si>
  <si>
    <t>Příprava podkladu před provedením dlažby nátěr penetrační na podlahu</t>
  </si>
  <si>
    <t>-621809072</t>
  </si>
  <si>
    <t>https://podminky.urs.cz/item/CS_URS_2022_01/771121011</t>
  </si>
  <si>
    <t>39,37+112,36+117,23+48,78</t>
  </si>
  <si>
    <t>21,6*0,3</t>
  </si>
  <si>
    <t>24,3*0,174</t>
  </si>
  <si>
    <t>373</t>
  </si>
  <si>
    <t>771151021</t>
  </si>
  <si>
    <t>Příprava podkladu před provedením dlažby samonivelační stěrka min.pevnosti 30 MPa, tloušťky do 3 mm</t>
  </si>
  <si>
    <t>886035874</t>
  </si>
  <si>
    <t>https://podminky.urs.cz/item/CS_URS_2022_01/771151021</t>
  </si>
  <si>
    <t>374</t>
  </si>
  <si>
    <t>771161022</t>
  </si>
  <si>
    <t>Příprava podkladu před provedením dlažby montáž profilu ukončujícího profilu pro schodové hrany a ukončení dlažby</t>
  </si>
  <si>
    <t>102570575</t>
  </si>
  <si>
    <t>https://podminky.urs.cz/item/CS_URS_2022_01/771161022</t>
  </si>
  <si>
    <t>1,35*(9+9)</t>
  </si>
  <si>
    <t>375</t>
  </si>
  <si>
    <t>59054140</t>
  </si>
  <si>
    <t>profil schodový protiskluzový ušlechtilá ocel V2A R10 V6 2x1000mm</t>
  </si>
  <si>
    <t>-994136209</t>
  </si>
  <si>
    <t>24,3*1,1 'Přepočtené koeficientem množství</t>
  </si>
  <si>
    <t>376</t>
  </si>
  <si>
    <t>771474112</t>
  </si>
  <si>
    <t>Montáž soklů z dlaždic keramických lepených flexibilním lepidlem rovných, výšky přes 65 do 90 mm</t>
  </si>
  <si>
    <t>-413465860</t>
  </si>
  <si>
    <t>https://podminky.urs.cz/item/CS_URS_2022_01/771474112</t>
  </si>
  <si>
    <t>42,9-(1,1+1,1+0,8+0,8+2,0+0,8+0,8+0,8+0,7+0,8)</t>
  </si>
  <si>
    <t>20,0-(1,1+1,1)</t>
  </si>
  <si>
    <t>21,7-(1,1+1,1)</t>
  </si>
  <si>
    <t>24,2-(1,1*3)</t>
  </si>
  <si>
    <t>51,1-(1,1)</t>
  </si>
  <si>
    <t>25,5-(0,9)</t>
  </si>
  <si>
    <t>31,2+1,6-(1,6)</t>
  </si>
  <si>
    <t>14,3-(1,1)</t>
  </si>
  <si>
    <t>m213</t>
  </si>
  <si>
    <t>5,8-(1,1+0,7+0,7)</t>
  </si>
  <si>
    <t>13,8-(0,8)</t>
  </si>
  <si>
    <t>23,5-(0,8+0,8)</t>
  </si>
  <si>
    <t>32,5-(2,8+0,8+0,8+0,8+0,8+1,4+0,8*4)</t>
  </si>
  <si>
    <t>13,5-(2,8*2)</t>
  </si>
  <si>
    <t>377</t>
  </si>
  <si>
    <t>597613x</t>
  </si>
  <si>
    <t>sokl keramický s oblým fabionem</t>
  </si>
  <si>
    <t>-58095911</t>
  </si>
  <si>
    <t>278,4*1,1 'Přepočtené koeficientem množství</t>
  </si>
  <si>
    <t>378</t>
  </si>
  <si>
    <t>771591115</t>
  </si>
  <si>
    <t>Podlahy - dokončovací práce spárování silikonem</t>
  </si>
  <si>
    <t>2133181820</t>
  </si>
  <si>
    <t>https://podminky.urs.cz/item/CS_URS_2022_01/771591115</t>
  </si>
  <si>
    <t>379</t>
  </si>
  <si>
    <t>771574112</t>
  </si>
  <si>
    <t>Montáž podlah z dlaždic keramických lepených flexibilním lepidlem maloformátových hladkých přes 9 do 12 ks/m2</t>
  </si>
  <si>
    <t>1785829821</t>
  </si>
  <si>
    <t>https://podminky.urs.cz/item/CS_URS_2022_01/771574112</t>
  </si>
  <si>
    <t>39,37</t>
  </si>
  <si>
    <t>380</t>
  </si>
  <si>
    <t>5976x</t>
  </si>
  <si>
    <t>dlažba keramická slinutá hladká do interiéru i exteriéru pro vysoké mechanické namáhání přes 9 do 12 ks/m2 - 300x300</t>
  </si>
  <si>
    <t>235082555</t>
  </si>
  <si>
    <t>39,37*1,15 'Přepočtené koeficientem množství</t>
  </si>
  <si>
    <t>381</t>
  </si>
  <si>
    <t>771574153</t>
  </si>
  <si>
    <t>Montáž podlah z dlaždic keramických lepených flexibilním lepidlem velkoformátových hladkých přes 2 do 4 ks/m2</t>
  </si>
  <si>
    <t>394207243</t>
  </si>
  <si>
    <t>https://podminky.urs.cz/item/CS_URS_2022_01/771574153</t>
  </si>
  <si>
    <t>34,12+16,35</t>
  </si>
  <si>
    <t>3,3+58,59</t>
  </si>
  <si>
    <t>382</t>
  </si>
  <si>
    <t>597610x</t>
  </si>
  <si>
    <t>dlažba velkoformátová keramická slinutá hladká do interiéru i exteriéru pro vysoké mechanické namáhání přes 2 do 4 ks/m2 - 600x600</t>
  </si>
  <si>
    <t>-1244801882</t>
  </si>
  <si>
    <t>112,36*1,15 'Přepočtené koeficientem množství</t>
  </si>
  <si>
    <t>383</t>
  </si>
  <si>
    <t>-649503398</t>
  </si>
  <si>
    <t>23,76+27,16</t>
  </si>
  <si>
    <t>46,78+11,81+7,72</t>
  </si>
  <si>
    <t>384</t>
  </si>
  <si>
    <t>5970x</t>
  </si>
  <si>
    <t>753758303</t>
  </si>
  <si>
    <t>117,23*1,15 'Přepočtené koeficientem množství</t>
  </si>
  <si>
    <t>385</t>
  </si>
  <si>
    <t>-1732608047</t>
  </si>
  <si>
    <t>26,0</t>
  </si>
  <si>
    <t>11,57+4,91</t>
  </si>
  <si>
    <t>podesta</t>
  </si>
  <si>
    <t>6,3</t>
  </si>
  <si>
    <t>386</t>
  </si>
  <si>
    <t>771274113</t>
  </si>
  <si>
    <t>Montáž obkladů schodišť z dlaždic keramických lepených flexibilním lepidlem stupnic hladkých, šířky přes 250 do 300 mm</t>
  </si>
  <si>
    <t>-254075250</t>
  </si>
  <si>
    <t>https://podminky.urs.cz/item/CS_URS_2022_01/771274113</t>
  </si>
  <si>
    <t>1,35*(8+8)</t>
  </si>
  <si>
    <t>387</t>
  </si>
  <si>
    <t>771274232</t>
  </si>
  <si>
    <t>Montáž obkladů schodišť z dlaždic keramických lepených flexibilním lepidlem podstupnic hladkých, výšky přes 150 do 200 mm</t>
  </si>
  <si>
    <t>969089935</t>
  </si>
  <si>
    <t>https://podminky.urs.cz/item/CS_URS_2022_01/771274232</t>
  </si>
  <si>
    <t>388</t>
  </si>
  <si>
    <t>59759x7610x</t>
  </si>
  <si>
    <t>dlažba velkoformátová keramická slinutá hladká do interiéru i exteriéru pro vysoké mechanické namáhání přes 2 do 4 ks/m2 - 600x600, protiskluzná R9</t>
  </si>
  <si>
    <t>-1970773183</t>
  </si>
  <si>
    <t>48,78</t>
  </si>
  <si>
    <t>59,488*1,15 'Přepočtené koeficientem množství</t>
  </si>
  <si>
    <t>389</t>
  </si>
  <si>
    <t>771591112</t>
  </si>
  <si>
    <t>Izolace podlahy pod dlažbu nátěrem nebo stěrkou ve dvou vrstvách</t>
  </si>
  <si>
    <t>222829743</t>
  </si>
  <si>
    <t>https://podminky.urs.cz/item/CS_URS_2022_01/771591112</t>
  </si>
  <si>
    <t>3,79+3,66</t>
  </si>
  <si>
    <t>390</t>
  </si>
  <si>
    <t>771591241</t>
  </si>
  <si>
    <t>Izolace podlahy pod dlažbu těsnícími izolačními pásy vnitřní kout</t>
  </si>
  <si>
    <t>1222464139</t>
  </si>
  <si>
    <t>https://podminky.urs.cz/item/CS_URS_2022_01/771591241</t>
  </si>
  <si>
    <t>391</t>
  </si>
  <si>
    <t>771591242</t>
  </si>
  <si>
    <t>Izolace podlahy pod dlažbu těsnícími izolačními pásy vnější roh</t>
  </si>
  <si>
    <t>-1057674038</t>
  </si>
  <si>
    <t>https://podminky.urs.cz/item/CS_URS_2022_01/771591242</t>
  </si>
  <si>
    <t>392</t>
  </si>
  <si>
    <t>771591264</t>
  </si>
  <si>
    <t>Izolace podlahy pod dlažbu těsnícími izolačními pásy mezi podlahou a stěnu</t>
  </si>
  <si>
    <t>-19137501</t>
  </si>
  <si>
    <t>https://podminky.urs.cz/item/CS_URS_2022_01/771591264</t>
  </si>
  <si>
    <t>10,0+0,15*8+1,85*2</t>
  </si>
  <si>
    <t>7,7+0,15*4+1,85</t>
  </si>
  <si>
    <t>393</t>
  </si>
  <si>
    <t>771592011</t>
  </si>
  <si>
    <t>Čištění vnitřních ploch po položení dlažby podlah nebo schodišť chemickými prostředky</t>
  </si>
  <si>
    <t>-1691445192</t>
  </si>
  <si>
    <t>https://podminky.urs.cz/item/CS_URS_2022_01/771592011</t>
  </si>
  <si>
    <t>394</t>
  </si>
  <si>
    <t>998771102</t>
  </si>
  <si>
    <t>Přesun hmot pro podlahy z dlaždic stanovený z hmotnosti přesunovaného materiálu vodorovná dopravní vzdálenost do 50 m v objektech výšky přes 6 do 12 m</t>
  </si>
  <si>
    <t>1471064344</t>
  </si>
  <si>
    <t>https://podminky.urs.cz/item/CS_URS_2022_01/998771102</t>
  </si>
  <si>
    <t>776</t>
  </si>
  <si>
    <t>Podlahy povlakové</t>
  </si>
  <si>
    <t>395</t>
  </si>
  <si>
    <t>776111112</t>
  </si>
  <si>
    <t>Příprava podkladu broušení podlah nového podkladu betonového</t>
  </si>
  <si>
    <t>-32073597</t>
  </si>
  <si>
    <t>https://podminky.urs.cz/item/CS_URS_2022_01/776111112</t>
  </si>
  <si>
    <t>396</t>
  </si>
  <si>
    <t>776111311</t>
  </si>
  <si>
    <t>Příprava podkladu vysátí podlah</t>
  </si>
  <si>
    <t>-1118283433</t>
  </si>
  <si>
    <t>https://podminky.urs.cz/item/CS_URS_2022_01/776111311</t>
  </si>
  <si>
    <t>397</t>
  </si>
  <si>
    <t>776121111</t>
  </si>
  <si>
    <t>Příprava podkladu penetrace vodou ředitelná podlah</t>
  </si>
  <si>
    <t>737912381</t>
  </si>
  <si>
    <t>https://podminky.urs.cz/item/CS_URS_2022_01/776121111</t>
  </si>
  <si>
    <t>224,11+317,29</t>
  </si>
  <si>
    <t>398</t>
  </si>
  <si>
    <t>776141122</t>
  </si>
  <si>
    <t>Příprava podkladu vyrovnání samonivelační stěrkou podlah min.pevnosti 30 MPa, tloušťky přes 3 do 5 mm</t>
  </si>
  <si>
    <t>-1442243273</t>
  </si>
  <si>
    <t>https://podminky.urs.cz/item/CS_URS_2022_01/776141122</t>
  </si>
  <si>
    <t>34,61+7,45+67,29+25,23+48,66+40,87</t>
  </si>
  <si>
    <t>399</t>
  </si>
  <si>
    <t>776141122-1</t>
  </si>
  <si>
    <t>Příprava podkladu vyrovnání samonivelační stěrkou elektrostaticky vodivou podlah min.pevnosti 30 MPa, tloušťky přes 3 do 5 mm</t>
  </si>
  <si>
    <t>-1736107892</t>
  </si>
  <si>
    <t>400</t>
  </si>
  <si>
    <t>776211111</t>
  </si>
  <si>
    <t>Montáž textilních podlahovin lepením pásů standardních</t>
  </si>
  <si>
    <t>414249201</t>
  </si>
  <si>
    <t>https://podminky.urs.cz/item/CS_URS_2022_01/776211111</t>
  </si>
  <si>
    <t>34,61</t>
  </si>
  <si>
    <t>401</t>
  </si>
  <si>
    <t>69751x</t>
  </si>
  <si>
    <t>koberec zátěžový tl. 8 mm, stálobarevný, zátěžová třída 32</t>
  </si>
  <si>
    <t>-2013157361</t>
  </si>
  <si>
    <t>34,61*1,2 'Přepočtené koeficientem množství</t>
  </si>
  <si>
    <t>402</t>
  </si>
  <si>
    <t>776221111</t>
  </si>
  <si>
    <t>Montáž podlahovin z PVC lepením standardním lepidlem z pásů standardních</t>
  </si>
  <si>
    <t>1364854881</t>
  </si>
  <si>
    <t>https://podminky.urs.cz/item/CS_URS_2022_01/776221111</t>
  </si>
  <si>
    <t>403</t>
  </si>
  <si>
    <t>28411x6</t>
  </si>
  <si>
    <t>PVC systém - chůze bosou nohou - stupeň protiskluzu B</t>
  </si>
  <si>
    <t>297893259</t>
  </si>
  <si>
    <t>7,45*1,2 'Přepočtené koeficientem množství</t>
  </si>
  <si>
    <t>404</t>
  </si>
  <si>
    <t>-1524256226</t>
  </si>
  <si>
    <t>5,45+3,9+3,92</t>
  </si>
  <si>
    <t>6,27+3,6+3,68+6,17+3,96+2,56+18,59+1,91+7,28</t>
  </si>
  <si>
    <t>405</t>
  </si>
  <si>
    <t>28411x6xx</t>
  </si>
  <si>
    <t>PVC systém - pracovní plochy - stupeň protiskluzu R10</t>
  </si>
  <si>
    <t>-2080555753</t>
  </si>
  <si>
    <t>67,29*1,2 'Přepočtené koeficientem množství</t>
  </si>
  <si>
    <t>406</t>
  </si>
  <si>
    <t>349308852</t>
  </si>
  <si>
    <t>25,23</t>
  </si>
  <si>
    <t>407</t>
  </si>
  <si>
    <t>2841x6</t>
  </si>
  <si>
    <t>PVC homogenní  2 mm, zátěžová třída 34, nášlapná vrstva tl. 2 mm</t>
  </si>
  <si>
    <t>64368866</t>
  </si>
  <si>
    <t>25,23*1,2 'Přepočtené koeficientem množství</t>
  </si>
  <si>
    <t>408</t>
  </si>
  <si>
    <t>-224686196</t>
  </si>
  <si>
    <t>36,8+11,86</t>
  </si>
  <si>
    <t>409</t>
  </si>
  <si>
    <t>284x66</t>
  </si>
  <si>
    <t>PVC zátěžové</t>
  </si>
  <si>
    <t>-1583652593</t>
  </si>
  <si>
    <t>48,66*1,2 'Přepočtené koeficientem množství</t>
  </si>
  <si>
    <t>410</t>
  </si>
  <si>
    <t>123326872</t>
  </si>
  <si>
    <t>16,93</t>
  </si>
  <si>
    <t>12,1+11,84</t>
  </si>
  <si>
    <t>411</t>
  </si>
  <si>
    <t>284xx6</t>
  </si>
  <si>
    <t>PVC systém- stupeň protiskluzu R10</t>
  </si>
  <si>
    <t>1794820500</t>
  </si>
  <si>
    <t>40,87*1,1 'Přepočtené koeficientem množství</t>
  </si>
  <si>
    <t>412</t>
  </si>
  <si>
    <t>776221121</t>
  </si>
  <si>
    <t>Montáž podlahovin z PVC lepením standardním lepidlem z pásů elektrostaticky vodivých</t>
  </si>
  <si>
    <t>1969202666</t>
  </si>
  <si>
    <t>https://podminky.urs.cz/item/CS_URS_2022_01/776221121</t>
  </si>
  <si>
    <t>23,15</t>
  </si>
  <si>
    <t>210,8+28,2+16,81+19,12+19,21</t>
  </si>
  <si>
    <t>413</t>
  </si>
  <si>
    <t>28411x</t>
  </si>
  <si>
    <t>homogenní PVC, elektrostaticky vodivé, nášlapná vrstva tl. 2 mm</t>
  </si>
  <si>
    <t>-1891816213</t>
  </si>
  <si>
    <t>317,29*1,2 'Přepočtené koeficientem množství</t>
  </si>
  <si>
    <t>414</t>
  </si>
  <si>
    <t>776223112</t>
  </si>
  <si>
    <t>Montáž podlahovin z PVC spoj podlah svařováním za studena</t>
  </si>
  <si>
    <t>558850970</t>
  </si>
  <si>
    <t>https://podminky.urs.cz/item/CS_URS_2022_01/776223112</t>
  </si>
  <si>
    <t>předpoklad 0,2 m/m2</t>
  </si>
  <si>
    <t>541,4*0,2</t>
  </si>
  <si>
    <t>415</t>
  </si>
  <si>
    <t>776421111</t>
  </si>
  <si>
    <t>Montáž lišt obvodových lepených</t>
  </si>
  <si>
    <t>-1452160830</t>
  </si>
  <si>
    <t>https://podminky.urs.cz/item/CS_URS_2022_01/776421111</t>
  </si>
  <si>
    <t>27,2-0,8</t>
  </si>
  <si>
    <t>416</t>
  </si>
  <si>
    <t>69751204</t>
  </si>
  <si>
    <t>lišta kobercová 55x9mm</t>
  </si>
  <si>
    <t>1961378885</t>
  </si>
  <si>
    <t>26,4*1,02 'Přepočtené koeficientem množství</t>
  </si>
  <si>
    <t>417</t>
  </si>
  <si>
    <t>776421711</t>
  </si>
  <si>
    <t>Montáž lišt vložení pásků z podlahoviny do lišt včetně nařezání</t>
  </si>
  <si>
    <t>-1581719751</t>
  </si>
  <si>
    <t>https://podminky.urs.cz/item/CS_URS_2022_01/776421711</t>
  </si>
  <si>
    <t>418</t>
  </si>
  <si>
    <t>776421312</t>
  </si>
  <si>
    <t>Montáž lišt přechodových šroubovaných</t>
  </si>
  <si>
    <t>-2088531978</t>
  </si>
  <si>
    <t>https://podminky.urs.cz/item/CS_URS_2022_01/776421312</t>
  </si>
  <si>
    <t>0,7*(6+2)</t>
  </si>
  <si>
    <t>0,8*(6+16)</t>
  </si>
  <si>
    <t>0,9*(1+1)</t>
  </si>
  <si>
    <t>1,0*(1)</t>
  </si>
  <si>
    <t>1,1*(5+1)</t>
  </si>
  <si>
    <t>1,2*(1)</t>
  </si>
  <si>
    <t>1,4*(2)</t>
  </si>
  <si>
    <t>1,6*(2)</t>
  </si>
  <si>
    <t>2,0*(2)</t>
  </si>
  <si>
    <t>2,8*(2)</t>
  </si>
  <si>
    <t>419</t>
  </si>
  <si>
    <t>553431x</t>
  </si>
  <si>
    <t xml:space="preserve">profil přechodový </t>
  </si>
  <si>
    <t>1361307498</t>
  </si>
  <si>
    <t>49,4*1,02 'Přepočtené koeficientem množství</t>
  </si>
  <si>
    <t>420</t>
  </si>
  <si>
    <t>K375</t>
  </si>
  <si>
    <t>D+M vytažení PVC na stěnu- oblý fabion (s použitím klínku), ukončený lištou- systémové řešení</t>
  </si>
  <si>
    <t>1193976843</t>
  </si>
  <si>
    <t>24,8-0,8</t>
  </si>
  <si>
    <t>16,7-(0,7*2+0,8)</t>
  </si>
  <si>
    <t>10,1-(2,0+2,0)</t>
  </si>
  <si>
    <t>20,3-(0,8)</t>
  </si>
  <si>
    <t>22,0-(0,8)</t>
  </si>
  <si>
    <t>(5,7+5,4)-(0,7*3)</t>
  </si>
  <si>
    <t>10,0-(0,7)</t>
  </si>
  <si>
    <t>(5,8+5,5)-(0,7*3)</t>
  </si>
  <si>
    <t>(7,7)-(0,7)</t>
  </si>
  <si>
    <t>15,7-(0,8)</t>
  </si>
  <si>
    <t>10,3-0,8*2</t>
  </si>
  <si>
    <t>14,4-0,8*2</t>
  </si>
  <si>
    <t>8,4-0,8</t>
  </si>
  <si>
    <t>7,9-0,8</t>
  </si>
  <si>
    <t>14,8-0,8*2</t>
  </si>
  <si>
    <t>10,3-0,8</t>
  </si>
  <si>
    <t>8,2-0,8</t>
  </si>
  <si>
    <t>6,9-0,8</t>
  </si>
  <si>
    <t>m211</t>
  </si>
  <si>
    <t>18,0-(1,1+1,6+0,8+1,4+0,8)</t>
  </si>
  <si>
    <t>5,6+6,3-0,7*3</t>
  </si>
  <si>
    <t>75,0+1,6*2-(1,4*2+0,9+1,2+0,8*2)</t>
  </si>
  <si>
    <t>10,9-0,8*2</t>
  </si>
  <si>
    <t>21,5-1,2</t>
  </si>
  <si>
    <t>16,8-0,8</t>
  </si>
  <si>
    <t>18,7-0,8*2</t>
  </si>
  <si>
    <t>17,8-0,8*2</t>
  </si>
  <si>
    <t>421</t>
  </si>
  <si>
    <t>998776102</t>
  </si>
  <si>
    <t>Přesun hmot pro podlahy povlakové stanovený z hmotnosti přesunovaného materiálu vodorovná dopravní vzdálenost do 50 m v objektech výšky přes 6 do 12 m</t>
  </si>
  <si>
    <t>-1156756152</t>
  </si>
  <si>
    <t>https://podminky.urs.cz/item/CS_URS_2022_01/998776102</t>
  </si>
  <si>
    <t>781</t>
  </si>
  <si>
    <t>Dokončovací práce - obklady</t>
  </si>
  <si>
    <t>422</t>
  </si>
  <si>
    <t>781111011</t>
  </si>
  <si>
    <t>Příprava podkladu před provedením obkladu oprášení (ometení) stěny</t>
  </si>
  <si>
    <t>1479388918</t>
  </si>
  <si>
    <t>https://podminky.urs.cz/item/CS_URS_2022_01/781111011</t>
  </si>
  <si>
    <t>423</t>
  </si>
  <si>
    <t>781121011</t>
  </si>
  <si>
    <t>Příprava podkladu před provedením obkladu nátěr penetrační na stěnu</t>
  </si>
  <si>
    <t>601962038</t>
  </si>
  <si>
    <t>https://podminky.urs.cz/item/CS_URS_2022_01/781121011</t>
  </si>
  <si>
    <t>424</t>
  </si>
  <si>
    <t>781131112</t>
  </si>
  <si>
    <t>Izolace stěny pod obklad izolace nátěrem nebo stěrkou ve dvou vrstvách</t>
  </si>
  <si>
    <t>860607841</t>
  </si>
  <si>
    <t>https://podminky.urs.cz/item/CS_URS_2022_01/781131112</t>
  </si>
  <si>
    <t>10,0*0,15+1,0*3*1,85</t>
  </si>
  <si>
    <t>-0,7*0,15</t>
  </si>
  <si>
    <t>7,7*0,15+1,0*2*1,85</t>
  </si>
  <si>
    <t>425</t>
  </si>
  <si>
    <t>781474154</t>
  </si>
  <si>
    <t>Montáž obkladů vnitřních stěn z dlaždic keramických lepených flexibilním lepidlem velkoformátových hladkých přes 4 do 6 ks/m2</t>
  </si>
  <si>
    <t>-560357509</t>
  </si>
  <si>
    <t>https://podminky.urs.cz/item/CS_URS_2022_01/781474154</t>
  </si>
  <si>
    <t>(5,7+5,4)*2,0</t>
  </si>
  <si>
    <t>10,0*2,0</t>
  </si>
  <si>
    <t>(5,8+5,5)*2,0</t>
  </si>
  <si>
    <t>-0,7*2,0*3</t>
  </si>
  <si>
    <t>(7,7)*2,0</t>
  </si>
  <si>
    <t>-0,7*2,0</t>
  </si>
  <si>
    <t>8,4*2,0</t>
  </si>
  <si>
    <t>-0,8*2,0</t>
  </si>
  <si>
    <t>7,9*2,0</t>
  </si>
  <si>
    <t>(5,6+6,3)*2,0</t>
  </si>
  <si>
    <t>14,0*1,0</t>
  </si>
  <si>
    <t>6,5*1,0</t>
  </si>
  <si>
    <t>426</t>
  </si>
  <si>
    <t>59761x</t>
  </si>
  <si>
    <t>obklad velkoformátový keramický hladký přes 4 do 6ks/m2</t>
  </si>
  <si>
    <t>-2082252649</t>
  </si>
  <si>
    <t>138,5*1,15 'Přepočtené koeficientem množství</t>
  </si>
  <si>
    <t>427</t>
  </si>
  <si>
    <t>781491021</t>
  </si>
  <si>
    <t>Montáž zrcadel lepených silikonovým tmelem na keramický obklad, plochy do 1 m2</t>
  </si>
  <si>
    <t>795135664</t>
  </si>
  <si>
    <t>https://podminky.urs.cz/item/CS_URS_2022_01/781491021</t>
  </si>
  <si>
    <t>428</t>
  </si>
  <si>
    <t>634651x</t>
  </si>
  <si>
    <t>zrcadlo</t>
  </si>
  <si>
    <t>-1888910811</t>
  </si>
  <si>
    <t>429</t>
  </si>
  <si>
    <t>781494111</t>
  </si>
  <si>
    <t>Obklad - dokončující práce profily ukončovací lepené flexibilním lepidlem rohové</t>
  </si>
  <si>
    <t>2066534056</t>
  </si>
  <si>
    <t>https://podminky.urs.cz/item/CS_URS_2022_01/781494111</t>
  </si>
  <si>
    <t>2,0*(3+3)</t>
  </si>
  <si>
    <t>430</t>
  </si>
  <si>
    <t>781495115</t>
  </si>
  <si>
    <t>Obklad - dokončující práce ostatní práce spárování silikonem</t>
  </si>
  <si>
    <t>-1401007136</t>
  </si>
  <si>
    <t>https://podminky.urs.cz/item/CS_URS_2022_01/781495115</t>
  </si>
  <si>
    <t>(5,7+5,4)+2,0*8+1,0*2</t>
  </si>
  <si>
    <t>10,0+2,0*6+1,0</t>
  </si>
  <si>
    <t>(5,8+5,5)+2,0*8+1,0*2</t>
  </si>
  <si>
    <t>(7,7)+2,0*5+1,0*2</t>
  </si>
  <si>
    <t>8,4+2,0*6+1,0*2</t>
  </si>
  <si>
    <t>7,9+2,0*5+1,0*2</t>
  </si>
  <si>
    <t>(5,6+6,3)+2,0*8+1,0*2</t>
  </si>
  <si>
    <t>431</t>
  </si>
  <si>
    <t>781495211</t>
  </si>
  <si>
    <t>Čištění vnitřních ploch po provedení obkladu stěn chemickými prostředky</t>
  </si>
  <si>
    <t>-621460880</t>
  </si>
  <si>
    <t>https://podminky.urs.cz/item/CS_URS_2022_01/781495211</t>
  </si>
  <si>
    <t>432</t>
  </si>
  <si>
    <t>998781102</t>
  </si>
  <si>
    <t>Přesun hmot pro obklady keramické stanovený z hmotnosti přesunovaného materiálu vodorovná dopravní vzdálenost do 50 m v objektech výšky přes 6 do 12 m</t>
  </si>
  <si>
    <t>1320688574</t>
  </si>
  <si>
    <t>https://podminky.urs.cz/item/CS_URS_2022_01/998781102</t>
  </si>
  <si>
    <t>783</t>
  </si>
  <si>
    <t>Dokončovací práce - nátěry</t>
  </si>
  <si>
    <t>433</t>
  </si>
  <si>
    <t>K224</t>
  </si>
  <si>
    <t>D+M olejový nátěr stěn vč. 2x tmelení a přebroušení</t>
  </si>
  <si>
    <t>368254964</t>
  </si>
  <si>
    <t>27,2*2,0</t>
  </si>
  <si>
    <t>-(0,8*2,0+0,7*2,0+4,4*1,1)</t>
  </si>
  <si>
    <t>(4,4+1,1+1,1)*0,25</t>
  </si>
  <si>
    <t>24,8*2,0</t>
  </si>
  <si>
    <t>-(0,8*2,0+4,4*1,1)</t>
  </si>
  <si>
    <t>16,7*2,0</t>
  </si>
  <si>
    <t>-(0,7*2,0*2+0,8*2,0+1,1*1,1)</t>
  </si>
  <si>
    <t>(1,1+1,1+1,1)*0,25</t>
  </si>
  <si>
    <t>10,1*2,0</t>
  </si>
  <si>
    <t>20,3*2,0</t>
  </si>
  <si>
    <t>-(0,8*2,0+3,3*1,1*2)</t>
  </si>
  <si>
    <t>(3,3+1,1+1,1)*0,25</t>
  </si>
  <si>
    <t>22,0*2,0</t>
  </si>
  <si>
    <t>-(0,8*2,0+2,2*1,1)</t>
  </si>
  <si>
    <t>(2,2+1,1+1,1)*0,25</t>
  </si>
  <si>
    <t>42,9*2,0</t>
  </si>
  <si>
    <t>15,7*2,0</t>
  </si>
  <si>
    <t>20,0*2,0</t>
  </si>
  <si>
    <t>21,7*2,0</t>
  </si>
  <si>
    <t>24,2*2,0</t>
  </si>
  <si>
    <t>51,1*2,0</t>
  </si>
  <si>
    <t>25,5*2,0</t>
  </si>
  <si>
    <t>10,3*2,0</t>
  </si>
  <si>
    <t>(31,2)*2,0</t>
  </si>
  <si>
    <t>14,3*2,0</t>
  </si>
  <si>
    <t>-(1,1*2,0+1,9*1,1)</t>
  </si>
  <si>
    <t>(1,9+1,1+1,1)*0,25</t>
  </si>
  <si>
    <t>14,4*2,0</t>
  </si>
  <si>
    <t>14,8*2,0</t>
  </si>
  <si>
    <t>8,2*2,0</t>
  </si>
  <si>
    <t>6,9*2,0</t>
  </si>
  <si>
    <t>23,6*2,0</t>
  </si>
  <si>
    <t>13,8*2,0</t>
  </si>
  <si>
    <t>75,0*2,0+6,0*(1,2+0,25+1,2)*2</t>
  </si>
  <si>
    <t>-(1,4*2,0*2+0,9*2,0+1,2*2,1+0,8*2,0*2+2,2*1,1+4,4*1,1*3)</t>
  </si>
  <si>
    <t>(4,4+1,1+1,1)*0,25*3</t>
  </si>
  <si>
    <t>10,9*2,0</t>
  </si>
  <si>
    <t>21,5*2,0</t>
  </si>
  <si>
    <t>-(1,2*2,1+3,3*1,1*2)</t>
  </si>
  <si>
    <t>(3,3+1,1+1,1)*0,25*2</t>
  </si>
  <si>
    <t>23,5*2,0</t>
  </si>
  <si>
    <t>16,8*2,0</t>
  </si>
  <si>
    <t>32,5*2,0</t>
  </si>
  <si>
    <t>-(2,8*2,0+0,8*2,0*4+1,4*2,0+0,8*2,0*4)</t>
  </si>
  <si>
    <t>18,7*2,0</t>
  </si>
  <si>
    <t>-(0,8*2,0*2+1,9*1,1)</t>
  </si>
  <si>
    <t>17,8*2,0</t>
  </si>
  <si>
    <t>-(0,8*2,0*2+2,2*1,1+3,3*1,1)</t>
  </si>
  <si>
    <t>(2,2+1,1+1,1+3,3+1,1+1,1)*0,25</t>
  </si>
  <si>
    <t>13,5*2,0</t>
  </si>
  <si>
    <t>-(2,8*2,0*2+0,7*2,0*2)</t>
  </si>
  <si>
    <t>(2,8+2,0+2,0+0,7+2,0+2,0+0,7+2,0+2,0)*0,25</t>
  </si>
  <si>
    <t>sloupy</t>
  </si>
  <si>
    <t>0,4*4*2,0*3</t>
  </si>
  <si>
    <t>784</t>
  </si>
  <si>
    <t>Dokončovací práce - malby a tapety</t>
  </si>
  <si>
    <t>434</t>
  </si>
  <si>
    <t>784181111</t>
  </si>
  <si>
    <t>Penetrace podkladu jednonásobná základní silikátová bezbarvá v místnostech výšky do 3,80 m</t>
  </si>
  <si>
    <t>1691151738</t>
  </si>
  <si>
    <t>https://podminky.urs.cz/item/CS_URS_2022_01/784181111</t>
  </si>
  <si>
    <t>strop+schodiště</t>
  </si>
  <si>
    <t>308,090+15,092</t>
  </si>
  <si>
    <t>27,2*(2,9-2,0)</t>
  </si>
  <si>
    <t>24,8*(2,9-2,0)</t>
  </si>
  <si>
    <t>16,7*(2,9-2,0)</t>
  </si>
  <si>
    <t>10,1*(2,9-2,0)</t>
  </si>
  <si>
    <t>20,3*(2,9-2,0)</t>
  </si>
  <si>
    <t>22,0*(2,9-2,0)</t>
  </si>
  <si>
    <t>42,9*(2,9-2,0)</t>
  </si>
  <si>
    <t>(5,7+5,4)*(2,9-2,0)</t>
  </si>
  <si>
    <t>10,0*(2,9-2,0)</t>
  </si>
  <si>
    <t>(5,8+5,5)*(2,9-2,0)</t>
  </si>
  <si>
    <t>(7,7)*(2,9-2,0)</t>
  </si>
  <si>
    <t>15,7*(2,9-2,0)</t>
  </si>
  <si>
    <t>20,0*(2,9-2,0)</t>
  </si>
  <si>
    <t>21,7*(2,9-2,0)</t>
  </si>
  <si>
    <t>24,2*(2,9-2,0)</t>
  </si>
  <si>
    <t>51,1*(2,9-2,0)</t>
  </si>
  <si>
    <t>25,5*(4,9-2,0)</t>
  </si>
  <si>
    <t>10,3*(3,0-2,0)</t>
  </si>
  <si>
    <t>(31,2)*(3,0-2,0)</t>
  </si>
  <si>
    <t>14,3*(3,0-2,0)</t>
  </si>
  <si>
    <t>14,4*(3,0-2,0)</t>
  </si>
  <si>
    <t>8,4*(3,0-2,0)</t>
  </si>
  <si>
    <t>7,9*(3,0-2,0)</t>
  </si>
  <si>
    <t>14,8*(3,0-2,0)</t>
  </si>
  <si>
    <t>8,2*(3,0-2,0)</t>
  </si>
  <si>
    <t>6,9*(3,0-2,0)</t>
  </si>
  <si>
    <t>23,6*(3,0-2,0)</t>
  </si>
  <si>
    <t>(5,6+6,3)*(3,0-2,0)</t>
  </si>
  <si>
    <t>13,8*(3,0-2,0)</t>
  </si>
  <si>
    <t>75,0*(3,0-2,0)</t>
  </si>
  <si>
    <t>10,9*(3,0-2,0)</t>
  </si>
  <si>
    <t>21,5*(3,0-2,0)</t>
  </si>
  <si>
    <t>23,5*(3,0-2,0)</t>
  </si>
  <si>
    <t>16,8*(3,0-2,0)</t>
  </si>
  <si>
    <t>32,5*(3,0-2,0)</t>
  </si>
  <si>
    <t>18,7*(3,0-2,0)</t>
  </si>
  <si>
    <t>17,8*(3,0-2,0)</t>
  </si>
  <si>
    <t>13,5*(3,0-2,0)</t>
  </si>
  <si>
    <t>435</t>
  </si>
  <si>
    <t>784211101</t>
  </si>
  <si>
    <t>Malby z malířských směsí oděruvzdorných za mokra dvojnásobné, bílé za mokra oděruvzdorné výborně v místnostech výšky do 3,80 m</t>
  </si>
  <si>
    <t>-430980551</t>
  </si>
  <si>
    <t>https://podminky.urs.cz/item/CS_URS_2022_01/784211101</t>
  </si>
  <si>
    <t>Práce a dodávky M</t>
  </si>
  <si>
    <t>33-M</t>
  </si>
  <si>
    <t>Montáže dopr.zaříz.,sklad. zař. a váh</t>
  </si>
  <si>
    <t>436</t>
  </si>
  <si>
    <t>K226</t>
  </si>
  <si>
    <t>D+M zvedací plošina- Přepravní deska 1200x 800 s pomocnou konstrukcí do betonové patky a stěny budovy. Nosnost min.250 Kg , Zdvih 2,96 m. Pojezdová rychlost 0,9 m/s. Plošina Ral 7040 , Komaxit . Branka , ohrazení plošiny a pomocné konstrukce –žárový zinek.Pojezdová dráha – nerezová ocel. El. Připojení 3NPE 400V/1NPE 230V .</t>
  </si>
  <si>
    <t>-1161241972</t>
  </si>
  <si>
    <t>46-M</t>
  </si>
  <si>
    <t>Zemní práce při extr.mont.pracích</t>
  </si>
  <si>
    <t>441</t>
  </si>
  <si>
    <t>460021121</t>
  </si>
  <si>
    <t>Sejmutí ornice strojně včetně rozpojení, naložení na dopravní prostředek, přemístění ornice na vzdálenost do 50 m a její složení tl. vrstvy do 20 cm</t>
  </si>
  <si>
    <t>1755644662</t>
  </si>
  <si>
    <t>https://podminky.urs.cz/item/CS_URS_2022_01/460021121</t>
  </si>
  <si>
    <t>437</t>
  </si>
  <si>
    <t>460171292</t>
  </si>
  <si>
    <t>Hloubení nezapažených kabelových rýh strojně včetně urovnání dna s přemístěním výkopku do vzdálenosti 3 m od okraje jámy nebo s naložením na dopravní prostředek šířky 50 cm hloubky 100 cm v hornině třídy těžitelnosti I skupiny 3</t>
  </si>
  <si>
    <t>476503119</t>
  </si>
  <si>
    <t>https://podminky.urs.cz/item/CS_URS_2022_01/460171292</t>
  </si>
  <si>
    <t>28,0</t>
  </si>
  <si>
    <t>438</t>
  </si>
  <si>
    <t>460451282</t>
  </si>
  <si>
    <t>Zásyp kabelových rýh strojně s přemístěním sypaniny ze vzdálenosti do 10 m, s uložením výkopku ve vrstvách včetně zhutnění a urovnání povrchu šířky 50 cm hloubky 80 cm z horniny třídy těžitelnosti I skupiny 3</t>
  </si>
  <si>
    <t>-930769028</t>
  </si>
  <si>
    <t>https://podminky.urs.cz/item/CS_URS_2022_01/460451282</t>
  </si>
  <si>
    <t>442</t>
  </si>
  <si>
    <t>460571111</t>
  </si>
  <si>
    <t>Rozprostření a urovnání ornice strojně včetně přemístění hromad nebo dočasných skládek na místo spotřeby ze vzdálenosti do 50 m při souvislé ploše, tl. vrstvy do 20 cm</t>
  </si>
  <si>
    <t>2113171106</t>
  </si>
  <si>
    <t>https://podminky.urs.cz/item/CS_URS_2022_01/460571111</t>
  </si>
  <si>
    <t>440</t>
  </si>
  <si>
    <t>460661112</t>
  </si>
  <si>
    <t>Kabelové lože z písku včetně podsypu, zhutnění a urovnání povrchu pro kabely nn bez zakrytí, šířky přes 35 do 50 cm</t>
  </si>
  <si>
    <t>768235511</t>
  </si>
  <si>
    <t>https://podminky.urs.cz/item/CS_URS_2022_01/460661112</t>
  </si>
  <si>
    <t>439</t>
  </si>
  <si>
    <t>460671112</t>
  </si>
  <si>
    <t>Výstražná fólie z PVC pro krytí kabelů včetně vyrovnání povrchu rýhy, rozvinutí a uložení fólie šířky do 25 cm</t>
  </si>
  <si>
    <t>-42094918</t>
  </si>
  <si>
    <t>https://podminky.urs.cz/item/CS_URS_2022_01/460671112</t>
  </si>
  <si>
    <t>2 - TZB</t>
  </si>
  <si>
    <t>Soupis:</t>
  </si>
  <si>
    <t>1 - ZTI</t>
  </si>
  <si>
    <t xml:space="preserve">    721 - Zdravotechnika</t>
  </si>
  <si>
    <t xml:space="preserve">    721.1 - Dešťová kanalizace</t>
  </si>
  <si>
    <t xml:space="preserve">    721.2 - Vnitřní kanalizace</t>
  </si>
  <si>
    <t xml:space="preserve">    721.3 - Vnější kanalizace</t>
  </si>
  <si>
    <t xml:space="preserve">    722 - Zdravotechnika - vnitřní vodovod</t>
  </si>
  <si>
    <t xml:space="preserve">    722.1 - Zdravotechnika - požární vodovod</t>
  </si>
  <si>
    <t xml:space="preserve">    722.2 - Izolace tepelné - ZTI</t>
  </si>
  <si>
    <t xml:space="preserve">    725 - Zdravotechnika - zařizovací předměty</t>
  </si>
  <si>
    <t xml:space="preserve">    726 - Zdravotechnika - předstěnové instalace</t>
  </si>
  <si>
    <t xml:space="preserve">    727 - Zdravotechnika - požární ochrana</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</si>
  <si>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</si>
  <si>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</si>
  <si>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</si>
  <si>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</si>
  <si>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</si>
  <si>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</si>
  <si>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721</t>
  </si>
  <si>
    <t>Zdravotechnika</t>
  </si>
  <si>
    <t>721.1</t>
  </si>
  <si>
    <t>Dešťová kanalizace</t>
  </si>
  <si>
    <t>871275211</t>
  </si>
  <si>
    <t>Kanalizační potrubí z tvrdého PVC v otevřeném výkopu ve sklonu do 20 %, hladkého plnostěnného jednovrstvého, tuhost třídy SN 4 DN 125</t>
  </si>
  <si>
    <t>CS ÚRS 2021 02</t>
  </si>
  <si>
    <t>https://podminky.urs.cz/item/CS_URS_2021_02/871275211</t>
  </si>
  <si>
    <t>871275211.1</t>
  </si>
  <si>
    <t>Potrubí kanalizační KG-Systém SN 4 svodné DN 125</t>
  </si>
  <si>
    <t>871315211</t>
  </si>
  <si>
    <t>Kanalizační potrubí z tvrdého PVC v otevřeném výkopu ve sklonu do 20 %, hladkého plnostěnného jednovrstvého, tuhost třídy SN 4 DN 160</t>
  </si>
  <si>
    <t>https://podminky.urs.cz/item/CS_URS_2021_02/871315211</t>
  </si>
  <si>
    <t>877275211</t>
  </si>
  <si>
    <t>Montáž tvarovek na kanalizačním potrubí z trub z plastu z tvrdého PVC nebo z polypropylenu v otevřeném výkopu jednoosých DN 125</t>
  </si>
  <si>
    <t>https://podminky.urs.cz/item/CS_URS_2021_02/877275211</t>
  </si>
  <si>
    <t>28611356</t>
  </si>
  <si>
    <t>koleno kanalizační PVC KG 125x45°</t>
  </si>
  <si>
    <t>877275221</t>
  </si>
  <si>
    <t>Montáž tvarovek na kanalizačním potrubí z trub z plastu z tvrdého PVC nebo z polypropylenu v otevřeném výkopu dvouosých DN 125</t>
  </si>
  <si>
    <t>https://podminky.urs.cz/item/CS_URS_2021_02/877275221</t>
  </si>
  <si>
    <t>877315211</t>
  </si>
  <si>
    <t>Montáž tvarovek na kanalizačním potrubí z trub z plastu z tvrdého PVC nebo z polypropylenu v otevřeném výkopu jednoosých DN 160</t>
  </si>
  <si>
    <t>https://podminky.urs.cz/item/CS_URS_2021_02/877315211</t>
  </si>
  <si>
    <t>28611361</t>
  </si>
  <si>
    <t>koleno kanalizační PVC KG 160x45°</t>
  </si>
  <si>
    <t>28611506</t>
  </si>
  <si>
    <t>redukce kanalizační PVC 160/125</t>
  </si>
  <si>
    <t>877315221</t>
  </si>
  <si>
    <t>Montáž tvarovek na kanalizačním potrubí z trub z plastu z tvrdého PVC nebo z polypropylenu v otevřeném výkopu dvouosých DN 160</t>
  </si>
  <si>
    <t>https://podminky.urs.cz/item/CS_URS_2021_02/877315221</t>
  </si>
  <si>
    <t>28611914</t>
  </si>
  <si>
    <t>odbočka kanalizační plastová s hrdlem KG 160/125/45°</t>
  </si>
  <si>
    <t>721233212</t>
  </si>
  <si>
    <t>Střešní vtoky (vpusti) polypropylenové (PP) pro pochůzné střechy s odtokem svislým DN 110</t>
  </si>
  <si>
    <t>https://podminky.urs.cz/item/CS_URS_2021_02/721233212</t>
  </si>
  <si>
    <t>721233213</t>
  </si>
  <si>
    <t>Střešní vtoky (vpusti) polypropylenové (PP) pro pochůzné střechy s odtokem svislým DN 125</t>
  </si>
  <si>
    <t>https://podminky.urs.cz/item/CS_URS_2021_02/721233213</t>
  </si>
  <si>
    <t>721242106</t>
  </si>
  <si>
    <t>Lapače střešních splavenin polypropylenové (PP) se svislým odtokem DN 125</t>
  </si>
  <si>
    <t>https://podminky.urs.cz/item/CS_URS_2021_02/721242106</t>
  </si>
  <si>
    <t>721290113</t>
  </si>
  <si>
    <t>Zkouška těsnosti kanalizace v objektech vodou DN 250 nebo DN 300</t>
  </si>
  <si>
    <t>https://podminky.urs.cz/item/CS_URS_2021_02/721290113</t>
  </si>
  <si>
    <t>899722112</t>
  </si>
  <si>
    <t>Krytí potrubí z plastů výstražnou fólií z PVC šířky 25 cm</t>
  </si>
  <si>
    <t>https://podminky.urs.cz/item/CS_URS_2021_02/899722112</t>
  </si>
  <si>
    <t>892352121</t>
  </si>
  <si>
    <t>Tlakové zkoušky vzduchem těsnícími vaky ucpávkovými DN 200</t>
  </si>
  <si>
    <t>úsek</t>
  </si>
  <si>
    <t>https://podminky.urs.cz/item/CS_URS_2021_02/892352121</t>
  </si>
  <si>
    <t>998721201</t>
  </si>
  <si>
    <t>Přesun hmot pro vnitřní kanalizace stanovený procentní sazbou (%) z ceny vodorovná dopravní vzdálenost do 50 m v objektech výšky do 6 m</t>
  </si>
  <si>
    <t>https://podminky.urs.cz/item/CS_URS_2021_02/998721201</t>
  </si>
  <si>
    <t>721.2</t>
  </si>
  <si>
    <t>Vnitřní kanalizace</t>
  </si>
  <si>
    <t>721174024</t>
  </si>
  <si>
    <t>Potrubí z trub polypropylenových odpadní (svislé) DN 75</t>
  </si>
  <si>
    <t>https://podminky.urs.cz/item/CS_URS_2021_02/721174024</t>
  </si>
  <si>
    <t>721174025</t>
  </si>
  <si>
    <t>Potrubí z trub polypropylenových odpadní (svislé) DN 110</t>
  </si>
  <si>
    <t>https://podminky.urs.cz/item/CS_URS_2021_02/721174025</t>
  </si>
  <si>
    <t>721174043</t>
  </si>
  <si>
    <t>Potrubí z trub polypropylenových připojovací DN 50</t>
  </si>
  <si>
    <t>https://podminky.urs.cz/item/CS_URS_2021_02/721174043</t>
  </si>
  <si>
    <t>721174044</t>
  </si>
  <si>
    <t>Potrubí z trub polypropylenových připojovací DN 75</t>
  </si>
  <si>
    <t>https://podminky.urs.cz/item/CS_URS_2021_02/721174044</t>
  </si>
  <si>
    <t>721174045</t>
  </si>
  <si>
    <t>Potrubí z trub polypropylenových připojovací DN 110</t>
  </si>
  <si>
    <t>https://podminky.urs.cz/item/CS_URS_2021_02/721174045</t>
  </si>
  <si>
    <t>721194105</t>
  </si>
  <si>
    <t>Vyměření přípojek na potrubí vyvedení a upevnění odpadních výpustek DN 50</t>
  </si>
  <si>
    <t>https://podminky.urs.cz/item/CS_URS_2021_02/721194105</t>
  </si>
  <si>
    <t>721194107</t>
  </si>
  <si>
    <t>Vyměření přípojek na potrubí vyvedení a upevnění odpadních výpustek DN 70</t>
  </si>
  <si>
    <t>https://podminky.urs.cz/item/CS_URS_2021_02/721194107</t>
  </si>
  <si>
    <t>721194109</t>
  </si>
  <si>
    <t>Vyměření přípojek na potrubí vyvedení a upevnění odpadních výpustek DN 110</t>
  </si>
  <si>
    <t>https://podminky.urs.cz/item/CS_URS_2021_02/721194109</t>
  </si>
  <si>
    <t>28615604</t>
  </si>
  <si>
    <t>čistící tvarovka odpadní PP DN 125 pro vysoké teploty</t>
  </si>
  <si>
    <t>721274103.HLE</t>
  </si>
  <si>
    <t>Přivzdušňovací ventil s dvojitou izolační stěnou venkovní odpadních potrubí DN 110</t>
  </si>
  <si>
    <t>721279126</t>
  </si>
  <si>
    <t>Ventily přivzdušňovací odpadních potrubí montáž ventilů přivzdušňovacích ostatních typů do DN 110</t>
  </si>
  <si>
    <t>https://podminky.urs.cz/item/CS_URS_2021_02/721279126</t>
  </si>
  <si>
    <t>28612264</t>
  </si>
  <si>
    <t>hlavice ventilační plastová PP DN 110</t>
  </si>
  <si>
    <t>721290113.1</t>
  </si>
  <si>
    <t>892312121</t>
  </si>
  <si>
    <t>Tlakové zkoušky vzduchem těsnícími vaky ucpávkovými DN 150</t>
  </si>
  <si>
    <t>https://podminky.urs.cz/item/CS_URS_2021_02/892312121</t>
  </si>
  <si>
    <t>721.3</t>
  </si>
  <si>
    <t>Vnější kanalizace</t>
  </si>
  <si>
    <t>871265211</t>
  </si>
  <si>
    <t>Kanalizační potrubí z tvrdého PVC v otevřeném výkopu ve sklonu do 20 %, hladkého plnostěnného jednovrstvého, tuhost třídy SN 4 DN 110</t>
  </si>
  <si>
    <t>https://podminky.urs.cz/item/CS_URS_2021_02/871265211</t>
  </si>
  <si>
    <t>877265211</t>
  </si>
  <si>
    <t>Montáž tvarovek na kanalizačním potrubí z trub z plastu z tvrdého PVC nebo z polypropylenu v otevřeném výkopu jednoosých DN 110</t>
  </si>
  <si>
    <t>https://podminky.urs.cz/item/CS_URS_2021_02/877265211</t>
  </si>
  <si>
    <t>28611351</t>
  </si>
  <si>
    <t>koleno kanalizační PVC KG 110x45°</t>
  </si>
  <si>
    <t>28611502</t>
  </si>
  <si>
    <t>redukce kanalizační PVC 125/110</t>
  </si>
  <si>
    <t>28611389</t>
  </si>
  <si>
    <t>odbočka kanalizační PVC s hrdlem 125/125/45°</t>
  </si>
  <si>
    <t>28611425</t>
  </si>
  <si>
    <t>odbočka kanalizační plastová s hrdlem KG 125/110/45°</t>
  </si>
  <si>
    <t>CS ÚRS 2021 01</t>
  </si>
  <si>
    <t>28611912</t>
  </si>
  <si>
    <t>odbočka kanalizační plastová s hrdlem KG 160/110/45°</t>
  </si>
  <si>
    <t>28611916</t>
  </si>
  <si>
    <t>odbočka kanalizační plastová s hrdlem KG 160/160/45°</t>
  </si>
  <si>
    <t>892362121</t>
  </si>
  <si>
    <t>Tlakové zkoušky vzduchem těsnícími vaky ucpávkovými DN 250</t>
  </si>
  <si>
    <t>https://podminky.urs.cz/item/CS_URS_2021_02/892362121</t>
  </si>
  <si>
    <t>722</t>
  </si>
  <si>
    <t>Zdravotechnika - vnitřní vodovod</t>
  </si>
  <si>
    <t>722130234</t>
  </si>
  <si>
    <t>Potrubí z ocelových trubek pozinkovaných závitových svařovaných běžných DN 32</t>
  </si>
  <si>
    <t>https://podminky.urs.cz/item/CS_URS_2021_02/722130234</t>
  </si>
  <si>
    <t>722173114</t>
  </si>
  <si>
    <t>Potrubí z plastových trubek ze síťovaného polyethylenu (PE-Xa) spojované mechanicky násuvnou objímkou plastovou D 25/3,7</t>
  </si>
  <si>
    <t>https://podminky.urs.cz/item/CS_URS_2021_02/722173114</t>
  </si>
  <si>
    <t>722174022</t>
  </si>
  <si>
    <t>Potrubí z plastových trubek z polypropylenu PPR svařovaných polyfúzně PN 20 (SDR 6) D 20 x 3,4</t>
  </si>
  <si>
    <t>https://podminky.urs.cz/item/CS_URS_2021_02/722174022</t>
  </si>
  <si>
    <t>722174023</t>
  </si>
  <si>
    <t>Potrubí z plastových trubek z polypropylenu PPR svařovaných polyfúzně PN 20 (SDR 6) D 25 x 4,2</t>
  </si>
  <si>
    <t>https://podminky.urs.cz/item/CS_URS_2021_02/722174023</t>
  </si>
  <si>
    <t>722174024</t>
  </si>
  <si>
    <t>Potrubí z plastových trubek z polypropylenu PPR svařovaných polyfúzně PN 20 (SDR 6) D 32 x 5,4</t>
  </si>
  <si>
    <t>https://podminky.urs.cz/item/CS_URS_2021_02/722174024</t>
  </si>
  <si>
    <t>722174025</t>
  </si>
  <si>
    <t>Potrubí z plastových trubek z polypropylenu PPR svařovaných polyfúzně PN 20 (SDR 6) D 40 x 6,7</t>
  </si>
  <si>
    <t>https://podminky.urs.cz/item/CS_URS_2021_02/722174025</t>
  </si>
  <si>
    <t>72217611R</t>
  </si>
  <si>
    <t>Montáž potrubí z plastových trub PE D do 16 mm</t>
  </si>
  <si>
    <t>2861365R</t>
  </si>
  <si>
    <t>Potrubí pro rozvod kondenzátu PE12x8mm</t>
  </si>
  <si>
    <t>722182012</t>
  </si>
  <si>
    <t>Podpůrný žlab pro potrubí průměru D 25</t>
  </si>
  <si>
    <t>https://podminky.urs.cz/item/CS_URS_2021_02/722182012</t>
  </si>
  <si>
    <t>722182013</t>
  </si>
  <si>
    <t>Podpůrný žlab pro potrubí průměru D 32</t>
  </si>
  <si>
    <t>https://podminky.urs.cz/item/CS_URS_2021_02/722182013</t>
  </si>
  <si>
    <t>722182014</t>
  </si>
  <si>
    <t>Podpůrný žlab pro potrubí průměru D 40</t>
  </si>
  <si>
    <t>https://podminky.urs.cz/item/CS_URS_2021_02/722182014</t>
  </si>
  <si>
    <t>722190401</t>
  </si>
  <si>
    <t>Zřízení přípojek na potrubí vyvedení a upevnění výpustek do DN 25</t>
  </si>
  <si>
    <t>https://podminky.urs.cz/item/CS_URS_2021_02/722190401</t>
  </si>
  <si>
    <t>722220234</t>
  </si>
  <si>
    <t>Armatury s jedním závitem přechodové tvarovky PPR, PN 20 (SDR 6) s kovovým závitem vnitřním přechodky dGK D 40 x G 5/4"</t>
  </si>
  <si>
    <t>https://podminky.urs.cz/item/CS_URS_2021_02/722220234</t>
  </si>
  <si>
    <t>722232064</t>
  </si>
  <si>
    <t>Armatury se dvěma závity kulové kohouty PN 42 do 185 °C přímé vnitřní závit s vypouštěním G 5/4"</t>
  </si>
  <si>
    <t>https://podminky.urs.cz/item/CS_URS_2021_02/722232064</t>
  </si>
  <si>
    <t>72226320R</t>
  </si>
  <si>
    <t>Vodoměr závitový jednovtokový suchoběžný do 100°C G 5/4" Qn 1,5 m3/h horizontální - Podružný bytový vodoměr - SV - DN 32/SV Q3 1,6 m3/hod. + dálkový modul</t>
  </si>
  <si>
    <t>72226320R1</t>
  </si>
  <si>
    <t>Vodoměr závitový jednovtokový suchoběžný do 100°C G 5/4" Qn 1,5 m3/h horizontální - Podružný bytový vodoměr - TUV - DN 32/TV Q3 1,6 m3/hod. + dálkový modul</t>
  </si>
  <si>
    <t>72223204R</t>
  </si>
  <si>
    <t>Vyvažovací ventil s vypouštěním IMI TA STAD 25</t>
  </si>
  <si>
    <t>https://podminky.urs.cz/item/CS_URS_2021_02/72223204R</t>
  </si>
  <si>
    <t>72223204R1</t>
  </si>
  <si>
    <t>Termostatický ventil s přednastavitelným zbytkovým průtokem pro cirkulační potrubí DN20 - VT DN 25 s teploměrem</t>
  </si>
  <si>
    <t>722290226</t>
  </si>
  <si>
    <t>Zkoušky, proplach a desinfekce vodovodního potrubí zkoušky těsnosti vodovodního potrubí závitového do DN 50</t>
  </si>
  <si>
    <t>https://podminky.urs.cz/item/CS_URS_2021_02/722290226</t>
  </si>
  <si>
    <t>722290234</t>
  </si>
  <si>
    <t>Zkoušky, proplach a desinfekce vodovodního potrubí proplach a desinfekce vodovodního potrubí do DN 80</t>
  </si>
  <si>
    <t>https://podminky.urs.cz/item/CS_URS_2021_02/722290234</t>
  </si>
  <si>
    <t>998722201</t>
  </si>
  <si>
    <t>Přesun hmot pro vnitřní vodovod stanovený procentní sazbou (%) z ceny vodorovná dopravní vzdálenost do 50 m v objektech výšky do 6 m</t>
  </si>
  <si>
    <t>https://podminky.urs.cz/item/CS_URS_2021_02/998722201</t>
  </si>
  <si>
    <t>722.1</t>
  </si>
  <si>
    <t>Zdravotechnika - požární vodovod</t>
  </si>
  <si>
    <t>72225013R</t>
  </si>
  <si>
    <t>Požární příslušenství a armatury hydrantový systém s tvarově stálou hadicí celoplechový D 19 x 30 m</t>
  </si>
  <si>
    <t>soubor</t>
  </si>
  <si>
    <t>722250102</t>
  </si>
  <si>
    <t>Požární příslušenství a armatury hydrantové ventily s hadicovou přípojkou C 52</t>
  </si>
  <si>
    <t>https://podminky.urs.cz/item/CS_URS_2021_02/722250102</t>
  </si>
  <si>
    <t>722130232</t>
  </si>
  <si>
    <t>Potrubí z ocelových trubek pozinkovaných závitových svařovaných běžných DN 20</t>
  </si>
  <si>
    <t>https://podminky.urs.cz/item/CS_URS_2021_02/722130232</t>
  </si>
  <si>
    <t>722130233</t>
  </si>
  <si>
    <t>Potrubí z ocelových trubek pozinkovaných závitových svařovaných běžných DN 25</t>
  </si>
  <si>
    <t>https://podminky.urs.cz/item/CS_URS_2021_02/722130233</t>
  </si>
  <si>
    <t>722232503</t>
  </si>
  <si>
    <t>Armatury se dvěma závity potrubní oddělovače vnější závit PN 10 do 65 °C G 1"</t>
  </si>
  <si>
    <t>https://podminky.urs.cz/item/CS_URS_2021_02/722232503</t>
  </si>
  <si>
    <t>722232063</t>
  </si>
  <si>
    <t>Armatury se dvěma závity kulové kohouty PN 42 do 185 °C přímé vnitřní závit s vypouštěním G 1"</t>
  </si>
  <si>
    <t>https://podminky.urs.cz/item/CS_URS_2021_02/722232063</t>
  </si>
  <si>
    <t>998722203</t>
  </si>
  <si>
    <t>Přesun hmot pro vnitřní vodovod stanovený procentní sazbou (%) z ceny vodorovná dopravní vzdálenost do 50 m v objektech výšky přes 12 do 24 m</t>
  </si>
  <si>
    <t>https://podminky.urs.cz/item/CS_URS_2021_02/998722203</t>
  </si>
  <si>
    <t>722.2</t>
  </si>
  <si>
    <t>Izolace tepelné - ZTI</t>
  </si>
  <si>
    <t>722181221</t>
  </si>
  <si>
    <t>Ochrana potrubí termoizolačními trubicemi z pěnového polyetylenu PE přilepenými v příčných a podélných spojích, tloušťky izolace přes 6 do 9 mm, vnitřního průměru izolace DN do 22 mm</t>
  </si>
  <si>
    <t>https://podminky.urs.cz/item/CS_URS_2021_02/722181221</t>
  </si>
  <si>
    <t>722181222</t>
  </si>
  <si>
    <t>Ochrana potrubí termoizolačními trubicemi z pěnového polyetylenu PE přilepenými v příčných a podélných spojích, tloušťky izolace přes 6 do 9 mm, vnitřního průměru izolace DN přes 22 do 45 mm (28/9mm)</t>
  </si>
  <si>
    <t>https://podminky.urs.cz/item/CS_URS_2021_02/722181222</t>
  </si>
  <si>
    <t>722181231</t>
  </si>
  <si>
    <t>Ochrana potrubí termoizolačními trubicemi z pěnového polyetylenu PE přilepenými v příčných a podélných spojích, tloušťky izolace přes 9 do 13 mm, vnitřního průměru izolace DN do 22 mm (15/10mm)</t>
  </si>
  <si>
    <t>https://podminky.urs.cz/item/CS_URS_2021_02/722181231</t>
  </si>
  <si>
    <t>722181232</t>
  </si>
  <si>
    <t>Ochrana potrubí termoizolačními trubicemi z pěnového polyetylenu PE přilepenými v příčných a podélných spojích, tloušťky izolace přes 9 do 13 mm, vnitřního průměru izolace DN přes 22 do 45 mm (35/13mm)</t>
  </si>
  <si>
    <t>https://podminky.urs.cz/item/CS_URS_2021_02/722181232</t>
  </si>
  <si>
    <t>722181232.2</t>
  </si>
  <si>
    <t>Ochrana potrubí termoizolačními trubicemi z pěnového polyetylenu PE přilepenými v příčných a podélných spojích, tloušťky izolace přes 9 do 13 mm, vnitřního průměru izolace DN přes 22 do 45 mm (28/10mm)</t>
  </si>
  <si>
    <t>722181232.1</t>
  </si>
  <si>
    <t>Ochrana potrubí termoizolačními trubicemi z pěnového polyetylenu PE přilepenými v příčných a podélných spojích, tloušťky izolace přes 9 do 13 mm, vnitřního průměru izolace DN přes 22 do 45 mm (42/13mm)</t>
  </si>
  <si>
    <t>722181251.R</t>
  </si>
  <si>
    <t>Ochrana potrubí termoizolačními trubicemi z pěnového polyetylenu PE přilepenými v příčných a podélných spojích, tloušťky izolace přes 20 do 25 mm, vnitřního průměru izolace DN do 22 mm (22/30mm)</t>
  </si>
  <si>
    <t>722181252.R0</t>
  </si>
  <si>
    <t>Ochrana potrubí termoizolačními trubicemi z pěnového polyetylenu PE přilepenými v příčných a podélných spojích, tloušťky izolace přes 30 mm, vnitřního průměru izolace DN přes 22 do 45 mm (28/30mm)</t>
  </si>
  <si>
    <t>722181252.1</t>
  </si>
  <si>
    <t>Ochrana potrubí termoizolačními trubicemi z pěnového polyetylenu PE přilepenými v příčných a podélných spojích, tloušťky izolace přes 30 mm, vnitřního průměru izolace DN přes 22 do 45 mm (35/30mm)</t>
  </si>
  <si>
    <t>722181252.2</t>
  </si>
  <si>
    <t>Ochrana potrubí termoizolačními trubicemi z pěnového polyetylenu PE přilepenými v příčných a podélných spojích, tloušťky izolace přes 30 mm, vnitřního průměru izolace DN přes 22 do 45 mm (42/30mm)</t>
  </si>
  <si>
    <t>725</t>
  </si>
  <si>
    <t>Zdravotechnika - zařizovací předměty</t>
  </si>
  <si>
    <t>725119125</t>
  </si>
  <si>
    <t>Zařízení záchodů montáž klozetových mís závěsných na nosné stěny</t>
  </si>
  <si>
    <t>https://podminky.urs.cz/item/CS_URS_2021_02/725119125</t>
  </si>
  <si>
    <t>64236031</t>
  </si>
  <si>
    <t>klozet keramický bílý závěsný hluboké splachování 530x360x350mm</t>
  </si>
  <si>
    <t>5516738R</t>
  </si>
  <si>
    <t>Duroplastové sedátko WC úchyty z nerezi - se zpomalovacím mech. SLOWCLOSE</t>
  </si>
  <si>
    <t>55281001</t>
  </si>
  <si>
    <t>souprava pro tlumení hluku pro závěsné WC a bidet</t>
  </si>
  <si>
    <t>sada</t>
  </si>
  <si>
    <t>725219102</t>
  </si>
  <si>
    <t>Umyvadla montáž umyvadel ostatních typů na šrouby</t>
  </si>
  <si>
    <t>https://podminky.urs.cz/item/CS_URS_2021_02/725219102</t>
  </si>
  <si>
    <t>64211046</t>
  </si>
  <si>
    <t>umyvadlo keramické závěsné bílé š 600mm</t>
  </si>
  <si>
    <t>5516663R</t>
  </si>
  <si>
    <t>Sifon pro umyvadlový chrom</t>
  </si>
  <si>
    <t>ALP.M93R</t>
  </si>
  <si>
    <t>Izolační deska pro závěsné umyvadlo</t>
  </si>
  <si>
    <t>725241901</t>
  </si>
  <si>
    <t>Sprchové vaničky montáž sprchových vaniček</t>
  </si>
  <si>
    <t>https://podminky.urs.cz/item/CS_URS_2021_02/725241901</t>
  </si>
  <si>
    <t>55423503</t>
  </si>
  <si>
    <t>Sprchová vanička čtvercová 900x900mm litý mramor vč.sifonu</t>
  </si>
  <si>
    <t>725244906</t>
  </si>
  <si>
    <t>Sprchové dveře a zástěny montáž sprchové zástěny do niky</t>
  </si>
  <si>
    <t>https://podminky.urs.cz/item/CS_URS_2021_02/725244906</t>
  </si>
  <si>
    <t>55495090</t>
  </si>
  <si>
    <t>Sprchové dveře jednokřídlé s pevn. segm.1000 x 1950 - transparent. sklo - Dodávka_Nutno dopřesnit před objednáním!</t>
  </si>
  <si>
    <t>721219128</t>
  </si>
  <si>
    <t>Odtokové sprchové žlaby montáž odtokových sprchových žlabů ostatních typů délky do 1050 mm</t>
  </si>
  <si>
    <t>https://podminky.urs.cz/item/CS_URS_2021_02/721219128</t>
  </si>
  <si>
    <t>55233001</t>
  </si>
  <si>
    <t>žlab odtokový sprchového koutu dl 850mm</t>
  </si>
  <si>
    <t>55233005</t>
  </si>
  <si>
    <t>rošt žlabu sprchového koutu dl 850mm</t>
  </si>
  <si>
    <t>72531112R</t>
  </si>
  <si>
    <t>Dřez jednoduchý nerezový se zápachovou uzávěrkou s odkapávací plochou 580x510 mm vč.sifonu</t>
  </si>
  <si>
    <t>725331111</t>
  </si>
  <si>
    <t>Výlevky bez výtokových armatur a splachovací nádrže keramické se sklopnou plastovou mřížkou 425 mm</t>
  </si>
  <si>
    <t>https://podminky.urs.cz/item/CS_URS_2021_02/725331111</t>
  </si>
  <si>
    <t>725813111</t>
  </si>
  <si>
    <t>Ventily rohové bez připojovací trubičky nebo flexi hadičky G 1/2"</t>
  </si>
  <si>
    <t>https://podminky.urs.cz/item/CS_URS_2021_02/725813111</t>
  </si>
  <si>
    <t>725821325</t>
  </si>
  <si>
    <t>Dodávka a montáž Baterie dřezová stojánková páková s otáčivým kulatým ústím a délkou ramínka 240 mm</t>
  </si>
  <si>
    <t>https://podminky.urs.cz/item/CS_URS_2021_01/725821325</t>
  </si>
  <si>
    <t>725822613</t>
  </si>
  <si>
    <t>Baterie umyvadlové stojánkové pákové s výpustí</t>
  </si>
  <si>
    <t>https://podminky.urs.cz/item/CS_URS_2021_01/725822613</t>
  </si>
  <si>
    <t>72582264R</t>
  </si>
  <si>
    <t>Baterie nástěnná umyvadlová se senzorem chrom</t>
  </si>
  <si>
    <t>72582311R</t>
  </si>
  <si>
    <t>Baterie nástěnná páková pro výlevku + 30 cm raménko</t>
  </si>
  <si>
    <t>725841312</t>
  </si>
  <si>
    <t>Dodávka a montáž Baterie sprchové nástěnné pákové - vč. hadice 1,7m +spršky pr. 100 mm- 3pol.+držáček</t>
  </si>
  <si>
    <t>https://podminky.urs.cz/item/CS_URS_2021_01/725841312</t>
  </si>
  <si>
    <t>72586110R</t>
  </si>
  <si>
    <t>Zápachové uzávěrky zařizovacích předmětů pro umyvadla DN 50</t>
  </si>
  <si>
    <t>725862113</t>
  </si>
  <si>
    <t>Zápachové uzávěrky zařizovacích předmětů pro dřezy s přípojkou pro pračku nebo myčku DN 40/50</t>
  </si>
  <si>
    <t>https://podminky.urs.cz/item/CS_URS_2021_02/725862113</t>
  </si>
  <si>
    <t>7259911R</t>
  </si>
  <si>
    <t>Připrava pro instalaci zařízení (Media) - 2x průchozí uzavírací ventil + šroubení 1" + zápachová uzávěrka DN 50</t>
  </si>
  <si>
    <t>7259911R1</t>
  </si>
  <si>
    <t>Připrava pro instalaci zařízení (Technologie nemocnice) - 2x průchozí uzavírací ventil + šroubení 3/4" + zápachová uzávěrka DN 50</t>
  </si>
  <si>
    <t>7259911R2</t>
  </si>
  <si>
    <t>Připrava pro instalaci zařízení (Vzduchotechnika) - zápachová uzávěrka DN 32</t>
  </si>
  <si>
    <t>7259911R3</t>
  </si>
  <si>
    <t>Připrava pro instalaci zařízení (Koryto) - 2x průchozí uzavírací ventil + šroubení 1/2" + zápachová uzávěrka DN 50</t>
  </si>
  <si>
    <t>7259911R4</t>
  </si>
  <si>
    <t>Připrava pro instalaci zařízení (předúprava) - zápachová uzávěrka DN 70</t>
  </si>
  <si>
    <t>998725201</t>
  </si>
  <si>
    <t>Přesun hmot pro zařizovací předměty stanovený procentní sazbou (%) z ceny vodorovná dopravní vzdálenost do 50 m v objektech výšky do 6 m</t>
  </si>
  <si>
    <t>https://podminky.urs.cz/item/CS_URS_2021_02/998725201</t>
  </si>
  <si>
    <t>726</t>
  </si>
  <si>
    <t>Zdravotechnika - předstěnové instalace</t>
  </si>
  <si>
    <t>726111204</t>
  </si>
  <si>
    <t>Předstěnové instalační systémy pro zazdění do masivních zděných konstrukcí montáž ostatních typů klozetů</t>
  </si>
  <si>
    <t>https://podminky.urs.cz/item/CS_URS_2021_02/726111204</t>
  </si>
  <si>
    <t>55281700</t>
  </si>
  <si>
    <t>montážní prvek pro závěsné WC BASIC WC Systém do zděných konstrukcí ovládání zepředu hl 120mm stavební v 1080mm</t>
  </si>
  <si>
    <t>5528179R</t>
  </si>
  <si>
    <t>tlačítko pro ovládání WC zepředu, chrom, Stop splachování, 246x164mm</t>
  </si>
  <si>
    <t>726131204</t>
  </si>
  <si>
    <t>Předstěnové instalační systémy do lehkých stěn s kovovou konstrukcí montáž ostatních typů klozetů</t>
  </si>
  <si>
    <t>https://podminky.urs.cz/item/CS_URS_2021_02/726131204</t>
  </si>
  <si>
    <t>55281794</t>
  </si>
  <si>
    <t>tlačítko pro ovládání WC zepředu plast dvě množství vody 246x164mm</t>
  </si>
  <si>
    <t>55281707</t>
  </si>
  <si>
    <t>montážní prvek pro závěsné WC do lehkých stěn s kovovou konstrukcí pro odsávání stavební v 1120mm</t>
  </si>
  <si>
    <t>726191001</t>
  </si>
  <si>
    <t>Ostatní příslušenství instalačních systémů zvukoizolační souprava pro WC a bidet</t>
  </si>
  <si>
    <t>https://podminky.urs.cz/item/CS_URS_2021_02/726191001</t>
  </si>
  <si>
    <t>998726211</t>
  </si>
  <si>
    <t>Přesun hmot pro instalační prefabrikáty stanovený procentní sazbou (%) z ceny vodorovná dopravní vzdálenost do 50 m v objektech výšky do 6 m</t>
  </si>
  <si>
    <t>https://podminky.urs.cz/item/CS_URS_2021_02/998726211</t>
  </si>
  <si>
    <t>727</t>
  </si>
  <si>
    <t>Zdravotechnika - požární ochrana</t>
  </si>
  <si>
    <t>727111002</t>
  </si>
  <si>
    <t>Protipožární trubní ucpávky ocelového potrubí bez izolace prostup stěnou tloušťky 100 mm požární odolnost EI 120 DN 32</t>
  </si>
  <si>
    <t>https://podminky.urs.cz/item/CS_URS_2021_02/727111002</t>
  </si>
  <si>
    <t>727212103</t>
  </si>
  <si>
    <t>Protipožární trubní ucpávky plastového potrubí prostup stěnou tloušťky 100 mm požární odolnost EI 90 D 32</t>
  </si>
  <si>
    <t>https://podminky.urs.cz/item/CS_URS_2021_02/727212103</t>
  </si>
  <si>
    <t>727212104</t>
  </si>
  <si>
    <t>Protipožární trubní ucpávky plastového potrubí prostup stěnou tloušťky 100 mm požární odolnost EI 90 D 40</t>
  </si>
  <si>
    <t>https://podminky.urs.cz/item/CS_URS_2021_02/727212104</t>
  </si>
  <si>
    <t>727222005</t>
  </si>
  <si>
    <t>Protipožární ochranné manžety plastového potrubí prostup stěnou tloušťky 100 mm požární odolnost EI 90 D 75</t>
  </si>
  <si>
    <t>https://podminky.urs.cz/item/CS_URS_2021_02/727222005</t>
  </si>
  <si>
    <t>727222007</t>
  </si>
  <si>
    <t>Protipožární ochranné manžety plastového potrubí prostup stěnou tloušťky 100 mm požární odolnost EI 90 D 110</t>
  </si>
  <si>
    <t>https://podminky.urs.cz/item/CS_URS_2021_02/727222007</t>
  </si>
  <si>
    <t>HZS</t>
  </si>
  <si>
    <t>Hodinové zúčtovací sazby</t>
  </si>
  <si>
    <t>HZS2491</t>
  </si>
  <si>
    <t>Hodinové zúčtovací sazby profesí PSV zednické výpomoci a pomocné práce PSV dělník zednických výpomocí ( stavební přípomocné práce)</t>
  </si>
  <si>
    <t>hod</t>
  </si>
  <si>
    <t>262144</t>
  </si>
  <si>
    <t>https://podminky.urs.cz/item/CS_URS_2021_02/HZS2491</t>
  </si>
  <si>
    <t>Vedlejší rozpočtové náklady</t>
  </si>
  <si>
    <t>VRN1</t>
  </si>
  <si>
    <t>Průzkumné, geodetické a projektové práce</t>
  </si>
  <si>
    <t>010001000</t>
  </si>
  <si>
    <t>Průzkumné, geodetické a projektové práce - Geodetické zaměření kanalizace</t>
  </si>
  <si>
    <t>https://podminky.urs.cz/item/CS_URS_2021_02/010001000</t>
  </si>
  <si>
    <t>VRN3</t>
  </si>
  <si>
    <t>Zařízení staveniště</t>
  </si>
  <si>
    <t>030001000</t>
  </si>
  <si>
    <t>https://podminky.urs.cz/item/CS_URS_2021_02/030001000</t>
  </si>
  <si>
    <t>VRN4</t>
  </si>
  <si>
    <t>Inženýrská činnost</t>
  </si>
  <si>
    <t>043002000</t>
  </si>
  <si>
    <t>Trasování kanalizace v součinnosti s kamerovým systémem – do 200 m</t>
  </si>
  <si>
    <t>https://podminky.urs.cz/item/CS_URS_2021_02/043002000</t>
  </si>
  <si>
    <t>044002000</t>
  </si>
  <si>
    <t>Zpráva a záznam z revize kanalizace – videozáznam a tech. zpráva – do 200 m</t>
  </si>
  <si>
    <t>https://podminky.urs.cz/item/CS_URS_2021_02/044002000</t>
  </si>
  <si>
    <t>VRN9</t>
  </si>
  <si>
    <t>Ostatní náklady</t>
  </si>
  <si>
    <t>09100200R</t>
  </si>
  <si>
    <t>Jeřáb aut.AD 16</t>
  </si>
  <si>
    <t>SH</t>
  </si>
  <si>
    <t>09400200.1</t>
  </si>
  <si>
    <t>Nepředvídatelné náklady při přepojování stávající vody a kanalizace</t>
  </si>
  <si>
    <t>09400200.2</t>
  </si>
  <si>
    <t>Napuštění a vypuštění systému</t>
  </si>
  <si>
    <t>2 - Vytápění</t>
  </si>
  <si>
    <t>Klatovy</t>
  </si>
  <si>
    <t>Klatovská nemocnice a.s., Plzeňská 929, 339 01 KT</t>
  </si>
  <si>
    <t>THERMOLUFT KT s.r.o.</t>
  </si>
  <si>
    <t>Jan Štětka</t>
  </si>
  <si>
    <t xml:space="preserve">    731.D - Ústřední vytápění - demontáže</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</si>
  <si>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</si>
  <si>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</si>
  <si>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</si>
  <si>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</si>
  <si>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789 - EZ, MaR</t>
  </si>
  <si>
    <t xml:space="preserve">    790 - Ostatní</t>
  </si>
  <si>
    <t>713463311</t>
  </si>
  <si>
    <t>Montáž izolace tepelné potrubí potrubními pouzdry s Al fólií s přesahem Al páskou 1x D do 50 mm</t>
  </si>
  <si>
    <t>-1522677397</t>
  </si>
  <si>
    <t>https://podminky.urs.cz/item/CS_URS_2021_02/713463311</t>
  </si>
  <si>
    <t>63154573</t>
  </si>
  <si>
    <t>pouzdro izolační potrubní z minerální vlny s Al fólií max. 250/100°C 42/40mm</t>
  </si>
  <si>
    <t>951416448</t>
  </si>
  <si>
    <t>63154530</t>
  </si>
  <si>
    <t>pouzdro izolační potrubní z minerální vlny s Al fólií max. 250/100°C 22/30mm</t>
  </si>
  <si>
    <t>447495672</t>
  </si>
  <si>
    <t>65+55+10+10+10</t>
  </si>
  <si>
    <t>63154531</t>
  </si>
  <si>
    <t>pouzdro izolační potrubní z minerální vlny s Al fólií max. 250/100°C 28/30mm</t>
  </si>
  <si>
    <t>642027320</t>
  </si>
  <si>
    <t>713463411</t>
  </si>
  <si>
    <t>Montáž izolace tepelné potrubí a ohybů návlekovými izolačními pouzdry</t>
  </si>
  <si>
    <t>-442566628</t>
  </si>
  <si>
    <t>https://podminky.urs.cz/item/CS_URS_2021_02/713463411</t>
  </si>
  <si>
    <t>28377095</t>
  </si>
  <si>
    <t>pouzdro izolační potrubní z pěnového polyetylenu 15/13mm</t>
  </si>
  <si>
    <t>-1198630443</t>
  </si>
  <si>
    <t>4+14+4+14+16+20+14+12+4+20+12+12+4+10+45</t>
  </si>
  <si>
    <t>28377105</t>
  </si>
  <si>
    <t>pouzdro izolační potrubní z pěnového polyetylenu 18/13mm</t>
  </si>
  <si>
    <t>-1409603023</t>
  </si>
  <si>
    <t>16+22+18+34+6</t>
  </si>
  <si>
    <t>28377104</t>
  </si>
  <si>
    <t>pouzdro izolační potrubní z pěnového polyetylenu 22/13mm</t>
  </si>
  <si>
    <t>-1070897739</t>
  </si>
  <si>
    <t>8+10+4+18+13+18</t>
  </si>
  <si>
    <t>28377112</t>
  </si>
  <si>
    <t>pouzdro izolační potrubní z pěnového polyetylenu 28/13mm</t>
  </si>
  <si>
    <t>-1201934405</t>
  </si>
  <si>
    <t>16+15+20</t>
  </si>
  <si>
    <t>28377056</t>
  </si>
  <si>
    <t>pouzdro izolační potrubní z pěnového polyetylenu 35/25mm</t>
  </si>
  <si>
    <t>-632134164</t>
  </si>
  <si>
    <t>Přesun hmot tonážní pro izolace tepelné v objektech v přes 6 do 12 m</t>
  </si>
  <si>
    <t>217866885</t>
  </si>
  <si>
    <t>https://podminky.urs.cz/item/CS_URS_2021_02/998713102</t>
  </si>
  <si>
    <t>724234107</t>
  </si>
  <si>
    <t>Domovní vodárna nádoba tlaková objemu 18 l s pryžovým vakem vertikálním</t>
  </si>
  <si>
    <t>351710308</t>
  </si>
  <si>
    <t>https://podminky.urs.cz/item/CS_URS_2021_02/724234107</t>
  </si>
  <si>
    <t>722174003</t>
  </si>
  <si>
    <t>Potrubí vodovodní plastové PPR svar polyfúze PN 16 D 25x3,5 mm</t>
  </si>
  <si>
    <t>-959416343</t>
  </si>
  <si>
    <t>https://podminky.urs.cz/item/CS_URS_2021_02/722174003</t>
  </si>
  <si>
    <t>722174004</t>
  </si>
  <si>
    <t>Potrubí vodovodní plastové PPR svar polyfúze PN 16 D 32x4,4 mm</t>
  </si>
  <si>
    <t>1031394093</t>
  </si>
  <si>
    <t>https://podminky.urs.cz/item/CS_URS_2021_02/722174004</t>
  </si>
  <si>
    <t>722174005</t>
  </si>
  <si>
    <t>Potrubí vodovodní plastové PPR svar polyfúze PN 16 D 40x5,5 mm</t>
  </si>
  <si>
    <t>1378936402</t>
  </si>
  <si>
    <t>https://podminky.urs.cz/item/CS_URS_2021_02/722174005</t>
  </si>
  <si>
    <t>722181252</t>
  </si>
  <si>
    <t>Ochrana vodovodního potrubí přilepenými termoizolačními trubicemi z PE tl přes 20 do 25 mm DN přes 22 do 45 mm</t>
  </si>
  <si>
    <t>-49385689</t>
  </si>
  <si>
    <t>https://podminky.urs.cz/item/CS_URS_2021_02/722181252</t>
  </si>
  <si>
    <t>1+10+16+16</t>
  </si>
  <si>
    <t>722232045</t>
  </si>
  <si>
    <t>Kohout kulový přímý G 1" PN 42 do 185°C vnitřní závit</t>
  </si>
  <si>
    <t>153867385</t>
  </si>
  <si>
    <t>https://podminky.urs.cz/item/CS_URS_2021_02/722232045</t>
  </si>
  <si>
    <t>722232046</t>
  </si>
  <si>
    <t>Kohout kulový přímý G 5/4" PN 42 do 185°C vnitřní závit</t>
  </si>
  <si>
    <t>-2133347215</t>
  </si>
  <si>
    <t>https://podminky.urs.cz/item/CS_URS_2021_02/722232046</t>
  </si>
  <si>
    <t>Zkouška těsnosti vodovodního potrubí DN do 50</t>
  </si>
  <si>
    <t>-1757098006</t>
  </si>
  <si>
    <t>1+10+16</t>
  </si>
  <si>
    <t>Proplach a dezinfekce vodovodního potrubí DN do 80</t>
  </si>
  <si>
    <t>-1248340198</t>
  </si>
  <si>
    <t>998722102</t>
  </si>
  <si>
    <t>Přesun hmot tonážní pro vnitřní vodovod v objektech v přes 6 do 12 m</t>
  </si>
  <si>
    <t>1591221875</t>
  </si>
  <si>
    <t>https://podminky.urs.cz/item/CS_URS_2021_02/998722102</t>
  </si>
  <si>
    <t>731.D</t>
  </si>
  <si>
    <t>Ústřední vytápění - demontáže</t>
  </si>
  <si>
    <t>731.D.1</t>
  </si>
  <si>
    <t>Ekologická likvidace demontovaného zařízení</t>
  </si>
  <si>
    <t>-1176438959</t>
  </si>
  <si>
    <t>731.D.2</t>
  </si>
  <si>
    <t>Přesun demontovaných zařízení ústředního vytápění 100 m v objektech v přes 6 do 12 m</t>
  </si>
  <si>
    <t>-1105275912</t>
  </si>
  <si>
    <t>732420811.1</t>
  </si>
  <si>
    <t>Demontáž čerpadla oběhového DN 25</t>
  </si>
  <si>
    <t>220973459</t>
  </si>
  <si>
    <t>733290801</t>
  </si>
  <si>
    <t>Demontáž potrubí měděného D do 35x1,5 mm</t>
  </si>
  <si>
    <t>2120427965</t>
  </si>
  <si>
    <t>https://podminky.urs.cz/item/CS_URS_2021_02/733290801</t>
  </si>
  <si>
    <t>25+15+15+30+15+35+45+10</t>
  </si>
  <si>
    <t>713461831</t>
  </si>
  <si>
    <t>Odstranění izolace tepelné potrubí potrubními pouzdry uchycenými sponami tl do 100 mm</t>
  </si>
  <si>
    <t>1400201806</t>
  </si>
  <si>
    <t>https://podminky.urs.cz/item/CS_URS_2021_02/713461831</t>
  </si>
  <si>
    <t>25+15+30+35+45</t>
  </si>
  <si>
    <t>734200811</t>
  </si>
  <si>
    <t>Demontáž armatury závitové s jedním závitem přes G 1/2 do G 1/2</t>
  </si>
  <si>
    <t>-83001021</t>
  </si>
  <si>
    <t>https://podminky.urs.cz/item/CS_URS_2021_02/734200811</t>
  </si>
  <si>
    <t>734200823</t>
  </si>
  <si>
    <t>Demontáž armatury závitové se dvěma závity přes G 1 přes G 1 do G 6/4</t>
  </si>
  <si>
    <t>2079960008</t>
  </si>
  <si>
    <t>https://podminky.urs.cz/item/CS_URS_2021_02/734200823</t>
  </si>
  <si>
    <t>734290812</t>
  </si>
  <si>
    <t>Demontáž armatury směšovací přivařovací trojcestné do DN 25 s přímým průtokem</t>
  </si>
  <si>
    <t>839393583</t>
  </si>
  <si>
    <t>https://podminky.urs.cz/item/CS_URS_2021_02/734290812</t>
  </si>
  <si>
    <t>734410811.1</t>
  </si>
  <si>
    <t>Demontáž teploměru</t>
  </si>
  <si>
    <t>-721614829</t>
  </si>
  <si>
    <t>735151821</t>
  </si>
  <si>
    <t>Demontáž otopného tělesa panelového dvouřadého dl do 1500 mm</t>
  </si>
  <si>
    <t>-1561407620</t>
  </si>
  <si>
    <t>https://podminky.urs.cz/item/CS_URS_2021_02/735151821</t>
  </si>
  <si>
    <t>735151822</t>
  </si>
  <si>
    <t>Demontáž otopného tělesa panelového dvouřadého dl přes 1500 do 2820 mm</t>
  </si>
  <si>
    <t>1750511895</t>
  </si>
  <si>
    <t>https://podminky.urs.cz/item/CS_URS_2021_02/735151822</t>
  </si>
  <si>
    <t>735151831</t>
  </si>
  <si>
    <t>Demontáž otopného tělesa panelového třířadého dl do 1500 mm</t>
  </si>
  <si>
    <t>1318896486</t>
  </si>
  <si>
    <t>https://podminky.urs.cz/item/CS_URS_2021_02/735151831</t>
  </si>
  <si>
    <t>732</t>
  </si>
  <si>
    <t>Ústřední vytápění - strojovny</t>
  </si>
  <si>
    <t>732.001</t>
  </si>
  <si>
    <t>Tlakově nezávislá předávací stanice 50 kW (TV); Předávací stanice je kompletně vybavena pro dodávku tepla do objektu, vč. uzavíracích a regulačních armatur, oběhových čerpadel. Detailní parametry komponentů viz TZ, výkres B-11 a položky 732.001.2 až.3</t>
  </si>
  <si>
    <t>432114203</t>
  </si>
  <si>
    <t>732.001.2</t>
  </si>
  <si>
    <t>Deskový výměník pro TV (25 kW), primární strana: 80/23°C, sekundární strana: (součást položky 732.001), materiál nerez</t>
  </si>
  <si>
    <t>1426318007</t>
  </si>
  <si>
    <t>732.001.3</t>
  </si>
  <si>
    <t>Akumulační nádoba teplé vody 200 litrů (součást položky 732.001), materiál nerez + tepelná izolace</t>
  </si>
  <si>
    <t>1666324888</t>
  </si>
  <si>
    <t>732.001.6</t>
  </si>
  <si>
    <t>Tepelná izolace předávací stanice</t>
  </si>
  <si>
    <t>-1242825138</t>
  </si>
  <si>
    <t>732421402</t>
  </si>
  <si>
    <t>Čerpadlo teplovodní mokroběžné závitové oběhové DN 25 výtlak do 4,0 m průtok 2,2 m3/h pro vytápění</t>
  </si>
  <si>
    <t>-929134617</t>
  </si>
  <si>
    <t>https://podminky.urs.cz/item/CS_URS_2021_02/732421402</t>
  </si>
  <si>
    <t>732421412.8</t>
  </si>
  <si>
    <t>Čerpadlo teplovodní mokroběžné závitové oběhové DN 25 výtlak do 8,0 m průtok 2,8 m3/h pro vytápění</t>
  </si>
  <si>
    <t>612765441</t>
  </si>
  <si>
    <t>998732102</t>
  </si>
  <si>
    <t>Přesun hmot tonážní pro strojovny v objektech v přes 6 do 12 m</t>
  </si>
  <si>
    <t>1972910880</t>
  </si>
  <si>
    <t>https://podminky.urs.cz/item/CS_URS_2021_02/998732102</t>
  </si>
  <si>
    <t>733</t>
  </si>
  <si>
    <t>Ústřední vytápění - rozvodné potrubí</t>
  </si>
  <si>
    <t>733122225</t>
  </si>
  <si>
    <t>Potrubí uhlíkové oceli tenkostěnné vně pozink spojované lisováním D 28x1,5 mm</t>
  </si>
  <si>
    <t>-933781739</t>
  </si>
  <si>
    <t>https://podminky.urs.cz/item/CS_URS_2021_02/733122225</t>
  </si>
  <si>
    <t>733122227</t>
  </si>
  <si>
    <t>Potrubí uhlíkové oceli tenkostěnné vně pozink spojované lisováním D 42x1,5 mm</t>
  </si>
  <si>
    <t>2079922765</t>
  </si>
  <si>
    <t>https://podminky.urs.cz/item/CS_URS_2021_02/733122227</t>
  </si>
  <si>
    <t>733123112</t>
  </si>
  <si>
    <t>Příplatek k potrubí ocelovému hladkému za zhotovení přípojky z trubek ocelových hladkých DN25</t>
  </si>
  <si>
    <t>-1513197647</t>
  </si>
  <si>
    <t>https://podminky.urs.cz/item/CS_URS_2021_02/733123112</t>
  </si>
  <si>
    <t>733141102.1</t>
  </si>
  <si>
    <t>Odvzdušňovací nádoba do DN 50</t>
  </si>
  <si>
    <t>-1015704722</t>
  </si>
  <si>
    <t>733190217</t>
  </si>
  <si>
    <t>Zkouška těsnosti potrubí ocelové hladké D do 51x2,6</t>
  </si>
  <si>
    <t>579537794</t>
  </si>
  <si>
    <t>https://podminky.urs.cz/item/CS_URS_2021_02/733190217</t>
  </si>
  <si>
    <t>733223301</t>
  </si>
  <si>
    <t>Potrubí měděné tvrdé spojované lisováním D 15x1 mm</t>
  </si>
  <si>
    <t>-815939788</t>
  </si>
  <si>
    <t>https://podminky.urs.cz/item/CS_URS_2021_02/733223301</t>
  </si>
  <si>
    <t>733223302</t>
  </si>
  <si>
    <t>Potrubí měděné tvrdé spojované lisováním D 18x1 mm</t>
  </si>
  <si>
    <t>-951767023</t>
  </si>
  <si>
    <t>https://podminky.urs.cz/item/CS_URS_2021_02/733223302</t>
  </si>
  <si>
    <t>733223303</t>
  </si>
  <si>
    <t>Potrubí měděné tvrdé spojované lisováním D 22x1 mm</t>
  </si>
  <si>
    <t>823467172</t>
  </si>
  <si>
    <t>https://podminky.urs.cz/item/CS_URS_2021_02/733223303</t>
  </si>
  <si>
    <t>8+10+4+18+13+18+65+55+10+10+10</t>
  </si>
  <si>
    <t>733223304</t>
  </si>
  <si>
    <t>Potrubí měděné tvrdé spojované lisováním D 28x1,5 mm</t>
  </si>
  <si>
    <t>1718633952</t>
  </si>
  <si>
    <t>https://podminky.urs.cz/item/CS_URS_2021_02/733223304</t>
  </si>
  <si>
    <t>733223305</t>
  </si>
  <si>
    <t>Potrubí měděné tvrdé spojované lisováním D 35x1,5 mm</t>
  </si>
  <si>
    <t>610346266</t>
  </si>
  <si>
    <t>https://podminky.urs.cz/item/CS_URS_2021_02/733223305</t>
  </si>
  <si>
    <t>733291101</t>
  </si>
  <si>
    <t>Zkouška těsnosti potrubí měděné D do 35x1,5</t>
  </si>
  <si>
    <t>72679389</t>
  </si>
  <si>
    <t>https://podminky.urs.cz/item/CS_URS_2021_02/733291101</t>
  </si>
  <si>
    <t>998733102</t>
  </si>
  <si>
    <t>Přesun hmot tonážní pro rozvody potrubí v objektech v přes 6 do 12 m</t>
  </si>
  <si>
    <t>1380739773</t>
  </si>
  <si>
    <t>https://podminky.urs.cz/item/CS_URS_2021_02/998733102</t>
  </si>
  <si>
    <t>734</t>
  </si>
  <si>
    <t>Ústřední vytápění - armatury</t>
  </si>
  <si>
    <t>734209102</t>
  </si>
  <si>
    <t>Montáž armatury závitové s jedním závitem G 3/8</t>
  </si>
  <si>
    <t>-1976067589</t>
  </si>
  <si>
    <t>https://podminky.urs.cz/item/CS_URS_2021_02/734209102</t>
  </si>
  <si>
    <t>734209103</t>
  </si>
  <si>
    <t>Montáž armatury závitové s jedním závitem G 1/2</t>
  </si>
  <si>
    <t>-1666429471</t>
  </si>
  <si>
    <t>https://podminky.urs.cz/item/CS_URS_2021_02/734209103</t>
  </si>
  <si>
    <t>734209112</t>
  </si>
  <si>
    <t>Montáž armatury závitové s dvěma závity G 3/8</t>
  </si>
  <si>
    <t>-470577749</t>
  </si>
  <si>
    <t>https://podminky.urs.cz/item/CS_URS_2021_02/734209112</t>
  </si>
  <si>
    <t>734209113</t>
  </si>
  <si>
    <t>Montáž armatury závitové s dvěma závity G 1/2</t>
  </si>
  <si>
    <t>-1396736896</t>
  </si>
  <si>
    <t>https://podminky.urs.cz/item/CS_URS_2021_02/734209113</t>
  </si>
  <si>
    <t>30+1+2</t>
  </si>
  <si>
    <t>734209114</t>
  </si>
  <si>
    <t>Montáž armatury závitové s dvěma závity G 3/4</t>
  </si>
  <si>
    <t>-449113415</t>
  </si>
  <si>
    <t>https://podminky.urs.cz/item/CS_URS_2021_02/734209114</t>
  </si>
  <si>
    <t>1+3+11</t>
  </si>
  <si>
    <t>734209116</t>
  </si>
  <si>
    <t>Montáž armatury závitové s dvěma závity G 5/4</t>
  </si>
  <si>
    <t>1830205639</t>
  </si>
  <si>
    <t>https://podminky.urs.cz/item/CS_URS_2021_02/734209116</t>
  </si>
  <si>
    <t>734209117</t>
  </si>
  <si>
    <t>Montáž armatury závitové s dvěma závity G 6/4</t>
  </si>
  <si>
    <t>-170073886</t>
  </si>
  <si>
    <t>https://podminky.urs.cz/item/CS_URS_2021_02/734209117</t>
  </si>
  <si>
    <t>1+1+4</t>
  </si>
  <si>
    <t>734209124</t>
  </si>
  <si>
    <t>Montáž armatury závitové s třemi závity G 3/4</t>
  </si>
  <si>
    <t>-1828124974</t>
  </si>
  <si>
    <t>https://podminky.urs.cz/item/CS_URS_2021_02/734209124</t>
  </si>
  <si>
    <t>734211119.1</t>
  </si>
  <si>
    <t>Ventil závitový odvzdušňovací G 3/8 PN 14 do 120°C</t>
  </si>
  <si>
    <t>1908397910</t>
  </si>
  <si>
    <t>734221682</t>
  </si>
  <si>
    <t>Termostatická hlavice kapalinová PN 10 do 110°C otopných těles VK</t>
  </si>
  <si>
    <t>1951998314</t>
  </si>
  <si>
    <t>https://podminky.urs.cz/item/CS_URS_2021_02/734221682</t>
  </si>
  <si>
    <t>734242412</t>
  </si>
  <si>
    <t>Ventil závitový zpětný přímý G 1/2 PN 16 do 110°C</t>
  </si>
  <si>
    <t>192711257</t>
  </si>
  <si>
    <t>https://podminky.urs.cz/item/CS_URS_2021_02/734242412</t>
  </si>
  <si>
    <t>734242413</t>
  </si>
  <si>
    <t>Ventil závitový zpětný přímý G 3/4 PN 16 do 110°C</t>
  </si>
  <si>
    <t>-1854454867</t>
  </si>
  <si>
    <t>https://podminky.urs.cz/item/CS_URS_2021_02/734242413</t>
  </si>
  <si>
    <t>734242416</t>
  </si>
  <si>
    <t>Ventil závitový zpětný přímý G 6/4 PN 16 do 110°C</t>
  </si>
  <si>
    <t>1083471722</t>
  </si>
  <si>
    <t>https://podminky.urs.cz/item/CS_URS_2021_02/734242416</t>
  </si>
  <si>
    <t>734261402</t>
  </si>
  <si>
    <t>Armatura připojovací rohová G 1/2x18 PN 10 do 110°C radiátorů typu VK</t>
  </si>
  <si>
    <t>-1650535671</t>
  </si>
  <si>
    <t>https://podminky.urs.cz/item/CS_URS_2021_02/734261402</t>
  </si>
  <si>
    <t>734261402.1</t>
  </si>
  <si>
    <t>Připojovací armatura rohová (s integrovaným ventilem a termostatickou hlavicí)</t>
  </si>
  <si>
    <t>1913017883</t>
  </si>
  <si>
    <t>734261711</t>
  </si>
  <si>
    <t>Šroubení regulační radiátorové přímé G 3/8 bez vypouštění</t>
  </si>
  <si>
    <t>-786077980</t>
  </si>
  <si>
    <t>https://podminky.urs.cz/item/CS_URS_2021_02/734261711</t>
  </si>
  <si>
    <t>734291123</t>
  </si>
  <si>
    <t>Kohout plnící a vypouštěcí G 1/2 PN 10 do 90°C závitový</t>
  </si>
  <si>
    <t>649473525</t>
  </si>
  <si>
    <t>https://podminky.urs.cz/item/CS_URS_2021_02/734291123</t>
  </si>
  <si>
    <t>734291263</t>
  </si>
  <si>
    <t>Filtr závitový přímý G 3/4 PN 30 do 110°C s vnitřními závity</t>
  </si>
  <si>
    <t>-1452872688</t>
  </si>
  <si>
    <t>https://podminky.urs.cz/item/CS_URS_2021_02/734291263</t>
  </si>
  <si>
    <t>734291266</t>
  </si>
  <si>
    <t>Filtr závitový přímý G 1 1/2 PN 30 do 110°C s vnitřními závity</t>
  </si>
  <si>
    <t>-19255629</t>
  </si>
  <si>
    <t>https://podminky.urs.cz/item/CS_URS_2021_02/734291266</t>
  </si>
  <si>
    <t>734292714</t>
  </si>
  <si>
    <t>Kohout kulový přímý G 3/4 PN 42 do 185°C vnitřní závit</t>
  </si>
  <si>
    <t>1409154805</t>
  </si>
  <si>
    <t>https://podminky.urs.cz/item/CS_URS_2021_02/734292714</t>
  </si>
  <si>
    <t>734292716</t>
  </si>
  <si>
    <t>Kohout kulový přímý G 1 1/4 PN 42 do 185°C vnitřní závit</t>
  </si>
  <si>
    <t>499848289</t>
  </si>
  <si>
    <t>https://podminky.urs.cz/item/CS_URS_2021_02/734292716</t>
  </si>
  <si>
    <t>734292717</t>
  </si>
  <si>
    <t>Kohout kulový přímý G 1 1/2 PN 42 do 185°C vnitřní závit</t>
  </si>
  <si>
    <t>215876987</t>
  </si>
  <si>
    <t>https://podminky.urs.cz/item/CS_URS_2021_02/734292717</t>
  </si>
  <si>
    <t>734295021</t>
  </si>
  <si>
    <t>Směšovací ventil otopných a chladicích systémů závitový třícestný G 3/4" kvs=4 se servomotorem</t>
  </si>
  <si>
    <t>-1441471220</t>
  </si>
  <si>
    <t>https://podminky.urs.cz/item/CS_URS_2021_02/734295021</t>
  </si>
  <si>
    <t>734411101</t>
  </si>
  <si>
    <t>Teploměr technický s pevným stonkem a jímkou zadní připojení průměr 63 mm délky 50 mm</t>
  </si>
  <si>
    <t>581710845</t>
  </si>
  <si>
    <t>https://podminky.urs.cz/item/CS_URS_2021_02/734411101</t>
  </si>
  <si>
    <t>734419111</t>
  </si>
  <si>
    <t>Montáž teploměrů s ochranným pouzdrem nebo pevným stonkem a jímkou</t>
  </si>
  <si>
    <t>719555051</t>
  </si>
  <si>
    <t>https://podminky.urs.cz/item/CS_URS_2021_02/734419111</t>
  </si>
  <si>
    <t>998734102</t>
  </si>
  <si>
    <t>Přesun hmot tonážní pro armatury v objektech v přes 6 do 12 m</t>
  </si>
  <si>
    <t>831674210</t>
  </si>
  <si>
    <t>https://podminky.urs.cz/item/CS_URS_2021_02/998734102</t>
  </si>
  <si>
    <t>735</t>
  </si>
  <si>
    <t>Ústřední vytápění - otopná tělesa</t>
  </si>
  <si>
    <t>735152172</t>
  </si>
  <si>
    <t>Otopné těleso panel VK jednodeskové bez přídavné přestupní plochy výška/délka 600/500 mm</t>
  </si>
  <si>
    <t>146430058</t>
  </si>
  <si>
    <t>https://podminky.urs.cz/item/CS_URS_2021_02/735152172</t>
  </si>
  <si>
    <t>735152173</t>
  </si>
  <si>
    <t>Otopné těleso panel VK jednodeskové bez přídavné přestupní plochy výška/délka 600/600 mm</t>
  </si>
  <si>
    <t>1955339000</t>
  </si>
  <si>
    <t>https://podminky.urs.cz/item/CS_URS_2021_02/735152173</t>
  </si>
  <si>
    <t>735152272</t>
  </si>
  <si>
    <t>Otopné těleso panelové VK jednodeskové 1 přídavná přestupní plocha výška/délka 600/500 mm</t>
  </si>
  <si>
    <t>-1207055590</t>
  </si>
  <si>
    <t>https://podminky.urs.cz/item/CS_URS_2021_02/735152272</t>
  </si>
  <si>
    <t>735152273</t>
  </si>
  <si>
    <t>Otopné těleso panelové VK jednodeskové 1 přídavná přestupní plocha výška/délka 600/600 mm</t>
  </si>
  <si>
    <t>-2042919110</t>
  </si>
  <si>
    <t>https://podminky.urs.cz/item/CS_URS_2021_02/735152273</t>
  </si>
  <si>
    <t>735152274</t>
  </si>
  <si>
    <t>Otopné těleso panelové VK jednodeskové 1 přídavná přestupní plocha výška/délka 600/700 mm</t>
  </si>
  <si>
    <t>811641123</t>
  </si>
  <si>
    <t>https://podminky.urs.cz/item/CS_URS_2021_02/735152274</t>
  </si>
  <si>
    <t>735152275</t>
  </si>
  <si>
    <t>Otopné těleso panelové VK jednodeskové 1 přídavná přestupní plocha výška/délka 600/800 mm</t>
  </si>
  <si>
    <t>2023492579</t>
  </si>
  <si>
    <t>https://podminky.urs.cz/item/CS_URS_2021_02/735152275</t>
  </si>
  <si>
    <t>735152276</t>
  </si>
  <si>
    <t>Otopné těleso panelové VK jednodeskové 1 přídavná přestupní plocha výška/délka 600/900 mm</t>
  </si>
  <si>
    <t>286020590</t>
  </si>
  <si>
    <t>https://podminky.urs.cz/item/CS_URS_2021_02/735152276</t>
  </si>
  <si>
    <t>735152277</t>
  </si>
  <si>
    <t>Otopné těleso panel VK jednodeskové 1 přídavná přestupní plocha výška/délka 600/1000 mm</t>
  </si>
  <si>
    <t>-1987905477</t>
  </si>
  <si>
    <t>https://podminky.urs.cz/item/CS_URS_2021_02/735152277</t>
  </si>
  <si>
    <t>735152278</t>
  </si>
  <si>
    <t>Otopné těleso panel VK jednodeskové 1 přídavná přestupní plocha výška/délka 600/1100 mm</t>
  </si>
  <si>
    <t>548109671</t>
  </si>
  <si>
    <t>https://podminky.urs.cz/item/CS_URS_2021_02/735152278</t>
  </si>
  <si>
    <t>735152280</t>
  </si>
  <si>
    <t>Otopné těleso panel VK jednodeskové 1 přídavná přestupní plocha výška/délka 600/1400 mm</t>
  </si>
  <si>
    <t>2004408750</t>
  </si>
  <si>
    <t>https://podminky.urs.cz/item/CS_URS_2021_02/735152280</t>
  </si>
  <si>
    <t>735152380</t>
  </si>
  <si>
    <t>Otopné těleso panel VK dvoudeskové bez přídavné přestupní plochy výška/délka 600/1400 mm v hygienickém provedení</t>
  </si>
  <si>
    <t>117627427</t>
  </si>
  <si>
    <t>https://podminky.urs.cz/item/CS_URS_2021_02/735152380</t>
  </si>
  <si>
    <t>735152381.H</t>
  </si>
  <si>
    <t>Otopné těleso panel VK dvoudeskové bez přídavné přestupní plochy výška/délka 600/1600 mm v hygienickém provedení</t>
  </si>
  <si>
    <t>453629610</t>
  </si>
  <si>
    <t>735152383.H</t>
  </si>
  <si>
    <t>Otopné těleso panel VK dvoudeskové bez přídavné přestupní plochy výška/délka 600/2000 mm v hygienickém provedení</t>
  </si>
  <si>
    <t>73072987</t>
  </si>
  <si>
    <t>735152473</t>
  </si>
  <si>
    <t>Otopné těleso panelové VK dvoudeskové 1 přídavná přestupní plocha výška/délka 600/600 mm</t>
  </si>
  <si>
    <t>-226836854</t>
  </si>
  <si>
    <t>https://podminky.urs.cz/item/CS_URS_2021_02/735152473</t>
  </si>
  <si>
    <t>735152475</t>
  </si>
  <si>
    <t>Otopné těleso panelové VK dvoudeskové 1 přídavná přestupní plocha výška/délka 600/800 mm</t>
  </si>
  <si>
    <t>253864919</t>
  </si>
  <si>
    <t>https://podminky.urs.cz/item/CS_URS_2021_02/735152475</t>
  </si>
  <si>
    <t>735152477</t>
  </si>
  <si>
    <t>Otopné těleso panelové VK dvoudeskové 1 přídavná přestupní plocha výška/délka 600/1000 mm</t>
  </si>
  <si>
    <t>-231235423</t>
  </si>
  <si>
    <t>https://podminky.urs.cz/item/CS_URS_2021_02/735152477</t>
  </si>
  <si>
    <t>735152575</t>
  </si>
  <si>
    <t>Otopné těleso panelové VK dvoudeskové 2 přídavné přestupní plochy výška/délka 600/800 mm</t>
  </si>
  <si>
    <t>1256257970</t>
  </si>
  <si>
    <t>https://podminky.urs.cz/item/CS_URS_2021_02/735152575</t>
  </si>
  <si>
    <t>735164522</t>
  </si>
  <si>
    <t>Montáž otopného tělesa trubkového na stěny v tělesa přes 1340 mm</t>
  </si>
  <si>
    <t>1694260488</t>
  </si>
  <si>
    <t>https://podminky.urs.cz/item/CS_URS_2021_02/735164522</t>
  </si>
  <si>
    <t>735164522.001</t>
  </si>
  <si>
    <t>Otopné těleso trubkové se středovým připojením 1800x600</t>
  </si>
  <si>
    <t>1315523693</t>
  </si>
  <si>
    <t>735164522.002</t>
  </si>
  <si>
    <t>Otopné těleso trubkové se středovým připojením 1500x600</t>
  </si>
  <si>
    <t>-1015132055</t>
  </si>
  <si>
    <t>998735102</t>
  </si>
  <si>
    <t>Přesun hmot tonážní pro otopná tělesa v objektech v přes 6 do 12 m</t>
  </si>
  <si>
    <t>679926275</t>
  </si>
  <si>
    <t>https://podminky.urs.cz/item/CS_URS_2021_02/998735102</t>
  </si>
  <si>
    <t>789</t>
  </si>
  <si>
    <t>EZ, MaR</t>
  </si>
  <si>
    <t>0600</t>
  </si>
  <si>
    <t>Systém MaR, včetně zabezpečovacího zařízení, do nemocnicí provozovaného systému - podmínka kompaktibility (včetně vizualizace a zavedení na dispečerské pracoviště obsluhy - kompatibilita se stávajícím vizualizačním systémem) - součást jiného projektu</t>
  </si>
  <si>
    <t>ks</t>
  </si>
  <si>
    <t>112523796</t>
  </si>
  <si>
    <t>790</t>
  </si>
  <si>
    <t>Ostatní</t>
  </si>
  <si>
    <t>0298</t>
  </si>
  <si>
    <t>Napouštění a vypouštění systému, odvzdušnění</t>
  </si>
  <si>
    <t>h</t>
  </si>
  <si>
    <t>512</t>
  </si>
  <si>
    <t>-1891885488</t>
  </si>
  <si>
    <t>0299</t>
  </si>
  <si>
    <t>Realizační projektová dokumentace</t>
  </si>
  <si>
    <t>-799475531</t>
  </si>
  <si>
    <t>0300</t>
  </si>
  <si>
    <t>Topná zkouška</t>
  </si>
  <si>
    <t>-2093776627</t>
  </si>
  <si>
    <t>0301</t>
  </si>
  <si>
    <t>Montážní a spotřební mat</t>
  </si>
  <si>
    <t>-1909242084</t>
  </si>
  <si>
    <t>0302</t>
  </si>
  <si>
    <t>Pomocné ocelové konstrukce</t>
  </si>
  <si>
    <t>-1493485795</t>
  </si>
  <si>
    <t>0303</t>
  </si>
  <si>
    <t>Stavební výpomoci - dodávka stavby</t>
  </si>
  <si>
    <t>-153223459</t>
  </si>
  <si>
    <t>0304</t>
  </si>
  <si>
    <t>Koordinační činnost</t>
  </si>
  <si>
    <t>31015792</t>
  </si>
  <si>
    <t>0305</t>
  </si>
  <si>
    <t>Doprava</t>
  </si>
  <si>
    <t>835893153</t>
  </si>
  <si>
    <t>0306</t>
  </si>
  <si>
    <t>Zařízení pro práci ve výškách</t>
  </si>
  <si>
    <t>1268670715</t>
  </si>
  <si>
    <t>0307</t>
  </si>
  <si>
    <t>Sada štítků</t>
  </si>
  <si>
    <t>1920206157</t>
  </si>
  <si>
    <t>3 - Klimatizace</t>
  </si>
  <si>
    <t xml:space="preserve">    751 - Vzduchotechnika</t>
  </si>
  <si>
    <t xml:space="preserve">      D1 - Zařízení č. 1 – klimatizace VRF (kanceláře, ordinace apod.)</t>
  </si>
  <si>
    <t xml:space="preserve">      D2 - Zařízení č. 2 – celoroční chlazení skladu</t>
  </si>
  <si>
    <t xml:space="preserve">      720 - Ostatní</t>
  </si>
  <si>
    <t>751</t>
  </si>
  <si>
    <t>Vzduchotechnika</t>
  </si>
  <si>
    <t>Zařízení č. 1 – klimatizace VRF (kanceláře, ordinace apod.)</t>
  </si>
  <si>
    <t>751721127</t>
  </si>
  <si>
    <t>Montáž klimatizační jednotky venkovní s trojfázovým napájením do 13 vnitřních jednotek</t>
  </si>
  <si>
    <t>-2139780469</t>
  </si>
  <si>
    <t>Pol1</t>
  </si>
  <si>
    <t>venkovní jednotka VRF, Qch jmen.=33,5 kW, účinnost SEER &gt; 7,30, chladivo R410a, hmotnost jednotky &lt; 230 kg, Imax=26,1 A, U=400 V, 3f, 50 Hz</t>
  </si>
  <si>
    <t>-680925681</t>
  </si>
  <si>
    <t>751711111</t>
  </si>
  <si>
    <t>Montáž klimatizační jednotky vnitřní nástěnné o výkonu do 3,5 kW</t>
  </si>
  <si>
    <t>487185513</t>
  </si>
  <si>
    <t>https://podminky.urs.cz/item/CS_URS_2021_02/751711111</t>
  </si>
  <si>
    <t>751711112</t>
  </si>
  <si>
    <t>Montáž klimatizační jednotky vnitřní nástěnné o výkonu přes 3,5 do 5 kW</t>
  </si>
  <si>
    <t>-816803155</t>
  </si>
  <si>
    <t>https://podminky.urs.cz/item/CS_URS_2021_02/751711112</t>
  </si>
  <si>
    <t>751711114</t>
  </si>
  <si>
    <t>Montáž klimatizační jednotky vnitřní nástěnné o výkonu přes 6,5 do 9 kW</t>
  </si>
  <si>
    <t>-1846710639</t>
  </si>
  <si>
    <t>https://podminky.urs.cz/item/CS_URS_2021_02/751711114</t>
  </si>
  <si>
    <t>751711131</t>
  </si>
  <si>
    <t>Montáž klimatizační jednotky vnitřní kazetové čtyřcestné o výkonu do 3,5 kW</t>
  </si>
  <si>
    <t>-237222678</t>
  </si>
  <si>
    <t>https://podminky.urs.cz/item/CS_URS_2021_02/751711131</t>
  </si>
  <si>
    <t>751711132</t>
  </si>
  <si>
    <t>Montáž klimatizační jednotky vnitřní kazetové čtyřcestné o výkonu přes 3,5 do 5 kW</t>
  </si>
  <si>
    <t>-1866049472</t>
  </si>
  <si>
    <t>https://podminky.urs.cz/item/CS_URS_2021_02/751711132</t>
  </si>
  <si>
    <t>Pol2</t>
  </si>
  <si>
    <t>nástěnná jednotka VRF, Qch jmen.=2,20 kW</t>
  </si>
  <si>
    <t>2078245344</t>
  </si>
  <si>
    <t>Pol3</t>
  </si>
  <si>
    <t>nástěnná jednotka VRF, Qch jmen.=3,60 kW</t>
  </si>
  <si>
    <t>-324301643</t>
  </si>
  <si>
    <t>Pol4</t>
  </si>
  <si>
    <t>nástěnná jednotka VRF, Qch jmen.=2,80 kW</t>
  </si>
  <si>
    <t>-421153852</t>
  </si>
  <si>
    <t>Pol5</t>
  </si>
  <si>
    <t>kazetová jednotka 4-cestná VRF compact, Qch jmen.=2,20 kW</t>
  </si>
  <si>
    <t>-1807910530</t>
  </si>
  <si>
    <t>Pol6</t>
  </si>
  <si>
    <t>kazetová jednotka 4-cestá VRF comfort, Qch jmen.=2,80 kW</t>
  </si>
  <si>
    <t>-798439579</t>
  </si>
  <si>
    <t>Pol7</t>
  </si>
  <si>
    <t>kazetová jednotka 4-cestá VRF comfort, Qch jmen.=3,60 kW</t>
  </si>
  <si>
    <t>-1516232656</t>
  </si>
  <si>
    <t>Pol8</t>
  </si>
  <si>
    <t>kazetová jednotka 2-cestá VRF, Qch jmen.=7,10 kW</t>
  </si>
  <si>
    <t>-416869133</t>
  </si>
  <si>
    <t>Pol9</t>
  </si>
  <si>
    <t xml:space="preserve">dekorační panel 4-cesté jednotky </t>
  </si>
  <si>
    <t>839859582</t>
  </si>
  <si>
    <t>Pol10</t>
  </si>
  <si>
    <t>dekorační panel 4-cesté jednotky s rovnoměrným výdechem</t>
  </si>
  <si>
    <t>-1215997958</t>
  </si>
  <si>
    <t>Pol11</t>
  </si>
  <si>
    <t xml:space="preserve">dekorační panel 2-cesté jednotky </t>
  </si>
  <si>
    <t>1659891422</t>
  </si>
  <si>
    <t>Pol12</t>
  </si>
  <si>
    <t>koordinace s PD MaR</t>
  </si>
  <si>
    <t>-537518977</t>
  </si>
  <si>
    <t>Pol13</t>
  </si>
  <si>
    <t>kvalitní čerpadlo kondenzátu s rezervoárem</t>
  </si>
  <si>
    <t>-897991716</t>
  </si>
  <si>
    <t>Pol14</t>
  </si>
  <si>
    <t>refnet Y odbočka (dvoutrubkový systém) do 18 kW</t>
  </si>
  <si>
    <t>bm</t>
  </si>
  <si>
    <t>1436940447</t>
  </si>
  <si>
    <t>Pol15</t>
  </si>
  <si>
    <t>refnet Y odbočka (dvoutrubkový systém) do 37 kW</t>
  </si>
  <si>
    <t>-93863263</t>
  </si>
  <si>
    <t>751791111</t>
  </si>
  <si>
    <t>Montáž napojovacího měděného potrubí předizolovaného 6 (1/4" x 0,8)</t>
  </si>
  <si>
    <t>-381733894</t>
  </si>
  <si>
    <t>https://podminky.urs.cz/item/CS_URS_2021_02/751791111</t>
  </si>
  <si>
    <t>7+4+6+7+7+2+3+10+10+4+4+8+8</t>
  </si>
  <si>
    <t>751791112</t>
  </si>
  <si>
    <t>Montáž napojovacího měděného potrubí předizolovaného 10 (3/8" x 0,8)</t>
  </si>
  <si>
    <t>867958609</t>
  </si>
  <si>
    <t>https://podminky.urs.cz/item/CS_URS_2021_02/751791112</t>
  </si>
  <si>
    <t>3+7+4+6+3+1+8+4+8+3+3+8+4+10+6+11+11+4+4+2+8+8+2</t>
  </si>
  <si>
    <t>751791113</t>
  </si>
  <si>
    <t>Montáž napojovacího měděného potrubí předizolovaného 12 (1/2" x 0,8)</t>
  </si>
  <si>
    <t>1703546970</t>
  </si>
  <si>
    <t>https://podminky.urs.cz/item/CS_URS_2021_02/751791113</t>
  </si>
  <si>
    <t>6+1+3+10+6+2</t>
  </si>
  <si>
    <t>751791114</t>
  </si>
  <si>
    <t>Montáž napojovacího měděného potrubí předizolovaného 16 (5/8" x 1,0)</t>
  </si>
  <si>
    <t>-714045110</t>
  </si>
  <si>
    <t>https://podminky.urs.cz/item/CS_URS_2021_02/751791114</t>
  </si>
  <si>
    <t>3+1+5+3+7+10+1</t>
  </si>
  <si>
    <t>751791116</t>
  </si>
  <si>
    <t>Montáž napojovacího měděného potrubí předizolovaného 22 (7/8" x 1,0)</t>
  </si>
  <si>
    <t>-290686453</t>
  </si>
  <si>
    <t>https://podminky.urs.cz/item/CS_URS_2021_02/751791116</t>
  </si>
  <si>
    <t>1,5+9,5</t>
  </si>
  <si>
    <t>751791117</t>
  </si>
  <si>
    <t>Montáž napojovacího měděného potrubí předizolovaného 28 (1" x 1,0)</t>
  </si>
  <si>
    <t>-295235548</t>
  </si>
  <si>
    <t>Pol16</t>
  </si>
  <si>
    <t>Cu potrubí 1/4" vč. izolace, lepené spoje</t>
  </si>
  <si>
    <t>-1433780525</t>
  </si>
  <si>
    <t>Pol17</t>
  </si>
  <si>
    <t>Cu potrubí 3/8" vč. izolace, lepené spoje</t>
  </si>
  <si>
    <t>-230428162</t>
  </si>
  <si>
    <t>Pol18</t>
  </si>
  <si>
    <t>Cu potrubí 1/2" vč. izolace, lepené spoje</t>
  </si>
  <si>
    <t>1690690676</t>
  </si>
  <si>
    <t>Pol19</t>
  </si>
  <si>
    <t>Cu potrubí 5/8" vč. izolace, lepené spoje</t>
  </si>
  <si>
    <t>693569806</t>
  </si>
  <si>
    <t>Pol20</t>
  </si>
  <si>
    <t>Cu potrubí 22mm vč. tvarovek, izolace, lepené spoje</t>
  </si>
  <si>
    <t>621817401</t>
  </si>
  <si>
    <t>Pol21</t>
  </si>
  <si>
    <t>Cu potrubí 28mm vč. tvarovek, izolace, lepené spoje</t>
  </si>
  <si>
    <t>371776398</t>
  </si>
  <si>
    <t>Pol22</t>
  </si>
  <si>
    <t>komunikační kabel JYTY 4x1</t>
  </si>
  <si>
    <t>1604493711</t>
  </si>
  <si>
    <t>80+128+28+30+11+7+66</t>
  </si>
  <si>
    <t>Pol23</t>
  </si>
  <si>
    <t>konzole pro venkovní jednotku - d+m stavba</t>
  </si>
  <si>
    <t>-664831790</t>
  </si>
  <si>
    <t>Pol24</t>
  </si>
  <si>
    <t>pásy z rýhované pryže tl. 10mm</t>
  </si>
  <si>
    <t>1170584181</t>
  </si>
  <si>
    <t>Pol25</t>
  </si>
  <si>
    <t>chladivo R410a</t>
  </si>
  <si>
    <t>-382600658</t>
  </si>
  <si>
    <t>Pol26</t>
  </si>
  <si>
    <t>montážní materiál, izolované objímky, Ag pájka, technické plyny</t>
  </si>
  <si>
    <t>1548683282</t>
  </si>
  <si>
    <t>D2</t>
  </si>
  <si>
    <t>Zařízení č. 2 – celoroční chlazení skladu</t>
  </si>
  <si>
    <t>751721111</t>
  </si>
  <si>
    <t>Montáž klimatizační jednotky venkovní s jednofázovým napájením do 2 vnitřních jednotek</t>
  </si>
  <si>
    <t>350554061</t>
  </si>
  <si>
    <t>https://podminky.urs.cz/item/CS_URS_2021_02/751721111</t>
  </si>
  <si>
    <t>Pol27</t>
  </si>
  <si>
    <t>venkovní jednotka single-split, provoz chlazení 24/7, Qch jmen.=2,5 kW, Imax=7,9 A, U=230 V, 1f, 50 Hz</t>
  </si>
  <si>
    <t>-1410553387</t>
  </si>
  <si>
    <t>1685513740</t>
  </si>
  <si>
    <t>Pol28</t>
  </si>
  <si>
    <t>nástěnná jednotka split, celoroční provoz chlazení do -15°C, Qch jmen.=2,50 kW</t>
  </si>
  <si>
    <t>-1285349295</t>
  </si>
  <si>
    <t>Pol29</t>
  </si>
  <si>
    <t xml:space="preserve">nástěnný kabelový ovladač </t>
  </si>
  <si>
    <t>1462494310</t>
  </si>
  <si>
    <t>495717385</t>
  </si>
  <si>
    <t>-1364839833</t>
  </si>
  <si>
    <t>-149929985</t>
  </si>
  <si>
    <t>803377400</t>
  </si>
  <si>
    <t>Pol30</t>
  </si>
  <si>
    <t>komunikační a napájecí kabel CYKY 5x1,5</t>
  </si>
  <si>
    <t>233813434</t>
  </si>
  <si>
    <t>-1535269774</t>
  </si>
  <si>
    <t>Pol31</t>
  </si>
  <si>
    <t>tlumiče chvění</t>
  </si>
  <si>
    <t>-1374602606</t>
  </si>
  <si>
    <t>Pol32</t>
  </si>
  <si>
    <t>chladivo R32</t>
  </si>
  <si>
    <t>-1984540092</t>
  </si>
  <si>
    <t>Pol33</t>
  </si>
  <si>
    <t>montážní materiál, Ag pájka, technické plyny</t>
  </si>
  <si>
    <t>1354637283</t>
  </si>
  <si>
    <t>720</t>
  </si>
  <si>
    <t>Pol34</t>
  </si>
  <si>
    <t>vyzdvižení venkovních jednotek jeřábem na střechu</t>
  </si>
  <si>
    <t>1754010691</t>
  </si>
  <si>
    <t>751.001</t>
  </si>
  <si>
    <t>1269429717</t>
  </si>
  <si>
    <t>751.002</t>
  </si>
  <si>
    <t>Zprovoznění, zaškolení obsluhy</t>
  </si>
  <si>
    <t>-116383028</t>
  </si>
  <si>
    <t>751.003</t>
  </si>
  <si>
    <t>Likvidace odpadu</t>
  </si>
  <si>
    <t>82033851</t>
  </si>
  <si>
    <t>4 - Slaboproud</t>
  </si>
  <si>
    <t>Úroveň 3:</t>
  </si>
  <si>
    <t>1 - Strukturovaná kabeláž</t>
  </si>
  <si>
    <t>D1 - Slaboproudé  rozvody - STRUKTUR  KABELÁŽ</t>
  </si>
  <si>
    <t>Slaboproudé  rozvody - STRUKTUR  KABELÁŽ</t>
  </si>
  <si>
    <t>Pol36</t>
  </si>
  <si>
    <t>Datový rozvaděč RACK - 19" stojanový rozvaděč s vysokou nosností a kompletně rozložitelným konstrukčním rámem. Povolené zatížení 1 000 kg. Rozměr podstavy 600x800mm. Výška 42U. Jednokřídlé skleněné dveře. komplet Napájecí panel PDU 19", kabel 2 m ,Patchpanel 24 portů cat.6a včetně keystonů včetně instalaoce patch panelů systému sestar pacient , ISDN panel pro napojení 50 pár telefon kabelu ,</t>
  </si>
  <si>
    <t>-1170197337</t>
  </si>
  <si>
    <t>Pol37</t>
  </si>
  <si>
    <t>záložní zdroj UPS 19" 230V 500 W</t>
  </si>
  <si>
    <t>-1617140243</t>
  </si>
  <si>
    <t>Pol38</t>
  </si>
  <si>
    <t>Zásuvka RJ45 - 6 kat - dvojitá stíněná</t>
  </si>
  <si>
    <t>-1557075286</t>
  </si>
  <si>
    <t>Pol39</t>
  </si>
  <si>
    <t>kabel FTP cat 6a</t>
  </si>
  <si>
    <t>-898460063</t>
  </si>
  <si>
    <t>Pol40</t>
  </si>
  <si>
    <t>kabel FTP cat 6</t>
  </si>
  <si>
    <t>-1052240665</t>
  </si>
  <si>
    <t>Pol41</t>
  </si>
  <si>
    <t>elektroinstal trubka 23-32 bezhalogen</t>
  </si>
  <si>
    <t>251057064</t>
  </si>
  <si>
    <t>Pol42</t>
  </si>
  <si>
    <t>elektroinstal . lišta plast bezlogen do 60X60</t>
  </si>
  <si>
    <t>-1797831450</t>
  </si>
  <si>
    <t>Pol43</t>
  </si>
  <si>
    <t>elektroinstal . lišta plast bezlogen do 40X60</t>
  </si>
  <si>
    <t>2113569663</t>
  </si>
  <si>
    <t>Pol44</t>
  </si>
  <si>
    <t>elektroinstal . lišta plast bezlogen do 20X40</t>
  </si>
  <si>
    <t>-204871038</t>
  </si>
  <si>
    <t>Pol45</t>
  </si>
  <si>
    <t>SYKFY 15x2x0.5mm2</t>
  </si>
  <si>
    <t>-1428848555</t>
  </si>
  <si>
    <t>Pol46</t>
  </si>
  <si>
    <t>trubka HDPE R=40mm</t>
  </si>
  <si>
    <t>475442123</t>
  </si>
  <si>
    <t>Pol47</t>
  </si>
  <si>
    <t>krabice KO 68</t>
  </si>
  <si>
    <t>2061933590</t>
  </si>
  <si>
    <t>Pol48</t>
  </si>
  <si>
    <t>krabice KR 68</t>
  </si>
  <si>
    <t>359183870</t>
  </si>
  <si>
    <t>Pol49</t>
  </si>
  <si>
    <t>krabice KO 97</t>
  </si>
  <si>
    <t>1723469337</t>
  </si>
  <si>
    <t>Pol50</t>
  </si>
  <si>
    <t>krabice KR 125/1</t>
  </si>
  <si>
    <t>-1694172089</t>
  </si>
  <si>
    <t>Pol51</t>
  </si>
  <si>
    <t>krabice KR 250/1</t>
  </si>
  <si>
    <t>595780751</t>
  </si>
  <si>
    <t>Pol52</t>
  </si>
  <si>
    <t>krabice ACIDUR 6455-11</t>
  </si>
  <si>
    <t>-60237048</t>
  </si>
  <si>
    <t>Pol53</t>
  </si>
  <si>
    <t>trubka ohebná instal. PVC 2323 R=23mm BEZHALOGEN</t>
  </si>
  <si>
    <t>1065947655</t>
  </si>
  <si>
    <t>Pol54</t>
  </si>
  <si>
    <t>trubka tuhá el.inst.z PVC typ 1516 R=16mm BEZHALOGEN</t>
  </si>
  <si>
    <t>1031281232</t>
  </si>
  <si>
    <t>Pol55</t>
  </si>
  <si>
    <t>trubka tuhá instal. z PVC 1523 R=23mm bezhalogen</t>
  </si>
  <si>
    <t>-694327967</t>
  </si>
  <si>
    <t>Pol56</t>
  </si>
  <si>
    <t>trubka tuhá instal. z PVC 1550 R=50mm bezhalogen</t>
  </si>
  <si>
    <t>-1463673009</t>
  </si>
  <si>
    <t>Pol57</t>
  </si>
  <si>
    <t>krab.odbočná s víčkem (1901;KO 68) kruh. bez zap.</t>
  </si>
  <si>
    <t>1012010858</t>
  </si>
  <si>
    <t>Pol58</t>
  </si>
  <si>
    <t>krab.odbočná s víčkem (KO 97) kruhová bez zapoj.</t>
  </si>
  <si>
    <t>-338838828</t>
  </si>
  <si>
    <t>Pol59</t>
  </si>
  <si>
    <t>krab.odboč.s víčkem.svor.(1903;KR 68) kruh.vč.zap.</t>
  </si>
  <si>
    <t>-1622652560</t>
  </si>
  <si>
    <t>Pol60</t>
  </si>
  <si>
    <t>krab.odboč.s víčkem;svor.(KR 125) čtverc. vč.zap.</t>
  </si>
  <si>
    <t>-1750546223</t>
  </si>
  <si>
    <t>Pol61</t>
  </si>
  <si>
    <t>krab.odboč.s víčkem;svor.(KR 250) čtverc. vč.zap.</t>
  </si>
  <si>
    <t>-1805107795</t>
  </si>
  <si>
    <t>Pol62</t>
  </si>
  <si>
    <t>krab.rozvodka typ 6455-11 do 4mm2 vč.zapoj.</t>
  </si>
  <si>
    <t>-410225747</t>
  </si>
  <si>
    <t>Pol63</t>
  </si>
  <si>
    <t>rýhy do zdi</t>
  </si>
  <si>
    <t>-161800381</t>
  </si>
  <si>
    <t>Pol64</t>
  </si>
  <si>
    <t>prostupy zdivem do 0,5m</t>
  </si>
  <si>
    <t>-450895048</t>
  </si>
  <si>
    <t>Pol65</t>
  </si>
  <si>
    <t>prostupy betonem nad 0,5m</t>
  </si>
  <si>
    <t>144684619</t>
  </si>
  <si>
    <t>Pol66</t>
  </si>
  <si>
    <t>pomocné montážní, instalační a stavební práce (přesun hmot a materiálu, stěhování nábytku, propoj s tel. ústřednou, propoj s datovou sítí objektu, nepředvídatelné práce)</t>
  </si>
  <si>
    <t>386078521</t>
  </si>
  <si>
    <t>Pol67</t>
  </si>
  <si>
    <t>Protipožární ucpávky – nehořlavé utěsnění kabelových tras v místech přechodu do jiného požárního úseku</t>
  </si>
  <si>
    <t>1933500207</t>
  </si>
  <si>
    <t>2 - Slaboproudé  rozvody - systém  sestra - pacient</t>
  </si>
  <si>
    <t>D1 - Slaboproudé  rozvody - systém  sestra - pacient</t>
  </si>
  <si>
    <t>D2 - Slaboproudé rozvody - dodávka a montáž vodičů</t>
  </si>
  <si>
    <t>D4 - Hrubá instalace - trubkování (lištování) a osazení instalačních krabic</t>
  </si>
  <si>
    <t>D5 - Oživení, konfigurace a ostatní rozpočtové náklady</t>
  </si>
  <si>
    <t xml:space="preserve">D3 - </t>
  </si>
  <si>
    <t>Pol68</t>
  </si>
  <si>
    <t>Hlavní terminál, vč. adaptéru a kabelu k terminálu 2m (Touch screen monitor min. 10,4", hlasitá a diskrétní komunikace, identifikace volajícího včetně jména klienta, možnost zobrazení informací z EPS, poslech radiových stanic na hlavním terminálu, volba IP radiostanic přímo na hlavním terminálu v uživatelském menu. Možnost integrace s bezdrátovým systémem a zobrazení bezdrátových bezpečnostních tlačítek s funkcí hlídání průchodu klientů zakázanou zónou, ve spojení s IP kamerou zobrazení online přenosu od vchodu na oddělení) MT - 07 IP</t>
  </si>
  <si>
    <t>Pol69</t>
  </si>
  <si>
    <t>CMT-07 IP</t>
  </si>
  <si>
    <t>Pol70</t>
  </si>
  <si>
    <t>Napájecí zdroj + lokální server PS-07 IP</t>
  </si>
  <si>
    <t>Pol71</t>
  </si>
  <si>
    <t>Rozvodný panel 8x 230V 19"/2U PDP 19"/2U</t>
  </si>
  <si>
    <t>Pol72</t>
  </si>
  <si>
    <t>SW - licence pro Hlavní terminál SW - MT</t>
  </si>
  <si>
    <t>Pol73</t>
  </si>
  <si>
    <t>SW - databáze historie volání SW - HC</t>
  </si>
  <si>
    <t>Pol74</t>
  </si>
  <si>
    <t>SW - aktivace sdruženého provozu SW - AW</t>
  </si>
  <si>
    <t>Pol75</t>
  </si>
  <si>
    <t>SW - prohlížeč historie SW - SQLHV</t>
  </si>
  <si>
    <t>Pol76</t>
  </si>
  <si>
    <t>SW - licence pro IP kameru  SW-CAM</t>
  </si>
  <si>
    <t>Pol77</t>
  </si>
  <si>
    <t>Univerzální police 19"/1U US 19"/1U</t>
  </si>
  <si>
    <t>Pol78</t>
  </si>
  <si>
    <t>Datový switch 24 portů/19" SWI - 24/19"</t>
  </si>
  <si>
    <t>Pol79</t>
  </si>
  <si>
    <t>Napájecí injektor 16 portů/19" POE - 16/19"</t>
  </si>
  <si>
    <t>Pol80</t>
  </si>
  <si>
    <t>Napájecí injektor 24 portů/19" POE - 24/24"</t>
  </si>
  <si>
    <t>Pol81</t>
  </si>
  <si>
    <t>Svítidlo signalizační LED CL</t>
  </si>
  <si>
    <t>Pol82</t>
  </si>
  <si>
    <t>Orientační směrové svítidlo LED IP DL IP</t>
  </si>
  <si>
    <t>Pol83</t>
  </si>
  <si>
    <t>Pokojový terminál hovorový (minimálně 4 programovatelná tlačítka, hovorové spojení s hlavním terminálem, příjem hovorového volání od lůžka klienta, hlasová navigace - informace o volajícím, číslo pokoje/lůžka, centrální hlášení přenos hlasové informace - nucený poslech) RT-07V IP</t>
  </si>
  <si>
    <t>Pol84</t>
  </si>
  <si>
    <t>Pokojový terminál hovorový s displejem (minimálně 4 programovatelná tlačítka, hovorové spojení s hlavním terminálem, příjem hovorového volání od lůžka klienta, displej s indentifikací místa volání, hlasová navigace - informace o volajícím, číslo pokoje/lůžka, centrální hlášení přenos hlasové informace - nucený poslech) RT-07DV IP</t>
  </si>
  <si>
    <t>Pol85</t>
  </si>
  <si>
    <t>Tlačítko rušení volání CC - 07 IP</t>
  </si>
  <si>
    <t>Pol86</t>
  </si>
  <si>
    <t>Zásuvka pacienta s držákem tlač. (bez hovoru) BC-01H</t>
  </si>
  <si>
    <t>Pol87</t>
  </si>
  <si>
    <t>Tlačítko pacienta (bez hovoru) Disconnection s částečně krouceným samouvolňovacím kabelem (minimálně tlačítko primárního přivolání pomoci podsvícené pro lepší orientaci klientů v nočních hodinách, bezpečnostní konektor proti vytržení) PU-01 IP (DC) R80.0</t>
  </si>
  <si>
    <t>Pol88</t>
  </si>
  <si>
    <t>Tlačítko nouzového volání EB-07 IP</t>
  </si>
  <si>
    <t>Pol89</t>
  </si>
  <si>
    <t>Táhlo a tlačítko nouzového volání EBC-07 IP</t>
  </si>
  <si>
    <t>Pol90</t>
  </si>
  <si>
    <t>Venkovní terminál (vchod) OT-4 IP</t>
  </si>
  <si>
    <t>Pol91</t>
  </si>
  <si>
    <t>Elektrický zámek s pamětí (není součástí dodávky, dodává, montuje a zapojuje dodavatel dveří) Zámek má stavitelnou západku. ELM2</t>
  </si>
  <si>
    <t>Pol92</t>
  </si>
  <si>
    <t>Router RB-07 IP</t>
  </si>
  <si>
    <t>Pol93</t>
  </si>
  <si>
    <t>Kamera IP s příslušenstvím CAM</t>
  </si>
  <si>
    <t>Pol94</t>
  </si>
  <si>
    <t>SQL server (do 30-ti oddělení) SQLS/1U</t>
  </si>
  <si>
    <t>Pol95</t>
  </si>
  <si>
    <t>Patch kabel Patch 0,3m</t>
  </si>
  <si>
    <t>Pol96</t>
  </si>
  <si>
    <t>Konektor RJ45 UTP CAT6 včetně ochrany a proměření UTP CAT6 drát</t>
  </si>
  <si>
    <t>Slaboproudé rozvody - dodávka a montáž vodičů</t>
  </si>
  <si>
    <t>Pol97</t>
  </si>
  <si>
    <t>kabel do trubek, nebo do lišt SXKD LSOHFR B2ca UTP Cat 6 LSOHFR</t>
  </si>
  <si>
    <t>Pol98</t>
  </si>
  <si>
    <t>vodič do trubek, nebo do lišt CYA 2x2,5</t>
  </si>
  <si>
    <t>Pol99</t>
  </si>
  <si>
    <t>vodič do trubek, nebo do lišt CYKY-J 3x2,5</t>
  </si>
  <si>
    <t>D4</t>
  </si>
  <si>
    <t>Hrubá instalace - trubkování (lištování) a osazení instalačních krabic</t>
  </si>
  <si>
    <t>Pol100</t>
  </si>
  <si>
    <t>instalační krabice pod omítku - bezhalogen KU 68-1901HF</t>
  </si>
  <si>
    <t>Pol101</t>
  </si>
  <si>
    <t>zápustná krabice do zdi pro venkovní terminál KR-OT</t>
  </si>
  <si>
    <t>Pol102</t>
  </si>
  <si>
    <t>ochranný kryt do venkovního prostřední kryt</t>
  </si>
  <si>
    <t>Pol103</t>
  </si>
  <si>
    <t>trubka pod omítku - bezhalogen. HFXS 16</t>
  </si>
  <si>
    <t>Pol104</t>
  </si>
  <si>
    <t>trubka pod omítku - bezhalogen. HFXS 25</t>
  </si>
  <si>
    <t>Pol105</t>
  </si>
  <si>
    <t>trubka pod omítku - bezhalogen. HFXS 32</t>
  </si>
  <si>
    <t>Pol106</t>
  </si>
  <si>
    <t>vrut 3,5x40</t>
  </si>
  <si>
    <t>Pol107</t>
  </si>
  <si>
    <t>drátěný žlab komplet DŽ-K-60x150</t>
  </si>
  <si>
    <t>Pol108</t>
  </si>
  <si>
    <t>spojka drátěných žlabů 60x150</t>
  </si>
  <si>
    <t>Pol109</t>
  </si>
  <si>
    <t>držák kabelového svazku KKS 15</t>
  </si>
  <si>
    <t>Pol110</t>
  </si>
  <si>
    <t>držák středový pro závitovou tyč 60x150</t>
  </si>
  <si>
    <t>Pol111</t>
  </si>
  <si>
    <t>závitová tyč M8/1m M8/1m</t>
  </si>
  <si>
    <t>Pol112</t>
  </si>
  <si>
    <t>narážecí kotva M8 včetně matice M8 Kotva M8</t>
  </si>
  <si>
    <t>Pol113</t>
  </si>
  <si>
    <t>sádra štukatérská</t>
  </si>
  <si>
    <t>Pol114</t>
  </si>
  <si>
    <t>štukovací směs</t>
  </si>
  <si>
    <t>Pol115</t>
  </si>
  <si>
    <t>zdící malta</t>
  </si>
  <si>
    <t>Pol116</t>
  </si>
  <si>
    <t>ostatní drobný instalační materiál (izolační pásky, stahovací plastové pásky, spojovací materiál, svorky, koncovky, štítky, uchycovací materiál…)</t>
  </si>
  <si>
    <t>D5</t>
  </si>
  <si>
    <t>Oživení, konfigurace a ostatní rozpočtové náklady</t>
  </si>
  <si>
    <t>Pol117</t>
  </si>
  <si>
    <t>Kontrola vedení</t>
  </si>
  <si>
    <t>Pol118</t>
  </si>
  <si>
    <t>Instalace a konfigurace systému</t>
  </si>
  <si>
    <t>Pol119</t>
  </si>
  <si>
    <t>Kontrolní provoz, zaškolení, vedlejší výdaje</t>
  </si>
  <si>
    <t>Pol120</t>
  </si>
  <si>
    <t>Ekologická likvidace odpadu</t>
  </si>
  <si>
    <t>Pol121</t>
  </si>
  <si>
    <t>Koordinace stavby</t>
  </si>
  <si>
    <t>Pol122</t>
  </si>
  <si>
    <t>Kontrolní dny</t>
  </si>
  <si>
    <t>Pol123</t>
  </si>
  <si>
    <t>Úklid staveniště</t>
  </si>
  <si>
    <t>Pol124</t>
  </si>
  <si>
    <t>km</t>
  </si>
  <si>
    <t>Pol125</t>
  </si>
  <si>
    <t>Vypracování PD skutečného provedení stavby</t>
  </si>
  <si>
    <t>D3</t>
  </si>
  <si>
    <t>Pol126</t>
  </si>
  <si>
    <t>Pol127</t>
  </si>
  <si>
    <t>Pol128</t>
  </si>
  <si>
    <t>Pol129</t>
  </si>
  <si>
    <t>Pol130</t>
  </si>
  <si>
    <t>3 - Společná TV anténa</t>
  </si>
  <si>
    <t>D1 - Společná televizní anténa</t>
  </si>
  <si>
    <t>Společná televizní anténa</t>
  </si>
  <si>
    <t>Pol155</t>
  </si>
  <si>
    <t>Anténa VKV II FM-200, vertikální i horizontální polarizace, včetně veškerého příslušenství</t>
  </si>
  <si>
    <t>Pol156</t>
  </si>
  <si>
    <t>Anténa DAB BT-151, včetně veškerého příslušenství</t>
  </si>
  <si>
    <t>Pol157</t>
  </si>
  <si>
    <t>Anténa UHF BU-119, včetně veškerého příslušenství</t>
  </si>
  <si>
    <t>Pol158</t>
  </si>
  <si>
    <t>Anténní stožár trojnožka 2m, včetně veškerého příslušenství</t>
  </si>
  <si>
    <t>Pol159</t>
  </si>
  <si>
    <t>rameno výložné dvojité, včetně třmenu</t>
  </si>
  <si>
    <t>Pol160</t>
  </si>
  <si>
    <t>parabola 850 mm pro sat. příjem, včetně uchycení LNB, včetně veškerého příslušenství</t>
  </si>
  <si>
    <t>Pol161</t>
  </si>
  <si>
    <t>Satelitní konvertor s optickým výstupem , včetně napájecího zdroje</t>
  </si>
  <si>
    <t>Pol490</t>
  </si>
  <si>
    <t>Programovatelný zesilovač , včetně příslušenství</t>
  </si>
  <si>
    <t>Pol491</t>
  </si>
  <si>
    <t>kaskádový multipřepínač pasivní 5 vstupů, 16 výstupů</t>
  </si>
  <si>
    <t>Pol492</t>
  </si>
  <si>
    <t>kaskádový multipřepínač aktivní 5 vstupů, 8 výstupů , včetně příslušenství a zdroje</t>
  </si>
  <si>
    <t>Pol493</t>
  </si>
  <si>
    <t>Svodič bleskových proudů první stupeň</t>
  </si>
  <si>
    <t>Pol494</t>
  </si>
  <si>
    <t>Svodič bleskových proudů , druhý stupeň</t>
  </si>
  <si>
    <t>Pol495</t>
  </si>
  <si>
    <t>Svodič bleskových proudů pro napájení LNB, první stupeň</t>
  </si>
  <si>
    <t>Pol496</t>
  </si>
  <si>
    <t>Svodič bleskových proudů pro napájení LNB, druhý stupeň</t>
  </si>
  <si>
    <t>Pol497</t>
  </si>
  <si>
    <t>DIN lišta</t>
  </si>
  <si>
    <t>Pol498</t>
  </si>
  <si>
    <t>Krabice KT250 s víčkem a DIN lištou</t>
  </si>
  <si>
    <t>Pol499</t>
  </si>
  <si>
    <t>rozvaděč uzamykatelný oceloplechový 600/600/220, včetně montážního příslušenství</t>
  </si>
  <si>
    <t>Pol500</t>
  </si>
  <si>
    <t>Převodník na quattro výstupy , včetně napájecího zdroje</t>
  </si>
  <si>
    <t>Pol501</t>
  </si>
  <si>
    <t>zakončovací konektor 75 ohm</t>
  </si>
  <si>
    <t>Pol502</t>
  </si>
  <si>
    <t>koncová účastnická zásuvka TV-R-SAT</t>
  </si>
  <si>
    <t>Pol503</t>
  </si>
  <si>
    <t>JYTY 4x1</t>
  </si>
  <si>
    <t>Pol504</t>
  </si>
  <si>
    <t>propojovací spojka s konektory F ZVK250F</t>
  </si>
  <si>
    <t>Pol505</t>
  </si>
  <si>
    <t>Koaxiální kabel (75ohm)</t>
  </si>
  <si>
    <t>Pol506</t>
  </si>
  <si>
    <t>Koaxiální kabel venkovní provedení - odolný proti UV záření(75ohm)</t>
  </si>
  <si>
    <t>Pol507</t>
  </si>
  <si>
    <t>PVC trubka ohebná pevnostní, průměr 40mm, UV stabilní</t>
  </si>
  <si>
    <t>Pol508</t>
  </si>
  <si>
    <t>PVC trubka ohebná pevnostní, průměr 25mm, odolnost 750N</t>
  </si>
  <si>
    <t>Pol509</t>
  </si>
  <si>
    <t>PVC trubka ohebná pevnostní, průměr 20mm, odolnost 750N</t>
  </si>
  <si>
    <t>Pol510</t>
  </si>
  <si>
    <t>konektor kompresní</t>
  </si>
  <si>
    <t>Pol511</t>
  </si>
  <si>
    <t>Drobný montážní materiál</t>
  </si>
  <si>
    <t>Pol512</t>
  </si>
  <si>
    <t>Revize</t>
  </si>
  <si>
    <t>4 - Systém pro nevidomé</t>
  </si>
  <si>
    <t xml:space="preserve">    1 - Systém pro nevidomé</t>
  </si>
  <si>
    <t>K002</t>
  </si>
  <si>
    <t>Naváděcí systém pro nevidové - digitální směrový systém pro navádě+ní nevidomé pacioenty k volacímu zařízení - komplet dig snímač + čip</t>
  </si>
  <si>
    <t>620811201</t>
  </si>
  <si>
    <t>K003</t>
  </si>
  <si>
    <t>montáž + oživení</t>
  </si>
  <si>
    <t>274345041</t>
  </si>
  <si>
    <t>5 - Přeložka NN kabelů</t>
  </si>
  <si>
    <t xml:space="preserve">    721 - elektroinstalační  materiál</t>
  </si>
  <si>
    <t xml:space="preserve">    722 - Montážní  práce</t>
  </si>
  <si>
    <t xml:space="preserve">    723 - HZS</t>
  </si>
  <si>
    <t>elektroinstalační  materiál</t>
  </si>
  <si>
    <t>K013</t>
  </si>
  <si>
    <t>Kabel AYKY 3x120+70</t>
  </si>
  <si>
    <t>1612623634</t>
  </si>
  <si>
    <t>K014</t>
  </si>
  <si>
    <t>kabelová spojka pro kabel AYKY 120</t>
  </si>
  <si>
    <t>-2121941171</t>
  </si>
  <si>
    <t>K015</t>
  </si>
  <si>
    <t>Zemnicí pásek FeZn 4x30</t>
  </si>
  <si>
    <t>426802424</t>
  </si>
  <si>
    <t>K016</t>
  </si>
  <si>
    <t>elektroinstalační chánička PVC korug. 75 mm</t>
  </si>
  <si>
    <t>1115246660</t>
  </si>
  <si>
    <t>K017</t>
  </si>
  <si>
    <t>svorka SR</t>
  </si>
  <si>
    <t>-864681087</t>
  </si>
  <si>
    <t>K018</t>
  </si>
  <si>
    <t>ochranný nátěr antikorozní</t>
  </si>
  <si>
    <t>-956953903</t>
  </si>
  <si>
    <t>K019</t>
  </si>
  <si>
    <t>barva antikor.</t>
  </si>
  <si>
    <t>961586682</t>
  </si>
  <si>
    <t>Montážní  práce</t>
  </si>
  <si>
    <t>K009</t>
  </si>
  <si>
    <t>Vytičení stávanících sítí</t>
  </si>
  <si>
    <t>785274836</t>
  </si>
  <si>
    <t>K010</t>
  </si>
  <si>
    <t>zajištění beznap. Stavu</t>
  </si>
  <si>
    <t>-1209517631</t>
  </si>
  <si>
    <t>K011</t>
  </si>
  <si>
    <t>montáž kabel spojky do 120 mm2</t>
  </si>
  <si>
    <t>-1265324857</t>
  </si>
  <si>
    <t>K012</t>
  </si>
  <si>
    <t>motáž kabelu AYKY 120</t>
  </si>
  <si>
    <t>-1896034171</t>
  </si>
  <si>
    <t>723</t>
  </si>
  <si>
    <t>K004</t>
  </si>
  <si>
    <t>vyhotovedení polohopisného plánu</t>
  </si>
  <si>
    <t>-1724693355</t>
  </si>
  <si>
    <t>K005</t>
  </si>
  <si>
    <t>geodetické vytýčení kabel vedení podzemeního</t>
  </si>
  <si>
    <t>649546897</t>
  </si>
  <si>
    <t>K006</t>
  </si>
  <si>
    <t>vyhotovení projketu skutečného provedení</t>
  </si>
  <si>
    <t>2077867213</t>
  </si>
  <si>
    <t>K007</t>
  </si>
  <si>
    <t>vedlejší náklady</t>
  </si>
  <si>
    <t>kpt</t>
  </si>
  <si>
    <t>1233333269</t>
  </si>
  <si>
    <t>K008</t>
  </si>
  <si>
    <t>výchozí revize</t>
  </si>
  <si>
    <t>439624791</t>
  </si>
  <si>
    <t>6 - Silnoproud</t>
  </si>
  <si>
    <t>D2 - VODIČE  PROVEDENÍ KABELŮ  DLE VYHL 23/2008 /     B2ca,s1,d0)</t>
  </si>
  <si>
    <t>D4 - Nosný  materiál</t>
  </si>
  <si>
    <t>D5 -  El  přístroje</t>
  </si>
  <si>
    <t>D6 - montážní práce -M155</t>
  </si>
  <si>
    <t>D7 - STAVEBNÍ   PRÁCE</t>
  </si>
  <si>
    <t>D8 - Specifikace materiálu - svítidla</t>
  </si>
  <si>
    <t xml:space="preserve">    D9 - 1PP</t>
  </si>
  <si>
    <t xml:space="preserve">    D10 - 1NP</t>
  </si>
  <si>
    <t>D12 - ROZVADĚČ    RP1</t>
  </si>
  <si>
    <t>D13 - ROZVADĚČ    Ruv</t>
  </si>
  <si>
    <t>D11 - ROZVADĚČ    R1</t>
  </si>
  <si>
    <t>D14 - Hromosvod, zemmění</t>
  </si>
  <si>
    <t>D15 - HZS</t>
  </si>
  <si>
    <t>VODIČE  PROVEDENÍ KABELŮ  DLE VYHL 23/2008 /     B2ca,s1,d0)</t>
  </si>
  <si>
    <t>Pol131</t>
  </si>
  <si>
    <t>Kabel CXKH-R (O) 3x1,5 mm2 B2ca,s1,d0</t>
  </si>
  <si>
    <t>200+350</t>
  </si>
  <si>
    <t>Pol132</t>
  </si>
  <si>
    <t>Kabel CXKH-R (J) 3x1,5 mm2 B2ca,s1,d0</t>
  </si>
  <si>
    <t>3100+2100</t>
  </si>
  <si>
    <t>Pol133</t>
  </si>
  <si>
    <t>Kabel CXKH-R 3x2,5 mm2 B2ca,s1,d0</t>
  </si>
  <si>
    <t>2400+5200</t>
  </si>
  <si>
    <t>Pol134</t>
  </si>
  <si>
    <t>Kabel CXKH-R (J) 3x4 mm2 B2ca,s1,d0</t>
  </si>
  <si>
    <t>Pol135</t>
  </si>
  <si>
    <t>Kabel CXKH-R (O) 5x1,5 mm2 B2ca,s1,do</t>
  </si>
  <si>
    <t>95+105</t>
  </si>
  <si>
    <t>Pol136</t>
  </si>
  <si>
    <t>Kábel CXKH-R (J) 5x1,5 mm2 B2ca,s1,d0</t>
  </si>
  <si>
    <t>700+1400</t>
  </si>
  <si>
    <t>Pol137</t>
  </si>
  <si>
    <t>Kábel CXKH-R (J) 5x2,5 mm2 B2ca.s1,d0</t>
  </si>
  <si>
    <t>2800+1750</t>
  </si>
  <si>
    <t>Pol138</t>
  </si>
  <si>
    <t>Kábel CXKH-R (J) 5x4 mm2 B2cas1 d0</t>
  </si>
  <si>
    <t>Pol139</t>
  </si>
  <si>
    <t>Kabel CXKH-R (J) 5x6 mm2 B2ca, s1,d0</t>
  </si>
  <si>
    <t>Pol140</t>
  </si>
  <si>
    <t>Kabel CXKH-R (J) 5x16 mm2 B2ca, s1,d0</t>
  </si>
  <si>
    <t>Pol141</t>
  </si>
  <si>
    <t>Kábel CXKH-R (J) 4x25 mm2</t>
  </si>
  <si>
    <t>40+60</t>
  </si>
  <si>
    <t>Pol142</t>
  </si>
  <si>
    <t>Kábel CXKH-R (J) 4x35 mm3</t>
  </si>
  <si>
    <t>Pol143</t>
  </si>
  <si>
    <t>Vodič CYA 4 mm2 zž</t>
  </si>
  <si>
    <t>Pol144</t>
  </si>
  <si>
    <t>Vodič CYA 6mm2 zž</t>
  </si>
  <si>
    <t>Pol145</t>
  </si>
  <si>
    <t>Vodič CYA 10 mm2 zž</t>
  </si>
  <si>
    <t>Pol146</t>
  </si>
  <si>
    <t>Vodič CYA 16 mm 2 zž</t>
  </si>
  <si>
    <t>Pol147</t>
  </si>
  <si>
    <t>Vodič CYA 25 mm 2 zž</t>
  </si>
  <si>
    <t>Nosný  materiál</t>
  </si>
  <si>
    <t>Pol148</t>
  </si>
  <si>
    <t>Kabelový žlab 250/100 – vč. víka a příslušenství nosných prvků a tvarovek</t>
  </si>
  <si>
    <t>14+11</t>
  </si>
  <si>
    <t>Pol149</t>
  </si>
  <si>
    <t>Kabelový žlab 125/100 – vč. víka a příslušenství nosných prvků a tvarovek</t>
  </si>
  <si>
    <t>8+12</t>
  </si>
  <si>
    <t>Pol150</t>
  </si>
  <si>
    <t>Kabelový žlab 65/100 – vč. víka a příslušenství a nosných prvků a tvarovek</t>
  </si>
  <si>
    <t>5+10</t>
  </si>
  <si>
    <t>Pol151</t>
  </si>
  <si>
    <t>Trubka pancéřová prům.16 mm</t>
  </si>
  <si>
    <t>40+20</t>
  </si>
  <si>
    <t>Pol152</t>
  </si>
  <si>
    <t>Trubka pancéřová prům. 21 mm</t>
  </si>
  <si>
    <t>20+30</t>
  </si>
  <si>
    <t>Pol153</t>
  </si>
  <si>
    <t>Trubka pancéřová prům. 29 mm</t>
  </si>
  <si>
    <t>20+40</t>
  </si>
  <si>
    <t>Pol154</t>
  </si>
  <si>
    <t>Trubka pancéřová prům. 42 mm</t>
  </si>
  <si>
    <t>20+10</t>
  </si>
  <si>
    <t>Pol173</t>
  </si>
  <si>
    <t>Trubka PVC FXP 32/24,5</t>
  </si>
  <si>
    <t>50+50</t>
  </si>
  <si>
    <t>Pol174</t>
  </si>
  <si>
    <t>Trubka MONOFLEX 1420D</t>
  </si>
  <si>
    <t>Pol175</t>
  </si>
  <si>
    <t>Trubka MONOFLEX 1425D</t>
  </si>
  <si>
    <t>Pol176</t>
  </si>
  <si>
    <t>TRUBKA OHEBNÁ - SUPERFLEX 16 750N bezhalogen</t>
  </si>
  <si>
    <t>60+40</t>
  </si>
  <si>
    <t>Pol177</t>
  </si>
  <si>
    <t>TRUBKA OHEBNÁ - SUPERFLEX 20 750N bezhalogen</t>
  </si>
  <si>
    <t>30+40</t>
  </si>
  <si>
    <t>Pol178</t>
  </si>
  <si>
    <t>TRUBKA OHEBNÁ - SUPERFLEX 25 750N bezhalogen</t>
  </si>
  <si>
    <t>10+20</t>
  </si>
  <si>
    <t>Pol179</t>
  </si>
  <si>
    <t>TRUBKA OHEBNÁ - SUPERFLEX 32 750N bezhalogen</t>
  </si>
  <si>
    <t>Pol180</t>
  </si>
  <si>
    <t>TRUBKA OHEBNÁ - SUPERFLEX 40 750N bezhalogen</t>
  </si>
  <si>
    <t>Pol181</t>
  </si>
  <si>
    <t>Příchytky pro 8 kabelů do podhledu</t>
  </si>
  <si>
    <t>bal</t>
  </si>
  <si>
    <t>Pol182</t>
  </si>
  <si>
    <t>Příchytky pro 15 kabelů do podhledu</t>
  </si>
  <si>
    <t>Pol183</t>
  </si>
  <si>
    <t>Příchytky pro 1 kabel do podhledu</t>
  </si>
  <si>
    <t>Pol184</t>
  </si>
  <si>
    <t>Krabice el se svorkovnicí</t>
  </si>
  <si>
    <t>Pol185</t>
  </si>
  <si>
    <t>Krabice přístrojová pod omítku pro vícenásobné rámečky</t>
  </si>
  <si>
    <t>Pol186</t>
  </si>
  <si>
    <t>Krabice přístrojová pro dvojnásob.přístroj</t>
  </si>
  <si>
    <t>Pol187</t>
  </si>
  <si>
    <t>Krabice odbočná do zdiva d=68mm 1903 s víčkem pod omítku</t>
  </si>
  <si>
    <t>Pol188</t>
  </si>
  <si>
    <t>Krabice odbočná do zdiva d=68mm 1902 s víčkem pod omítku</t>
  </si>
  <si>
    <t>Pol189</t>
  </si>
  <si>
    <t>Krabice odbočná do zdiva d=97 s víčkem pod omítku</t>
  </si>
  <si>
    <t>Pol190</t>
  </si>
  <si>
    <t>El instalační krabice se svork. do 50 mm2 - IP 44</t>
  </si>
  <si>
    <t>Pol191</t>
  </si>
  <si>
    <t>Svorka na potrubí se spojovacím páskem 2 šroub + třmen</t>
  </si>
  <si>
    <t>Pol192</t>
  </si>
  <si>
    <t>Svorka pro připojení kovových konstrukcí</t>
  </si>
  <si>
    <t>Pol193</t>
  </si>
  <si>
    <t>Ekvipotenciálna přípojnice K12</t>
  </si>
  <si>
    <t>Pol194</t>
  </si>
  <si>
    <t>Podružná ekvipotenciálna prípojnica v krabici 200x150 pod om včetně prípojnice PA , prípojnice PE</t>
  </si>
  <si>
    <t>Pol195</t>
  </si>
  <si>
    <t>svorka el montážní Boko do 2,5mm2</t>
  </si>
  <si>
    <t>Pol196</t>
  </si>
  <si>
    <t>požární úchyt pro kapl EI 60</t>
  </si>
  <si>
    <t>Pol197</t>
  </si>
  <si>
    <t>kabice KO 68 se svorkou napojení ant podlahy</t>
  </si>
  <si>
    <t xml:space="preserve"> El  přístroje</t>
  </si>
  <si>
    <t>Pol198</t>
  </si>
  <si>
    <t>Spínač jednopólový velkoplošný – 230V/10A, pod omítku, bílý, komplet, IP20</t>
  </si>
  <si>
    <t>Pol199</t>
  </si>
  <si>
    <t>Přepínač řazení 6 velkoplošný – 230V/10A, pod omítku, bílý, komplet, IP20</t>
  </si>
  <si>
    <t>Pol200</t>
  </si>
  <si>
    <t>Přepínač řazení 5 velkoplošný – 230V/10A, pod omítku, bílý, komplet, IP20</t>
  </si>
  <si>
    <t>Pol201</t>
  </si>
  <si>
    <t>Přepínač řazení 7 velkoplošný – 230V/10A, pod omítku, bílý, komplet, IP20</t>
  </si>
  <si>
    <t>Pol202</t>
  </si>
  <si>
    <t>Dvojitý přepínač řazení 6 velkoplošný - 230V/10A, pod omítku, bílý</t>
  </si>
  <si>
    <t>Pol203</t>
  </si>
  <si>
    <t>Tlačítkový ovladač pod omítku s orientační doutnavkou-230V/10A, pod omítku, bílý</t>
  </si>
  <si>
    <t>Pol204</t>
  </si>
  <si>
    <t>Přepínač řazení 6 velkoplošný – 230V/10A, pod omítku, bílý, komplet, IP44</t>
  </si>
  <si>
    <t>Pol205</t>
  </si>
  <si>
    <t>Spínač jednopólový velkoplošný – 230V/10A, pod omítku, bílý, komplet, IP44</t>
  </si>
  <si>
    <t>Pol206</t>
  </si>
  <si>
    <t>Stmívač</t>
  </si>
  <si>
    <t>Pol207</t>
  </si>
  <si>
    <t>Zásuvka jednonásobná 230V/16A, pro montáž pod omítku, bílá, krytí IP 20, komplet</t>
  </si>
  <si>
    <t>Pol208</t>
  </si>
  <si>
    <t>Zásuvka dvojnásobná-230V/16A, pro montáž pod omítku, komplet</t>
  </si>
  <si>
    <t>Pol209</t>
  </si>
  <si>
    <t>Zásuvka dvojnásobná-230V/16A, pro montáž na om. IP 44</t>
  </si>
  <si>
    <t>Pol210</t>
  </si>
  <si>
    <t>Zásuvka pro vyrovnání potenciálu dvojnásobná pro montáž pod omítku do instalační krabice, komplet</t>
  </si>
  <si>
    <t>Pol211</t>
  </si>
  <si>
    <t>zásuvka 400V 32A IP 54</t>
  </si>
  <si>
    <t>Pol212</t>
  </si>
  <si>
    <t>vypínač 400 V 32A IP 54</t>
  </si>
  <si>
    <t>Pol213</t>
  </si>
  <si>
    <t>přep obchana 400V TN-S 25kA včetně el krabice , svorkovnice , napoj zem vedením</t>
  </si>
  <si>
    <t>Pol214</t>
  </si>
  <si>
    <t>přep obchana 230V TN-S 25kA včetně el krabice , svorkovnice , napoj zem vedením</t>
  </si>
  <si>
    <t>D6</t>
  </si>
  <si>
    <t>montážní práce -M155</t>
  </si>
  <si>
    <t>Pol215</t>
  </si>
  <si>
    <t>Ukončení vodičů v rozvaděči – do 3x2,5</t>
  </si>
  <si>
    <t>Pol216</t>
  </si>
  <si>
    <t>Ukončení vodičů v rozvaděči – do 3x6</t>
  </si>
  <si>
    <t>Pol217</t>
  </si>
  <si>
    <t>Ukončení vodičů v rozvaděči – do 5x4</t>
  </si>
  <si>
    <t>Pol218</t>
  </si>
  <si>
    <t>Ukončení vodičů v rozvaděči – do 5x6</t>
  </si>
  <si>
    <t>Pol219</t>
  </si>
  <si>
    <t>Ukončení vodičů v rozvaděči – do 5x16</t>
  </si>
  <si>
    <t>Pol220</t>
  </si>
  <si>
    <t>Ukončení vodičů v rozvaděči – do 5x25</t>
  </si>
  <si>
    <t>Pol221</t>
  </si>
  <si>
    <t>Ukončení vodičů v rozvaděči – do 5x35</t>
  </si>
  <si>
    <t>Pol222</t>
  </si>
  <si>
    <t>Ukončení vodičů v ucpávce P16</t>
  </si>
  <si>
    <t>Pol223</t>
  </si>
  <si>
    <t>Ukončení vodičů v ucpávce P21</t>
  </si>
  <si>
    <t>Pol224</t>
  </si>
  <si>
    <t>Ukončení vodičů v ucpávce P29</t>
  </si>
  <si>
    <t>Pol225</t>
  </si>
  <si>
    <t>Připojování technologického zařízení - napojení , zkouška funkce oživení</t>
  </si>
  <si>
    <t>Pol226</t>
  </si>
  <si>
    <t>napojení zdroje atomat baterie</t>
  </si>
  <si>
    <t>Pol227</t>
  </si>
  <si>
    <t>napojení el pohonu automatických dveří</t>
  </si>
  <si>
    <t>D7</t>
  </si>
  <si>
    <t>STAVEBNÍ   PRÁCE</t>
  </si>
  <si>
    <t>Pol228</t>
  </si>
  <si>
    <t>Vybourání otvorů ve zdivu cihel do 15 cm</t>
  </si>
  <si>
    <t>Pol229</t>
  </si>
  <si>
    <t>Vybourání otvorů ve zdivu cihel do 30 cm</t>
  </si>
  <si>
    <t>Pol230</t>
  </si>
  <si>
    <t>Vybourání otvorů ve zdivu cihel do 45 cm</t>
  </si>
  <si>
    <t>Pol231</t>
  </si>
  <si>
    <t>vysekání kapes ve zdivu cihel : do 7x7x5</t>
  </si>
  <si>
    <t>Pol232</t>
  </si>
  <si>
    <t>vysekání kapes ve zdivu cihel : do 10x10x8</t>
  </si>
  <si>
    <t>Pol233</t>
  </si>
  <si>
    <t>vysekání kapes ve zdivu cihel : do 15x15x10</t>
  </si>
  <si>
    <t>Pol234</t>
  </si>
  <si>
    <t>Vysekání rýh do cihel zdi :rýha 5x5</t>
  </si>
  <si>
    <t>70+148</t>
  </si>
  <si>
    <t>Pol235</t>
  </si>
  <si>
    <t>Vysekání rýh do cihel zdi :5x10</t>
  </si>
  <si>
    <t>35+56</t>
  </si>
  <si>
    <t>Pol236</t>
  </si>
  <si>
    <t>Vysekání rýh do cihel zdi :5x15 cm</t>
  </si>
  <si>
    <t>25+32</t>
  </si>
  <si>
    <t>Pol237</t>
  </si>
  <si>
    <t>svislá doprava suti</t>
  </si>
  <si>
    <t>Pol238</t>
  </si>
  <si>
    <t>odvoz suti</t>
  </si>
  <si>
    <t>D8</t>
  </si>
  <si>
    <t>Specifikace materiálu - svítidla</t>
  </si>
  <si>
    <t>K020</t>
  </si>
  <si>
    <t>Veškerá svítidla budo včetně světelných zdrojů , kompenzovaná , krytí a provedení bude odpovídat použitému prostředí upřesnit dle typu podhledů</t>
  </si>
  <si>
    <t>-482192380</t>
  </si>
  <si>
    <t>D9</t>
  </si>
  <si>
    <t>Pol239</t>
  </si>
  <si>
    <t>Svítidlo LED přisazené / IP 40 čtvercové 4000K Ra80 , el předřadník , opál kryt -</t>
  </si>
  <si>
    <t>Pol240</t>
  </si>
  <si>
    <t>Svítidlo LED přisazené / IP 40 čtvercové 4000K Ra80 , el předřadník , opál kryt - včetně nouzového bateriového zdroje - 1 hod -</t>
  </si>
  <si>
    <t>Pol241</t>
  </si>
  <si>
    <t>Svítidlo LED 4000K přizazené IP 44 - 120 mm včetně opál krytu</t>
  </si>
  <si>
    <t>Pol242</t>
  </si>
  <si>
    <t>Svítidlo LED 4000K přizazené IP 66 - 120 mm včetně opál krytu</t>
  </si>
  <si>
    <t>Pol243</t>
  </si>
  <si>
    <t>Podhledové svítidlo Downlight 2x26W ( 2x 18W), IP44, s elektronickým předřadníkem, vč.zdrojů</t>
  </si>
  <si>
    <t>Pol244</t>
  </si>
  <si>
    <t>Nouzové svítidlo 8W s piktogramem s dobou provozu 3 hod IP 40 (IP 44) , včetně zdrojů</t>
  </si>
  <si>
    <t>Pol245</t>
  </si>
  <si>
    <t>Nástěnné svítidlo 1x 24 W EP IP 44 . Bílé</t>
  </si>
  <si>
    <t>Pol246</t>
  </si>
  <si>
    <t>montáž</t>
  </si>
  <si>
    <t>D10</t>
  </si>
  <si>
    <t>Pol247</t>
  </si>
  <si>
    <t>Svítidlo LED vestavné / IP 40 čtvercové 4000K Ra80 , el předřadník , opál kryt -</t>
  </si>
  <si>
    <t>Pol248</t>
  </si>
  <si>
    <t>Svítidlo LED vestavné/ IP 40 čtvercové 4000K Ra80 , el předřadník , opál kryt - včetně nouzového bateriového zdroje - 1 hod -</t>
  </si>
  <si>
    <t>Pol249</t>
  </si>
  <si>
    <t>Svítidlo LED vestavné/ IP 40 čtvercové 4000K Ra80 , el předřadník , opál kryt - stmívatelné -</t>
  </si>
  <si>
    <t>Pol250</t>
  </si>
  <si>
    <t>Svítidlo LED vestavné/ IP 40 čtvercové 4000K Ra80 , el předřadník , opál kryt - stmívatelné včetně nouzového modulu 1 hod-</t>
  </si>
  <si>
    <t>Pol251</t>
  </si>
  <si>
    <t>Svítidlo LED 4000K vestavmé do podhledu IP 44 - 120 mm včetně opál krytu</t>
  </si>
  <si>
    <t>Pol252</t>
  </si>
  <si>
    <t>Nástěnné svítidlo pod kuch linku 1x 24 W EP IP 44 . Bílé</t>
  </si>
  <si>
    <t>Pol253</t>
  </si>
  <si>
    <t>Svítidlo LED 4000K přisazené IP 66 - 120 mm včetně opál krytu</t>
  </si>
  <si>
    <t>D12</t>
  </si>
  <si>
    <t>ROZVADĚČ    RP1</t>
  </si>
  <si>
    <t>Pol255</t>
  </si>
  <si>
    <t>Nástěnný rozvaděč OCEP / IP40/20 š- 600x 1000x 250 včetně průcjodek , lišt a svorkovnic .-PŘÍSTROJOVÁ náplň viz výkresová část</t>
  </si>
  <si>
    <t>D13</t>
  </si>
  <si>
    <t>ROZVADĚČ    Ruv</t>
  </si>
  <si>
    <t>Pol256</t>
  </si>
  <si>
    <t>Nástěnný rozvaděč OCEP / IP54/20 š- 450x 800x 250 včetně průcjodek , lišt a svorkovnic .- PŘÍSTROJOVÁ náplň viz výkresová část</t>
  </si>
  <si>
    <t>D11</t>
  </si>
  <si>
    <t>ROZVADĚČ    R1</t>
  </si>
  <si>
    <t>Pol254</t>
  </si>
  <si>
    <t>R1 - rozvaděč skříňový š. 800x2000x300 IP40/20 včetně soklu , s hlavním jištěním In80A včetně nap cívek , signalizačního bloku , přep. Ochrany I+II stupeň 2x , relé napětí se signaliazcí , harijní vyp včetně . signaliazce stavu napájení - signálky- PŘÍSTROJOVÁ náplň viz výkresová část</t>
  </si>
  <si>
    <t>D14</t>
  </si>
  <si>
    <t>Hromosvod, zemmění</t>
  </si>
  <si>
    <t>Pol257</t>
  </si>
  <si>
    <t>Monntáž vnější ochrany před bleskem - hromosvodu</t>
  </si>
  <si>
    <t>Pol258</t>
  </si>
  <si>
    <t>Drát FeZn prům.8mm</t>
  </si>
  <si>
    <t>Pol259</t>
  </si>
  <si>
    <t>Drát FeZn prům.10/13mm s PVC izolací</t>
  </si>
  <si>
    <t>Pol260</t>
  </si>
  <si>
    <t>Zemnící pásek FeZn</t>
  </si>
  <si>
    <t>Pol261</t>
  </si>
  <si>
    <t>Hromosvodová svorka okapová</t>
  </si>
  <si>
    <t>Pol262</t>
  </si>
  <si>
    <t>Hromosvodová svorka křížová</t>
  </si>
  <si>
    <t>Pol263</t>
  </si>
  <si>
    <t>Zemnící svorka plochá pásek - pásek</t>
  </si>
  <si>
    <t>Pol264</t>
  </si>
  <si>
    <t>Hromosvodová svorka spojovací</t>
  </si>
  <si>
    <t>Pol265</t>
  </si>
  <si>
    <t>Hromosvodová svorka zkušební</t>
  </si>
  <si>
    <t>Pol266</t>
  </si>
  <si>
    <t>Hromosvodová svorka pro spojení kruhových a pásových vodičů</t>
  </si>
  <si>
    <t>Pol267</t>
  </si>
  <si>
    <t>Podpěra vedení střešní</t>
  </si>
  <si>
    <t>Pol268</t>
  </si>
  <si>
    <t>Držák vedení do plochy střechy s přítlačnou čelistí Plattensnap</t>
  </si>
  <si>
    <t>Pol269</t>
  </si>
  <si>
    <t>Jímací tyč 2 m komplet</t>
  </si>
  <si>
    <t>Pol270</t>
  </si>
  <si>
    <t>pomocný jímač</t>
  </si>
  <si>
    <t>Pol271</t>
  </si>
  <si>
    <t>Podpěra vedení do zdiva FeZn</t>
  </si>
  <si>
    <t>Pol272</t>
  </si>
  <si>
    <t>Ochranný úhelník</t>
  </si>
  <si>
    <t>Pol273</t>
  </si>
  <si>
    <t>Držák ochranného úhelníku do zdi</t>
  </si>
  <si>
    <t>D15</t>
  </si>
  <si>
    <t>Pol274</t>
  </si>
  <si>
    <t>Výchozí revizní zpráva</t>
  </si>
  <si>
    <t>Pol275</t>
  </si>
  <si>
    <t>měření osvětlení</t>
  </si>
  <si>
    <t>Pol276</t>
  </si>
  <si>
    <t>zařízení staveniště</t>
  </si>
  <si>
    <t>Pol277</t>
  </si>
  <si>
    <t>provoz investora - zajištění provozu - přepojení stávajícíh kabelů - do 50 mm2</t>
  </si>
  <si>
    <t>Pol278</t>
  </si>
  <si>
    <t>likvidace odpadního materiálu</t>
  </si>
  <si>
    <t>Pol279</t>
  </si>
  <si>
    <t>odvoz na skládku do 10 km</t>
  </si>
  <si>
    <t>7 - MaR</t>
  </si>
  <si>
    <t xml:space="preserve">    721 - POLNÍ  PŘÍSTROJE</t>
  </si>
  <si>
    <t xml:space="preserve">    722 - Doplnění  rozvaděče  MaR</t>
  </si>
  <si>
    <t xml:space="preserve">    723 - ŘÍZENÍ</t>
  </si>
  <si>
    <t xml:space="preserve">    724 - vodiče</t>
  </si>
  <si>
    <t xml:space="preserve">    725 - stavební práce</t>
  </si>
  <si>
    <t xml:space="preserve">    726 - HZS</t>
  </si>
  <si>
    <t>POLNÍ  PŘÍSTROJE</t>
  </si>
  <si>
    <t>K022</t>
  </si>
  <si>
    <t>QAE 26.91 - čidlo teploty komplet</t>
  </si>
  <si>
    <t>1201918849</t>
  </si>
  <si>
    <t>K023</t>
  </si>
  <si>
    <t>-1110941856</t>
  </si>
  <si>
    <t>K024</t>
  </si>
  <si>
    <t>QAZ21.5220 kabelové čidlo teploty Ni1000 komplet</t>
  </si>
  <si>
    <t>1274583419</t>
  </si>
  <si>
    <t>-122794850</t>
  </si>
  <si>
    <t>K025</t>
  </si>
  <si>
    <t>RAK-TW.1200B-H - kapil termostat příložný - komplet</t>
  </si>
  <si>
    <t>1532694941</t>
  </si>
  <si>
    <t>94638720</t>
  </si>
  <si>
    <t>Doplnění  rozvaděče  MaR</t>
  </si>
  <si>
    <t>K026</t>
  </si>
  <si>
    <t>Stykač 230V 10A</t>
  </si>
  <si>
    <t>453462745</t>
  </si>
  <si>
    <t>K027</t>
  </si>
  <si>
    <t>Jistič 2/1/C</t>
  </si>
  <si>
    <t>-1633703413</t>
  </si>
  <si>
    <t>K028</t>
  </si>
  <si>
    <t>svorkovnice RS 2,5</t>
  </si>
  <si>
    <t>-693407078</t>
  </si>
  <si>
    <t>K029</t>
  </si>
  <si>
    <t>kabelové propojení do 2,5 mm2</t>
  </si>
  <si>
    <t>-1957713594</t>
  </si>
  <si>
    <t>K030</t>
  </si>
  <si>
    <t>úprava propojení a zapojení přístrojů</t>
  </si>
  <si>
    <t>-1105415556</t>
  </si>
  <si>
    <t>K031</t>
  </si>
  <si>
    <t>drobný el materiál , úprava krytí ,doplnění průchodek zajištění beznap. Stavu</t>
  </si>
  <si>
    <t>909441444</t>
  </si>
  <si>
    <t>ŘÍZENÍ</t>
  </si>
  <si>
    <t>K032</t>
  </si>
  <si>
    <t>TXM1.6R-MODUL DIG VSTUPŮ 6 I/0</t>
  </si>
  <si>
    <t>-622369544</t>
  </si>
  <si>
    <t>K033</t>
  </si>
  <si>
    <t>TXM1.8D-MODUL DIG VSTUPŮ 6 I/1</t>
  </si>
  <si>
    <t>-722518029</t>
  </si>
  <si>
    <t>K034</t>
  </si>
  <si>
    <t>doplnění programového vybavení</t>
  </si>
  <si>
    <t>1792607706</t>
  </si>
  <si>
    <t>K035</t>
  </si>
  <si>
    <t>AlfaPort </t>
  </si>
  <si>
    <t>-271575790</t>
  </si>
  <si>
    <t>K036</t>
  </si>
  <si>
    <t>1xAlfaModul.RS485G</t>
  </si>
  <si>
    <t>178927793</t>
  </si>
  <si>
    <t>K037</t>
  </si>
  <si>
    <t>implementace databáze Toshiba XXX</t>
  </si>
  <si>
    <t>1325563824</t>
  </si>
  <si>
    <t>K038</t>
  </si>
  <si>
    <t>licence a vizualizace jednotek </t>
  </si>
  <si>
    <t>-1596796506</t>
  </si>
  <si>
    <t>K039</t>
  </si>
  <si>
    <t>implementace databáze VZT 1 - MULTI 1500</t>
  </si>
  <si>
    <t>-38835511</t>
  </si>
  <si>
    <t>K040</t>
  </si>
  <si>
    <t>implementace databáze VZT 2 - MULTI 1500</t>
  </si>
  <si>
    <t>-1566666460</t>
  </si>
  <si>
    <t>K041</t>
  </si>
  <si>
    <t>dopnění vizualaizačního schéma - dispečink</t>
  </si>
  <si>
    <t>126735072</t>
  </si>
  <si>
    <t>K042</t>
  </si>
  <si>
    <t>odladění a odzkoušení, zprovoznění</t>
  </si>
  <si>
    <t>2030588664</t>
  </si>
  <si>
    <t>724</t>
  </si>
  <si>
    <t>vodiče</t>
  </si>
  <si>
    <t>K043</t>
  </si>
  <si>
    <t>vodič CYKY 4x25</t>
  </si>
  <si>
    <t>-1578446371</t>
  </si>
  <si>
    <t>K044</t>
  </si>
  <si>
    <t>vodič CYKY J2x1,5</t>
  </si>
  <si>
    <t>-1643045272</t>
  </si>
  <si>
    <t>K045</t>
  </si>
  <si>
    <t>vodič CYKY J3x1,5</t>
  </si>
  <si>
    <t>-400284729</t>
  </si>
  <si>
    <t>K046</t>
  </si>
  <si>
    <t>JYSTY 1x2x0,5</t>
  </si>
  <si>
    <t>2045584747</t>
  </si>
  <si>
    <t>K047</t>
  </si>
  <si>
    <t>H05-VVF-3Gx1,5</t>
  </si>
  <si>
    <t>735026453</t>
  </si>
  <si>
    <t>K048</t>
  </si>
  <si>
    <t>vodič JYTY 4x1</t>
  </si>
  <si>
    <t>1422859159</t>
  </si>
  <si>
    <t>K049</t>
  </si>
  <si>
    <t>SYKFY 2x2x0,5</t>
  </si>
  <si>
    <t>-1384892158</t>
  </si>
  <si>
    <t>K050</t>
  </si>
  <si>
    <t>kabel UTP 6 - Belden</t>
  </si>
  <si>
    <t>1719040370</t>
  </si>
  <si>
    <t>K051</t>
  </si>
  <si>
    <t>CY6zž</t>
  </si>
  <si>
    <t>834195540</t>
  </si>
  <si>
    <t>K052</t>
  </si>
  <si>
    <t>CY10zž</t>
  </si>
  <si>
    <t>1351858164</t>
  </si>
  <si>
    <t>K053</t>
  </si>
  <si>
    <t>Elektro kabelový zlab Mars 100x100 včetně spojek , krytu , příchytek , šroub, n matice , podložky , proúpoj uzemnění</t>
  </si>
  <si>
    <t>-1210965623</t>
  </si>
  <si>
    <t>K054</t>
  </si>
  <si>
    <t>elektroinstalační trubka tuhá PVC 8025 -</t>
  </si>
  <si>
    <t>-393070210</t>
  </si>
  <si>
    <t>K055</t>
  </si>
  <si>
    <t>elektroinstalační trubka tuhá PVC 8032</t>
  </si>
  <si>
    <t>1068364312</t>
  </si>
  <si>
    <t>K056</t>
  </si>
  <si>
    <t>elektroinstalaoční trubka tuhá PVC 8040</t>
  </si>
  <si>
    <t>1439339074</t>
  </si>
  <si>
    <t>K057</t>
  </si>
  <si>
    <t>elektroinstalační krabice včetně svorek IP 66 KSK 80</t>
  </si>
  <si>
    <t>1601147888</t>
  </si>
  <si>
    <t>K058</t>
  </si>
  <si>
    <t>elektrinstalační lišta plystová LH 60x40</t>
  </si>
  <si>
    <t>868466812</t>
  </si>
  <si>
    <t>K059</t>
  </si>
  <si>
    <t>elektrinstalační lišta plystová LH 40x40</t>
  </si>
  <si>
    <t>906246114</t>
  </si>
  <si>
    <t>K060</t>
  </si>
  <si>
    <t>protipožární ucpávka HILTY - CFS-F EI</t>
  </si>
  <si>
    <t>-1794554416</t>
  </si>
  <si>
    <t>K061</t>
  </si>
  <si>
    <t>revize pož ucpávky</t>
  </si>
  <si>
    <t>-1888082449</t>
  </si>
  <si>
    <t>stavební práce</t>
  </si>
  <si>
    <t>K062</t>
  </si>
  <si>
    <t>vybourání otvoru do cihel zdo 5x5 tl 45</t>
  </si>
  <si>
    <t>-1154883787</t>
  </si>
  <si>
    <t>K063</t>
  </si>
  <si>
    <t>provedení rýhy pro kabel vedení do 10x10 cm</t>
  </si>
  <si>
    <t>-1267796267</t>
  </si>
  <si>
    <t>K064</t>
  </si>
  <si>
    <t>vyhotovedení revizní zprávy</t>
  </si>
  <si>
    <t>1571841261</t>
  </si>
  <si>
    <t>K065</t>
  </si>
  <si>
    <t>zajištění bezmap stavu - proměření odpojení</t>
  </si>
  <si>
    <t>-1493768205</t>
  </si>
  <si>
    <t>K066</t>
  </si>
  <si>
    <t>zkušební provoz</t>
  </si>
  <si>
    <t>1220365415</t>
  </si>
  <si>
    <t>K067</t>
  </si>
  <si>
    <t>vyhotovedení polohopisného plány</t>
  </si>
  <si>
    <t>-1014600323</t>
  </si>
  <si>
    <t>K068</t>
  </si>
  <si>
    <t>vyhotovedení projektu skutečného provedení</t>
  </si>
  <si>
    <t>-748121943</t>
  </si>
  <si>
    <t>K069</t>
  </si>
  <si>
    <t>likvidace odpadu na skládku do 20 km</t>
  </si>
  <si>
    <t>-1981812338</t>
  </si>
  <si>
    <t>8 - VZT</t>
  </si>
  <si>
    <t>D2 - Zař. č.  1 - Větrání dialyzačního sálu, čekárny a ambulance</t>
  </si>
  <si>
    <t xml:space="preserve">    D3 - Zařízení a distribuční elementy</t>
  </si>
  <si>
    <t xml:space="preserve">    D4 - Potrubní trasa - Přívod venkovního vzduchu do jednotky  - e1 (vč. společné části se zař. 2)</t>
  </si>
  <si>
    <t xml:space="preserve">      D5 - Potrubí sk. I - pozinkované</t>
  </si>
  <si>
    <t xml:space="preserve">      D6 - Pozinkované potrubní tvarovky segmentové</t>
  </si>
  <si>
    <t xml:space="preserve">      D7 - Falcované pozinkované potrubí typu SPIRO</t>
  </si>
  <si>
    <t xml:space="preserve">    D8 - Potrubní trasa - Odvod vzduchu do venkovního prostředí - i2 (vč.společné části se zař. 2)</t>
  </si>
  <si>
    <t xml:space="preserve">      D9 - Ostatní zařízení potrubní trasy</t>
  </si>
  <si>
    <t xml:space="preserve">    D10 - Potrubní trasa - Přívod vzduchu do místností - e2</t>
  </si>
  <si>
    <t xml:space="preserve">    D11 - Potrubní trasa - Odvod vzduchu z místností - i1</t>
  </si>
  <si>
    <t xml:space="preserve">    D12 - Ostatní</t>
  </si>
  <si>
    <t>D13 - Zař. č.  2 - Větrání zázemí dialyzačního střediska</t>
  </si>
  <si>
    <t xml:space="preserve">    D14 - Potrubní trasa - Přívod venkovního vzduchu do jednotky  - e1</t>
  </si>
  <si>
    <t xml:space="preserve">    D15 - Potrubní trasa - Odvod vzduchu do venkovního prostředí - i2</t>
  </si>
  <si>
    <t xml:space="preserve">      D16 - Ohebné hadice</t>
  </si>
  <si>
    <t>D17 - Zař. č. 3 - Větrání sociálního zařízení</t>
  </si>
  <si>
    <t xml:space="preserve">    D18 - Potrubní trasa - Odvod vzduchu do venkovního prostředí</t>
  </si>
  <si>
    <t>D19 - Zař. č. 4 - Větrání skladu odpadu</t>
  </si>
  <si>
    <t>D20 - Ostatní dodávky souhrnné pro všechna zařízení</t>
  </si>
  <si>
    <t>Zař. č.  1 - Větrání dialyzačního sálu, čekárny a ambulance</t>
  </si>
  <si>
    <t>Zařízení a distribuční elementy</t>
  </si>
  <si>
    <t>Pol162</t>
  </si>
  <si>
    <t>Kompaktní VZT jednotka (parapetní provedení) se ZZT (rekuperační výměník) s vestavěnou regulací se vzdáleným přístupem, filtry G4 na přívodu a odvodu vzduchu, klapky se servopohonem na hrdlech e1 a i2, teplovodní výměník pro dohřev větracího vzduchu Orientace hrdel viz výkres Qp = Qo = 1170 m3/h, dpext = 450 Pa Pprac = (230V, 50 Hz, cca 1000 W) Pjmen = (230V, 50 Hz, cca 1560 W)</t>
  </si>
  <si>
    <t>Pol163</t>
  </si>
  <si>
    <t>Přívodní talířový ventil, d160 mm, vč. montážního kroužku</t>
  </si>
  <si>
    <t>Pol164</t>
  </si>
  <si>
    <t>Přívodní talířový ventil, d125 mm, vč. montážního kroužku</t>
  </si>
  <si>
    <t>Pol165</t>
  </si>
  <si>
    <t>Přívodní talířový ventil, d100 mm, vč. montážního kroužku</t>
  </si>
  <si>
    <t>Pol166</t>
  </si>
  <si>
    <t>Odvodní talířový ventil, d160 mm, vč. montážního kroužku</t>
  </si>
  <si>
    <t>Pol167</t>
  </si>
  <si>
    <t>Odvodní talířový ventil, d125 mm, vč. montážního kroužku</t>
  </si>
  <si>
    <t>Pol168</t>
  </si>
  <si>
    <t>Odvodní talířový ventil, d100 mm, vč. montážního kroužku</t>
  </si>
  <si>
    <t>Pol169</t>
  </si>
  <si>
    <t>Protidešťová žaluzie se sítí proti ptactvu 400x800</t>
  </si>
  <si>
    <t>Pol170</t>
  </si>
  <si>
    <t>Záslepka d100</t>
  </si>
  <si>
    <t>Pol171</t>
  </si>
  <si>
    <t>Záslepka d125</t>
  </si>
  <si>
    <t>Pol172</t>
  </si>
  <si>
    <t>Záslepka d160</t>
  </si>
  <si>
    <t>Potrubní trasa - Přívod venkovního vzduchu do jednotky  - e1 (vč. společné části se zař. 2)</t>
  </si>
  <si>
    <t>Potrubí sk. I - pozinkované</t>
  </si>
  <si>
    <t>Pol348</t>
  </si>
  <si>
    <t>Přechod symetrický 200x300/D315, L=400 mm Materiál: pozinkovaná ocel</t>
  </si>
  <si>
    <t>Pol349</t>
  </si>
  <si>
    <t>Odbočka 400x300/200x300mm, L=400mm, R100mm Materiál: pozinkovaná ocel</t>
  </si>
  <si>
    <t>Pol350</t>
  </si>
  <si>
    <t>Oblouk přechodový 90° - 300x400/800x400, R100mm Materiál: pozinkovaná ocel</t>
  </si>
  <si>
    <t>Pol351</t>
  </si>
  <si>
    <t>Potrubí čtyřhranné rovné 300x400mm, L=100VP (volná příruba) Materiál: pozinkovaná ocel</t>
  </si>
  <si>
    <t>Pol352</t>
  </si>
  <si>
    <t>Potrubí čtyřhranné rovné 800x400mm, L=600VP (volná příruba) Materiál: pozinkovaná ocel</t>
  </si>
  <si>
    <t>Pozinkované potrubní tvarovky segmentové</t>
  </si>
  <si>
    <t>Pol353</t>
  </si>
  <si>
    <t>Oblouk segmentový 90° - D315mm Materiál: pozinkovaná ocel</t>
  </si>
  <si>
    <t>Pol354</t>
  </si>
  <si>
    <t>Oblouk segmentový 45° - D315mm Materiál: pozinkovaná ocel</t>
  </si>
  <si>
    <t>Falcované pozinkované potrubí typu SPIRO</t>
  </si>
  <si>
    <t>Pol355</t>
  </si>
  <si>
    <t>Falcované potrubí rovné D315mm Materiál: pozinkovaná ocel</t>
  </si>
  <si>
    <t>Potrubní trasa - Odvod vzduchu do venkovního prostředí - i2 (vč.společné části se zař. 2)</t>
  </si>
  <si>
    <t>Ostatní zařízení potrubní trasy</t>
  </si>
  <si>
    <t>Pol356</t>
  </si>
  <si>
    <t>Tlumič hluku kulisový, 450x300 mm, L=1000mm, 3 kulisy á100 mm Materiál: pozinkovaná ocel</t>
  </si>
  <si>
    <t>Pol357</t>
  </si>
  <si>
    <t>Přechod symetrický 450x300/D315, L=300 mm Materiál: pozinkovaná ocel</t>
  </si>
  <si>
    <t>Pol358</t>
  </si>
  <si>
    <t>Přechod stranový 450x300/400x300, L=300 mm Materiál: pozinkovaná ocel</t>
  </si>
  <si>
    <t>Pol359</t>
  </si>
  <si>
    <t>Odskok 400x800/150, L=500 mm Materiál: pozinkovaná ocel</t>
  </si>
  <si>
    <t>Pol360</t>
  </si>
  <si>
    <t>Odbočka 400x300/300x300mm, L=500mm, R100mm Materiál: pozinkovaná ocel</t>
  </si>
  <si>
    <t>Pol361</t>
  </si>
  <si>
    <t>Oblouk 90° - 300x400, R100mm Materiál: pozinkovaná ocel</t>
  </si>
  <si>
    <t>Pol362</t>
  </si>
  <si>
    <t>Potrubí čtyřhranné rovné 400x800mm, L=100VP (volná příruba) Materiál: pozinkovaná ocel</t>
  </si>
  <si>
    <t>Potrubní trasa - Přívod vzduchu do místností - e2</t>
  </si>
  <si>
    <t>Pol363</t>
  </si>
  <si>
    <t>Tlumič hluku kulisový, 500x250 mm, L=1000mm, 3 kulisy á100 mm Materiál: pozinkovaná ocel</t>
  </si>
  <si>
    <t>Pol364</t>
  </si>
  <si>
    <t>Požární klapka s požární odolností min. EI 30 DP1 250x250 mm</t>
  </si>
  <si>
    <t>Pol365</t>
  </si>
  <si>
    <t>Odbočka 250x250/200x250/160x250, L=450mm, R100mm Materiál: pozinkovaná ocel</t>
  </si>
  <si>
    <t>Pol366</t>
  </si>
  <si>
    <t>Přechod symetrický 250x250/D315, L=300 mm Materiál: pozinkovaná ocel</t>
  </si>
  <si>
    <t>Pol367</t>
  </si>
  <si>
    <t>Přechod stranový 200x250/D200, L=300 mm Materiál: pozinkovaná ocel</t>
  </si>
  <si>
    <t>Pol368</t>
  </si>
  <si>
    <t>Přechod stranový 160x250/D160, L=300 mm Materiál: pozinkovaná ocel</t>
  </si>
  <si>
    <t>Pol369</t>
  </si>
  <si>
    <t>Přechod stranový 500x250/250x250, L=350 mm Materiál: pozinkovaná ocel</t>
  </si>
  <si>
    <t>Pol370</t>
  </si>
  <si>
    <t>Oblouk přechodový 90° - 500x250/250x250, R100mm Materiál: pozinkovaná ocel</t>
  </si>
  <si>
    <t>Pol371</t>
  </si>
  <si>
    <t>Oblouk 90° - 500x250, R100mm Materiál: pozinkovaná ocel</t>
  </si>
  <si>
    <t>Pol372</t>
  </si>
  <si>
    <t>Oblouk 90° - 250x250, R100mm Materiál: pozinkovaná ocel</t>
  </si>
  <si>
    <t>Pol373</t>
  </si>
  <si>
    <t>Oblouk 45° - 250x250, R100mm Materiál: pozinkovaná ocel</t>
  </si>
  <si>
    <t>Pol374</t>
  </si>
  <si>
    <t>Potrubí čtyřhranné rovné 250x250mm, L=1000 mm Materiál: pozinkovaná ocel</t>
  </si>
  <si>
    <t>Pol375</t>
  </si>
  <si>
    <t>Potrubí čtyřhranné rovné 250x250mm, L=400VP (volná příruba) Materiál: pozinkovaná ocel</t>
  </si>
  <si>
    <t>Pol376</t>
  </si>
  <si>
    <t>Potrubí čtyřhranné rovné 250x250mm, L=300VP (volná příruba) Materiál: pozinkovaná ocel</t>
  </si>
  <si>
    <t>Pol377</t>
  </si>
  <si>
    <t>Potrubí čtyřhranné rovné 250x250mm, L=650VP (volná příruba) Materiál: pozinkovaná ocel</t>
  </si>
  <si>
    <t>Pol378</t>
  </si>
  <si>
    <t>Potrubí čtyřhranné rovné 250x250mm, L=900VP (volná příruba) Materiál: pozinkovaná ocel</t>
  </si>
  <si>
    <t>Pol379</t>
  </si>
  <si>
    <t>Oblouk segmentový 90° - D200mm Materiál: pozinkovaná ocel</t>
  </si>
  <si>
    <t>Pol380</t>
  </si>
  <si>
    <t>Oblouk segmentový 90° - D125mm Materiál: pozinkovaná ocel</t>
  </si>
  <si>
    <t>Pol381</t>
  </si>
  <si>
    <t>Odbočka jednostranná 90° - D200/D125mm Materiál: pozinkovaná ocel</t>
  </si>
  <si>
    <t>Pol382</t>
  </si>
  <si>
    <t>Odbočka jednostranná 90° - D180/D180mm Materiál: pozinkovaná ocel</t>
  </si>
  <si>
    <t>Pol383</t>
  </si>
  <si>
    <t>Odbočka jednostranná 90° - D160/D160mm Materiál: pozinkovaná ocel</t>
  </si>
  <si>
    <t>Pol384</t>
  </si>
  <si>
    <t>Odbočka jednostranná 90° - D160/D125mm Materiál: pozinkovaná ocel</t>
  </si>
  <si>
    <t>Pol385</t>
  </si>
  <si>
    <t>Odbočka jednostranná 90° - D125/D125mm Materiál: pozinkovaná ocel</t>
  </si>
  <si>
    <t>Pol386</t>
  </si>
  <si>
    <t>Odbočka jednostranná 90° - D125/D100mm Materiál: pozinkovaná ocel</t>
  </si>
  <si>
    <t>Pol387</t>
  </si>
  <si>
    <t>Přechod osový D200/D180. Materiál: pozinkovaná ocel</t>
  </si>
  <si>
    <t>Pol388</t>
  </si>
  <si>
    <t>Přechod osový D180/D160. Materiál: pozinkovaná ocel</t>
  </si>
  <si>
    <t>Pol389</t>
  </si>
  <si>
    <t>Přechod osový D180/D125. Materiál: pozinkovaná ocel</t>
  </si>
  <si>
    <t>Pol390</t>
  </si>
  <si>
    <t>Přechod osový D160/D125. Materiál: pozinkovaná ocel</t>
  </si>
  <si>
    <t>Pol391</t>
  </si>
  <si>
    <t>Falcované potrubí rovné D200mm Materiál: pozinkovaná ocel</t>
  </si>
  <si>
    <t>Pol392</t>
  </si>
  <si>
    <t>Falcované potrubí rovné D180mm Materiál: pozinkovaná ocel</t>
  </si>
  <si>
    <t>Pol393</t>
  </si>
  <si>
    <t>Falcované potrubí rovné D160mm Materiál: pozinkovaná ocel</t>
  </si>
  <si>
    <t>Pol394</t>
  </si>
  <si>
    <t>Falcované potrubí rovné D125mm Materiál: pozinkovaná ocel</t>
  </si>
  <si>
    <t>Potrubní trasa - Odvod vzduchu z místností - i1</t>
  </si>
  <si>
    <t>Pol395</t>
  </si>
  <si>
    <t>Odbočka 250x250/180x250/180x250, L=380mm, R100mm Materiál: pozinkovaná ocel</t>
  </si>
  <si>
    <t>Pol396</t>
  </si>
  <si>
    <t>Přechod stranový 180x250/D180, L=300 mm Materiál: pozinkovaná ocel</t>
  </si>
  <si>
    <t>Pol397</t>
  </si>
  <si>
    <t>Odskok - 250x250/250x250,H125, L=500, R100mm Materiál: pozinkovaná ocel</t>
  </si>
  <si>
    <t>Pol398</t>
  </si>
  <si>
    <t>Potrubí čtyřhranné rovné 250x250mm, L=500VP (volná příruba) Materiál: pozinkovaná ocel</t>
  </si>
  <si>
    <t>Pol399</t>
  </si>
  <si>
    <t>Potrubí čtyřhranné rovné 250x250mm, L=350VP (volná příruba) Materiál: pozinkovaná ocel</t>
  </si>
  <si>
    <t>Pol400</t>
  </si>
  <si>
    <t>Oblouk segmentový 90° - D100mm Materiál: pozinkovaná ocel</t>
  </si>
  <si>
    <t>Pol401</t>
  </si>
  <si>
    <t>Oblouk segmentový 45° - D180mm Materiál: pozinkovaná ocel</t>
  </si>
  <si>
    <t>Pol402</t>
  </si>
  <si>
    <t>Oblouk segmentový 45° - D125mm Materiál: pozinkovaná ocel</t>
  </si>
  <si>
    <t>Pol403</t>
  </si>
  <si>
    <t>Odbočka jednostranná 90° - D180/D160mm Materiál: pozinkovaná ocel</t>
  </si>
  <si>
    <t>Pol404</t>
  </si>
  <si>
    <t>Odbočka jednostranná 90° - D180/D125mm Materiál: pozinkovaná ocel</t>
  </si>
  <si>
    <t>Pol405</t>
  </si>
  <si>
    <t>Odbočka jednostranná 90° - D160/D100mm Materiál: pozinkovaná ocel</t>
  </si>
  <si>
    <t>Pol406</t>
  </si>
  <si>
    <t>Odbočka jednostranná 90° - D100/D100mm Materiál: pozinkovaná ocel</t>
  </si>
  <si>
    <t>Pol407</t>
  </si>
  <si>
    <t>Přechod osový D125/D100. Materiál: pozinkovaná ocel</t>
  </si>
  <si>
    <t>Pol408</t>
  </si>
  <si>
    <t>Falcované potrubí rovné D100mm Materiál: pozinkovaná ocel</t>
  </si>
  <si>
    <t>Pol409</t>
  </si>
  <si>
    <t>Pomocný ocelový materiál</t>
  </si>
  <si>
    <t>Pol410</t>
  </si>
  <si>
    <t>Elektroinstalace - připojení na nadřazený řídící systém - viz projekt MaR</t>
  </si>
  <si>
    <t>Pol411</t>
  </si>
  <si>
    <t>Uvedení do provozu vč. nastavení systému</t>
  </si>
  <si>
    <t>Pol412</t>
  </si>
  <si>
    <t>Montážní a těsnící materiál</t>
  </si>
  <si>
    <t>Zař. č.  2 - Větrání zázemí dialyzačního střediska</t>
  </si>
  <si>
    <t>Pol413</t>
  </si>
  <si>
    <t>Kompaktní VZT jednotka (parapetní provedení) se ZZT (rekuperační výměník) s vestavěnou regulací se vzdáleným přístupem, filtry G4 na přívodu a odvodu vzduchu, klapky se servopohonem na hrdlech e1 a i2, teplovodní výměník pro dohřev větracího vzduchu Orientace hrdel viz výkres Qp = Qo = 1225 m3/h, dpext = 450 Pa Pprac = (230V, 50 Hz, cca 1000 W) Pjmen = (230V, 50 Hz, cca 1560 W)</t>
  </si>
  <si>
    <t>Pol414</t>
  </si>
  <si>
    <t>Dveřní mřížka 500x100 mm</t>
  </si>
  <si>
    <t>Potrubní trasa - Přívod venkovního vzduchu do jednotky  - e1</t>
  </si>
  <si>
    <t>Pol415</t>
  </si>
  <si>
    <t>Přechod symetrický 400x300/D315, L=300 mm Materiál: pozinkovaná ocel</t>
  </si>
  <si>
    <t>Potrubní trasa - Odvod vzduchu do venkovního prostředí - i2</t>
  </si>
  <si>
    <t>Pol416</t>
  </si>
  <si>
    <t>Tlumič hluku kulisový, 400x300 mm, L=1000mm, 3 kulisy á100 mm Materiál: pozinkovaná ocel</t>
  </si>
  <si>
    <t>Pol417</t>
  </si>
  <si>
    <t>Přechod osový 300x450/D315 mm, l = 250 mm</t>
  </si>
  <si>
    <t>Pol418</t>
  </si>
  <si>
    <t>Přechod osový 300x450/300x300 mm, l = 250 mm</t>
  </si>
  <si>
    <t>Pol419</t>
  </si>
  <si>
    <t>Oblouk 90° - 300x450, R100mm Materiál: pozinkovaná ocel</t>
  </si>
  <si>
    <t>Pol420</t>
  </si>
  <si>
    <t>Potrubí čtyřhranné rovné 300x300mm, L=150VP (volná příruba) Materiál: pozinkovaná ocel</t>
  </si>
  <si>
    <t>Pol421</t>
  </si>
  <si>
    <t>Tlumič hluku kulisový, 450x300 mm, L=750mm, 3 kulisy á100 mm Materiál: pozinkovaná ocel</t>
  </si>
  <si>
    <t>Pol422</t>
  </si>
  <si>
    <t>Požární klapka s požární odolností min. EI 30 DP1 D125 mm</t>
  </si>
  <si>
    <t>Pol423</t>
  </si>
  <si>
    <t>Odbočka 450x300/265x300/150x300, L=450mm, R100mm Materiál: pozinkovaná ocel</t>
  </si>
  <si>
    <t>Pol424</t>
  </si>
  <si>
    <t>Odbočka 250x150/150x150/200x150, L=450mm, R100mm Materiál: pozinkovaná ocel</t>
  </si>
  <si>
    <t>Pol425</t>
  </si>
  <si>
    <t>Přechod pravoúhlý 450x300/D315mm, L=350mm. Materiál: pozinkovaná ocel</t>
  </si>
  <si>
    <t>Pol426</t>
  </si>
  <si>
    <t>Přechod osový 200x150/D160mm, L=200mm. Materiál: pozinkovaná ocel</t>
  </si>
  <si>
    <t>Pol427</t>
  </si>
  <si>
    <t>Přechod osový 150x300/D160mm, L=300mm. Materiál: pozinkovaná ocel</t>
  </si>
  <si>
    <t>Pol428</t>
  </si>
  <si>
    <t>Přechod osový 150x150/D100mm, L=200mm. Materiál: pozinkovaná ocel</t>
  </si>
  <si>
    <t>Pol429</t>
  </si>
  <si>
    <t>Přechod pravoúhlý 265x300/265x150mm, L=300mm. Materiál: pozinkovaná ocel</t>
  </si>
  <si>
    <t>Pol430</t>
  </si>
  <si>
    <t>Přechod osový 265x150/250x150mm, L=250mm. Materiál: pozinkovaná ocel</t>
  </si>
  <si>
    <t>Pol431</t>
  </si>
  <si>
    <t>Oblouk 90° - 265x150, R100mm Materiál: pozinkovaná ocel</t>
  </si>
  <si>
    <t>Pol432</t>
  </si>
  <si>
    <t>Oblouk 90° - 200x150, R100mm Materiál: pozinkovaná ocel</t>
  </si>
  <si>
    <t>Pol433</t>
  </si>
  <si>
    <t>Potrubí čtyřhranné rovné 265x150mm, L=1000mm, přírubové. Materiál: pozinkovaná ocel</t>
  </si>
  <si>
    <t>Pol434</t>
  </si>
  <si>
    <t>Potrubí čtyřhranné rovné 265x150mm, L=500VP (volná příruba) Materiál: pozinkovaná ocel</t>
  </si>
  <si>
    <t>Pol435</t>
  </si>
  <si>
    <t>Potrubí čtyřhranné rovné 265x150mm, L=250VP (volná příruba) Materiál: pozinkovaná ocel</t>
  </si>
  <si>
    <t>Pol436</t>
  </si>
  <si>
    <t>Potrubí čtyřhranné rovné 250x150mm, L=1000mm, přírubové. Materiál: pozinkovaná ocel</t>
  </si>
  <si>
    <t>Pol437</t>
  </si>
  <si>
    <t>Potrubí čtyřhranné rovné 250x150mm, L=800mmVP (volná příruba), přírubové. Materiál: pozinkovaná ocel</t>
  </si>
  <si>
    <t>Pol438</t>
  </si>
  <si>
    <t>Potrubí čtyřhranné rovné 200x150mm, L=1000mm, přírubové. Materiál: pozinkovaná ocel</t>
  </si>
  <si>
    <t>Pol439</t>
  </si>
  <si>
    <t>Potrubí čtyřhranné rovné 200x150mm, L=800VP (volná příruba) Materiál: pozinkovaná ocel</t>
  </si>
  <si>
    <t>Pol440</t>
  </si>
  <si>
    <t>Potrubí čtyřhranné rovné 200x150mm, L=450VP (volná příruba) Materiál: pozinkovaná ocel</t>
  </si>
  <si>
    <t>Pol441</t>
  </si>
  <si>
    <t>Potrubí čtyřhranné rovné 200x150mm, L=250VP (volná příruba) Materiál: pozinkovaná ocel</t>
  </si>
  <si>
    <t>Pol442</t>
  </si>
  <si>
    <t>Zhotovení hrdla do čtyřhranného potrubí d125 mm Materiál: pozinkovaná ocel</t>
  </si>
  <si>
    <t>Pol443</t>
  </si>
  <si>
    <t>Odbočka - kalhotový kus 45° - D160/D125mm Materiál: pozinkovaná ocel</t>
  </si>
  <si>
    <t>Pol444</t>
  </si>
  <si>
    <t>Odbočka 265x150/125x150, L=325mm, R100mm Materiál: pozinkovaná ocel</t>
  </si>
  <si>
    <t>Pol445</t>
  </si>
  <si>
    <t>Odbočka 265x150/200x150/125x150, L=325mm, R100mm Materiál: pozinkovaná ocel</t>
  </si>
  <si>
    <t>Pol446</t>
  </si>
  <si>
    <t>Odbočka 200x150/180x150/100x150, L=300mm, R100mm Materiál: pozinkovaná ocel</t>
  </si>
  <si>
    <t>Pol447</t>
  </si>
  <si>
    <t>Odbočka 180x150/100x150, L=300mm, R100mm Materiál: pozinkovaná ocel</t>
  </si>
  <si>
    <t>Pol448</t>
  </si>
  <si>
    <t>Přechod pravoúhlý 265x150/D225mm, L=300mm. Materiál: pozinkovaná ocel</t>
  </si>
  <si>
    <t>Pol449</t>
  </si>
  <si>
    <t>Přechod osový 180x150/D160mm, L=250mm. Materiál: pozinkovaná ocel</t>
  </si>
  <si>
    <t>Pol450</t>
  </si>
  <si>
    <t>Přechod osový 125x150/D125mm, L=250mm. Materiál: pozinkovaná ocel</t>
  </si>
  <si>
    <t>Pol451</t>
  </si>
  <si>
    <t>Přechod osový 100x150/D125mm, L=250mm. Materiál: pozinkovaná ocel</t>
  </si>
  <si>
    <t>Pol452</t>
  </si>
  <si>
    <t>Potrubí čtyřhranné rovné 265x150mm, L=850VP (volná příruba), přírubové. Materiál: pozinkovaná ocel</t>
  </si>
  <si>
    <t>Pol453</t>
  </si>
  <si>
    <t>Potrubí čtyřhranné rovné 200x150mm, L=1000VP (volná příruba), přírubové. Materiál: pozinkovaná ocel</t>
  </si>
  <si>
    <t>Pol454</t>
  </si>
  <si>
    <t>Potrubí čtyřhranné rovné 180x150mm, L=1000mm, přírubové. Materiál: pozinkovaná ocel</t>
  </si>
  <si>
    <t>Pol455</t>
  </si>
  <si>
    <t>Potrubí čtyřhranné rovné 180x150mm, L=600mm, přírubové. Materiál: pozinkovaná ocel</t>
  </si>
  <si>
    <t>Pol456</t>
  </si>
  <si>
    <t>Potrubí čtyřhranné rovné 180x150mm, L=500VP (volná příruba), přírubové. Materiál: pozinkovaná ocel</t>
  </si>
  <si>
    <t>Pol457</t>
  </si>
  <si>
    <t>Oblouk segmentový 90° - D250mm Materiál: pozinkovaná ocel</t>
  </si>
  <si>
    <t>Pol458</t>
  </si>
  <si>
    <t>Oblouk segmentový 45° - D250mm Materiál: pozinkovaná ocel</t>
  </si>
  <si>
    <t>Pol459</t>
  </si>
  <si>
    <t>Oblouk segmentový 30° - D250mm Materiál: pozinkovaná ocel</t>
  </si>
  <si>
    <t>Pol460</t>
  </si>
  <si>
    <t>Odbočka jednostranná 90° - D315/D125mm Materiál: pozinkovaná ocel</t>
  </si>
  <si>
    <t>Pol461</t>
  </si>
  <si>
    <t>Odbočka jednostranná 90° - D250/D225mm Materiál: pozinkovaná ocel</t>
  </si>
  <si>
    <t>Pol462</t>
  </si>
  <si>
    <t>Přechod osový D315/D225. Materiál: pozinkovaná ocel</t>
  </si>
  <si>
    <t>Pol463</t>
  </si>
  <si>
    <t>Přechod osový D250/D125. Materiál: pozinkovaná ocel</t>
  </si>
  <si>
    <t>Pol464</t>
  </si>
  <si>
    <t>Falcované potrubí rovné D250mm Materiál: pozinkovaná ocel</t>
  </si>
  <si>
    <t>D16</t>
  </si>
  <si>
    <t>Ohebné hadice</t>
  </si>
  <si>
    <t>Pol465</t>
  </si>
  <si>
    <t>Hadice ohebná d 125 Materiál: AL laminát vyztužený ocelovým kordem</t>
  </si>
  <si>
    <t>Pol466</t>
  </si>
  <si>
    <t>Požární těsnění prostupů</t>
  </si>
  <si>
    <t>Pol467</t>
  </si>
  <si>
    <t>Požární obklad EI30 DP1</t>
  </si>
  <si>
    <t>D17</t>
  </si>
  <si>
    <t>Zař. č. 3 - Větrání sociálního zařízení</t>
  </si>
  <si>
    <t>D18</t>
  </si>
  <si>
    <t>Potrubní trasa - Odvod vzduchu do venkovního prostředí</t>
  </si>
  <si>
    <t>Pol468</t>
  </si>
  <si>
    <t>Potrubní diagonální ventilátor d100 mm (80 m3/h, dp = 90 Pa), (230V, 50 Hz, 28 W)</t>
  </si>
  <si>
    <t>Pol469</t>
  </si>
  <si>
    <t>Pružná manžeta d100</t>
  </si>
  <si>
    <t>Pol470</t>
  </si>
  <si>
    <t>Protidešťová stříška D100 mm Materiál: pozinkovaná ocel</t>
  </si>
  <si>
    <t>Pol471</t>
  </si>
  <si>
    <t>Odbočka jednostranná 90° - D100/D100mm, spodní vývod s odvodem kondenzátu Materiál: pozinkovaná ocel</t>
  </si>
  <si>
    <t>Pol472</t>
  </si>
  <si>
    <t>Zátka D100 mm Materiál: pozinkovaná ocel</t>
  </si>
  <si>
    <t>Pol473</t>
  </si>
  <si>
    <t>Elektroinstalace (připojení ovládacích prvků) - viz projekt elektro</t>
  </si>
  <si>
    <t>Pol474</t>
  </si>
  <si>
    <t>Oplechování prostupu VZT potrubí střechou</t>
  </si>
  <si>
    <t>Pol475</t>
  </si>
  <si>
    <t>D19</t>
  </si>
  <si>
    <t>Zař. č. 4 - Větrání skladu odpadu</t>
  </si>
  <si>
    <t>Pol476</t>
  </si>
  <si>
    <t>Odtahový nástřešní ventilátor d160 mm (150 m3/h, dp = 170 Pa), (230V, 50 Hz, 50 W)</t>
  </si>
  <si>
    <t>Pol477</t>
  </si>
  <si>
    <t>Montážní podstavec pod ventilátor, izolovaný</t>
  </si>
  <si>
    <t>Pol478</t>
  </si>
  <si>
    <t>Zpětná klapka d160 do vertikálního potrubí</t>
  </si>
  <si>
    <t>Pol479</t>
  </si>
  <si>
    <t>Odbočka jednostranná 90° - D160/D125mm, spodní vývod s odvodem kondenzátu Materiál: pozinkovaná ocel</t>
  </si>
  <si>
    <t>Pol480</t>
  </si>
  <si>
    <t>Spínací hodiny</t>
  </si>
  <si>
    <t>Pol481</t>
  </si>
  <si>
    <t>444</t>
  </si>
  <si>
    <t>D20</t>
  </si>
  <si>
    <t>Ostatní dodávky souhrnné pro všechna zařízení</t>
  </si>
  <si>
    <t>Pol482</t>
  </si>
  <si>
    <t>Izolace potrubí syntetickým kaučukem tl. 16mm vč. opláštění AL folií</t>
  </si>
  <si>
    <t>446</t>
  </si>
  <si>
    <t>Pol483</t>
  </si>
  <si>
    <t>Izolace potrubí min. vatou tl. 30mm vč. opláštění AL folií</t>
  </si>
  <si>
    <t>448</t>
  </si>
  <si>
    <t>Pol484</t>
  </si>
  <si>
    <t>Plošina, lešení do 5 m</t>
  </si>
  <si>
    <t>450</t>
  </si>
  <si>
    <t>Pol485</t>
  </si>
  <si>
    <t>Dokumentace skutečného provedení</t>
  </si>
  <si>
    <t>452</t>
  </si>
  <si>
    <t>Pol486</t>
  </si>
  <si>
    <t>Dopracování prováděcí projektové dokumentace podle skutečně dodávaných jednotek</t>
  </si>
  <si>
    <t>454</t>
  </si>
  <si>
    <t>Pol487</t>
  </si>
  <si>
    <t>Výrobní a dílenská dokumentace</t>
  </si>
  <si>
    <t>456</t>
  </si>
  <si>
    <t>Pol488</t>
  </si>
  <si>
    <t>Stavební výpomoci</t>
  </si>
  <si>
    <t>458</t>
  </si>
  <si>
    <t>Pol489</t>
  </si>
  <si>
    <t>Doprava na stavbu</t>
  </si>
  <si>
    <t>460</t>
  </si>
  <si>
    <t>3 - Technologie</t>
  </si>
  <si>
    <t>1 - Centrální míchání a panely</t>
  </si>
  <si>
    <t>HSV - HSV</t>
  </si>
  <si>
    <t xml:space="preserve">    821 - Centrální míchání a panely</t>
  </si>
  <si>
    <t>821</t>
  </si>
  <si>
    <t>K070</t>
  </si>
  <si>
    <t xml:space="preserve">Dialyzační instalační lišta průběžná
pro připojení jednoho dialyzačního místa v technické místnosti m.č.2.03 – v konfiguraci celkem 4 ks.
dialyzační nástěnná instalační lišta pro možné připojení jednoho dialyzačního přístroje 
instalační lišta splňující příslušné hygienické požadavky pro pracoviště dialýzy
rozměr instalační průběžné lišty cca: šířka 500 mm, výška 130 mm, hloubka 70 mm 
panel obsahuje T-kus pro připojení permeátu v materiálu PEX-A 25mm a je ukončen nerez uzavírací rychlospojkou
odpad v panelu je ukončen připojením na rychlospojku a je ukončen tak, aby nedocházelo k mikrobiologické kontaminaci monitoru z odpadní kanalizace, tzn. je přerušen vzduchovou mezerou
odpad opatřen protizápachovou zátkou (sifón
panel je vybaven i vývody pro dva typy koncentrátu včetně dvou rychlospojek 
dodávce panelu jsou i všechny hadicové protikusy rychlospojek permeátu, odpadu a 2x koncentrátu pro dial. monitory
celý panel je zakryt krycí panelem s popisy
osazení panelu: 1x rychlospojka pro přívod permeátu
 2x rychlospojka pro přívod koncentrátu
 1x rychlospojou pro odpad
dodávka včetně instalace panelů bez napojení na rozvody /zajistí dodavatel ZTI/
</t>
  </si>
  <si>
    <t>520449337</t>
  </si>
  <si>
    <t>K071</t>
  </si>
  <si>
    <t>Dialyzační panel - pro jeden dialyzační monitor
slouží pro připojení jednoho dialyzačního monitoru – v konfiguraci celkem 6 ks. 
panel splňující příslušné hygienické požadavky pro pracoviště dialýzy (pro připojení dialyzačních přístrojů k rozvodům permeátu, koncentrátu a odpadu)
panel bude osazen zásuvkami 230V , RJ45 a pospojením
rozměr dialyzačního panelu cca: šířka 390 mm, výška 880 mm, hloubka 150 mm 
panel obsahuje T-kus pro připojení permeátu v materiálu PEX-A 25mm a je ukončen nerez uzavírací rychlospojkou
odpad v panelu je ukončen připojením na nerez rychlospojku a je ukončen tak, aby nedocházelo k mikrobiologické kontaminaci monitoru z odpadní kanalizace, tzn. je přerušen vzduchovou mezerou
odpad opatřen protizápachovou zátkou (sifón)
panel je vybaven i vývody pro dva typy koncentrátu včetně dvou rychlospojek 
dodávce panelu jsou i všechny hadicové protikusy rychlospojek permeátu, odpadu a 2x koncentrátu
jednoduše demontovatelný čelní panel pro snadný servisní přístup
celý panel je zakryt krycí panelem s popisy
dále v panelu bude i volné místo pro možnost instalací přivolávacího systému sestra a pacient, popř. konektorem sluchátek /dodávka slaboproudu/. 
rozvod centrálního kyslíku bude instalován mimo tyto panely
osazení panelu: 5x el. zásuvka 230V bílá
 3x konektory pro ochranné pospojování
 1x datová zásuvka (2xRJ45)
 1x rychlospojka pro přívod permeátu
 2x rychlospojka pro přívod koncentrátu
 1x rychlospojou pro odpad
dodávka včetně instalace panelů bez napojení na rozvody a elektro /zajistí ZTI a dodavatel elektro/</t>
  </si>
  <si>
    <t>274836318</t>
  </si>
  <si>
    <t>K072</t>
  </si>
  <si>
    <t xml:space="preserve">Dialyzační panel - pro dva dialyzační monitor
slouží pro připojení jednoho dialyzačního monitoru – v konfiguraci celkem 7 ks. 
panel splňující příslušné hygienické požadavky pro pracoviště dialýzy (pro připojení dialyzačních přístrojů k rozvodům permeátu, koncentrátu a odpadu)
panel bude osazen zásuvkami 230V , RJ45 a pospojením
rozměr dialyzačního panelu cca: šířka 390 mm, výška 880 mm, hloubka 150 mm 
panel obsahuje 2x T-kus pro připojení permeátu v materiálu PEX-A 25mm a je ukončen nerez 2x uzavírací rychlospojkou
odpad v panelu je ukončen připojením na nerez rychlospojku a je ukončen tak, aby nedocházelo k mikrobiologické kontaminaci monitoru z odpadní kanalizace, tzn. je přerušen vzduchovou mezerou
odpad opatřen protizápachovou zátkou (sifón)
panel je vybaven i vývody pro dva typy koncentrátu včetně dvou rychlospojek 
dodávce panelu jsou i všechny hadicové protikusy rychlospojek 2x permeátu, 2x odpadu a 4x koncentrátu
celý panel je zakryt krycí panelem s popisy
jednoduše demontovatelný čelní panel pro snadný servisní přístup
dále v panelu bude i volné místo pro možnost instalací přivolávacího systému sestra a pacient, popř. konektorem sluchátek /dodávka slaboproudu/. 
rozvod centrálního kyslíku bude instalován mimo tyto panely
osazení panelu: 8x el. zásuvka 230V bílá
 6x konektory pro ochranné pospojování
 2x datová zásuvka (2xRJ45)
 2x rychlospojka pro přívod permeátu
 4x rychlospojka pro přívod koncentrátu
 2x rychlospojou pro odpad
dodávka včetně instalace panelů bez napojení na rozvody a elektro /zajistí ZTI a dodavatel elektro/
</t>
  </si>
  <si>
    <t>813068860</t>
  </si>
  <si>
    <t>K073</t>
  </si>
  <si>
    <t xml:space="preserve">technologie přípravy koncentrátu pro hemodialýzu v 1.PP
Zařízení musí umožnit přípravu 2 typů kyselých dialyzačních koncentrátů pro potřeby hemodialyzačního střediska podle volby uživatele. Zařízení musí být vybaveno zásobníky pro připravené koncentráty, systémem distribuce připravených koncentrátů k dialyzačním přístrojům a musí zajistit současný, neomezený provoz min. 24 dialyzačních monitorů. Zajištění nepřetržité dodávky koncentrátu, tzn. Bude zajištěn nepřetržitý chod HD střediska. Možnost míchání koncentrátu v poměru 1+34 nebo 1+44. Zařízení musí namíchat kyselý dialyzační koncentrát z permeátu vyprodukovaného reverzní osmózou – min. dávka míchání 600 litrů koncentrátu při koncentraci 1+44 nebo min. 500 litrů při koncentraci 1+34 . Systém musí zajistit plně automaticky hustotu namíchaného koncentrátu s ochranou proti produkci odchylného složení koncentrátu. Systém zdrojových zásobníků musí být uzavřený, tzn. je vyloučena chyba lidského faktoru při přípravě koncentrátu i jeho distribuci do zásobníků koncentrátu.
Systém musí zajistit konstantní kvalitu koncentrátu nezávislou na lidském faktoru obsluhy ze strany personálu dialyzačního střediska. Potrubí pro rozvod koncentrátu (celkem dva koncentráty) od skladovacích tanků k jednotlivým místům pracoviště dialýzy, vedení každého koncentrátu musí být barevně odlišeno – rozvod koncentrátu dodávka stavby (není součástí technologie přípravy koncentrátu). Uskladnění výsledného produktu ve skladovacích zásobnících o minimálním objemu 2 x 750 litrů koncentrátu pro každý typ, nebo 1 x 1500 litrů koncentrátu pro každý typ. 
Rozvod dialyzačního koncentrátu přes řídící jednotku umožňující přepínání mezi zásobníky. Tlakové řízení spotřeby koncentrátu dle potřeby jednotlivých dialyzačních přístrojů. Musí být zajištěn dálkový přístup k systému centrálního míchání pro případ vzdáleného servisu, či kalibrace. Obsluha HD střediska bude mít vzdálený náhled na aktuální stav míchacího zařízení, tzn. minimálně aktuální stav zásoby koncentrátů v zásobnících. Systém uchovává data o provedených míchacích procesech, tzn. minimálně datum, typ koncentrátu, zásobní tank, číslo šarže zdrojového zásobníku. Automatický proplach rozvodů a recirkulace. Zdrojové zásobníky koncentrátů musí být mobilní a snadno transportovatelné, hmotnost cca 300-350 kg. Zdrojové zásobníky koncentrátů musí být recyklovatelné = vratné. 
Systém musí být certifikován jako zdravotnický prostředek dle směrnice EHS 93/42 (Medical device). Zajištění kompletní dodávky, tzn. montáž technologického celku zařízení pro míchání koncentrátů včetně všech doplňkových a pomocných konstrukcí, materiálu a prací včetně dopravy.
dodávka včetně instalace technologie
</t>
  </si>
  <si>
    <t>-702544507</t>
  </si>
  <si>
    <t>2 - Rozvody medicinálních plynů</t>
  </si>
  <si>
    <t xml:space="preserve">    721 - Rozvody</t>
  </si>
  <si>
    <t xml:space="preserve">    722 - Společné náklady</t>
  </si>
  <si>
    <t xml:space="preserve">    723 - Technologie</t>
  </si>
  <si>
    <t>Rozvody</t>
  </si>
  <si>
    <t>K173</t>
  </si>
  <si>
    <t>Trubka Cu průměr 12x1</t>
  </si>
  <si>
    <t>-2072528257</t>
  </si>
  <si>
    <t>"Výpočet (oměřeno z výkresu)"</t>
  </si>
  <si>
    <t>11+7+2+1+11+4+9+4+5</t>
  </si>
  <si>
    <t>K174</t>
  </si>
  <si>
    <t>Trubka Cu průměr 18x1</t>
  </si>
  <si>
    <t>-2066369201</t>
  </si>
  <si>
    <t>"Výpočet (oměřeno z výkresu)</t>
  </si>
  <si>
    <t>3+4+3+3+10+7+1+3</t>
  </si>
  <si>
    <t>K175</t>
  </si>
  <si>
    <t>Trubka Cu průměr 22x1</t>
  </si>
  <si>
    <t>-1452476126</t>
  </si>
  <si>
    <t>3+9</t>
  </si>
  <si>
    <t>K176</t>
  </si>
  <si>
    <t>Trubka Cu pruměr 28x1</t>
  </si>
  <si>
    <t>1144165062</t>
  </si>
  <si>
    <t>"Výpočet (oměřeno z výkresu</t>
  </si>
  <si>
    <t>(6+14+17+11)+(27+2+8+4)+(16+4+4)</t>
  </si>
  <si>
    <t>K177</t>
  </si>
  <si>
    <t>Armatury Cu do pr. 12</t>
  </si>
  <si>
    <t>246307040</t>
  </si>
  <si>
    <t>"Výpočet (oměřeno z výkresu):</t>
  </si>
  <si>
    <t>60+11+10</t>
  </si>
  <si>
    <t>K178</t>
  </si>
  <si>
    <t>Armatury Cu do pr. 18</t>
  </si>
  <si>
    <t>531711443</t>
  </si>
  <si>
    <t>6+2+7</t>
  </si>
  <si>
    <t>K179</t>
  </si>
  <si>
    <t>Armatury Cu do pr. 22</t>
  </si>
  <si>
    <t>-2011428045</t>
  </si>
  <si>
    <t>"Výpočet (oměřeno z výkresu):"</t>
  </si>
  <si>
    <t>2+3</t>
  </si>
  <si>
    <t>K180</t>
  </si>
  <si>
    <t>Armatury Cu do pr. 28</t>
  </si>
  <si>
    <t>-1311614237</t>
  </si>
  <si>
    <t>4+8+10+21</t>
  </si>
  <si>
    <t>K181</t>
  </si>
  <si>
    <t>Pájka Ag 45 + pasta</t>
  </si>
  <si>
    <t>789261598</t>
  </si>
  <si>
    <t>(54+34+12+113)/ 112</t>
  </si>
  <si>
    <t>K182</t>
  </si>
  <si>
    <t>Ocelový chránič 31,8x2,6- trubka svař.3/4", pr.18</t>
  </si>
  <si>
    <t>1893503923</t>
  </si>
  <si>
    <t>K183</t>
  </si>
  <si>
    <t>Ocelový chránič 44,5x3,2- trubka svař.5/4", pr.28</t>
  </si>
  <si>
    <t>284543765</t>
  </si>
  <si>
    <t>2+1+1+1+1</t>
  </si>
  <si>
    <t>K184</t>
  </si>
  <si>
    <t>Izolace potrubí v zemi do pr. 28- ISOFIX</t>
  </si>
  <si>
    <t>2001995585</t>
  </si>
  <si>
    <t>5+15+14+11</t>
  </si>
  <si>
    <t>K185</t>
  </si>
  <si>
    <t>Signalizační krycí folie žlutá- šířka 220mm</t>
  </si>
  <si>
    <t>1846579461</t>
  </si>
  <si>
    <t>K186</t>
  </si>
  <si>
    <t>Konzola jednoduchá (1- trubka)</t>
  </si>
  <si>
    <t>-2022440788</t>
  </si>
  <si>
    <t>36+24</t>
  </si>
  <si>
    <t>K187</t>
  </si>
  <si>
    <t>Konzola složitá (2- trubky)</t>
  </si>
  <si>
    <t>-1079109363</t>
  </si>
  <si>
    <t>K188</t>
  </si>
  <si>
    <t>Konzola složitá (3- trubky)</t>
  </si>
  <si>
    <t>-217203809</t>
  </si>
  <si>
    <t>K189</t>
  </si>
  <si>
    <t>kulový kohout DN32 (5/4") vč. šroubení na 28</t>
  </si>
  <si>
    <t>1768543297</t>
  </si>
  <si>
    <t>1+1+1+1</t>
  </si>
  <si>
    <t>K190</t>
  </si>
  <si>
    <t>Ventilová skříň 2x plyn, podomítková, vč. Signalizace (2x ventil, 2x připojení zálohy, 2x čidlo snímání tlaku)</t>
  </si>
  <si>
    <t>1807891436</t>
  </si>
  <si>
    <t>K191</t>
  </si>
  <si>
    <t>Redukční stanice- kyslík 100m3/hod</t>
  </si>
  <si>
    <t>519678022</t>
  </si>
  <si>
    <t>K192</t>
  </si>
  <si>
    <t>Odvodnění medicinálních plynů</t>
  </si>
  <si>
    <t>-117291555</t>
  </si>
  <si>
    <t>1+1</t>
  </si>
  <si>
    <t>K193</t>
  </si>
  <si>
    <t>Nátěrové hmoty, značení</t>
  </si>
  <si>
    <t>-1788522638</t>
  </si>
  <si>
    <t>54+34+12+113</t>
  </si>
  <si>
    <t>K194</t>
  </si>
  <si>
    <t>Tlaková zkouška- úseková</t>
  </si>
  <si>
    <t>-191465333</t>
  </si>
  <si>
    <t>K195</t>
  </si>
  <si>
    <t>Zkouška těsnosti - závěr.</t>
  </si>
  <si>
    <t>2071199450</t>
  </si>
  <si>
    <t>K196</t>
  </si>
  <si>
    <t>Zkoušky rozvodů med.plynů dle ISO ČSN EN 7396-1</t>
  </si>
  <si>
    <t>-1965666273</t>
  </si>
  <si>
    <t>K197</t>
  </si>
  <si>
    <t>Profuk dusíkem</t>
  </si>
  <si>
    <t>-646939176</t>
  </si>
  <si>
    <t>K198</t>
  </si>
  <si>
    <t>Ochranný plyn pro pájení Cu trubek dle EN 7396-1</t>
  </si>
  <si>
    <t>1457327560</t>
  </si>
  <si>
    <t>K199</t>
  </si>
  <si>
    <t>Napojení na stávající rozvody do pr. 28</t>
  </si>
  <si>
    <t>1410304104</t>
  </si>
  <si>
    <t>Společné náklady</t>
  </si>
  <si>
    <t>K200</t>
  </si>
  <si>
    <t>Výchozí revize rozvodů medicinálních plynů</t>
  </si>
  <si>
    <t>211273573</t>
  </si>
  <si>
    <t>K201</t>
  </si>
  <si>
    <t>Výchozí revize instalovaných elektrických zařízení</t>
  </si>
  <si>
    <t>-1877917837</t>
  </si>
  <si>
    <t>K202</t>
  </si>
  <si>
    <t>Předání, proškolení obsluhy</t>
  </si>
  <si>
    <t>1346862372</t>
  </si>
  <si>
    <t>K203</t>
  </si>
  <si>
    <t>Zařízení stavby,přípomoce</t>
  </si>
  <si>
    <t>-397302820</t>
  </si>
  <si>
    <t>K204</t>
  </si>
  <si>
    <t>Zakreslení skutečného stavu</t>
  </si>
  <si>
    <t>-1517426526</t>
  </si>
  <si>
    <t>K205</t>
  </si>
  <si>
    <t>Dopravné</t>
  </si>
  <si>
    <t>1542633386</t>
  </si>
  <si>
    <t>K206</t>
  </si>
  <si>
    <t>Terminální jednotka</t>
  </si>
  <si>
    <t>-1265575217</t>
  </si>
  <si>
    <t>3+3+3+3+3+3+2</t>
  </si>
  <si>
    <t>VRN - Ostatní a vedlejší náklady</t>
  </si>
  <si>
    <t>2222</t>
  </si>
  <si>
    <t>Statik (posudky, návrhy, přejímky, součínnost se stavbou atd.)</t>
  </si>
  <si>
    <t>-1486571873</t>
  </si>
  <si>
    <t>K001</t>
  </si>
  <si>
    <t>Zpracování realizační a výrobní dokumentace, technologických postupů atd</t>
  </si>
  <si>
    <t>65492959</t>
  </si>
  <si>
    <t>Revize, zkoušky, měření, testy</t>
  </si>
  <si>
    <t>1248852453</t>
  </si>
  <si>
    <t>Geolog (posudky, návrhy, přejímky, součínnost se stavbou atd.)</t>
  </si>
  <si>
    <t>629062458</t>
  </si>
  <si>
    <t>1109805735</t>
  </si>
  <si>
    <t>Zajištění podkladů ke kolaudaci stavby</t>
  </si>
  <si>
    <t>-1498316088</t>
  </si>
  <si>
    <t>Návrh a zpracování plánu organizace výstavby, harmonogram prací</t>
  </si>
  <si>
    <t>-2084918440</t>
  </si>
  <si>
    <t>Vzorkování</t>
  </si>
  <si>
    <t>1624597761</t>
  </si>
  <si>
    <t>x1</t>
  </si>
  <si>
    <t>Geodetické práce
geodetické zaměření skutečného provedení, zhotovení geometrického plánu, vytýčení sítí, vytýčení stavby atd.</t>
  </si>
  <si>
    <t>-1675871320</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</si>
  <si>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</si>
  <si>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</si>
  <si>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341802221</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</si>
  <si>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</si>
  <si>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</si>
  <si>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1434427732</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</si>
  <si>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</si>
  <si>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</si>
  <si>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245334128</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</si>
  <si>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</si>
  <si>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</si>
  <si>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-1512293290</t>
  </si>
  <si>
    <t>K247</t>
  </si>
  <si>
    <t>Rozpočtová rezerva- uchazeč vyplní částku 1.500.000,- Čeprání pouze se souhlasem investora na základě předloženého soupisu více a méně prací</t>
  </si>
  <si>
    <t>-1399960935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</si>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</sst>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7">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
      <patternFill patternType="solid">
        <fgColor rgb="FFFFFF0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6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8"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32"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4" fillId="0" borderId="10" xfId="0" applyNumberFormat="1" applyFont="1" applyBorder="1" applyAlignment="1">
      <alignment/>
    </xf>
    <xf numFmtId="166" fontId="34" fillId="0" borderId="11"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8"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2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Font="1"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167" fontId="23" fillId="2" borderId="22" xfId="0" applyNumberFormat="1" applyFont="1" applyFill="1" applyBorder="1" applyAlignment="1" applyProtection="1">
      <alignment vertical="center"/>
      <protection locked="0"/>
    </xf>
    <xf numFmtId="0" fontId="0" fillId="0" borderId="19" xfId="0" applyFont="1" applyBorder="1" applyAlignment="1">
      <alignment vertical="center"/>
    </xf>
    <xf numFmtId="0" fontId="0" fillId="0" borderId="20" xfId="0" applyBorder="1" applyAlignment="1">
      <alignment vertical="center"/>
    </xf>
    <xf numFmtId="0" fontId="0" fillId="0" borderId="21" xfId="0" applyFont="1" applyBorder="1" applyAlignment="1">
      <alignment vertical="center"/>
    </xf>
    <xf numFmtId="0" fontId="23" fillId="0" borderId="22" xfId="0" applyFont="1" applyBorder="1" applyAlignment="1" applyProtection="1">
      <alignment horizontal="left" vertical="top" wrapText="1"/>
      <protection locked="0"/>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applyAlignment="1">
      <alignment/>
    </xf>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8" fillId="0" borderId="0" xfId="0" applyFont="1" applyAlignment="1">
      <alignment horizontal="left" vertical="center" wrapText="1"/>
    </xf>
    <xf numFmtId="0" fontId="31" fillId="0" borderId="0" xfId="0" applyFont="1" applyAlignment="1">
      <alignment horizontal="left" vertical="center" wrapText="1"/>
    </xf>
    <xf numFmtId="0" fontId="23" fillId="4" borderId="7"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4" fontId="25" fillId="0" borderId="0" xfId="0" applyNumberFormat="1" applyFont="1" applyAlignment="1">
      <alignment horizontal="righ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5" fillId="5" borderId="0" xfId="0" applyFont="1" applyFill="1" applyAlignment="1">
      <alignment horizontal="center" vertical="center"/>
    </xf>
    <xf numFmtId="4" fontId="8" fillId="0" borderId="0" xfId="0" applyNumberFormat="1" applyFont="1" applyAlignment="1">
      <alignment vertical="center"/>
    </xf>
    <xf numFmtId="0" fontId="8" fillId="0" borderId="0" xfId="0" applyFont="1" applyAlignment="1">
      <alignment vertical="center"/>
    </xf>
    <xf numFmtId="4" fontId="8" fillId="0" borderId="0" xfId="0" applyNumberFormat="1" applyFont="1" applyAlignment="1">
      <alignment horizontal="right" vertical="center"/>
    </xf>
    <xf numFmtId="4" fontId="29" fillId="0" borderId="0" xfId="0" applyNumberFormat="1" applyFont="1" applyAlignment="1">
      <alignment horizontal="right" vertical="center"/>
    </xf>
    <xf numFmtId="0" fontId="29" fillId="0" borderId="0" xfId="0" applyFont="1" applyAlignment="1">
      <alignment vertical="center"/>
    </xf>
    <xf numFmtId="0" fontId="23" fillId="4" borderId="7" xfId="0" applyFont="1" applyFill="1" applyBorder="1" applyAlignment="1">
      <alignment horizontal="right" vertical="center"/>
    </xf>
    <xf numFmtId="4" fontId="29"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4" fontId="25"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22" fillId="0" borderId="0" xfId="0" applyFont="1" applyAlignment="1">
      <alignment horizontal="left" vertical="center"/>
    </xf>
    <xf numFmtId="0" fontId="42" fillId="0" borderId="0" xfId="0" applyFont="1" applyBorder="1" applyAlignment="1">
      <alignment horizontal="center" vertical="center"/>
    </xf>
    <xf numFmtId="0" fontId="42" fillId="0" borderId="0" xfId="0" applyFont="1" applyBorder="1" applyAlignment="1">
      <alignment horizontal="center" vertical="center" wrapText="1"/>
    </xf>
    <xf numFmtId="0" fontId="43"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3" fillId="0" borderId="29" xfId="0" applyFont="1" applyBorder="1" applyAlignment="1">
      <alignment horizontal="left" wrapText="1"/>
    </xf>
    <xf numFmtId="49" fontId="0" fillId="0" borderId="0" xfId="0" applyNumberFormat="1" applyFont="1" applyBorder="1" applyAlignment="1">
      <alignment horizontal="left" vertical="center" wrapText="1"/>
    </xf>
    <xf numFmtId="0" fontId="23" fillId="6" borderId="22" xfId="0" applyFont="1" applyFill="1" applyBorder="1" applyAlignment="1" applyProtection="1">
      <alignment horizontal="left" vertical="center" wrapText="1"/>
      <protection locked="0"/>
    </xf>
    <xf numFmtId="0" fontId="39" fillId="6" borderId="22" xfId="0" applyFont="1" applyFill="1" applyBorder="1" applyAlignment="1" applyProtection="1">
      <alignment horizontal="left" vertical="center" wrapText="1"/>
      <protection locked="0"/>
    </xf>
    <xf numFmtId="0" fontId="23" fillId="0" borderId="22" xfId="0" applyFont="1" applyFill="1" applyBorder="1" applyAlignment="1" applyProtection="1">
      <alignment horizontal="left" vertical="center" wrapText="1"/>
      <protection locked="0"/>
    </xf>
    <xf numFmtId="0" fontId="37" fillId="0" borderId="0" xfId="20" applyFont="1" applyFill="1" applyAlignment="1">
      <alignment vertical="center" wrapText="1"/>
    </xf>
    <xf numFmtId="0" fontId="10" fillId="0" borderId="0" xfId="0" applyFont="1" applyFill="1" applyAlignment="1">
      <alignment horizontal="left" vertical="center" wrapText="1"/>
    </xf>
    <xf numFmtId="0" fontId="11" fillId="0" borderId="0" xfId="0" applyFont="1" applyFill="1" applyAlignment="1">
      <alignment horizontal="left" vertical="center" wrapText="1"/>
    </xf>
    <xf numFmtId="0" fontId="12" fillId="0" borderId="0" xfId="0" applyFont="1" applyFill="1" applyAlignment="1">
      <alignment horizontal="left" vertical="center" wrapText="1"/>
    </xf>
    <xf numFmtId="0" fontId="39" fillId="0" borderId="22" xfId="0" applyFont="1" applyFill="1" applyBorder="1" applyAlignment="1" applyProtection="1">
      <alignment horizontal="left" vertical="center"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3107423" TargetMode="External" /><Relationship Id="rId2" Type="http://schemas.openxmlformats.org/officeDocument/2006/relationships/hyperlink" Target="https://podminky.urs.cz/item/CS_URS_2022_01/113107443" TargetMode="External" /><Relationship Id="rId3" Type="http://schemas.openxmlformats.org/officeDocument/2006/relationships/hyperlink" Target="https://podminky.urs.cz/item/CS_URS_2022_01/919735113" TargetMode="External" /><Relationship Id="rId4" Type="http://schemas.openxmlformats.org/officeDocument/2006/relationships/hyperlink" Target="https://podminky.urs.cz/item/CS_URS_2022_01/113151111" TargetMode="External" /><Relationship Id="rId5" Type="http://schemas.openxmlformats.org/officeDocument/2006/relationships/hyperlink" Target="https://podminky.urs.cz/item/CS_URS_2022_01/981011714" TargetMode="External" /><Relationship Id="rId6" Type="http://schemas.openxmlformats.org/officeDocument/2006/relationships/hyperlink" Target="https://podminky.urs.cz/item/CS_URS_2022_01/981011314" TargetMode="External" /><Relationship Id="rId7" Type="http://schemas.openxmlformats.org/officeDocument/2006/relationships/hyperlink" Target="https://podminky.urs.cz/item/CS_URS_2022_01/981513114" TargetMode="External" /><Relationship Id="rId8" Type="http://schemas.openxmlformats.org/officeDocument/2006/relationships/hyperlink" Target="https://podminky.urs.cz/item/CS_URS_2022_01/997006007" TargetMode="External" /><Relationship Id="rId9" Type="http://schemas.openxmlformats.org/officeDocument/2006/relationships/hyperlink" Target="https://podminky.urs.cz/item/CS_URS_2022_01/997006511" TargetMode="External" /><Relationship Id="rId10" Type="http://schemas.openxmlformats.org/officeDocument/2006/relationships/hyperlink" Target="https://podminky.urs.cz/item/CS_URS_2022_01/997006512" TargetMode="External" /><Relationship Id="rId11" Type="http://schemas.openxmlformats.org/officeDocument/2006/relationships/hyperlink" Target="https://podminky.urs.cz/item/CS_URS_2022_01/997006519" TargetMode="External" /><Relationship Id="rId12" Type="http://schemas.openxmlformats.org/officeDocument/2006/relationships/hyperlink" Target="https://podminky.urs.cz/item/CS_URS_2022_01/997006551" TargetMode="External" /><Relationship Id="rId13" Type="http://schemas.openxmlformats.org/officeDocument/2006/relationships/hyperlink" Target="https://podminky.urs.cz/item/CS_URS_2022_01/997013631" TargetMode="External" /><Relationship Id="rId1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121151103" TargetMode="External" /><Relationship Id="rId2" Type="http://schemas.openxmlformats.org/officeDocument/2006/relationships/hyperlink" Target="https://podminky.urs.cz/item/CS_URS_2022_01/122251102" TargetMode="External" /><Relationship Id="rId3" Type="http://schemas.openxmlformats.org/officeDocument/2006/relationships/hyperlink" Target="https://podminky.urs.cz/item/CS_URS_2022_01/132251104" TargetMode="External" /><Relationship Id="rId4" Type="http://schemas.openxmlformats.org/officeDocument/2006/relationships/hyperlink" Target="https://podminky.urs.cz/item/CS_URS_2022_01/133251103" TargetMode="External" /><Relationship Id="rId5" Type="http://schemas.openxmlformats.org/officeDocument/2006/relationships/hyperlink" Target="https://podminky.urs.cz/item/CS_URS_2022_01/162751117" TargetMode="External" /><Relationship Id="rId6" Type="http://schemas.openxmlformats.org/officeDocument/2006/relationships/hyperlink" Target="https://podminky.urs.cz/item/CS_URS_2022_01/162751119" TargetMode="External" /><Relationship Id="rId7" Type="http://schemas.openxmlformats.org/officeDocument/2006/relationships/hyperlink" Target="https://podminky.urs.cz/item/CS_URS_2022_01/167151102" TargetMode="External" /><Relationship Id="rId8" Type="http://schemas.openxmlformats.org/officeDocument/2006/relationships/hyperlink" Target="https://podminky.urs.cz/item/CS_URS_2022_01/171201231" TargetMode="External" /><Relationship Id="rId9" Type="http://schemas.openxmlformats.org/officeDocument/2006/relationships/hyperlink" Target="https://podminky.urs.cz/item/CS_URS_2022_01/171251201" TargetMode="External" /><Relationship Id="rId10" Type="http://schemas.openxmlformats.org/officeDocument/2006/relationships/hyperlink" Target="https://podminky.urs.cz/item/CS_URS_2022_01/174111109" TargetMode="External" /><Relationship Id="rId11" Type="http://schemas.openxmlformats.org/officeDocument/2006/relationships/hyperlink" Target="https://podminky.urs.cz/item/CS_URS_2022_01/174151101" TargetMode="External" /><Relationship Id="rId12" Type="http://schemas.openxmlformats.org/officeDocument/2006/relationships/hyperlink" Target="https://podminky.urs.cz/item/CS_URS_2022_01/181351003" TargetMode="External" /><Relationship Id="rId13" Type="http://schemas.openxmlformats.org/officeDocument/2006/relationships/hyperlink" Target="https://podminky.urs.cz/item/CS_URS_2022_01/181411131" TargetMode="External" /><Relationship Id="rId14" Type="http://schemas.openxmlformats.org/officeDocument/2006/relationships/hyperlink" Target="https://podminky.urs.cz/item/CS_URS_2022_01/451573111" TargetMode="External" /><Relationship Id="rId15" Type="http://schemas.openxmlformats.org/officeDocument/2006/relationships/hyperlink" Target="https://podminky.urs.cz/item/CS_URS_2022_01/181951112" TargetMode="External" /><Relationship Id="rId16" Type="http://schemas.openxmlformats.org/officeDocument/2006/relationships/hyperlink" Target="https://podminky.urs.cz/item/CS_URS_2022_01/226112215" TargetMode="External" /><Relationship Id="rId17" Type="http://schemas.openxmlformats.org/officeDocument/2006/relationships/hyperlink" Target="https://podminky.urs.cz/item/CS_URS_2022_01/231112112" TargetMode="External" /><Relationship Id="rId18" Type="http://schemas.openxmlformats.org/officeDocument/2006/relationships/hyperlink" Target="https://podminky.urs.cz/item/CS_URS_2022_01/231611114" TargetMode="External" /><Relationship Id="rId19" Type="http://schemas.openxmlformats.org/officeDocument/2006/relationships/hyperlink" Target="https://podminky.urs.cz/item/CS_URS_2022_01/271532212" TargetMode="External" /><Relationship Id="rId20" Type="http://schemas.openxmlformats.org/officeDocument/2006/relationships/hyperlink" Target="https://podminky.urs.cz/item/CS_URS_2022_01/273313811" TargetMode="External" /><Relationship Id="rId21" Type="http://schemas.openxmlformats.org/officeDocument/2006/relationships/hyperlink" Target="https://podminky.urs.cz/item/CS_URS_2022_01/273321611" TargetMode="External" /><Relationship Id="rId22" Type="http://schemas.openxmlformats.org/officeDocument/2006/relationships/hyperlink" Target="https://podminky.urs.cz/item/CS_URS_2022_01/273351121" TargetMode="External" /><Relationship Id="rId23" Type="http://schemas.openxmlformats.org/officeDocument/2006/relationships/hyperlink" Target="https://podminky.urs.cz/item/CS_URS_2022_01/273351122" TargetMode="External" /><Relationship Id="rId24" Type="http://schemas.openxmlformats.org/officeDocument/2006/relationships/hyperlink" Target="https://podminky.urs.cz/item/CS_URS_2022_01/273361821" TargetMode="External" /><Relationship Id="rId25" Type="http://schemas.openxmlformats.org/officeDocument/2006/relationships/hyperlink" Target="https://podminky.urs.cz/item/CS_URS_2022_01/273362021" TargetMode="External" /><Relationship Id="rId26" Type="http://schemas.openxmlformats.org/officeDocument/2006/relationships/hyperlink" Target="https://podminky.urs.cz/item/CS_URS_2022_01/274313811" TargetMode="External" /><Relationship Id="rId27" Type="http://schemas.openxmlformats.org/officeDocument/2006/relationships/hyperlink" Target="https://podminky.urs.cz/item/CS_URS_2022_01/274321611" TargetMode="External" /><Relationship Id="rId28" Type="http://schemas.openxmlformats.org/officeDocument/2006/relationships/hyperlink" Target="https://podminky.urs.cz/item/CS_URS_2022_01/274351121" TargetMode="External" /><Relationship Id="rId29" Type="http://schemas.openxmlformats.org/officeDocument/2006/relationships/hyperlink" Target="https://podminky.urs.cz/item/CS_URS_2022_01/274351122" TargetMode="External" /><Relationship Id="rId30" Type="http://schemas.openxmlformats.org/officeDocument/2006/relationships/hyperlink" Target="https://podminky.urs.cz/item/CS_URS_2022_01/274361821" TargetMode="External" /><Relationship Id="rId31" Type="http://schemas.openxmlformats.org/officeDocument/2006/relationships/hyperlink" Target="https://podminky.urs.cz/item/CS_URS_2022_01/275313811" TargetMode="External" /><Relationship Id="rId32" Type="http://schemas.openxmlformats.org/officeDocument/2006/relationships/hyperlink" Target="https://podminky.urs.cz/item/CS_URS_2022_01/275321611" TargetMode="External" /><Relationship Id="rId33" Type="http://schemas.openxmlformats.org/officeDocument/2006/relationships/hyperlink" Target="https://podminky.urs.cz/item/CS_URS_2022_01/275351121" TargetMode="External" /><Relationship Id="rId34" Type="http://schemas.openxmlformats.org/officeDocument/2006/relationships/hyperlink" Target="https://podminky.urs.cz/item/CS_URS_2022_01/275351122" TargetMode="External" /><Relationship Id="rId35" Type="http://schemas.openxmlformats.org/officeDocument/2006/relationships/hyperlink" Target="https://podminky.urs.cz/item/CS_URS_2022_01/275361821" TargetMode="External" /><Relationship Id="rId36" Type="http://schemas.openxmlformats.org/officeDocument/2006/relationships/hyperlink" Target="https://podminky.urs.cz/item/CS_URS_2022_01/311235121" TargetMode="External" /><Relationship Id="rId37" Type="http://schemas.openxmlformats.org/officeDocument/2006/relationships/hyperlink" Target="https://podminky.urs.cz/item/CS_URS_2022_01/311235131" TargetMode="External" /><Relationship Id="rId38" Type="http://schemas.openxmlformats.org/officeDocument/2006/relationships/hyperlink" Target="https://podminky.urs.cz/item/CS_URS_2022_01/311235161" TargetMode="External" /><Relationship Id="rId39" Type="http://schemas.openxmlformats.org/officeDocument/2006/relationships/hyperlink" Target="https://podminky.urs.cz/item/CS_URS_2022_01/311235191" TargetMode="External" /><Relationship Id="rId40" Type="http://schemas.openxmlformats.org/officeDocument/2006/relationships/hyperlink" Target="https://podminky.urs.cz/item/CS_URS_2022_01/311236301" TargetMode="External" /><Relationship Id="rId41" Type="http://schemas.openxmlformats.org/officeDocument/2006/relationships/hyperlink" Target="https://podminky.urs.cz/item/CS_URS_2022_01/311236321" TargetMode="External" /><Relationship Id="rId42" Type="http://schemas.openxmlformats.org/officeDocument/2006/relationships/hyperlink" Target="https://podminky.urs.cz/item/CS_URS_2022_01/311272031" TargetMode="External" /><Relationship Id="rId43" Type="http://schemas.openxmlformats.org/officeDocument/2006/relationships/hyperlink" Target="https://podminky.urs.cz/item/CS_URS_2022_01/311272211" TargetMode="External" /><Relationship Id="rId44" Type="http://schemas.openxmlformats.org/officeDocument/2006/relationships/hyperlink" Target="https://podminky.urs.cz/item/CS_URS_2022_01/311272311" TargetMode="External" /><Relationship Id="rId45" Type="http://schemas.openxmlformats.org/officeDocument/2006/relationships/hyperlink" Target="https://podminky.urs.cz/item/CS_URS_2022_01/317168051" TargetMode="External" /><Relationship Id="rId46" Type="http://schemas.openxmlformats.org/officeDocument/2006/relationships/hyperlink" Target="https://podminky.urs.cz/item/CS_URS_2022_01/317168052" TargetMode="External" /><Relationship Id="rId47" Type="http://schemas.openxmlformats.org/officeDocument/2006/relationships/hyperlink" Target="https://podminky.urs.cz/item/CS_URS_2022_01/317168053" TargetMode="External" /><Relationship Id="rId48" Type="http://schemas.openxmlformats.org/officeDocument/2006/relationships/hyperlink" Target="https://podminky.urs.cz/item/CS_URS_2022_01/317168054" TargetMode="External" /><Relationship Id="rId49" Type="http://schemas.openxmlformats.org/officeDocument/2006/relationships/hyperlink" Target="https://podminky.urs.cz/item/CS_URS_2022_01/317168055" TargetMode="External" /><Relationship Id="rId50" Type="http://schemas.openxmlformats.org/officeDocument/2006/relationships/hyperlink" Target="https://podminky.urs.cz/item/CS_URS_2022_01/317168057" TargetMode="External" /><Relationship Id="rId51" Type="http://schemas.openxmlformats.org/officeDocument/2006/relationships/hyperlink" Target="https://podminky.urs.cz/item/CS_URS_2022_01/317168061" TargetMode="External" /><Relationship Id="rId52" Type="http://schemas.openxmlformats.org/officeDocument/2006/relationships/hyperlink" Target="https://podminky.urs.cz/item/CS_URS_2022_01/317998110" TargetMode="External" /><Relationship Id="rId53" Type="http://schemas.openxmlformats.org/officeDocument/2006/relationships/hyperlink" Target="https://podminky.urs.cz/item/CS_URS_2022_01/317941121" TargetMode="External" /><Relationship Id="rId54" Type="http://schemas.openxmlformats.org/officeDocument/2006/relationships/hyperlink" Target="https://podminky.urs.cz/item/CS_URS_2022_01/317941123" TargetMode="External" /><Relationship Id="rId55" Type="http://schemas.openxmlformats.org/officeDocument/2006/relationships/hyperlink" Target="https://podminky.urs.cz/item/CS_URS_2022_01/317941123" TargetMode="External" /><Relationship Id="rId56" Type="http://schemas.openxmlformats.org/officeDocument/2006/relationships/hyperlink" Target="https://podminky.urs.cz/item/CS_URS_2022_01/342244201" TargetMode="External" /><Relationship Id="rId57" Type="http://schemas.openxmlformats.org/officeDocument/2006/relationships/hyperlink" Target="https://podminky.urs.cz/item/CS_URS_2022_01/342244221" TargetMode="External" /><Relationship Id="rId58" Type="http://schemas.openxmlformats.org/officeDocument/2006/relationships/hyperlink" Target="https://podminky.urs.cz/item/CS_URS_2022_01/342244311" TargetMode="External" /><Relationship Id="rId59" Type="http://schemas.openxmlformats.org/officeDocument/2006/relationships/hyperlink" Target="https://podminky.urs.cz/item/CS_URS_2022_01/342291121" TargetMode="External" /><Relationship Id="rId60" Type="http://schemas.openxmlformats.org/officeDocument/2006/relationships/hyperlink" Target="https://podminky.urs.cz/item/CS_URS_2022_01/342291131" TargetMode="External" /><Relationship Id="rId61" Type="http://schemas.openxmlformats.org/officeDocument/2006/relationships/hyperlink" Target="https://podminky.urs.cz/item/CS_URS_2022_01/346272246" TargetMode="External" /><Relationship Id="rId62" Type="http://schemas.openxmlformats.org/officeDocument/2006/relationships/hyperlink" Target="https://podminky.urs.cz/item/CS_URS_2022_01/411321616" TargetMode="External" /><Relationship Id="rId63" Type="http://schemas.openxmlformats.org/officeDocument/2006/relationships/hyperlink" Target="https://podminky.urs.cz/item/CS_URS_2022_01/411351011" TargetMode="External" /><Relationship Id="rId64" Type="http://schemas.openxmlformats.org/officeDocument/2006/relationships/hyperlink" Target="https://podminky.urs.cz/item/CS_URS_2022_01/411351012" TargetMode="External" /><Relationship Id="rId65" Type="http://schemas.openxmlformats.org/officeDocument/2006/relationships/hyperlink" Target="https://podminky.urs.cz/item/CS_URS_2022_01/411354313" TargetMode="External" /><Relationship Id="rId66" Type="http://schemas.openxmlformats.org/officeDocument/2006/relationships/hyperlink" Target="https://podminky.urs.cz/item/CS_URS_2022_01/411354314" TargetMode="External" /><Relationship Id="rId67" Type="http://schemas.openxmlformats.org/officeDocument/2006/relationships/hyperlink" Target="https://podminky.urs.cz/item/CS_URS_2022_01/411361821" TargetMode="External" /><Relationship Id="rId68" Type="http://schemas.openxmlformats.org/officeDocument/2006/relationships/hyperlink" Target="https://podminky.urs.cz/item/CS_URS_2022_01/413321616" TargetMode="External" /><Relationship Id="rId69" Type="http://schemas.openxmlformats.org/officeDocument/2006/relationships/hyperlink" Target="https://podminky.urs.cz/item/CS_URS_2022_01/413351121" TargetMode="External" /><Relationship Id="rId70" Type="http://schemas.openxmlformats.org/officeDocument/2006/relationships/hyperlink" Target="https://podminky.urs.cz/item/CS_URS_2022_01/413351122" TargetMode="External" /><Relationship Id="rId71" Type="http://schemas.openxmlformats.org/officeDocument/2006/relationships/hyperlink" Target="https://podminky.urs.cz/item/CS_URS_2022_01/413352115" TargetMode="External" /><Relationship Id="rId72" Type="http://schemas.openxmlformats.org/officeDocument/2006/relationships/hyperlink" Target="https://podminky.urs.cz/item/CS_URS_2022_01/413352116" TargetMode="External" /><Relationship Id="rId73" Type="http://schemas.openxmlformats.org/officeDocument/2006/relationships/hyperlink" Target="https://podminky.urs.cz/item/CS_URS_2022_01/413361821" TargetMode="External" /><Relationship Id="rId74" Type="http://schemas.openxmlformats.org/officeDocument/2006/relationships/hyperlink" Target="https://podminky.urs.cz/item/CS_URS_2022_01/417321616" TargetMode="External" /><Relationship Id="rId75" Type="http://schemas.openxmlformats.org/officeDocument/2006/relationships/hyperlink" Target="https://podminky.urs.cz/item/CS_URS_2022_01/417351115" TargetMode="External" /><Relationship Id="rId76" Type="http://schemas.openxmlformats.org/officeDocument/2006/relationships/hyperlink" Target="https://podminky.urs.cz/item/CS_URS_2022_01/417351116" TargetMode="External" /><Relationship Id="rId77" Type="http://schemas.openxmlformats.org/officeDocument/2006/relationships/hyperlink" Target="https://podminky.urs.cz/item/CS_URS_2022_01/417361821" TargetMode="External" /><Relationship Id="rId78" Type="http://schemas.openxmlformats.org/officeDocument/2006/relationships/hyperlink" Target="https://podminky.urs.cz/item/CS_URS_2022_01/564861111" TargetMode="External" /><Relationship Id="rId79" Type="http://schemas.openxmlformats.org/officeDocument/2006/relationships/hyperlink" Target="https://podminky.urs.cz/item/CS_URS_2022_01/564962111" TargetMode="External" /><Relationship Id="rId80" Type="http://schemas.openxmlformats.org/officeDocument/2006/relationships/hyperlink" Target="https://podminky.urs.cz/item/CS_URS_2022_01/596212211" TargetMode="External" /><Relationship Id="rId81" Type="http://schemas.openxmlformats.org/officeDocument/2006/relationships/hyperlink" Target="https://podminky.urs.cz/item/CS_URS_2022_01/611131111" TargetMode="External" /><Relationship Id="rId82" Type="http://schemas.openxmlformats.org/officeDocument/2006/relationships/hyperlink" Target="https://podminky.urs.cz/item/CS_URS_2022_01/611321141" TargetMode="External" /><Relationship Id="rId83" Type="http://schemas.openxmlformats.org/officeDocument/2006/relationships/hyperlink" Target="https://podminky.urs.cz/item/CS_URS_2022_01/611131115" TargetMode="External" /><Relationship Id="rId84" Type="http://schemas.openxmlformats.org/officeDocument/2006/relationships/hyperlink" Target="https://podminky.urs.cz/item/CS_URS_2022_01/611321145" TargetMode="External" /><Relationship Id="rId85" Type="http://schemas.openxmlformats.org/officeDocument/2006/relationships/hyperlink" Target="https://podminky.urs.cz/item/CS_URS_2022_01/612131121" TargetMode="External" /><Relationship Id="rId86" Type="http://schemas.openxmlformats.org/officeDocument/2006/relationships/hyperlink" Target="https://podminky.urs.cz/item/CS_URS_2022_01/612321111" TargetMode="External" /><Relationship Id="rId87" Type="http://schemas.openxmlformats.org/officeDocument/2006/relationships/hyperlink" Target="https://podminky.urs.cz/item/CS_URS_2022_01/612321141" TargetMode="External" /><Relationship Id="rId88" Type="http://schemas.openxmlformats.org/officeDocument/2006/relationships/hyperlink" Target="https://podminky.urs.cz/item/CS_URS_2022_01/613131121" TargetMode="External" /><Relationship Id="rId89" Type="http://schemas.openxmlformats.org/officeDocument/2006/relationships/hyperlink" Target="https://podminky.urs.cz/item/CS_URS_2022_01/613321141" TargetMode="External" /><Relationship Id="rId90" Type="http://schemas.openxmlformats.org/officeDocument/2006/relationships/hyperlink" Target="https://podminky.urs.cz/item/CS_URS_2022_01/619995001" TargetMode="External" /><Relationship Id="rId91" Type="http://schemas.openxmlformats.org/officeDocument/2006/relationships/hyperlink" Target="https://podminky.urs.cz/item/CS_URS_2022_01/619991001" TargetMode="External" /><Relationship Id="rId92" Type="http://schemas.openxmlformats.org/officeDocument/2006/relationships/hyperlink" Target="https://podminky.urs.cz/item/CS_URS_2022_01/622143003" TargetMode="External" /><Relationship Id="rId93" Type="http://schemas.openxmlformats.org/officeDocument/2006/relationships/hyperlink" Target="https://podminky.urs.cz/item/CS_URS_2022_01/622143004" TargetMode="External" /><Relationship Id="rId94" Type="http://schemas.openxmlformats.org/officeDocument/2006/relationships/hyperlink" Target="https://podminky.urs.cz/item/CS_URS_2022_01/629991011" TargetMode="External" /><Relationship Id="rId95" Type="http://schemas.openxmlformats.org/officeDocument/2006/relationships/hyperlink" Target="https://podminky.urs.cz/item/CS_URS_2022_01/632450121" TargetMode="External" /><Relationship Id="rId96" Type="http://schemas.openxmlformats.org/officeDocument/2006/relationships/hyperlink" Target="https://podminky.urs.cz/item/CS_URS_2022_01/622131121" TargetMode="External" /><Relationship Id="rId97" Type="http://schemas.openxmlformats.org/officeDocument/2006/relationships/hyperlink" Target="https://podminky.urs.cz/item/CS_URS_2022_01/622211031" TargetMode="External" /><Relationship Id="rId98" Type="http://schemas.openxmlformats.org/officeDocument/2006/relationships/hyperlink" Target="https://podminky.urs.cz/item/CS_URS_2022_01/622251101" TargetMode="External" /><Relationship Id="rId99" Type="http://schemas.openxmlformats.org/officeDocument/2006/relationships/hyperlink" Target="https://podminky.urs.cz/item/CS_URS_2022_01/622151021" TargetMode="External" /><Relationship Id="rId100" Type="http://schemas.openxmlformats.org/officeDocument/2006/relationships/hyperlink" Target="https://podminky.urs.cz/item/CS_URS_2022_01/622511112" TargetMode="External" /><Relationship Id="rId101" Type="http://schemas.openxmlformats.org/officeDocument/2006/relationships/hyperlink" Target="https://podminky.urs.cz/item/CS_URS_2022_01/622221031" TargetMode="External" /><Relationship Id="rId102" Type="http://schemas.openxmlformats.org/officeDocument/2006/relationships/hyperlink" Target="https://podminky.urs.cz/item/CS_URS_2022_01/622251105" TargetMode="External" /><Relationship Id="rId103" Type="http://schemas.openxmlformats.org/officeDocument/2006/relationships/hyperlink" Target="https://podminky.urs.cz/item/CS_URS_2022_01/622212051" TargetMode="External" /><Relationship Id="rId104" Type="http://schemas.openxmlformats.org/officeDocument/2006/relationships/hyperlink" Target="https://podminky.urs.cz/item/CS_URS_2022_01/622222051" TargetMode="External" /><Relationship Id="rId105" Type="http://schemas.openxmlformats.org/officeDocument/2006/relationships/hyperlink" Target="https://podminky.urs.cz/item/CS_URS_2022_01/622142001" TargetMode="External" /><Relationship Id="rId106" Type="http://schemas.openxmlformats.org/officeDocument/2006/relationships/hyperlink" Target="https://podminky.urs.cz/item/CS_URS_2022_01/622321111" TargetMode="External" /><Relationship Id="rId107" Type="http://schemas.openxmlformats.org/officeDocument/2006/relationships/hyperlink" Target="https://podminky.urs.cz/item/CS_URS_2022_01/622151001" TargetMode="External" /><Relationship Id="rId108" Type="http://schemas.openxmlformats.org/officeDocument/2006/relationships/hyperlink" Target="https://podminky.urs.cz/item/CS_URS_2022_01/622531012" TargetMode="External" /><Relationship Id="rId109" Type="http://schemas.openxmlformats.org/officeDocument/2006/relationships/hyperlink" Target="https://podminky.urs.cz/item/CS_URS_2022_01/623131321" TargetMode="External" /><Relationship Id="rId110" Type="http://schemas.openxmlformats.org/officeDocument/2006/relationships/hyperlink" Target="https://podminky.urs.cz/item/CS_URS_2022_01/623142001" TargetMode="External" /><Relationship Id="rId111" Type="http://schemas.openxmlformats.org/officeDocument/2006/relationships/hyperlink" Target="https://podminky.urs.cz/item/CS_URS_2022_01/623151001" TargetMode="External" /><Relationship Id="rId112" Type="http://schemas.openxmlformats.org/officeDocument/2006/relationships/hyperlink" Target="https://podminky.urs.cz/item/CS_URS_2022_01/623531012" TargetMode="External" /><Relationship Id="rId113" Type="http://schemas.openxmlformats.org/officeDocument/2006/relationships/hyperlink" Target="https://podminky.urs.cz/item/CS_URS_2022_01/622252001" TargetMode="External" /><Relationship Id="rId114" Type="http://schemas.openxmlformats.org/officeDocument/2006/relationships/hyperlink" Target="https://podminky.urs.cz/item/CS_URS_2022_01/622252002" TargetMode="External" /><Relationship Id="rId115" Type="http://schemas.openxmlformats.org/officeDocument/2006/relationships/hyperlink" Target="https://podminky.urs.cz/item/CS_URS_2022_01/622143003" TargetMode="External" /><Relationship Id="rId116" Type="http://schemas.openxmlformats.org/officeDocument/2006/relationships/hyperlink" Target="https://podminky.urs.cz/item/CS_URS_2022_01/622143004" TargetMode="External" /><Relationship Id="rId117" Type="http://schemas.openxmlformats.org/officeDocument/2006/relationships/hyperlink" Target="https://podminky.urs.cz/item/CS_URS_2022_01/622252002" TargetMode="External" /><Relationship Id="rId118" Type="http://schemas.openxmlformats.org/officeDocument/2006/relationships/hyperlink" Target="https://podminky.urs.cz/item/CS_URS_2022_01/629991011" TargetMode="External" /><Relationship Id="rId119" Type="http://schemas.openxmlformats.org/officeDocument/2006/relationships/hyperlink" Target="https://podminky.urs.cz/item/CS_URS_2022_01/629991001" TargetMode="External" /><Relationship Id="rId120" Type="http://schemas.openxmlformats.org/officeDocument/2006/relationships/hyperlink" Target="https://podminky.urs.cz/item/CS_URS_2022_01/631311115" TargetMode="External" /><Relationship Id="rId121" Type="http://schemas.openxmlformats.org/officeDocument/2006/relationships/hyperlink" Target="https://podminky.urs.cz/item/CS_URS_2022_01/631311125" TargetMode="External" /><Relationship Id="rId122" Type="http://schemas.openxmlformats.org/officeDocument/2006/relationships/hyperlink" Target="https://podminky.urs.cz/item/CS_URS_2022_01/631319011" TargetMode="External" /><Relationship Id="rId123" Type="http://schemas.openxmlformats.org/officeDocument/2006/relationships/hyperlink" Target="https://podminky.urs.cz/item/CS_URS_2022_01/631319012" TargetMode="External" /><Relationship Id="rId124" Type="http://schemas.openxmlformats.org/officeDocument/2006/relationships/hyperlink" Target="https://podminky.urs.cz/item/CS_URS_2022_01/631319171" TargetMode="External" /><Relationship Id="rId125" Type="http://schemas.openxmlformats.org/officeDocument/2006/relationships/hyperlink" Target="https://podminky.urs.cz/item/CS_URS_2022_01/631319173" TargetMode="External" /><Relationship Id="rId126" Type="http://schemas.openxmlformats.org/officeDocument/2006/relationships/hyperlink" Target="https://podminky.urs.cz/item/CS_URS_2022_01/631362021" TargetMode="External" /><Relationship Id="rId127" Type="http://schemas.openxmlformats.org/officeDocument/2006/relationships/hyperlink" Target="https://podminky.urs.cz/item/CS_URS_2022_01/632481213" TargetMode="External" /><Relationship Id="rId128" Type="http://schemas.openxmlformats.org/officeDocument/2006/relationships/hyperlink" Target="https://podminky.urs.cz/item/CS_URS_2022_01/634112113" TargetMode="External" /><Relationship Id="rId129" Type="http://schemas.openxmlformats.org/officeDocument/2006/relationships/hyperlink" Target="https://podminky.urs.cz/item/CS_URS_2022_01/637121113" TargetMode="External" /><Relationship Id="rId130" Type="http://schemas.openxmlformats.org/officeDocument/2006/relationships/hyperlink" Target="https://podminky.urs.cz/item/CS_URS_2022_01/637311131" TargetMode="External" /><Relationship Id="rId131" Type="http://schemas.openxmlformats.org/officeDocument/2006/relationships/hyperlink" Target="https://podminky.urs.cz/item/CS_URS_2022_01/949101111" TargetMode="External" /><Relationship Id="rId132" Type="http://schemas.openxmlformats.org/officeDocument/2006/relationships/hyperlink" Target="https://podminky.urs.cz/item/CS_URS_2022_01/949101112" TargetMode="External" /><Relationship Id="rId133" Type="http://schemas.openxmlformats.org/officeDocument/2006/relationships/hyperlink" Target="https://podminky.urs.cz/item/CS_URS_2022_01/941211111" TargetMode="External" /><Relationship Id="rId134" Type="http://schemas.openxmlformats.org/officeDocument/2006/relationships/hyperlink" Target="https://podminky.urs.cz/item/CS_URS_2022_01/941211211" TargetMode="External" /><Relationship Id="rId135" Type="http://schemas.openxmlformats.org/officeDocument/2006/relationships/hyperlink" Target="https://podminky.urs.cz/item/CS_URS_2022_01/941211811" TargetMode="External" /><Relationship Id="rId136" Type="http://schemas.openxmlformats.org/officeDocument/2006/relationships/hyperlink" Target="https://podminky.urs.cz/item/CS_URS_2022_01/944511111" TargetMode="External" /><Relationship Id="rId137" Type="http://schemas.openxmlformats.org/officeDocument/2006/relationships/hyperlink" Target="https://podminky.urs.cz/item/CS_URS_2022_01/944511211" TargetMode="External" /><Relationship Id="rId138" Type="http://schemas.openxmlformats.org/officeDocument/2006/relationships/hyperlink" Target="https://podminky.urs.cz/item/CS_URS_2022_01/944511811" TargetMode="External" /><Relationship Id="rId139" Type="http://schemas.openxmlformats.org/officeDocument/2006/relationships/hyperlink" Target="https://podminky.urs.cz/item/CS_URS_2022_01/952901111" TargetMode="External" /><Relationship Id="rId140" Type="http://schemas.openxmlformats.org/officeDocument/2006/relationships/hyperlink" Target="https://podminky.urs.cz/item/CS_URS_2022_01/998011002" TargetMode="External" /><Relationship Id="rId141" Type="http://schemas.openxmlformats.org/officeDocument/2006/relationships/hyperlink" Target="https://podminky.urs.cz/item/CS_URS_2022_01/711111001" TargetMode="External" /><Relationship Id="rId142" Type="http://schemas.openxmlformats.org/officeDocument/2006/relationships/hyperlink" Target="https://podminky.urs.cz/item/CS_URS_2022_01/711112001" TargetMode="External" /><Relationship Id="rId143" Type="http://schemas.openxmlformats.org/officeDocument/2006/relationships/hyperlink" Target="https://podminky.urs.cz/item/CS_URS_2022_01/711141559" TargetMode="External" /><Relationship Id="rId144" Type="http://schemas.openxmlformats.org/officeDocument/2006/relationships/hyperlink" Target="https://podminky.urs.cz/item/CS_URS_2022_01/711142559" TargetMode="External" /><Relationship Id="rId145" Type="http://schemas.openxmlformats.org/officeDocument/2006/relationships/hyperlink" Target="https://podminky.urs.cz/item/CS_URS_2022_01/998711102" TargetMode="External" /><Relationship Id="rId146" Type="http://schemas.openxmlformats.org/officeDocument/2006/relationships/hyperlink" Target="https://podminky.urs.cz/item/CS_URS_2022_01/712363001" TargetMode="External" /><Relationship Id="rId147" Type="http://schemas.openxmlformats.org/officeDocument/2006/relationships/hyperlink" Target="https://podminky.urs.cz/item/CS_URS_2022_01/712363005" TargetMode="External" /><Relationship Id="rId148" Type="http://schemas.openxmlformats.org/officeDocument/2006/relationships/hyperlink" Target="https://podminky.urs.cz/item/CS_URS_2022_01/712363122" TargetMode="External" /><Relationship Id="rId149" Type="http://schemas.openxmlformats.org/officeDocument/2006/relationships/hyperlink" Target="https://podminky.urs.cz/item/CS_URS_2022_01/712363353" TargetMode="External" /><Relationship Id="rId150" Type="http://schemas.openxmlformats.org/officeDocument/2006/relationships/hyperlink" Target="https://podminky.urs.cz/item/CS_URS_2022_01/712363354" TargetMode="External" /><Relationship Id="rId151" Type="http://schemas.openxmlformats.org/officeDocument/2006/relationships/hyperlink" Target="https://podminky.urs.cz/item/CS_URS_2022_01/712363384" TargetMode="External" /><Relationship Id="rId152" Type="http://schemas.openxmlformats.org/officeDocument/2006/relationships/hyperlink" Target="https://podminky.urs.cz/item/CS_URS_2022_01/712391171" TargetMode="External" /><Relationship Id="rId153" Type="http://schemas.openxmlformats.org/officeDocument/2006/relationships/hyperlink" Target="https://podminky.urs.cz/item/CS_URS_2022_01/998712102" TargetMode="External" /><Relationship Id="rId154" Type="http://schemas.openxmlformats.org/officeDocument/2006/relationships/hyperlink" Target="https://podminky.urs.cz/item/CS_URS_2022_01/713121111" TargetMode="External" /><Relationship Id="rId155" Type="http://schemas.openxmlformats.org/officeDocument/2006/relationships/hyperlink" Target="https://podminky.urs.cz/item/CS_URS_2022_01/713121111" TargetMode="External" /><Relationship Id="rId156" Type="http://schemas.openxmlformats.org/officeDocument/2006/relationships/hyperlink" Target="https://podminky.urs.cz/item/CS_URS_2022_01/713121111" TargetMode="External" /><Relationship Id="rId157" Type="http://schemas.openxmlformats.org/officeDocument/2006/relationships/hyperlink" Target="https://podminky.urs.cz/item/CS_URS_2022_01/713121111" TargetMode="External" /><Relationship Id="rId158" Type="http://schemas.openxmlformats.org/officeDocument/2006/relationships/hyperlink" Target="https://podminky.urs.cz/item/CS_URS_2022_01/713121111" TargetMode="External" /><Relationship Id="rId159" Type="http://schemas.openxmlformats.org/officeDocument/2006/relationships/hyperlink" Target="https://podminky.urs.cz/item/CS_URS_2022_01/713141135" TargetMode="External" /><Relationship Id="rId160" Type="http://schemas.openxmlformats.org/officeDocument/2006/relationships/hyperlink" Target="https://podminky.urs.cz/item/CS_URS_2022_01/713141135" TargetMode="External" /><Relationship Id="rId161" Type="http://schemas.openxmlformats.org/officeDocument/2006/relationships/hyperlink" Target="https://podminky.urs.cz/item/CS_URS_2022_01/713141212" TargetMode="External" /><Relationship Id="rId162" Type="http://schemas.openxmlformats.org/officeDocument/2006/relationships/hyperlink" Target="https://podminky.urs.cz/item/CS_URS_2022_01/713141335" TargetMode="External" /><Relationship Id="rId163" Type="http://schemas.openxmlformats.org/officeDocument/2006/relationships/hyperlink" Target="https://podminky.urs.cz/item/CS_URS_2022_01/713141351" TargetMode="External" /><Relationship Id="rId164" Type="http://schemas.openxmlformats.org/officeDocument/2006/relationships/hyperlink" Target="https://podminky.urs.cz/item/CS_URS_2022_01/713141391" TargetMode="External" /><Relationship Id="rId165" Type="http://schemas.openxmlformats.org/officeDocument/2006/relationships/hyperlink" Target="https://podminky.urs.cz/item/CS_URS_2022_01/998713102" TargetMode="External" /><Relationship Id="rId166" Type="http://schemas.openxmlformats.org/officeDocument/2006/relationships/hyperlink" Target="https://podminky.urs.cz/item/CS_URS_2022_01/762361313" TargetMode="External" /><Relationship Id="rId167" Type="http://schemas.openxmlformats.org/officeDocument/2006/relationships/hyperlink" Target="https://podminky.urs.cz/item/CS_URS_2022_01/762341024" TargetMode="External" /><Relationship Id="rId168" Type="http://schemas.openxmlformats.org/officeDocument/2006/relationships/hyperlink" Target="https://podminky.urs.cz/item/CS_URS_2022_01/998762102" TargetMode="External" /><Relationship Id="rId169" Type="http://schemas.openxmlformats.org/officeDocument/2006/relationships/hyperlink" Target="https://podminky.urs.cz/item/CS_URS_2022_01/763113314" TargetMode="External" /><Relationship Id="rId170" Type="http://schemas.openxmlformats.org/officeDocument/2006/relationships/hyperlink" Target="https://podminky.urs.cz/item/CS_URS_2022_01/763121415" TargetMode="External" /><Relationship Id="rId171" Type="http://schemas.openxmlformats.org/officeDocument/2006/relationships/hyperlink" Target="https://podminky.urs.cz/item/CS_URS_2022_01/763135101" TargetMode="External" /><Relationship Id="rId172" Type="http://schemas.openxmlformats.org/officeDocument/2006/relationships/hyperlink" Target="https://podminky.urs.cz/item/CS_URS_2022_01/763135101" TargetMode="External" /><Relationship Id="rId173" Type="http://schemas.openxmlformats.org/officeDocument/2006/relationships/hyperlink" Target="https://podminky.urs.cz/item/CS_URS_2022_01/763135101" TargetMode="External" /><Relationship Id="rId174" Type="http://schemas.openxmlformats.org/officeDocument/2006/relationships/hyperlink" Target="https://podminky.urs.cz/item/CS_URS_2022_01/998763302" TargetMode="External" /><Relationship Id="rId175" Type="http://schemas.openxmlformats.org/officeDocument/2006/relationships/hyperlink" Target="https://podminky.urs.cz/item/CS_URS_2022_01/998764202" TargetMode="External" /><Relationship Id="rId176" Type="http://schemas.openxmlformats.org/officeDocument/2006/relationships/hyperlink" Target="https://podminky.urs.cz/item/CS_URS_2022_01/998766202" TargetMode="External" /><Relationship Id="rId177" Type="http://schemas.openxmlformats.org/officeDocument/2006/relationships/hyperlink" Target="https://podminky.urs.cz/item/CS_URS_2022_01/767391112" TargetMode="External" /><Relationship Id="rId178" Type="http://schemas.openxmlformats.org/officeDocument/2006/relationships/hyperlink" Target="https://podminky.urs.cz/item/CS_URS_2022_01/998767202" TargetMode="External" /><Relationship Id="rId179" Type="http://schemas.openxmlformats.org/officeDocument/2006/relationships/hyperlink" Target="https://podminky.urs.cz/item/CS_URS_2022_01/771111011" TargetMode="External" /><Relationship Id="rId180" Type="http://schemas.openxmlformats.org/officeDocument/2006/relationships/hyperlink" Target="https://podminky.urs.cz/item/CS_URS_2022_01/771121011" TargetMode="External" /><Relationship Id="rId181" Type="http://schemas.openxmlformats.org/officeDocument/2006/relationships/hyperlink" Target="https://podminky.urs.cz/item/CS_URS_2022_01/771151021" TargetMode="External" /><Relationship Id="rId182" Type="http://schemas.openxmlformats.org/officeDocument/2006/relationships/hyperlink" Target="https://podminky.urs.cz/item/CS_URS_2022_01/771161022" TargetMode="External" /><Relationship Id="rId183" Type="http://schemas.openxmlformats.org/officeDocument/2006/relationships/hyperlink" Target="https://podminky.urs.cz/item/CS_URS_2022_01/771474112" TargetMode="External" /><Relationship Id="rId184" Type="http://schemas.openxmlformats.org/officeDocument/2006/relationships/hyperlink" Target="https://podminky.urs.cz/item/CS_URS_2022_01/771591115" TargetMode="External" /><Relationship Id="rId185" Type="http://schemas.openxmlformats.org/officeDocument/2006/relationships/hyperlink" Target="https://podminky.urs.cz/item/CS_URS_2022_01/771574112" TargetMode="External" /><Relationship Id="rId186" Type="http://schemas.openxmlformats.org/officeDocument/2006/relationships/hyperlink" Target="https://podminky.urs.cz/item/CS_URS_2022_01/771574153" TargetMode="External" /><Relationship Id="rId187" Type="http://schemas.openxmlformats.org/officeDocument/2006/relationships/hyperlink" Target="https://podminky.urs.cz/item/CS_URS_2022_01/771574153" TargetMode="External" /><Relationship Id="rId188" Type="http://schemas.openxmlformats.org/officeDocument/2006/relationships/hyperlink" Target="https://podminky.urs.cz/item/CS_URS_2022_01/771574153" TargetMode="External" /><Relationship Id="rId189" Type="http://schemas.openxmlformats.org/officeDocument/2006/relationships/hyperlink" Target="https://podminky.urs.cz/item/CS_URS_2022_01/771274113" TargetMode="External" /><Relationship Id="rId190" Type="http://schemas.openxmlformats.org/officeDocument/2006/relationships/hyperlink" Target="https://podminky.urs.cz/item/CS_URS_2022_01/771274232" TargetMode="External" /><Relationship Id="rId191" Type="http://schemas.openxmlformats.org/officeDocument/2006/relationships/hyperlink" Target="https://podminky.urs.cz/item/CS_URS_2022_01/771591112" TargetMode="External" /><Relationship Id="rId192" Type="http://schemas.openxmlformats.org/officeDocument/2006/relationships/hyperlink" Target="https://podminky.urs.cz/item/CS_URS_2022_01/771591241" TargetMode="External" /><Relationship Id="rId193" Type="http://schemas.openxmlformats.org/officeDocument/2006/relationships/hyperlink" Target="https://podminky.urs.cz/item/CS_URS_2022_01/771591242" TargetMode="External" /><Relationship Id="rId194" Type="http://schemas.openxmlformats.org/officeDocument/2006/relationships/hyperlink" Target="https://podminky.urs.cz/item/CS_URS_2022_01/771591264" TargetMode="External" /><Relationship Id="rId195" Type="http://schemas.openxmlformats.org/officeDocument/2006/relationships/hyperlink" Target="https://podminky.urs.cz/item/CS_URS_2022_01/771592011" TargetMode="External" /><Relationship Id="rId196" Type="http://schemas.openxmlformats.org/officeDocument/2006/relationships/hyperlink" Target="https://podminky.urs.cz/item/CS_URS_2022_01/998771102" TargetMode="External" /><Relationship Id="rId197" Type="http://schemas.openxmlformats.org/officeDocument/2006/relationships/hyperlink" Target="https://podminky.urs.cz/item/CS_URS_2022_01/776111112" TargetMode="External" /><Relationship Id="rId198" Type="http://schemas.openxmlformats.org/officeDocument/2006/relationships/hyperlink" Target="https://podminky.urs.cz/item/CS_URS_2022_01/776111311" TargetMode="External" /><Relationship Id="rId199" Type="http://schemas.openxmlformats.org/officeDocument/2006/relationships/hyperlink" Target="https://podminky.urs.cz/item/CS_URS_2022_01/776121111" TargetMode="External" /><Relationship Id="rId200" Type="http://schemas.openxmlformats.org/officeDocument/2006/relationships/hyperlink" Target="https://podminky.urs.cz/item/CS_URS_2022_01/776141122" TargetMode="External" /><Relationship Id="rId201" Type="http://schemas.openxmlformats.org/officeDocument/2006/relationships/hyperlink" Target="https://podminky.urs.cz/item/CS_URS_2022_01/776211111" TargetMode="External" /><Relationship Id="rId202" Type="http://schemas.openxmlformats.org/officeDocument/2006/relationships/hyperlink" Target="https://podminky.urs.cz/item/CS_URS_2022_01/776221111" TargetMode="External" /><Relationship Id="rId203" Type="http://schemas.openxmlformats.org/officeDocument/2006/relationships/hyperlink" Target="https://podminky.urs.cz/item/CS_URS_2022_01/776221111" TargetMode="External" /><Relationship Id="rId204" Type="http://schemas.openxmlformats.org/officeDocument/2006/relationships/hyperlink" Target="https://podminky.urs.cz/item/CS_URS_2022_01/776221111" TargetMode="External" /><Relationship Id="rId205" Type="http://schemas.openxmlformats.org/officeDocument/2006/relationships/hyperlink" Target="https://podminky.urs.cz/item/CS_URS_2022_01/776221111" TargetMode="External" /><Relationship Id="rId206" Type="http://schemas.openxmlformats.org/officeDocument/2006/relationships/hyperlink" Target="https://podminky.urs.cz/item/CS_URS_2022_01/776221111" TargetMode="External" /><Relationship Id="rId207" Type="http://schemas.openxmlformats.org/officeDocument/2006/relationships/hyperlink" Target="https://podminky.urs.cz/item/CS_URS_2022_01/776221121" TargetMode="External" /><Relationship Id="rId208" Type="http://schemas.openxmlformats.org/officeDocument/2006/relationships/hyperlink" Target="https://podminky.urs.cz/item/CS_URS_2022_01/776223112" TargetMode="External" /><Relationship Id="rId209" Type="http://schemas.openxmlformats.org/officeDocument/2006/relationships/hyperlink" Target="https://podminky.urs.cz/item/CS_URS_2022_01/776421111" TargetMode="External" /><Relationship Id="rId210" Type="http://schemas.openxmlformats.org/officeDocument/2006/relationships/hyperlink" Target="https://podminky.urs.cz/item/CS_URS_2022_01/776421711" TargetMode="External" /><Relationship Id="rId211" Type="http://schemas.openxmlformats.org/officeDocument/2006/relationships/hyperlink" Target="https://podminky.urs.cz/item/CS_URS_2022_01/776421312" TargetMode="External" /><Relationship Id="rId212" Type="http://schemas.openxmlformats.org/officeDocument/2006/relationships/hyperlink" Target="https://podminky.urs.cz/item/CS_URS_2022_01/998776102" TargetMode="External" /><Relationship Id="rId213" Type="http://schemas.openxmlformats.org/officeDocument/2006/relationships/hyperlink" Target="https://podminky.urs.cz/item/CS_URS_2022_01/781111011" TargetMode="External" /><Relationship Id="rId214" Type="http://schemas.openxmlformats.org/officeDocument/2006/relationships/hyperlink" Target="https://podminky.urs.cz/item/CS_URS_2022_01/781121011" TargetMode="External" /><Relationship Id="rId215" Type="http://schemas.openxmlformats.org/officeDocument/2006/relationships/hyperlink" Target="https://podminky.urs.cz/item/CS_URS_2022_01/781131112" TargetMode="External" /><Relationship Id="rId216" Type="http://schemas.openxmlformats.org/officeDocument/2006/relationships/hyperlink" Target="https://podminky.urs.cz/item/CS_URS_2022_01/781474154" TargetMode="External" /><Relationship Id="rId217" Type="http://schemas.openxmlformats.org/officeDocument/2006/relationships/hyperlink" Target="https://podminky.urs.cz/item/CS_URS_2022_01/781491021" TargetMode="External" /><Relationship Id="rId218" Type="http://schemas.openxmlformats.org/officeDocument/2006/relationships/hyperlink" Target="https://podminky.urs.cz/item/CS_URS_2022_01/781494111" TargetMode="External" /><Relationship Id="rId219" Type="http://schemas.openxmlformats.org/officeDocument/2006/relationships/hyperlink" Target="https://podminky.urs.cz/item/CS_URS_2022_01/781495115" TargetMode="External" /><Relationship Id="rId220" Type="http://schemas.openxmlformats.org/officeDocument/2006/relationships/hyperlink" Target="https://podminky.urs.cz/item/CS_URS_2022_01/781495211" TargetMode="External" /><Relationship Id="rId221" Type="http://schemas.openxmlformats.org/officeDocument/2006/relationships/hyperlink" Target="https://podminky.urs.cz/item/CS_URS_2022_01/998781102" TargetMode="External" /><Relationship Id="rId222" Type="http://schemas.openxmlformats.org/officeDocument/2006/relationships/hyperlink" Target="https://podminky.urs.cz/item/CS_URS_2022_01/784181111" TargetMode="External" /><Relationship Id="rId223" Type="http://schemas.openxmlformats.org/officeDocument/2006/relationships/hyperlink" Target="https://podminky.urs.cz/item/CS_URS_2022_01/784211101" TargetMode="External" /><Relationship Id="rId224" Type="http://schemas.openxmlformats.org/officeDocument/2006/relationships/hyperlink" Target="https://podminky.urs.cz/item/CS_URS_2022_01/460021121" TargetMode="External" /><Relationship Id="rId225" Type="http://schemas.openxmlformats.org/officeDocument/2006/relationships/hyperlink" Target="https://podminky.urs.cz/item/CS_URS_2022_01/460171292" TargetMode="External" /><Relationship Id="rId226" Type="http://schemas.openxmlformats.org/officeDocument/2006/relationships/hyperlink" Target="https://podminky.urs.cz/item/CS_URS_2022_01/460451282" TargetMode="External" /><Relationship Id="rId227" Type="http://schemas.openxmlformats.org/officeDocument/2006/relationships/hyperlink" Target="https://podminky.urs.cz/item/CS_URS_2022_01/460571111" TargetMode="External" /><Relationship Id="rId228" Type="http://schemas.openxmlformats.org/officeDocument/2006/relationships/hyperlink" Target="https://podminky.urs.cz/item/CS_URS_2022_01/460661112" TargetMode="External" /><Relationship Id="rId229" Type="http://schemas.openxmlformats.org/officeDocument/2006/relationships/hyperlink" Target="https://podminky.urs.cz/item/CS_URS_2022_01/460671112" TargetMode="External" /><Relationship Id="rId230"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2/871275211" TargetMode="External" /><Relationship Id="rId2" Type="http://schemas.openxmlformats.org/officeDocument/2006/relationships/hyperlink" Target="https://podminky.urs.cz/item/CS_URS_2021_02/871315211" TargetMode="External" /><Relationship Id="rId3" Type="http://schemas.openxmlformats.org/officeDocument/2006/relationships/hyperlink" Target="https://podminky.urs.cz/item/CS_URS_2021_02/877275211" TargetMode="External" /><Relationship Id="rId4" Type="http://schemas.openxmlformats.org/officeDocument/2006/relationships/hyperlink" Target="https://podminky.urs.cz/item/CS_URS_2021_02/877275221" TargetMode="External" /><Relationship Id="rId5" Type="http://schemas.openxmlformats.org/officeDocument/2006/relationships/hyperlink" Target="https://podminky.urs.cz/item/CS_URS_2021_02/877315211" TargetMode="External" /><Relationship Id="rId6" Type="http://schemas.openxmlformats.org/officeDocument/2006/relationships/hyperlink" Target="https://podminky.urs.cz/item/CS_URS_2021_02/877315221" TargetMode="External" /><Relationship Id="rId7" Type="http://schemas.openxmlformats.org/officeDocument/2006/relationships/hyperlink" Target="https://podminky.urs.cz/item/CS_URS_2021_02/721233212" TargetMode="External" /><Relationship Id="rId8" Type="http://schemas.openxmlformats.org/officeDocument/2006/relationships/hyperlink" Target="https://podminky.urs.cz/item/CS_URS_2021_02/721233213" TargetMode="External" /><Relationship Id="rId9" Type="http://schemas.openxmlformats.org/officeDocument/2006/relationships/hyperlink" Target="https://podminky.urs.cz/item/CS_URS_2021_02/721242106" TargetMode="External" /><Relationship Id="rId10" Type="http://schemas.openxmlformats.org/officeDocument/2006/relationships/hyperlink" Target="https://podminky.urs.cz/item/CS_URS_2021_02/721290113" TargetMode="External" /><Relationship Id="rId11" Type="http://schemas.openxmlformats.org/officeDocument/2006/relationships/hyperlink" Target="https://podminky.urs.cz/item/CS_URS_2021_02/899722112" TargetMode="External" /><Relationship Id="rId12" Type="http://schemas.openxmlformats.org/officeDocument/2006/relationships/hyperlink" Target="https://podminky.urs.cz/item/CS_URS_2021_02/892352121" TargetMode="External" /><Relationship Id="rId13" Type="http://schemas.openxmlformats.org/officeDocument/2006/relationships/hyperlink" Target="https://podminky.urs.cz/item/CS_URS_2021_02/998721201" TargetMode="External" /><Relationship Id="rId14" Type="http://schemas.openxmlformats.org/officeDocument/2006/relationships/hyperlink" Target="https://podminky.urs.cz/item/CS_URS_2021_02/721174024" TargetMode="External" /><Relationship Id="rId15" Type="http://schemas.openxmlformats.org/officeDocument/2006/relationships/hyperlink" Target="https://podminky.urs.cz/item/CS_URS_2021_02/721174025" TargetMode="External" /><Relationship Id="rId16" Type="http://schemas.openxmlformats.org/officeDocument/2006/relationships/hyperlink" Target="https://podminky.urs.cz/item/CS_URS_2021_02/721174043" TargetMode="External" /><Relationship Id="rId17" Type="http://schemas.openxmlformats.org/officeDocument/2006/relationships/hyperlink" Target="https://podminky.urs.cz/item/CS_URS_2021_02/721174044" TargetMode="External" /><Relationship Id="rId18" Type="http://schemas.openxmlformats.org/officeDocument/2006/relationships/hyperlink" Target="https://podminky.urs.cz/item/CS_URS_2021_02/721174045" TargetMode="External" /><Relationship Id="rId19" Type="http://schemas.openxmlformats.org/officeDocument/2006/relationships/hyperlink" Target="https://podminky.urs.cz/item/CS_URS_2021_02/721194105" TargetMode="External" /><Relationship Id="rId20" Type="http://schemas.openxmlformats.org/officeDocument/2006/relationships/hyperlink" Target="https://podminky.urs.cz/item/CS_URS_2021_02/721194107" TargetMode="External" /><Relationship Id="rId21" Type="http://schemas.openxmlformats.org/officeDocument/2006/relationships/hyperlink" Target="https://podminky.urs.cz/item/CS_URS_2021_02/721194109" TargetMode="External" /><Relationship Id="rId22" Type="http://schemas.openxmlformats.org/officeDocument/2006/relationships/hyperlink" Target="https://podminky.urs.cz/item/CS_URS_2021_02/877275221" TargetMode="External" /><Relationship Id="rId23" Type="http://schemas.openxmlformats.org/officeDocument/2006/relationships/hyperlink" Target="https://podminky.urs.cz/item/CS_URS_2021_02/721279126" TargetMode="External" /><Relationship Id="rId24" Type="http://schemas.openxmlformats.org/officeDocument/2006/relationships/hyperlink" Target="https://podminky.urs.cz/item/CS_URS_2021_02/892312121" TargetMode="External" /><Relationship Id="rId25" Type="http://schemas.openxmlformats.org/officeDocument/2006/relationships/hyperlink" Target="https://podminky.urs.cz/item/CS_URS_2021_02/998721201" TargetMode="External" /><Relationship Id="rId26" Type="http://schemas.openxmlformats.org/officeDocument/2006/relationships/hyperlink" Target="https://podminky.urs.cz/item/CS_URS_2021_02/871265211" TargetMode="External" /><Relationship Id="rId27" Type="http://schemas.openxmlformats.org/officeDocument/2006/relationships/hyperlink" Target="https://podminky.urs.cz/item/CS_URS_2021_02/871275211" TargetMode="External" /><Relationship Id="rId28" Type="http://schemas.openxmlformats.org/officeDocument/2006/relationships/hyperlink" Target="https://podminky.urs.cz/item/CS_URS_2021_02/871315211" TargetMode="External" /><Relationship Id="rId29" Type="http://schemas.openxmlformats.org/officeDocument/2006/relationships/hyperlink" Target="https://podminky.urs.cz/item/CS_URS_2021_02/877265211" TargetMode="External" /><Relationship Id="rId30" Type="http://schemas.openxmlformats.org/officeDocument/2006/relationships/hyperlink" Target="https://podminky.urs.cz/item/CS_URS_2021_02/877275211" TargetMode="External" /><Relationship Id="rId31" Type="http://schemas.openxmlformats.org/officeDocument/2006/relationships/hyperlink" Target="https://podminky.urs.cz/item/CS_URS_2021_02/877275221" TargetMode="External" /><Relationship Id="rId32" Type="http://schemas.openxmlformats.org/officeDocument/2006/relationships/hyperlink" Target="https://podminky.urs.cz/item/CS_URS_2021_02/877315211" TargetMode="External" /><Relationship Id="rId33" Type="http://schemas.openxmlformats.org/officeDocument/2006/relationships/hyperlink" Target="https://podminky.urs.cz/item/CS_URS_2021_02/877315221" TargetMode="External" /><Relationship Id="rId34" Type="http://schemas.openxmlformats.org/officeDocument/2006/relationships/hyperlink" Target="https://podminky.urs.cz/item/CS_URS_2021_02/721290113" TargetMode="External" /><Relationship Id="rId35" Type="http://schemas.openxmlformats.org/officeDocument/2006/relationships/hyperlink" Target="https://podminky.urs.cz/item/CS_URS_2021_02/899722112" TargetMode="External" /><Relationship Id="rId36" Type="http://schemas.openxmlformats.org/officeDocument/2006/relationships/hyperlink" Target="https://podminky.urs.cz/item/CS_URS_2021_02/892362121" TargetMode="External" /><Relationship Id="rId37" Type="http://schemas.openxmlformats.org/officeDocument/2006/relationships/hyperlink" Target="https://podminky.urs.cz/item/CS_URS_2021_02/998721201" TargetMode="External" /><Relationship Id="rId38" Type="http://schemas.openxmlformats.org/officeDocument/2006/relationships/hyperlink" Target="https://podminky.urs.cz/item/CS_URS_2021_02/722130234" TargetMode="External" /><Relationship Id="rId39" Type="http://schemas.openxmlformats.org/officeDocument/2006/relationships/hyperlink" Target="https://podminky.urs.cz/item/CS_URS_2021_02/722173114" TargetMode="External" /><Relationship Id="rId40" Type="http://schemas.openxmlformats.org/officeDocument/2006/relationships/hyperlink" Target="https://podminky.urs.cz/item/CS_URS_2021_02/722174022" TargetMode="External" /><Relationship Id="rId41" Type="http://schemas.openxmlformats.org/officeDocument/2006/relationships/hyperlink" Target="https://podminky.urs.cz/item/CS_URS_2021_02/722174023" TargetMode="External" /><Relationship Id="rId42" Type="http://schemas.openxmlformats.org/officeDocument/2006/relationships/hyperlink" Target="https://podminky.urs.cz/item/CS_URS_2021_02/722174024" TargetMode="External" /><Relationship Id="rId43" Type="http://schemas.openxmlformats.org/officeDocument/2006/relationships/hyperlink" Target="https://podminky.urs.cz/item/CS_URS_2021_02/722174025" TargetMode="External" /><Relationship Id="rId44" Type="http://schemas.openxmlformats.org/officeDocument/2006/relationships/hyperlink" Target="https://podminky.urs.cz/item/CS_URS_2021_02/722182012" TargetMode="External" /><Relationship Id="rId45" Type="http://schemas.openxmlformats.org/officeDocument/2006/relationships/hyperlink" Target="https://podminky.urs.cz/item/CS_URS_2021_02/722182013" TargetMode="External" /><Relationship Id="rId46" Type="http://schemas.openxmlformats.org/officeDocument/2006/relationships/hyperlink" Target="https://podminky.urs.cz/item/CS_URS_2021_02/722182014" TargetMode="External" /><Relationship Id="rId47" Type="http://schemas.openxmlformats.org/officeDocument/2006/relationships/hyperlink" Target="https://podminky.urs.cz/item/CS_URS_2021_02/722190401" TargetMode="External" /><Relationship Id="rId48" Type="http://schemas.openxmlformats.org/officeDocument/2006/relationships/hyperlink" Target="https://podminky.urs.cz/item/CS_URS_2021_02/722220234" TargetMode="External" /><Relationship Id="rId49" Type="http://schemas.openxmlformats.org/officeDocument/2006/relationships/hyperlink" Target="https://podminky.urs.cz/item/CS_URS_2021_02/722232064" TargetMode="External" /><Relationship Id="rId50" Type="http://schemas.openxmlformats.org/officeDocument/2006/relationships/hyperlink" Target="https://podminky.urs.cz/item/CS_URS_2021_02/72223204R" TargetMode="External" /><Relationship Id="rId51" Type="http://schemas.openxmlformats.org/officeDocument/2006/relationships/hyperlink" Target="https://podminky.urs.cz/item/CS_URS_2021_02/722290226" TargetMode="External" /><Relationship Id="rId52" Type="http://schemas.openxmlformats.org/officeDocument/2006/relationships/hyperlink" Target="https://podminky.urs.cz/item/CS_URS_2021_02/722290234" TargetMode="External" /><Relationship Id="rId53" Type="http://schemas.openxmlformats.org/officeDocument/2006/relationships/hyperlink" Target="https://podminky.urs.cz/item/CS_URS_2021_02/998722201" TargetMode="External" /><Relationship Id="rId54" Type="http://schemas.openxmlformats.org/officeDocument/2006/relationships/hyperlink" Target="https://podminky.urs.cz/item/CS_URS_2021_02/722250102" TargetMode="External" /><Relationship Id="rId55" Type="http://schemas.openxmlformats.org/officeDocument/2006/relationships/hyperlink" Target="https://podminky.urs.cz/item/CS_URS_2021_02/722130232" TargetMode="External" /><Relationship Id="rId56" Type="http://schemas.openxmlformats.org/officeDocument/2006/relationships/hyperlink" Target="https://podminky.urs.cz/item/CS_URS_2021_02/722130233" TargetMode="External" /><Relationship Id="rId57" Type="http://schemas.openxmlformats.org/officeDocument/2006/relationships/hyperlink" Target="https://podminky.urs.cz/item/CS_URS_2021_02/722130234" TargetMode="External" /><Relationship Id="rId58" Type="http://schemas.openxmlformats.org/officeDocument/2006/relationships/hyperlink" Target="https://podminky.urs.cz/item/CS_URS_2021_02/722232503" TargetMode="External" /><Relationship Id="rId59" Type="http://schemas.openxmlformats.org/officeDocument/2006/relationships/hyperlink" Target="https://podminky.urs.cz/item/CS_URS_2021_02/722232063" TargetMode="External" /><Relationship Id="rId60" Type="http://schemas.openxmlformats.org/officeDocument/2006/relationships/hyperlink" Target="https://podminky.urs.cz/item/CS_URS_2021_02/722290226" TargetMode="External" /><Relationship Id="rId61" Type="http://schemas.openxmlformats.org/officeDocument/2006/relationships/hyperlink" Target="https://podminky.urs.cz/item/CS_URS_2021_02/998722203" TargetMode="External" /><Relationship Id="rId62" Type="http://schemas.openxmlformats.org/officeDocument/2006/relationships/hyperlink" Target="https://podminky.urs.cz/item/CS_URS_2021_02/722181221" TargetMode="External" /><Relationship Id="rId63" Type="http://schemas.openxmlformats.org/officeDocument/2006/relationships/hyperlink" Target="https://podminky.urs.cz/item/CS_URS_2021_02/722181222" TargetMode="External" /><Relationship Id="rId64" Type="http://schemas.openxmlformats.org/officeDocument/2006/relationships/hyperlink" Target="https://podminky.urs.cz/item/CS_URS_2021_02/722181231" TargetMode="External" /><Relationship Id="rId65" Type="http://schemas.openxmlformats.org/officeDocument/2006/relationships/hyperlink" Target="https://podminky.urs.cz/item/CS_URS_2021_02/722181232" TargetMode="External" /><Relationship Id="rId66" Type="http://schemas.openxmlformats.org/officeDocument/2006/relationships/hyperlink" Target="https://podminky.urs.cz/item/CS_URS_2021_02/725119125" TargetMode="External" /><Relationship Id="rId67" Type="http://schemas.openxmlformats.org/officeDocument/2006/relationships/hyperlink" Target="https://podminky.urs.cz/item/CS_URS_2021_02/725219102" TargetMode="External" /><Relationship Id="rId68" Type="http://schemas.openxmlformats.org/officeDocument/2006/relationships/hyperlink" Target="https://podminky.urs.cz/item/CS_URS_2021_02/725241901" TargetMode="External" /><Relationship Id="rId69" Type="http://schemas.openxmlformats.org/officeDocument/2006/relationships/hyperlink" Target="https://podminky.urs.cz/item/CS_URS_2021_02/725244906" TargetMode="External" /><Relationship Id="rId70" Type="http://schemas.openxmlformats.org/officeDocument/2006/relationships/hyperlink" Target="https://podminky.urs.cz/item/CS_URS_2021_02/721219128" TargetMode="External" /><Relationship Id="rId71" Type="http://schemas.openxmlformats.org/officeDocument/2006/relationships/hyperlink" Target="https://podminky.urs.cz/item/CS_URS_2021_02/725331111" TargetMode="External" /><Relationship Id="rId72" Type="http://schemas.openxmlformats.org/officeDocument/2006/relationships/hyperlink" Target="https://podminky.urs.cz/item/CS_URS_2021_02/725813111" TargetMode="External" /><Relationship Id="rId73" Type="http://schemas.openxmlformats.org/officeDocument/2006/relationships/hyperlink" Target="https://podminky.urs.cz/item/CS_URS_2021_01/725821325" TargetMode="External" /><Relationship Id="rId74" Type="http://schemas.openxmlformats.org/officeDocument/2006/relationships/hyperlink" Target="https://podminky.urs.cz/item/CS_URS_2021_01/725822613" TargetMode="External" /><Relationship Id="rId75" Type="http://schemas.openxmlformats.org/officeDocument/2006/relationships/hyperlink" Target="https://podminky.urs.cz/item/CS_URS_2021_01/725841312" TargetMode="External" /><Relationship Id="rId76" Type="http://schemas.openxmlformats.org/officeDocument/2006/relationships/hyperlink" Target="https://podminky.urs.cz/item/CS_URS_2021_02/725862113" TargetMode="External" /><Relationship Id="rId77" Type="http://schemas.openxmlformats.org/officeDocument/2006/relationships/hyperlink" Target="https://podminky.urs.cz/item/CS_URS_2021_02/998725201" TargetMode="External" /><Relationship Id="rId78" Type="http://schemas.openxmlformats.org/officeDocument/2006/relationships/hyperlink" Target="https://podminky.urs.cz/item/CS_URS_2021_02/726111204" TargetMode="External" /><Relationship Id="rId79" Type="http://schemas.openxmlformats.org/officeDocument/2006/relationships/hyperlink" Target="https://podminky.urs.cz/item/CS_URS_2021_02/726131204" TargetMode="External" /><Relationship Id="rId80" Type="http://schemas.openxmlformats.org/officeDocument/2006/relationships/hyperlink" Target="https://podminky.urs.cz/item/CS_URS_2021_02/726191001" TargetMode="External" /><Relationship Id="rId81" Type="http://schemas.openxmlformats.org/officeDocument/2006/relationships/hyperlink" Target="https://podminky.urs.cz/item/CS_URS_2021_02/998726211" TargetMode="External" /><Relationship Id="rId82" Type="http://schemas.openxmlformats.org/officeDocument/2006/relationships/hyperlink" Target="https://podminky.urs.cz/item/CS_URS_2021_02/727111002" TargetMode="External" /><Relationship Id="rId83" Type="http://schemas.openxmlformats.org/officeDocument/2006/relationships/hyperlink" Target="https://podminky.urs.cz/item/CS_URS_2021_02/727212103" TargetMode="External" /><Relationship Id="rId84" Type="http://schemas.openxmlformats.org/officeDocument/2006/relationships/hyperlink" Target="https://podminky.urs.cz/item/CS_URS_2021_02/727212104" TargetMode="External" /><Relationship Id="rId85" Type="http://schemas.openxmlformats.org/officeDocument/2006/relationships/hyperlink" Target="https://podminky.urs.cz/item/CS_URS_2021_02/727222005" TargetMode="External" /><Relationship Id="rId86" Type="http://schemas.openxmlformats.org/officeDocument/2006/relationships/hyperlink" Target="https://podminky.urs.cz/item/CS_URS_2021_02/727222007" TargetMode="External" /><Relationship Id="rId87" Type="http://schemas.openxmlformats.org/officeDocument/2006/relationships/hyperlink" Target="https://podminky.urs.cz/item/CS_URS_2021_02/HZS2491" TargetMode="External" /><Relationship Id="rId88" Type="http://schemas.openxmlformats.org/officeDocument/2006/relationships/hyperlink" Target="https://podminky.urs.cz/item/CS_URS_2021_02/010001000" TargetMode="External" /><Relationship Id="rId89" Type="http://schemas.openxmlformats.org/officeDocument/2006/relationships/hyperlink" Target="https://podminky.urs.cz/item/CS_URS_2021_02/030001000" TargetMode="External" /><Relationship Id="rId90" Type="http://schemas.openxmlformats.org/officeDocument/2006/relationships/hyperlink" Target="https://podminky.urs.cz/item/CS_URS_2021_02/043002000" TargetMode="External" /><Relationship Id="rId91" Type="http://schemas.openxmlformats.org/officeDocument/2006/relationships/hyperlink" Target="https://podminky.urs.cz/item/CS_URS_2021_02/044002000" TargetMode="External" /><Relationship Id="rId9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2/713463311" TargetMode="External" /><Relationship Id="rId2" Type="http://schemas.openxmlformats.org/officeDocument/2006/relationships/hyperlink" Target="https://podminky.urs.cz/item/CS_URS_2021_02/713463411" TargetMode="External" /><Relationship Id="rId3" Type="http://schemas.openxmlformats.org/officeDocument/2006/relationships/hyperlink" Target="https://podminky.urs.cz/item/CS_URS_2021_02/998713102" TargetMode="External" /><Relationship Id="rId4" Type="http://schemas.openxmlformats.org/officeDocument/2006/relationships/hyperlink" Target="https://podminky.urs.cz/item/CS_URS_2021_02/724234107" TargetMode="External" /><Relationship Id="rId5" Type="http://schemas.openxmlformats.org/officeDocument/2006/relationships/hyperlink" Target="https://podminky.urs.cz/item/CS_URS_2021_02/722174003" TargetMode="External" /><Relationship Id="rId6" Type="http://schemas.openxmlformats.org/officeDocument/2006/relationships/hyperlink" Target="https://podminky.urs.cz/item/CS_URS_2021_02/722174004" TargetMode="External" /><Relationship Id="rId7" Type="http://schemas.openxmlformats.org/officeDocument/2006/relationships/hyperlink" Target="https://podminky.urs.cz/item/CS_URS_2021_02/722174005" TargetMode="External" /><Relationship Id="rId8" Type="http://schemas.openxmlformats.org/officeDocument/2006/relationships/hyperlink" Target="https://podminky.urs.cz/item/CS_URS_2021_02/722181252" TargetMode="External" /><Relationship Id="rId9" Type="http://schemas.openxmlformats.org/officeDocument/2006/relationships/hyperlink" Target="https://podminky.urs.cz/item/CS_URS_2021_02/722232045" TargetMode="External" /><Relationship Id="rId10" Type="http://schemas.openxmlformats.org/officeDocument/2006/relationships/hyperlink" Target="https://podminky.urs.cz/item/CS_URS_2021_02/722232046" TargetMode="External" /><Relationship Id="rId11" Type="http://schemas.openxmlformats.org/officeDocument/2006/relationships/hyperlink" Target="https://podminky.urs.cz/item/CS_URS_2021_02/722290226" TargetMode="External" /><Relationship Id="rId12" Type="http://schemas.openxmlformats.org/officeDocument/2006/relationships/hyperlink" Target="https://podminky.urs.cz/item/CS_URS_2021_02/722290234" TargetMode="External" /><Relationship Id="rId13" Type="http://schemas.openxmlformats.org/officeDocument/2006/relationships/hyperlink" Target="https://podminky.urs.cz/item/CS_URS_2021_02/998722102" TargetMode="External" /><Relationship Id="rId14" Type="http://schemas.openxmlformats.org/officeDocument/2006/relationships/hyperlink" Target="https://podminky.urs.cz/item/CS_URS_2021_02/733290801" TargetMode="External" /><Relationship Id="rId15" Type="http://schemas.openxmlformats.org/officeDocument/2006/relationships/hyperlink" Target="https://podminky.urs.cz/item/CS_URS_2021_02/713461831" TargetMode="External" /><Relationship Id="rId16" Type="http://schemas.openxmlformats.org/officeDocument/2006/relationships/hyperlink" Target="https://podminky.urs.cz/item/CS_URS_2021_02/734200811" TargetMode="External" /><Relationship Id="rId17" Type="http://schemas.openxmlformats.org/officeDocument/2006/relationships/hyperlink" Target="https://podminky.urs.cz/item/CS_URS_2021_02/734200823" TargetMode="External" /><Relationship Id="rId18" Type="http://schemas.openxmlformats.org/officeDocument/2006/relationships/hyperlink" Target="https://podminky.urs.cz/item/CS_URS_2021_02/734290812" TargetMode="External" /><Relationship Id="rId19" Type="http://schemas.openxmlformats.org/officeDocument/2006/relationships/hyperlink" Target="https://podminky.urs.cz/item/CS_URS_2021_02/735151821" TargetMode="External" /><Relationship Id="rId20" Type="http://schemas.openxmlformats.org/officeDocument/2006/relationships/hyperlink" Target="https://podminky.urs.cz/item/CS_URS_2021_02/735151822" TargetMode="External" /><Relationship Id="rId21" Type="http://schemas.openxmlformats.org/officeDocument/2006/relationships/hyperlink" Target="https://podminky.urs.cz/item/CS_URS_2021_02/735151831" TargetMode="External" /><Relationship Id="rId22" Type="http://schemas.openxmlformats.org/officeDocument/2006/relationships/hyperlink" Target="https://podminky.urs.cz/item/CS_URS_2021_02/732421402" TargetMode="External" /><Relationship Id="rId23" Type="http://schemas.openxmlformats.org/officeDocument/2006/relationships/hyperlink" Target="https://podminky.urs.cz/item/CS_URS_2021_02/998732102" TargetMode="External" /><Relationship Id="rId24" Type="http://schemas.openxmlformats.org/officeDocument/2006/relationships/hyperlink" Target="https://podminky.urs.cz/item/CS_URS_2021_02/733122225" TargetMode="External" /><Relationship Id="rId25" Type="http://schemas.openxmlformats.org/officeDocument/2006/relationships/hyperlink" Target="https://podminky.urs.cz/item/CS_URS_2021_02/733122227" TargetMode="External" /><Relationship Id="rId26" Type="http://schemas.openxmlformats.org/officeDocument/2006/relationships/hyperlink" Target="https://podminky.urs.cz/item/CS_URS_2021_02/733123112" TargetMode="External" /><Relationship Id="rId27" Type="http://schemas.openxmlformats.org/officeDocument/2006/relationships/hyperlink" Target="https://podminky.urs.cz/item/CS_URS_2021_02/733190217" TargetMode="External" /><Relationship Id="rId28" Type="http://schemas.openxmlformats.org/officeDocument/2006/relationships/hyperlink" Target="https://podminky.urs.cz/item/CS_URS_2021_02/733223301" TargetMode="External" /><Relationship Id="rId29" Type="http://schemas.openxmlformats.org/officeDocument/2006/relationships/hyperlink" Target="https://podminky.urs.cz/item/CS_URS_2021_02/733223302" TargetMode="External" /><Relationship Id="rId30" Type="http://schemas.openxmlformats.org/officeDocument/2006/relationships/hyperlink" Target="https://podminky.urs.cz/item/CS_URS_2021_02/733223303" TargetMode="External" /><Relationship Id="rId31" Type="http://schemas.openxmlformats.org/officeDocument/2006/relationships/hyperlink" Target="https://podminky.urs.cz/item/CS_URS_2021_02/733223304" TargetMode="External" /><Relationship Id="rId32" Type="http://schemas.openxmlformats.org/officeDocument/2006/relationships/hyperlink" Target="https://podminky.urs.cz/item/CS_URS_2021_02/733223305" TargetMode="External" /><Relationship Id="rId33" Type="http://schemas.openxmlformats.org/officeDocument/2006/relationships/hyperlink" Target="https://podminky.urs.cz/item/CS_URS_2021_02/733291101" TargetMode="External" /><Relationship Id="rId34" Type="http://schemas.openxmlformats.org/officeDocument/2006/relationships/hyperlink" Target="https://podminky.urs.cz/item/CS_URS_2021_02/998733102" TargetMode="External" /><Relationship Id="rId35" Type="http://schemas.openxmlformats.org/officeDocument/2006/relationships/hyperlink" Target="https://podminky.urs.cz/item/CS_URS_2021_02/734209102" TargetMode="External" /><Relationship Id="rId36" Type="http://schemas.openxmlformats.org/officeDocument/2006/relationships/hyperlink" Target="https://podminky.urs.cz/item/CS_URS_2021_02/734209103" TargetMode="External" /><Relationship Id="rId37" Type="http://schemas.openxmlformats.org/officeDocument/2006/relationships/hyperlink" Target="https://podminky.urs.cz/item/CS_URS_2021_02/734209112" TargetMode="External" /><Relationship Id="rId38" Type="http://schemas.openxmlformats.org/officeDocument/2006/relationships/hyperlink" Target="https://podminky.urs.cz/item/CS_URS_2021_02/734209113" TargetMode="External" /><Relationship Id="rId39" Type="http://schemas.openxmlformats.org/officeDocument/2006/relationships/hyperlink" Target="https://podminky.urs.cz/item/CS_URS_2021_02/734209114" TargetMode="External" /><Relationship Id="rId40" Type="http://schemas.openxmlformats.org/officeDocument/2006/relationships/hyperlink" Target="https://podminky.urs.cz/item/CS_URS_2021_02/734209116" TargetMode="External" /><Relationship Id="rId41" Type="http://schemas.openxmlformats.org/officeDocument/2006/relationships/hyperlink" Target="https://podminky.urs.cz/item/CS_URS_2021_02/734209117" TargetMode="External" /><Relationship Id="rId42" Type="http://schemas.openxmlformats.org/officeDocument/2006/relationships/hyperlink" Target="https://podminky.urs.cz/item/CS_URS_2021_02/734209124" TargetMode="External" /><Relationship Id="rId43" Type="http://schemas.openxmlformats.org/officeDocument/2006/relationships/hyperlink" Target="https://podminky.urs.cz/item/CS_URS_2021_02/734221682" TargetMode="External" /><Relationship Id="rId44" Type="http://schemas.openxmlformats.org/officeDocument/2006/relationships/hyperlink" Target="https://podminky.urs.cz/item/CS_URS_2021_02/734242412" TargetMode="External" /><Relationship Id="rId45" Type="http://schemas.openxmlformats.org/officeDocument/2006/relationships/hyperlink" Target="https://podminky.urs.cz/item/CS_URS_2021_02/734242413" TargetMode="External" /><Relationship Id="rId46" Type="http://schemas.openxmlformats.org/officeDocument/2006/relationships/hyperlink" Target="https://podminky.urs.cz/item/CS_URS_2021_02/734242416" TargetMode="External" /><Relationship Id="rId47" Type="http://schemas.openxmlformats.org/officeDocument/2006/relationships/hyperlink" Target="https://podminky.urs.cz/item/CS_URS_2021_02/734261402" TargetMode="External" /><Relationship Id="rId48" Type="http://schemas.openxmlformats.org/officeDocument/2006/relationships/hyperlink" Target="https://podminky.urs.cz/item/CS_URS_2021_02/734261711" TargetMode="External" /><Relationship Id="rId49" Type="http://schemas.openxmlformats.org/officeDocument/2006/relationships/hyperlink" Target="https://podminky.urs.cz/item/CS_URS_2021_02/734291123" TargetMode="External" /><Relationship Id="rId50" Type="http://schemas.openxmlformats.org/officeDocument/2006/relationships/hyperlink" Target="https://podminky.urs.cz/item/CS_URS_2021_02/734291263" TargetMode="External" /><Relationship Id="rId51" Type="http://schemas.openxmlformats.org/officeDocument/2006/relationships/hyperlink" Target="https://podminky.urs.cz/item/CS_URS_2021_02/734291266" TargetMode="External" /><Relationship Id="rId52" Type="http://schemas.openxmlformats.org/officeDocument/2006/relationships/hyperlink" Target="https://podminky.urs.cz/item/CS_URS_2021_02/734292714" TargetMode="External" /><Relationship Id="rId53" Type="http://schemas.openxmlformats.org/officeDocument/2006/relationships/hyperlink" Target="https://podminky.urs.cz/item/CS_URS_2021_02/734292716" TargetMode="External" /><Relationship Id="rId54" Type="http://schemas.openxmlformats.org/officeDocument/2006/relationships/hyperlink" Target="https://podminky.urs.cz/item/CS_URS_2021_02/734292717" TargetMode="External" /><Relationship Id="rId55" Type="http://schemas.openxmlformats.org/officeDocument/2006/relationships/hyperlink" Target="https://podminky.urs.cz/item/CS_URS_2021_02/734295021" TargetMode="External" /><Relationship Id="rId56" Type="http://schemas.openxmlformats.org/officeDocument/2006/relationships/hyperlink" Target="https://podminky.urs.cz/item/CS_URS_2021_02/734411101" TargetMode="External" /><Relationship Id="rId57" Type="http://schemas.openxmlformats.org/officeDocument/2006/relationships/hyperlink" Target="https://podminky.urs.cz/item/CS_URS_2021_02/734419111" TargetMode="External" /><Relationship Id="rId58" Type="http://schemas.openxmlformats.org/officeDocument/2006/relationships/hyperlink" Target="https://podminky.urs.cz/item/CS_URS_2021_02/998734102" TargetMode="External" /><Relationship Id="rId59" Type="http://schemas.openxmlformats.org/officeDocument/2006/relationships/hyperlink" Target="https://podminky.urs.cz/item/CS_URS_2021_02/735152172" TargetMode="External" /><Relationship Id="rId60" Type="http://schemas.openxmlformats.org/officeDocument/2006/relationships/hyperlink" Target="https://podminky.urs.cz/item/CS_URS_2021_02/735152173" TargetMode="External" /><Relationship Id="rId61" Type="http://schemas.openxmlformats.org/officeDocument/2006/relationships/hyperlink" Target="https://podminky.urs.cz/item/CS_URS_2021_02/735152272" TargetMode="External" /><Relationship Id="rId62" Type="http://schemas.openxmlformats.org/officeDocument/2006/relationships/hyperlink" Target="https://podminky.urs.cz/item/CS_URS_2021_02/735152273" TargetMode="External" /><Relationship Id="rId63" Type="http://schemas.openxmlformats.org/officeDocument/2006/relationships/hyperlink" Target="https://podminky.urs.cz/item/CS_URS_2021_02/735152274" TargetMode="External" /><Relationship Id="rId64" Type="http://schemas.openxmlformats.org/officeDocument/2006/relationships/hyperlink" Target="https://podminky.urs.cz/item/CS_URS_2021_02/735152275" TargetMode="External" /><Relationship Id="rId65" Type="http://schemas.openxmlformats.org/officeDocument/2006/relationships/hyperlink" Target="https://podminky.urs.cz/item/CS_URS_2021_02/735152276" TargetMode="External" /><Relationship Id="rId66" Type="http://schemas.openxmlformats.org/officeDocument/2006/relationships/hyperlink" Target="https://podminky.urs.cz/item/CS_URS_2021_02/735152277" TargetMode="External" /><Relationship Id="rId67" Type="http://schemas.openxmlformats.org/officeDocument/2006/relationships/hyperlink" Target="https://podminky.urs.cz/item/CS_URS_2021_02/735152278" TargetMode="External" /><Relationship Id="rId68" Type="http://schemas.openxmlformats.org/officeDocument/2006/relationships/hyperlink" Target="https://podminky.urs.cz/item/CS_URS_2021_02/735152280" TargetMode="External" /><Relationship Id="rId69" Type="http://schemas.openxmlformats.org/officeDocument/2006/relationships/hyperlink" Target="https://podminky.urs.cz/item/CS_URS_2021_02/735152380" TargetMode="External" /><Relationship Id="rId70" Type="http://schemas.openxmlformats.org/officeDocument/2006/relationships/hyperlink" Target="https://podminky.urs.cz/item/CS_URS_2021_02/735152473" TargetMode="External" /><Relationship Id="rId71" Type="http://schemas.openxmlformats.org/officeDocument/2006/relationships/hyperlink" Target="https://podminky.urs.cz/item/CS_URS_2021_02/735152475" TargetMode="External" /><Relationship Id="rId72" Type="http://schemas.openxmlformats.org/officeDocument/2006/relationships/hyperlink" Target="https://podminky.urs.cz/item/CS_URS_2021_02/735152477" TargetMode="External" /><Relationship Id="rId73" Type="http://schemas.openxmlformats.org/officeDocument/2006/relationships/hyperlink" Target="https://podminky.urs.cz/item/CS_URS_2021_02/735152575" TargetMode="External" /><Relationship Id="rId74" Type="http://schemas.openxmlformats.org/officeDocument/2006/relationships/hyperlink" Target="https://podminky.urs.cz/item/CS_URS_2021_02/735164522" TargetMode="External" /><Relationship Id="rId75" Type="http://schemas.openxmlformats.org/officeDocument/2006/relationships/hyperlink" Target="https://podminky.urs.cz/item/CS_URS_2021_02/998735102" TargetMode="External" /><Relationship Id="rId76"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2/751711111" TargetMode="External" /><Relationship Id="rId2" Type="http://schemas.openxmlformats.org/officeDocument/2006/relationships/hyperlink" Target="https://podminky.urs.cz/item/CS_URS_2021_02/751711112" TargetMode="External" /><Relationship Id="rId3" Type="http://schemas.openxmlformats.org/officeDocument/2006/relationships/hyperlink" Target="https://podminky.urs.cz/item/CS_URS_2021_02/751711114" TargetMode="External" /><Relationship Id="rId4" Type="http://schemas.openxmlformats.org/officeDocument/2006/relationships/hyperlink" Target="https://podminky.urs.cz/item/CS_URS_2021_02/751711131" TargetMode="External" /><Relationship Id="rId5" Type="http://schemas.openxmlformats.org/officeDocument/2006/relationships/hyperlink" Target="https://podminky.urs.cz/item/CS_URS_2021_02/751711132" TargetMode="External" /><Relationship Id="rId6" Type="http://schemas.openxmlformats.org/officeDocument/2006/relationships/hyperlink" Target="https://podminky.urs.cz/item/CS_URS_2021_02/751791111" TargetMode="External" /><Relationship Id="rId7" Type="http://schemas.openxmlformats.org/officeDocument/2006/relationships/hyperlink" Target="https://podminky.urs.cz/item/CS_URS_2021_02/751791112" TargetMode="External" /><Relationship Id="rId8" Type="http://schemas.openxmlformats.org/officeDocument/2006/relationships/hyperlink" Target="https://podminky.urs.cz/item/CS_URS_2021_02/751791113" TargetMode="External" /><Relationship Id="rId9" Type="http://schemas.openxmlformats.org/officeDocument/2006/relationships/hyperlink" Target="https://podminky.urs.cz/item/CS_URS_2021_02/751791114" TargetMode="External" /><Relationship Id="rId10" Type="http://schemas.openxmlformats.org/officeDocument/2006/relationships/hyperlink" Target="https://podminky.urs.cz/item/CS_URS_2021_02/751791116" TargetMode="External" /><Relationship Id="rId11" Type="http://schemas.openxmlformats.org/officeDocument/2006/relationships/hyperlink" Target="https://podminky.urs.cz/item/CS_URS_2021_02/751721111" TargetMode="External" /><Relationship Id="rId12" Type="http://schemas.openxmlformats.org/officeDocument/2006/relationships/hyperlink" Target="https://podminky.urs.cz/item/CS_URS_2021_02/751711111" TargetMode="External" /><Relationship Id="rId13" Type="http://schemas.openxmlformats.org/officeDocument/2006/relationships/hyperlink" Target="https://podminky.urs.cz/item/CS_URS_2021_02/751791111" TargetMode="External" /><Relationship Id="rId14" Type="http://schemas.openxmlformats.org/officeDocument/2006/relationships/hyperlink" Target="https://podminky.urs.cz/item/CS_URS_2021_02/751791112" TargetMode="External" /><Relationship Id="rId15"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7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 customHeight="1">
      <c r="AR2" s="326" t="s">
        <v>6</v>
      </c>
      <c r="AS2" s="311"/>
      <c r="AT2" s="311"/>
      <c r="AU2" s="311"/>
      <c r="AV2" s="311"/>
      <c r="AW2" s="311"/>
      <c r="AX2" s="311"/>
      <c r="AY2" s="311"/>
      <c r="AZ2" s="311"/>
      <c r="BA2" s="311"/>
      <c r="BB2" s="311"/>
      <c r="BC2" s="311"/>
      <c r="BD2" s="311"/>
      <c r="BE2" s="311"/>
      <c r="BS2" s="19" t="s">
        <v>7</v>
      </c>
      <c r="BT2" s="19" t="s">
        <v>8</v>
      </c>
    </row>
    <row r="3" spans="2:72" s="1" customFormat="1" ht="6.9"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 customHeight="1">
      <c r="B4" s="22"/>
      <c r="D4" s="23" t="s">
        <v>10</v>
      </c>
      <c r="AR4" s="22"/>
      <c r="AS4" s="24" t="s">
        <v>11</v>
      </c>
      <c r="BE4" s="25" t="s">
        <v>12</v>
      </c>
      <c r="BS4" s="19" t="s">
        <v>13</v>
      </c>
    </row>
    <row r="5" spans="2:71" s="1" customFormat="1" ht="12" customHeight="1">
      <c r="B5" s="22"/>
      <c r="D5" s="26" t="s">
        <v>14</v>
      </c>
      <c r="K5" s="310" t="s">
        <v>15</v>
      </c>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R5" s="22"/>
      <c r="BE5" s="307" t="s">
        <v>16</v>
      </c>
      <c r="BS5" s="19" t="s">
        <v>7</v>
      </c>
    </row>
    <row r="6" spans="2:71" s="1" customFormat="1" ht="36.9" customHeight="1">
      <c r="B6" s="22"/>
      <c r="D6" s="28" t="s">
        <v>17</v>
      </c>
      <c r="K6" s="312" t="s">
        <v>18</v>
      </c>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R6" s="22"/>
      <c r="BE6" s="308"/>
      <c r="BS6" s="19" t="s">
        <v>7</v>
      </c>
    </row>
    <row r="7" spans="2:71" s="1" customFormat="1" ht="12" customHeight="1">
      <c r="B7" s="22"/>
      <c r="D7" s="29" t="s">
        <v>19</v>
      </c>
      <c r="K7" s="27" t="s">
        <v>3</v>
      </c>
      <c r="AK7" s="29" t="s">
        <v>20</v>
      </c>
      <c r="AN7" s="27" t="s">
        <v>3</v>
      </c>
      <c r="AR7" s="22"/>
      <c r="BE7" s="308"/>
      <c r="BS7" s="19" t="s">
        <v>7</v>
      </c>
    </row>
    <row r="8" spans="2:71" s="1" customFormat="1" ht="12" customHeight="1">
      <c r="B8" s="22"/>
      <c r="D8" s="29" t="s">
        <v>21</v>
      </c>
      <c r="K8" s="27" t="s">
        <v>22</v>
      </c>
      <c r="AK8" s="29" t="s">
        <v>23</v>
      </c>
      <c r="AN8" s="30" t="s">
        <v>24</v>
      </c>
      <c r="AR8" s="22"/>
      <c r="BE8" s="308"/>
      <c r="BS8" s="19" t="s">
        <v>7</v>
      </c>
    </row>
    <row r="9" spans="2:71" s="1" customFormat="1" ht="14.4" customHeight="1">
      <c r="B9" s="22"/>
      <c r="AR9" s="22"/>
      <c r="BE9" s="308"/>
      <c r="BS9" s="19" t="s">
        <v>7</v>
      </c>
    </row>
    <row r="10" spans="2:71" s="1" customFormat="1" ht="12" customHeight="1">
      <c r="B10" s="22"/>
      <c r="D10" s="29" t="s">
        <v>25</v>
      </c>
      <c r="AK10" s="29" t="s">
        <v>26</v>
      </c>
      <c r="AN10" s="27" t="s">
        <v>3</v>
      </c>
      <c r="AR10" s="22"/>
      <c r="BE10" s="308"/>
      <c r="BS10" s="19" t="s">
        <v>7</v>
      </c>
    </row>
    <row r="11" spans="2:71" s="1" customFormat="1" ht="18.45" customHeight="1">
      <c r="B11" s="22"/>
      <c r="E11" s="27" t="s">
        <v>27</v>
      </c>
      <c r="AK11" s="29" t="s">
        <v>28</v>
      </c>
      <c r="AN11" s="27" t="s">
        <v>3</v>
      </c>
      <c r="AR11" s="22"/>
      <c r="BE11" s="308"/>
      <c r="BS11" s="19" t="s">
        <v>7</v>
      </c>
    </row>
    <row r="12" spans="2:71" s="1" customFormat="1" ht="6.9" customHeight="1">
      <c r="B12" s="22"/>
      <c r="AR12" s="22"/>
      <c r="BE12" s="308"/>
      <c r="BS12" s="19" t="s">
        <v>7</v>
      </c>
    </row>
    <row r="13" spans="2:71" s="1" customFormat="1" ht="12" customHeight="1">
      <c r="B13" s="22"/>
      <c r="D13" s="29" t="s">
        <v>29</v>
      </c>
      <c r="AK13" s="29" t="s">
        <v>26</v>
      </c>
      <c r="AN13" s="31" t="s">
        <v>30</v>
      </c>
      <c r="AR13" s="22"/>
      <c r="BE13" s="308"/>
      <c r="BS13" s="19" t="s">
        <v>7</v>
      </c>
    </row>
    <row r="14" spans="2:71" ht="13.2">
      <c r="B14" s="22"/>
      <c r="E14" s="313" t="s">
        <v>30</v>
      </c>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29" t="s">
        <v>28</v>
      </c>
      <c r="AN14" s="31" t="s">
        <v>30</v>
      </c>
      <c r="AR14" s="22"/>
      <c r="BE14" s="308"/>
      <c r="BS14" s="19" t="s">
        <v>7</v>
      </c>
    </row>
    <row r="15" spans="2:71" s="1" customFormat="1" ht="6.9" customHeight="1">
      <c r="B15" s="22"/>
      <c r="AR15" s="22"/>
      <c r="BE15" s="308"/>
      <c r="BS15" s="19" t="s">
        <v>4</v>
      </c>
    </row>
    <row r="16" spans="2:71" s="1" customFormat="1" ht="12" customHeight="1">
      <c r="B16" s="22"/>
      <c r="D16" s="29" t="s">
        <v>31</v>
      </c>
      <c r="AK16" s="29" t="s">
        <v>26</v>
      </c>
      <c r="AN16" s="27" t="s">
        <v>3</v>
      </c>
      <c r="AR16" s="22"/>
      <c r="BE16" s="308"/>
      <c r="BS16" s="19" t="s">
        <v>4</v>
      </c>
    </row>
    <row r="17" spans="2:71" s="1" customFormat="1" ht="18.45" customHeight="1">
      <c r="B17" s="22"/>
      <c r="E17" s="27" t="s">
        <v>32</v>
      </c>
      <c r="AK17" s="29" t="s">
        <v>28</v>
      </c>
      <c r="AN17" s="27" t="s">
        <v>3</v>
      </c>
      <c r="AR17" s="22"/>
      <c r="BE17" s="308"/>
      <c r="BS17" s="19" t="s">
        <v>33</v>
      </c>
    </row>
    <row r="18" spans="2:71" s="1" customFormat="1" ht="6.9" customHeight="1">
      <c r="B18" s="22"/>
      <c r="AR18" s="22"/>
      <c r="BE18" s="308"/>
      <c r="BS18" s="19" t="s">
        <v>7</v>
      </c>
    </row>
    <row r="19" spans="2:71" s="1" customFormat="1" ht="12" customHeight="1">
      <c r="B19" s="22"/>
      <c r="D19" s="29" t="s">
        <v>34</v>
      </c>
      <c r="AK19" s="29" t="s">
        <v>26</v>
      </c>
      <c r="AN19" s="27" t="s">
        <v>3</v>
      </c>
      <c r="AR19" s="22"/>
      <c r="BE19" s="308"/>
      <c r="BS19" s="19" t="s">
        <v>7</v>
      </c>
    </row>
    <row r="20" spans="2:71" s="1" customFormat="1" ht="18.45" customHeight="1">
      <c r="B20" s="22"/>
      <c r="E20" s="27" t="s">
        <v>35</v>
      </c>
      <c r="AK20" s="29" t="s">
        <v>28</v>
      </c>
      <c r="AN20" s="27" t="s">
        <v>3</v>
      </c>
      <c r="AR20" s="22"/>
      <c r="BE20" s="308"/>
      <c r="BS20" s="19" t="s">
        <v>4</v>
      </c>
    </row>
    <row r="21" spans="2:57" s="1" customFormat="1" ht="6.9" customHeight="1">
      <c r="B21" s="22"/>
      <c r="AR21" s="22"/>
      <c r="BE21" s="308"/>
    </row>
    <row r="22" spans="2:57" s="1" customFormat="1" ht="12" customHeight="1">
      <c r="B22" s="22"/>
      <c r="D22" s="29" t="s">
        <v>36</v>
      </c>
      <c r="AR22" s="22"/>
      <c r="BE22" s="308"/>
    </row>
    <row r="23" spans="2:57" s="1" customFormat="1" ht="59.25" customHeight="1">
      <c r="B23" s="22"/>
      <c r="E23" s="315" t="s">
        <v>37</v>
      </c>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R23" s="22"/>
      <c r="BE23" s="308"/>
    </row>
    <row r="24" spans="2:57" s="1" customFormat="1" ht="6.9" customHeight="1">
      <c r="B24" s="22"/>
      <c r="AR24" s="22"/>
      <c r="BE24" s="308"/>
    </row>
    <row r="25" spans="2:57" s="1" customFormat="1" ht="6.9" customHeight="1">
      <c r="B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R25" s="22"/>
      <c r="BE25" s="308"/>
    </row>
    <row r="26" spans="1:57" s="2" customFormat="1" ht="25.95" customHeight="1">
      <c r="A26" s="34"/>
      <c r="B26" s="35"/>
      <c r="C26" s="34"/>
      <c r="D26" s="36" t="s">
        <v>38</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16">
        <f>ROUND(AG54,2)</f>
        <v>0</v>
      </c>
      <c r="AL26" s="317"/>
      <c r="AM26" s="317"/>
      <c r="AN26" s="317"/>
      <c r="AO26" s="317"/>
      <c r="AP26" s="34"/>
      <c r="AQ26" s="34"/>
      <c r="AR26" s="35"/>
      <c r="BE26" s="308"/>
    </row>
    <row r="27" spans="1:57" s="2" customFormat="1" ht="6.9" customHeight="1">
      <c r="A27" s="34"/>
      <c r="B27" s="3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5"/>
      <c r="BE27" s="308"/>
    </row>
    <row r="28" spans="1:57" s="2" customFormat="1" ht="13.2">
      <c r="A28" s="34"/>
      <c r="B28" s="35"/>
      <c r="C28" s="34"/>
      <c r="D28" s="34"/>
      <c r="E28" s="34"/>
      <c r="F28" s="34"/>
      <c r="G28" s="34"/>
      <c r="H28" s="34"/>
      <c r="I28" s="34"/>
      <c r="J28" s="34"/>
      <c r="K28" s="34"/>
      <c r="L28" s="318" t="s">
        <v>39</v>
      </c>
      <c r="M28" s="318"/>
      <c r="N28" s="318"/>
      <c r="O28" s="318"/>
      <c r="P28" s="318"/>
      <c r="Q28" s="34"/>
      <c r="R28" s="34"/>
      <c r="S28" s="34"/>
      <c r="T28" s="34"/>
      <c r="U28" s="34"/>
      <c r="V28" s="34"/>
      <c r="W28" s="318" t="s">
        <v>40</v>
      </c>
      <c r="X28" s="318"/>
      <c r="Y28" s="318"/>
      <c r="Z28" s="318"/>
      <c r="AA28" s="318"/>
      <c r="AB28" s="318"/>
      <c r="AC28" s="318"/>
      <c r="AD28" s="318"/>
      <c r="AE28" s="318"/>
      <c r="AF28" s="34"/>
      <c r="AG28" s="34"/>
      <c r="AH28" s="34"/>
      <c r="AI28" s="34"/>
      <c r="AJ28" s="34"/>
      <c r="AK28" s="318" t="s">
        <v>41</v>
      </c>
      <c r="AL28" s="318"/>
      <c r="AM28" s="318"/>
      <c r="AN28" s="318"/>
      <c r="AO28" s="318"/>
      <c r="AP28" s="34"/>
      <c r="AQ28" s="34"/>
      <c r="AR28" s="35"/>
      <c r="BE28" s="308"/>
    </row>
    <row r="29" spans="2:57" s="3" customFormat="1" ht="14.4" customHeight="1">
      <c r="B29" s="39"/>
      <c r="D29" s="29" t="s">
        <v>42</v>
      </c>
      <c r="F29" s="29" t="s">
        <v>43</v>
      </c>
      <c r="L29" s="321">
        <v>0.21</v>
      </c>
      <c r="M29" s="320"/>
      <c r="N29" s="320"/>
      <c r="O29" s="320"/>
      <c r="P29" s="320"/>
      <c r="W29" s="319">
        <f>ROUND(AZ54,2)</f>
        <v>0</v>
      </c>
      <c r="X29" s="320"/>
      <c r="Y29" s="320"/>
      <c r="Z29" s="320"/>
      <c r="AA29" s="320"/>
      <c r="AB29" s="320"/>
      <c r="AC29" s="320"/>
      <c r="AD29" s="320"/>
      <c r="AE29" s="320"/>
      <c r="AK29" s="319">
        <f>ROUND(AV54,2)</f>
        <v>0</v>
      </c>
      <c r="AL29" s="320"/>
      <c r="AM29" s="320"/>
      <c r="AN29" s="320"/>
      <c r="AO29" s="320"/>
      <c r="AR29" s="39"/>
      <c r="BE29" s="309"/>
    </row>
    <row r="30" spans="2:57" s="3" customFormat="1" ht="14.4" customHeight="1">
      <c r="B30" s="39"/>
      <c r="F30" s="29" t="s">
        <v>44</v>
      </c>
      <c r="L30" s="321">
        <v>0.15</v>
      </c>
      <c r="M30" s="320"/>
      <c r="N30" s="320"/>
      <c r="O30" s="320"/>
      <c r="P30" s="320"/>
      <c r="W30" s="319">
        <f>ROUND(BA54,2)</f>
        <v>0</v>
      </c>
      <c r="X30" s="320"/>
      <c r="Y30" s="320"/>
      <c r="Z30" s="320"/>
      <c r="AA30" s="320"/>
      <c r="AB30" s="320"/>
      <c r="AC30" s="320"/>
      <c r="AD30" s="320"/>
      <c r="AE30" s="320"/>
      <c r="AK30" s="319">
        <f>ROUND(AW54,2)</f>
        <v>0</v>
      </c>
      <c r="AL30" s="320"/>
      <c r="AM30" s="320"/>
      <c r="AN30" s="320"/>
      <c r="AO30" s="320"/>
      <c r="AR30" s="39"/>
      <c r="BE30" s="309"/>
    </row>
    <row r="31" spans="2:57" s="3" customFormat="1" ht="14.4" customHeight="1" hidden="1">
      <c r="B31" s="39"/>
      <c r="F31" s="29" t="s">
        <v>45</v>
      </c>
      <c r="L31" s="321">
        <v>0.21</v>
      </c>
      <c r="M31" s="320"/>
      <c r="N31" s="320"/>
      <c r="O31" s="320"/>
      <c r="P31" s="320"/>
      <c r="W31" s="319">
        <f>ROUND(BB54,2)</f>
        <v>0</v>
      </c>
      <c r="X31" s="320"/>
      <c r="Y31" s="320"/>
      <c r="Z31" s="320"/>
      <c r="AA31" s="320"/>
      <c r="AB31" s="320"/>
      <c r="AC31" s="320"/>
      <c r="AD31" s="320"/>
      <c r="AE31" s="320"/>
      <c r="AK31" s="319">
        <v>0</v>
      </c>
      <c r="AL31" s="320"/>
      <c r="AM31" s="320"/>
      <c r="AN31" s="320"/>
      <c r="AO31" s="320"/>
      <c r="AR31" s="39"/>
      <c r="BE31" s="309"/>
    </row>
    <row r="32" spans="2:57" s="3" customFormat="1" ht="14.4" customHeight="1" hidden="1">
      <c r="B32" s="39"/>
      <c r="F32" s="29" t="s">
        <v>46</v>
      </c>
      <c r="L32" s="321">
        <v>0.15</v>
      </c>
      <c r="M32" s="320"/>
      <c r="N32" s="320"/>
      <c r="O32" s="320"/>
      <c r="P32" s="320"/>
      <c r="W32" s="319">
        <f>ROUND(BC54,2)</f>
        <v>0</v>
      </c>
      <c r="X32" s="320"/>
      <c r="Y32" s="320"/>
      <c r="Z32" s="320"/>
      <c r="AA32" s="320"/>
      <c r="AB32" s="320"/>
      <c r="AC32" s="320"/>
      <c r="AD32" s="320"/>
      <c r="AE32" s="320"/>
      <c r="AK32" s="319">
        <v>0</v>
      </c>
      <c r="AL32" s="320"/>
      <c r="AM32" s="320"/>
      <c r="AN32" s="320"/>
      <c r="AO32" s="320"/>
      <c r="AR32" s="39"/>
      <c r="BE32" s="309"/>
    </row>
    <row r="33" spans="2:44" s="3" customFormat="1" ht="14.4" customHeight="1" hidden="1">
      <c r="B33" s="39"/>
      <c r="F33" s="29" t="s">
        <v>47</v>
      </c>
      <c r="L33" s="321">
        <v>0</v>
      </c>
      <c r="M33" s="320"/>
      <c r="N33" s="320"/>
      <c r="O33" s="320"/>
      <c r="P33" s="320"/>
      <c r="W33" s="319">
        <f>ROUND(BD54,2)</f>
        <v>0</v>
      </c>
      <c r="X33" s="320"/>
      <c r="Y33" s="320"/>
      <c r="Z33" s="320"/>
      <c r="AA33" s="320"/>
      <c r="AB33" s="320"/>
      <c r="AC33" s="320"/>
      <c r="AD33" s="320"/>
      <c r="AE33" s="320"/>
      <c r="AK33" s="319">
        <v>0</v>
      </c>
      <c r="AL33" s="320"/>
      <c r="AM33" s="320"/>
      <c r="AN33" s="320"/>
      <c r="AO33" s="320"/>
      <c r="AR33" s="39"/>
    </row>
    <row r="34" spans="1:57" s="2" customFormat="1" ht="6.9" customHeight="1">
      <c r="A34" s="34"/>
      <c r="B34" s="35"/>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5"/>
      <c r="BE34" s="34"/>
    </row>
    <row r="35" spans="1:57" s="2" customFormat="1" ht="25.95" customHeight="1">
      <c r="A35" s="34"/>
      <c r="B35" s="35"/>
      <c r="C35" s="40"/>
      <c r="D35" s="41" t="s">
        <v>48</v>
      </c>
      <c r="E35" s="42"/>
      <c r="F35" s="42"/>
      <c r="G35" s="42"/>
      <c r="H35" s="42"/>
      <c r="I35" s="42"/>
      <c r="J35" s="42"/>
      <c r="K35" s="42"/>
      <c r="L35" s="42"/>
      <c r="M35" s="42"/>
      <c r="N35" s="42"/>
      <c r="O35" s="42"/>
      <c r="P35" s="42"/>
      <c r="Q35" s="42"/>
      <c r="R35" s="42"/>
      <c r="S35" s="42"/>
      <c r="T35" s="43" t="s">
        <v>49</v>
      </c>
      <c r="U35" s="42"/>
      <c r="V35" s="42"/>
      <c r="W35" s="42"/>
      <c r="X35" s="325" t="s">
        <v>50</v>
      </c>
      <c r="Y35" s="323"/>
      <c r="Z35" s="323"/>
      <c r="AA35" s="323"/>
      <c r="AB35" s="323"/>
      <c r="AC35" s="42"/>
      <c r="AD35" s="42"/>
      <c r="AE35" s="42"/>
      <c r="AF35" s="42"/>
      <c r="AG35" s="42"/>
      <c r="AH35" s="42"/>
      <c r="AI35" s="42"/>
      <c r="AJ35" s="42"/>
      <c r="AK35" s="322">
        <f>SUM(AK26:AK33)</f>
        <v>0</v>
      </c>
      <c r="AL35" s="323"/>
      <c r="AM35" s="323"/>
      <c r="AN35" s="323"/>
      <c r="AO35" s="324"/>
      <c r="AP35" s="40"/>
      <c r="AQ35" s="40"/>
      <c r="AR35" s="35"/>
      <c r="BE35" s="34"/>
    </row>
    <row r="36" spans="1:57" s="2" customFormat="1" ht="6.9" customHeight="1">
      <c r="A36" s="34"/>
      <c r="B36" s="35"/>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5"/>
      <c r="BE36" s="34"/>
    </row>
    <row r="37" spans="1:57" s="2" customFormat="1" ht="6.9" customHeight="1">
      <c r="A37" s="34"/>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5"/>
      <c r="BE37" s="34"/>
    </row>
    <row r="41" spans="1:57" s="2" customFormat="1" ht="6.9" customHeight="1">
      <c r="A41" s="34"/>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5"/>
      <c r="BE41" s="34"/>
    </row>
    <row r="42" spans="1:57" s="2" customFormat="1" ht="24.9" customHeight="1">
      <c r="A42" s="34"/>
      <c r="B42" s="35"/>
      <c r="C42" s="23" t="s">
        <v>51</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5"/>
      <c r="BE42" s="34"/>
    </row>
    <row r="43" spans="1:57" s="2" customFormat="1" ht="6.9" customHeight="1">
      <c r="A43" s="34"/>
      <c r="B43" s="3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5"/>
      <c r="BE43" s="34"/>
    </row>
    <row r="44" spans="2:44" s="4" customFormat="1" ht="12" customHeight="1">
      <c r="B44" s="48"/>
      <c r="C44" s="29" t="s">
        <v>14</v>
      </c>
      <c r="L44" s="4" t="str">
        <f>K5</f>
        <v>1</v>
      </c>
      <c r="AR44" s="48"/>
    </row>
    <row r="45" spans="2:44" s="5" customFormat="1" ht="36.9" customHeight="1">
      <c r="B45" s="49"/>
      <c r="C45" s="50" t="s">
        <v>17</v>
      </c>
      <c r="L45" s="304" t="str">
        <f>K6</f>
        <v>Nové dialyzační středisko</v>
      </c>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R45" s="49"/>
    </row>
    <row r="46" spans="1:57" s="2" customFormat="1" ht="6.9" customHeight="1">
      <c r="A46" s="34"/>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5"/>
      <c r="BE46" s="34"/>
    </row>
    <row r="47" spans="1:57" s="2" customFormat="1" ht="12" customHeight="1">
      <c r="A47" s="34"/>
      <c r="B47" s="35"/>
      <c r="C47" s="29" t="s">
        <v>21</v>
      </c>
      <c r="D47" s="34"/>
      <c r="E47" s="34"/>
      <c r="F47" s="34"/>
      <c r="G47" s="34"/>
      <c r="H47" s="34"/>
      <c r="I47" s="34"/>
      <c r="J47" s="34"/>
      <c r="K47" s="34"/>
      <c r="L47" s="51" t="str">
        <f>IF(K8="","",K8)</f>
        <v>Plzeňská 929, 339 01 Klatovy</v>
      </c>
      <c r="M47" s="34"/>
      <c r="N47" s="34"/>
      <c r="O47" s="34"/>
      <c r="P47" s="34"/>
      <c r="Q47" s="34"/>
      <c r="R47" s="34"/>
      <c r="S47" s="34"/>
      <c r="T47" s="34"/>
      <c r="U47" s="34"/>
      <c r="V47" s="34"/>
      <c r="W47" s="34"/>
      <c r="X47" s="34"/>
      <c r="Y47" s="34"/>
      <c r="Z47" s="34"/>
      <c r="AA47" s="34"/>
      <c r="AB47" s="34"/>
      <c r="AC47" s="34"/>
      <c r="AD47" s="34"/>
      <c r="AE47" s="34"/>
      <c r="AF47" s="34"/>
      <c r="AG47" s="34"/>
      <c r="AH47" s="34"/>
      <c r="AI47" s="29" t="s">
        <v>23</v>
      </c>
      <c r="AJ47" s="34"/>
      <c r="AK47" s="34"/>
      <c r="AL47" s="34"/>
      <c r="AM47" s="336" t="str">
        <f>IF(AN8="","",AN8)</f>
        <v>7. 11. 2021</v>
      </c>
      <c r="AN47" s="336"/>
      <c r="AO47" s="34"/>
      <c r="AP47" s="34"/>
      <c r="AQ47" s="34"/>
      <c r="AR47" s="35"/>
      <c r="BE47" s="34"/>
    </row>
    <row r="48" spans="1:57" s="2" customFormat="1" ht="6.9" customHeight="1">
      <c r="A48" s="34"/>
      <c r="B48" s="3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5"/>
      <c r="BE48" s="34"/>
    </row>
    <row r="49" spans="1:57" s="2" customFormat="1" ht="15.15" customHeight="1">
      <c r="A49" s="34"/>
      <c r="B49" s="35"/>
      <c r="C49" s="29" t="s">
        <v>25</v>
      </c>
      <c r="D49" s="34"/>
      <c r="E49" s="34"/>
      <c r="F49" s="34"/>
      <c r="G49" s="34"/>
      <c r="H49" s="34"/>
      <c r="I49" s="34"/>
      <c r="J49" s="34"/>
      <c r="K49" s="34"/>
      <c r="L49" s="4" t="str">
        <f>IF(E11="","",E11)</f>
        <v>Klatovská nemocnice, a. s.</v>
      </c>
      <c r="M49" s="34"/>
      <c r="N49" s="34"/>
      <c r="O49" s="34"/>
      <c r="P49" s="34"/>
      <c r="Q49" s="34"/>
      <c r="R49" s="34"/>
      <c r="S49" s="34"/>
      <c r="T49" s="34"/>
      <c r="U49" s="34"/>
      <c r="V49" s="34"/>
      <c r="W49" s="34"/>
      <c r="X49" s="34"/>
      <c r="Y49" s="34"/>
      <c r="Z49" s="34"/>
      <c r="AA49" s="34"/>
      <c r="AB49" s="34"/>
      <c r="AC49" s="34"/>
      <c r="AD49" s="34"/>
      <c r="AE49" s="34"/>
      <c r="AF49" s="34"/>
      <c r="AG49" s="34"/>
      <c r="AH49" s="34"/>
      <c r="AI49" s="29" t="s">
        <v>31</v>
      </c>
      <c r="AJ49" s="34"/>
      <c r="AK49" s="34"/>
      <c r="AL49" s="34"/>
      <c r="AM49" s="334" t="str">
        <f>IF(E17="","",E17)</f>
        <v>AGP nova spol. s r.o.</v>
      </c>
      <c r="AN49" s="335"/>
      <c r="AO49" s="335"/>
      <c r="AP49" s="335"/>
      <c r="AQ49" s="34"/>
      <c r="AR49" s="35"/>
      <c r="AS49" s="337" t="s">
        <v>52</v>
      </c>
      <c r="AT49" s="338"/>
      <c r="AU49" s="53"/>
      <c r="AV49" s="53"/>
      <c r="AW49" s="53"/>
      <c r="AX49" s="53"/>
      <c r="AY49" s="53"/>
      <c r="AZ49" s="53"/>
      <c r="BA49" s="53"/>
      <c r="BB49" s="53"/>
      <c r="BC49" s="53"/>
      <c r="BD49" s="54"/>
      <c r="BE49" s="34"/>
    </row>
    <row r="50" spans="1:57" s="2" customFormat="1" ht="15.15" customHeight="1">
      <c r="A50" s="34"/>
      <c r="B50" s="35"/>
      <c r="C50" s="29" t="s">
        <v>29</v>
      </c>
      <c r="D50" s="34"/>
      <c r="E50" s="34"/>
      <c r="F50" s="34"/>
      <c r="G50" s="34"/>
      <c r="H50" s="34"/>
      <c r="I50" s="34"/>
      <c r="J50" s="34"/>
      <c r="K50" s="34"/>
      <c r="L50" s="4"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9" t="s">
        <v>34</v>
      </c>
      <c r="AJ50" s="34"/>
      <c r="AK50" s="34"/>
      <c r="AL50" s="34"/>
      <c r="AM50" s="334" t="str">
        <f>IF(E20="","",E20)</f>
        <v xml:space="preserve"> </v>
      </c>
      <c r="AN50" s="335"/>
      <c r="AO50" s="335"/>
      <c r="AP50" s="335"/>
      <c r="AQ50" s="34"/>
      <c r="AR50" s="35"/>
      <c r="AS50" s="339"/>
      <c r="AT50" s="340"/>
      <c r="AU50" s="55"/>
      <c r="AV50" s="55"/>
      <c r="AW50" s="55"/>
      <c r="AX50" s="55"/>
      <c r="AY50" s="55"/>
      <c r="AZ50" s="55"/>
      <c r="BA50" s="55"/>
      <c r="BB50" s="55"/>
      <c r="BC50" s="55"/>
      <c r="BD50" s="56"/>
      <c r="BE50" s="34"/>
    </row>
    <row r="51" spans="1:57" s="2" customFormat="1" ht="10.8" customHeight="1">
      <c r="A51" s="34"/>
      <c r="B51" s="3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5"/>
      <c r="AS51" s="339"/>
      <c r="AT51" s="340"/>
      <c r="AU51" s="55"/>
      <c r="AV51" s="55"/>
      <c r="AW51" s="55"/>
      <c r="AX51" s="55"/>
      <c r="AY51" s="55"/>
      <c r="AZ51" s="55"/>
      <c r="BA51" s="55"/>
      <c r="BB51" s="55"/>
      <c r="BC51" s="55"/>
      <c r="BD51" s="56"/>
      <c r="BE51" s="34"/>
    </row>
    <row r="52" spans="1:57" s="2" customFormat="1" ht="29.25" customHeight="1">
      <c r="A52" s="34"/>
      <c r="B52" s="35"/>
      <c r="C52" s="299" t="s">
        <v>53</v>
      </c>
      <c r="D52" s="300"/>
      <c r="E52" s="300"/>
      <c r="F52" s="300"/>
      <c r="G52" s="300"/>
      <c r="H52" s="57"/>
      <c r="I52" s="303" t="s">
        <v>54</v>
      </c>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32" t="s">
        <v>55</v>
      </c>
      <c r="AH52" s="300"/>
      <c r="AI52" s="300"/>
      <c r="AJ52" s="300"/>
      <c r="AK52" s="300"/>
      <c r="AL52" s="300"/>
      <c r="AM52" s="300"/>
      <c r="AN52" s="303" t="s">
        <v>56</v>
      </c>
      <c r="AO52" s="300"/>
      <c r="AP52" s="300"/>
      <c r="AQ52" s="58" t="s">
        <v>57</v>
      </c>
      <c r="AR52" s="35"/>
      <c r="AS52" s="59" t="s">
        <v>58</v>
      </c>
      <c r="AT52" s="60" t="s">
        <v>59</v>
      </c>
      <c r="AU52" s="60" t="s">
        <v>60</v>
      </c>
      <c r="AV52" s="60" t="s">
        <v>61</v>
      </c>
      <c r="AW52" s="60" t="s">
        <v>62</v>
      </c>
      <c r="AX52" s="60" t="s">
        <v>63</v>
      </c>
      <c r="AY52" s="60" t="s">
        <v>64</v>
      </c>
      <c r="AZ52" s="60" t="s">
        <v>65</v>
      </c>
      <c r="BA52" s="60" t="s">
        <v>66</v>
      </c>
      <c r="BB52" s="60" t="s">
        <v>67</v>
      </c>
      <c r="BC52" s="60" t="s">
        <v>68</v>
      </c>
      <c r="BD52" s="61" t="s">
        <v>69</v>
      </c>
      <c r="BE52" s="34"/>
    </row>
    <row r="53" spans="1:57" s="2" customFormat="1" ht="10.8" customHeight="1">
      <c r="A53" s="34"/>
      <c r="B53" s="3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5"/>
      <c r="AS53" s="62"/>
      <c r="AT53" s="63"/>
      <c r="AU53" s="63"/>
      <c r="AV53" s="63"/>
      <c r="AW53" s="63"/>
      <c r="AX53" s="63"/>
      <c r="AY53" s="63"/>
      <c r="AZ53" s="63"/>
      <c r="BA53" s="63"/>
      <c r="BB53" s="63"/>
      <c r="BC53" s="63"/>
      <c r="BD53" s="64"/>
      <c r="BE53" s="34"/>
    </row>
    <row r="54" spans="2:90" s="6" customFormat="1" ht="32.4" customHeight="1">
      <c r="B54" s="65"/>
      <c r="C54" s="66" t="s">
        <v>70</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306">
        <f>ROUND(AG55+AG56+AG57+AG70+AG73,2)</f>
        <v>0</v>
      </c>
      <c r="AH54" s="306"/>
      <c r="AI54" s="306"/>
      <c r="AJ54" s="306"/>
      <c r="AK54" s="306"/>
      <c r="AL54" s="306"/>
      <c r="AM54" s="306"/>
      <c r="AN54" s="341">
        <f aca="true" t="shared" si="0" ref="AN54:AN73">SUM(AG54,AT54)</f>
        <v>0</v>
      </c>
      <c r="AO54" s="341"/>
      <c r="AP54" s="341"/>
      <c r="AQ54" s="69" t="s">
        <v>3</v>
      </c>
      <c r="AR54" s="65"/>
      <c r="AS54" s="70">
        <f>ROUND(AS55+AS56+AS57+AS70+AS73,2)</f>
        <v>0</v>
      </c>
      <c r="AT54" s="71">
        <f aca="true" t="shared" si="1" ref="AT54:AT73">ROUND(SUM(AV54:AW54),2)</f>
        <v>0</v>
      </c>
      <c r="AU54" s="72">
        <f>ROUND(AU55+AU56+AU57+AU70+AU73,5)</f>
        <v>0</v>
      </c>
      <c r="AV54" s="71">
        <f>ROUND(AZ54*L29,2)</f>
        <v>0</v>
      </c>
      <c r="AW54" s="71">
        <f>ROUND(BA54*L30,2)</f>
        <v>0</v>
      </c>
      <c r="AX54" s="71">
        <f>ROUND(BB54*L29,2)</f>
        <v>0</v>
      </c>
      <c r="AY54" s="71">
        <f>ROUND(BC54*L30,2)</f>
        <v>0</v>
      </c>
      <c r="AZ54" s="71">
        <f>ROUND(AZ55+AZ56+AZ57+AZ70+AZ73,2)</f>
        <v>0</v>
      </c>
      <c r="BA54" s="71">
        <f>ROUND(BA55+BA56+BA57+BA70+BA73,2)</f>
        <v>0</v>
      </c>
      <c r="BB54" s="71">
        <f>ROUND(BB55+BB56+BB57+BB70+BB73,2)</f>
        <v>0</v>
      </c>
      <c r="BC54" s="71">
        <f>ROUND(BC55+BC56+BC57+BC70+BC73,2)</f>
        <v>0</v>
      </c>
      <c r="BD54" s="73">
        <f>ROUND(BD55+BD56+BD57+BD70+BD73,2)</f>
        <v>0</v>
      </c>
      <c r="BS54" s="74" t="s">
        <v>71</v>
      </c>
      <c r="BT54" s="74" t="s">
        <v>72</v>
      </c>
      <c r="BU54" s="75" t="s">
        <v>73</v>
      </c>
      <c r="BV54" s="74" t="s">
        <v>74</v>
      </c>
      <c r="BW54" s="74" t="s">
        <v>5</v>
      </c>
      <c r="BX54" s="74" t="s">
        <v>75</v>
      </c>
      <c r="CL54" s="74" t="s">
        <v>3</v>
      </c>
    </row>
    <row r="55" spans="1:91" s="7" customFormat="1" ht="16.5" customHeight="1">
      <c r="A55" s="76" t="s">
        <v>76</v>
      </c>
      <c r="B55" s="77"/>
      <c r="C55" s="78"/>
      <c r="D55" s="301" t="s">
        <v>72</v>
      </c>
      <c r="E55" s="301"/>
      <c r="F55" s="301"/>
      <c r="G55" s="301"/>
      <c r="H55" s="301"/>
      <c r="I55" s="79"/>
      <c r="J55" s="301" t="s">
        <v>77</v>
      </c>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33">
        <f>'0 - Demolice'!J30</f>
        <v>0</v>
      </c>
      <c r="AH55" s="331"/>
      <c r="AI55" s="331"/>
      <c r="AJ55" s="331"/>
      <c r="AK55" s="331"/>
      <c r="AL55" s="331"/>
      <c r="AM55" s="331"/>
      <c r="AN55" s="333">
        <f t="shared" si="0"/>
        <v>0</v>
      </c>
      <c r="AO55" s="331"/>
      <c r="AP55" s="331"/>
      <c r="AQ55" s="80" t="s">
        <v>78</v>
      </c>
      <c r="AR55" s="77"/>
      <c r="AS55" s="81">
        <v>0</v>
      </c>
      <c r="AT55" s="82">
        <f t="shared" si="1"/>
        <v>0</v>
      </c>
      <c r="AU55" s="83">
        <f>'0 - Demolice'!P86</f>
        <v>0</v>
      </c>
      <c r="AV55" s="82">
        <f>'0 - Demolice'!J33</f>
        <v>0</v>
      </c>
      <c r="AW55" s="82">
        <f>'0 - Demolice'!J34</f>
        <v>0</v>
      </c>
      <c r="AX55" s="82">
        <f>'0 - Demolice'!J35</f>
        <v>0</v>
      </c>
      <c r="AY55" s="82">
        <f>'0 - Demolice'!J36</f>
        <v>0</v>
      </c>
      <c r="AZ55" s="82">
        <f>'0 - Demolice'!F33</f>
        <v>0</v>
      </c>
      <c r="BA55" s="82">
        <f>'0 - Demolice'!F34</f>
        <v>0</v>
      </c>
      <c r="BB55" s="82">
        <f>'0 - Demolice'!F35</f>
        <v>0</v>
      </c>
      <c r="BC55" s="82">
        <f>'0 - Demolice'!F36</f>
        <v>0</v>
      </c>
      <c r="BD55" s="84">
        <f>'0 - Demolice'!F37</f>
        <v>0</v>
      </c>
      <c r="BT55" s="85" t="s">
        <v>15</v>
      </c>
      <c r="BV55" s="85" t="s">
        <v>74</v>
      </c>
      <c r="BW55" s="85" t="s">
        <v>79</v>
      </c>
      <c r="BX55" s="85" t="s">
        <v>5</v>
      </c>
      <c r="CL55" s="85" t="s">
        <v>3</v>
      </c>
      <c r="CM55" s="85" t="s">
        <v>80</v>
      </c>
    </row>
    <row r="56" spans="1:91" s="7" customFormat="1" ht="16.5" customHeight="1">
      <c r="A56" s="76" t="s">
        <v>76</v>
      </c>
      <c r="B56" s="77"/>
      <c r="C56" s="78"/>
      <c r="D56" s="301" t="s">
        <v>15</v>
      </c>
      <c r="E56" s="301"/>
      <c r="F56" s="301"/>
      <c r="G56" s="301"/>
      <c r="H56" s="301"/>
      <c r="I56" s="79"/>
      <c r="J56" s="301" t="s">
        <v>81</v>
      </c>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33">
        <f>'1 - Stavební část'!J30</f>
        <v>0</v>
      </c>
      <c r="AH56" s="331"/>
      <c r="AI56" s="331"/>
      <c r="AJ56" s="331"/>
      <c r="AK56" s="331"/>
      <c r="AL56" s="331"/>
      <c r="AM56" s="331"/>
      <c r="AN56" s="333">
        <f t="shared" si="0"/>
        <v>0</v>
      </c>
      <c r="AO56" s="331"/>
      <c r="AP56" s="331"/>
      <c r="AQ56" s="80" t="s">
        <v>78</v>
      </c>
      <c r="AR56" s="77"/>
      <c r="AS56" s="81">
        <v>0</v>
      </c>
      <c r="AT56" s="82">
        <f t="shared" si="1"/>
        <v>0</v>
      </c>
      <c r="AU56" s="83">
        <f>'1 - Stavební část'!P112</f>
        <v>0</v>
      </c>
      <c r="AV56" s="82">
        <f>'1 - Stavební část'!J33</f>
        <v>0</v>
      </c>
      <c r="AW56" s="82">
        <f>'1 - Stavební část'!J34</f>
        <v>0</v>
      </c>
      <c r="AX56" s="82">
        <f>'1 - Stavební část'!J35</f>
        <v>0</v>
      </c>
      <c r="AY56" s="82">
        <f>'1 - Stavební část'!J36</f>
        <v>0</v>
      </c>
      <c r="AZ56" s="82">
        <f>'1 - Stavební část'!F33</f>
        <v>0</v>
      </c>
      <c r="BA56" s="82">
        <f>'1 - Stavební část'!F34</f>
        <v>0</v>
      </c>
      <c r="BB56" s="82">
        <f>'1 - Stavební část'!F35</f>
        <v>0</v>
      </c>
      <c r="BC56" s="82">
        <f>'1 - Stavební část'!F36</f>
        <v>0</v>
      </c>
      <c r="BD56" s="84">
        <f>'1 - Stavební část'!F37</f>
        <v>0</v>
      </c>
      <c r="BT56" s="85" t="s">
        <v>15</v>
      </c>
      <c r="BV56" s="85" t="s">
        <v>74</v>
      </c>
      <c r="BW56" s="85" t="s">
        <v>82</v>
      </c>
      <c r="BX56" s="85" t="s">
        <v>5</v>
      </c>
      <c r="CL56" s="85" t="s">
        <v>3</v>
      </c>
      <c r="CM56" s="85" t="s">
        <v>80</v>
      </c>
    </row>
    <row r="57" spans="2:91" s="7" customFormat="1" ht="16.5" customHeight="1">
      <c r="B57" s="77"/>
      <c r="C57" s="78"/>
      <c r="D57" s="301" t="s">
        <v>80</v>
      </c>
      <c r="E57" s="301"/>
      <c r="F57" s="301"/>
      <c r="G57" s="301"/>
      <c r="H57" s="301"/>
      <c r="I57" s="79"/>
      <c r="J57" s="301" t="s">
        <v>83</v>
      </c>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30">
        <f>ROUND(AG58+SUM(AG59:AG61)+SUM(AG66:AG69),2)</f>
        <v>0</v>
      </c>
      <c r="AH57" s="331"/>
      <c r="AI57" s="331"/>
      <c r="AJ57" s="331"/>
      <c r="AK57" s="331"/>
      <c r="AL57" s="331"/>
      <c r="AM57" s="331"/>
      <c r="AN57" s="333">
        <f t="shared" si="0"/>
        <v>0</v>
      </c>
      <c r="AO57" s="331"/>
      <c r="AP57" s="331"/>
      <c r="AQ57" s="80" t="s">
        <v>78</v>
      </c>
      <c r="AR57" s="77"/>
      <c r="AS57" s="81">
        <f>ROUND(AS58+SUM(AS59:AS61)+SUM(AS66:AS69),2)</f>
        <v>0</v>
      </c>
      <c r="AT57" s="82">
        <f t="shared" si="1"/>
        <v>0</v>
      </c>
      <c r="AU57" s="83">
        <f>ROUND(AU58+SUM(AU59:AU61)+SUM(AU66:AU69),5)</f>
        <v>0</v>
      </c>
      <c r="AV57" s="82">
        <f>ROUND(AZ57*L29,2)</f>
        <v>0</v>
      </c>
      <c r="AW57" s="82">
        <f>ROUND(BA57*L30,2)</f>
        <v>0</v>
      </c>
      <c r="AX57" s="82">
        <f>ROUND(BB57*L29,2)</f>
        <v>0</v>
      </c>
      <c r="AY57" s="82">
        <f>ROUND(BC57*L30,2)</f>
        <v>0</v>
      </c>
      <c r="AZ57" s="82">
        <f>ROUND(AZ58+SUM(AZ59:AZ61)+SUM(AZ66:AZ69),2)</f>
        <v>0</v>
      </c>
      <c r="BA57" s="82">
        <f>ROUND(BA58+SUM(BA59:BA61)+SUM(BA66:BA69),2)</f>
        <v>0</v>
      </c>
      <c r="BB57" s="82">
        <f>ROUND(BB58+SUM(BB59:BB61)+SUM(BB66:BB69),2)</f>
        <v>0</v>
      </c>
      <c r="BC57" s="82">
        <f>ROUND(BC58+SUM(BC59:BC61)+SUM(BC66:BC69),2)</f>
        <v>0</v>
      </c>
      <c r="BD57" s="84">
        <f>ROUND(BD58+SUM(BD59:BD61)+SUM(BD66:BD69),2)</f>
        <v>0</v>
      </c>
      <c r="BS57" s="85" t="s">
        <v>71</v>
      </c>
      <c r="BT57" s="85" t="s">
        <v>15</v>
      </c>
      <c r="BU57" s="85" t="s">
        <v>73</v>
      </c>
      <c r="BV57" s="85" t="s">
        <v>74</v>
      </c>
      <c r="BW57" s="85" t="s">
        <v>84</v>
      </c>
      <c r="BX57" s="85" t="s">
        <v>5</v>
      </c>
      <c r="CL57" s="85" t="s">
        <v>3</v>
      </c>
      <c r="CM57" s="85" t="s">
        <v>80</v>
      </c>
    </row>
    <row r="58" spans="1:90" s="4" customFormat="1" ht="16.5" customHeight="1">
      <c r="A58" s="76" t="s">
        <v>76</v>
      </c>
      <c r="B58" s="48"/>
      <c r="C58" s="10"/>
      <c r="D58" s="10"/>
      <c r="E58" s="302" t="s">
        <v>15</v>
      </c>
      <c r="F58" s="302"/>
      <c r="G58" s="302"/>
      <c r="H58" s="302"/>
      <c r="I58" s="302"/>
      <c r="J58" s="10"/>
      <c r="K58" s="302" t="s">
        <v>85</v>
      </c>
      <c r="L58" s="302"/>
      <c r="M58" s="302"/>
      <c r="N58" s="302"/>
      <c r="O58" s="302"/>
      <c r="P58" s="302"/>
      <c r="Q58" s="302"/>
      <c r="R58" s="302"/>
      <c r="S58" s="302"/>
      <c r="T58" s="302"/>
      <c r="U58" s="302"/>
      <c r="V58" s="302"/>
      <c r="W58" s="302"/>
      <c r="X58" s="302"/>
      <c r="Y58" s="302"/>
      <c r="Z58" s="302"/>
      <c r="AA58" s="302"/>
      <c r="AB58" s="302"/>
      <c r="AC58" s="302"/>
      <c r="AD58" s="302"/>
      <c r="AE58" s="302"/>
      <c r="AF58" s="302"/>
      <c r="AG58" s="327">
        <f>'1 - ZTI'!J32</f>
        <v>0</v>
      </c>
      <c r="AH58" s="328"/>
      <c r="AI58" s="328"/>
      <c r="AJ58" s="328"/>
      <c r="AK58" s="328"/>
      <c r="AL58" s="328"/>
      <c r="AM58" s="328"/>
      <c r="AN58" s="327">
        <f t="shared" si="0"/>
        <v>0</v>
      </c>
      <c r="AO58" s="328"/>
      <c r="AP58" s="328"/>
      <c r="AQ58" s="86" t="s">
        <v>86</v>
      </c>
      <c r="AR58" s="48"/>
      <c r="AS58" s="87">
        <v>0</v>
      </c>
      <c r="AT58" s="88">
        <f t="shared" si="1"/>
        <v>0</v>
      </c>
      <c r="AU58" s="89">
        <f>'1 - ZTI'!P102</f>
        <v>0</v>
      </c>
      <c r="AV58" s="88">
        <f>'1 - ZTI'!J35</f>
        <v>0</v>
      </c>
      <c r="AW58" s="88">
        <f>'1 - ZTI'!J36</f>
        <v>0</v>
      </c>
      <c r="AX58" s="88">
        <f>'1 - ZTI'!J37</f>
        <v>0</v>
      </c>
      <c r="AY58" s="88">
        <f>'1 - ZTI'!J38</f>
        <v>0</v>
      </c>
      <c r="AZ58" s="88">
        <f>'1 - ZTI'!F35</f>
        <v>0</v>
      </c>
      <c r="BA58" s="88">
        <f>'1 - ZTI'!F36</f>
        <v>0</v>
      </c>
      <c r="BB58" s="88">
        <f>'1 - ZTI'!F37</f>
        <v>0</v>
      </c>
      <c r="BC58" s="88">
        <f>'1 - ZTI'!F38</f>
        <v>0</v>
      </c>
      <c r="BD58" s="90">
        <f>'1 - ZTI'!F39</f>
        <v>0</v>
      </c>
      <c r="BT58" s="27" t="s">
        <v>80</v>
      </c>
      <c r="BV58" s="27" t="s">
        <v>74</v>
      </c>
      <c r="BW58" s="27" t="s">
        <v>87</v>
      </c>
      <c r="BX58" s="27" t="s">
        <v>84</v>
      </c>
      <c r="CL58" s="27" t="s">
        <v>3</v>
      </c>
    </row>
    <row r="59" spans="1:90" s="4" customFormat="1" ht="16.5" customHeight="1">
      <c r="A59" s="76" t="s">
        <v>76</v>
      </c>
      <c r="B59" s="48"/>
      <c r="C59" s="10"/>
      <c r="D59" s="10"/>
      <c r="E59" s="302" t="s">
        <v>80</v>
      </c>
      <c r="F59" s="302"/>
      <c r="G59" s="302"/>
      <c r="H59" s="302"/>
      <c r="I59" s="302"/>
      <c r="J59" s="10"/>
      <c r="K59" s="302" t="s">
        <v>88</v>
      </c>
      <c r="L59" s="302"/>
      <c r="M59" s="302"/>
      <c r="N59" s="302"/>
      <c r="O59" s="302"/>
      <c r="P59" s="302"/>
      <c r="Q59" s="302"/>
      <c r="R59" s="302"/>
      <c r="S59" s="302"/>
      <c r="T59" s="302"/>
      <c r="U59" s="302"/>
      <c r="V59" s="302"/>
      <c r="W59" s="302"/>
      <c r="X59" s="302"/>
      <c r="Y59" s="302"/>
      <c r="Z59" s="302"/>
      <c r="AA59" s="302"/>
      <c r="AB59" s="302"/>
      <c r="AC59" s="302"/>
      <c r="AD59" s="302"/>
      <c r="AE59" s="302"/>
      <c r="AF59" s="302"/>
      <c r="AG59" s="327">
        <f>'2 - Vytápění'!J32</f>
        <v>0</v>
      </c>
      <c r="AH59" s="328"/>
      <c r="AI59" s="328"/>
      <c r="AJ59" s="328"/>
      <c r="AK59" s="328"/>
      <c r="AL59" s="328"/>
      <c r="AM59" s="328"/>
      <c r="AN59" s="327">
        <f t="shared" si="0"/>
        <v>0</v>
      </c>
      <c r="AO59" s="328"/>
      <c r="AP59" s="328"/>
      <c r="AQ59" s="86" t="s">
        <v>86</v>
      </c>
      <c r="AR59" s="48"/>
      <c r="AS59" s="87">
        <v>0</v>
      </c>
      <c r="AT59" s="88">
        <f t="shared" si="1"/>
        <v>0</v>
      </c>
      <c r="AU59" s="89">
        <f>'2 - Vytápění'!P95</f>
        <v>0</v>
      </c>
      <c r="AV59" s="88">
        <f>'2 - Vytápění'!J35</f>
        <v>0</v>
      </c>
      <c r="AW59" s="88">
        <f>'2 - Vytápění'!J36</f>
        <v>0</v>
      </c>
      <c r="AX59" s="88">
        <f>'2 - Vytápění'!J37</f>
        <v>0</v>
      </c>
      <c r="AY59" s="88">
        <f>'2 - Vytápění'!J38</f>
        <v>0</v>
      </c>
      <c r="AZ59" s="88">
        <f>'2 - Vytápění'!F35</f>
        <v>0</v>
      </c>
      <c r="BA59" s="88">
        <f>'2 - Vytápění'!F36</f>
        <v>0</v>
      </c>
      <c r="BB59" s="88">
        <f>'2 - Vytápění'!F37</f>
        <v>0</v>
      </c>
      <c r="BC59" s="88">
        <f>'2 - Vytápění'!F38</f>
        <v>0</v>
      </c>
      <c r="BD59" s="90">
        <f>'2 - Vytápění'!F39</f>
        <v>0</v>
      </c>
      <c r="BT59" s="27" t="s">
        <v>80</v>
      </c>
      <c r="BV59" s="27" t="s">
        <v>74</v>
      </c>
      <c r="BW59" s="27" t="s">
        <v>89</v>
      </c>
      <c r="BX59" s="27" t="s">
        <v>84</v>
      </c>
      <c r="CL59" s="27" t="s">
        <v>3</v>
      </c>
    </row>
    <row r="60" spans="1:90" s="4" customFormat="1" ht="16.5" customHeight="1">
      <c r="A60" s="76" t="s">
        <v>76</v>
      </c>
      <c r="B60" s="48"/>
      <c r="C60" s="10"/>
      <c r="D60" s="10"/>
      <c r="E60" s="302" t="s">
        <v>90</v>
      </c>
      <c r="F60" s="302"/>
      <c r="G60" s="302"/>
      <c r="H60" s="302"/>
      <c r="I60" s="302"/>
      <c r="J60" s="10"/>
      <c r="K60" s="302" t="s">
        <v>91</v>
      </c>
      <c r="L60" s="302"/>
      <c r="M60" s="302"/>
      <c r="N60" s="302"/>
      <c r="O60" s="302"/>
      <c r="P60" s="302"/>
      <c r="Q60" s="302"/>
      <c r="R60" s="302"/>
      <c r="S60" s="302"/>
      <c r="T60" s="302"/>
      <c r="U60" s="302"/>
      <c r="V60" s="302"/>
      <c r="W60" s="302"/>
      <c r="X60" s="302"/>
      <c r="Y60" s="302"/>
      <c r="Z60" s="302"/>
      <c r="AA60" s="302"/>
      <c r="AB60" s="302"/>
      <c r="AC60" s="302"/>
      <c r="AD60" s="302"/>
      <c r="AE60" s="302"/>
      <c r="AF60" s="302"/>
      <c r="AG60" s="327">
        <f>'3 - Klimatizace'!J32</f>
        <v>0</v>
      </c>
      <c r="AH60" s="328"/>
      <c r="AI60" s="328"/>
      <c r="AJ60" s="328"/>
      <c r="AK60" s="328"/>
      <c r="AL60" s="328"/>
      <c r="AM60" s="328"/>
      <c r="AN60" s="327">
        <f t="shared" si="0"/>
        <v>0</v>
      </c>
      <c r="AO60" s="328"/>
      <c r="AP60" s="328"/>
      <c r="AQ60" s="86" t="s">
        <v>86</v>
      </c>
      <c r="AR60" s="48"/>
      <c r="AS60" s="87">
        <v>0</v>
      </c>
      <c r="AT60" s="88">
        <f t="shared" si="1"/>
        <v>0</v>
      </c>
      <c r="AU60" s="89">
        <f>'3 - Klimatizace'!P90</f>
        <v>0</v>
      </c>
      <c r="AV60" s="88">
        <f>'3 - Klimatizace'!J35</f>
        <v>0</v>
      </c>
      <c r="AW60" s="88">
        <f>'3 - Klimatizace'!J36</f>
        <v>0</v>
      </c>
      <c r="AX60" s="88">
        <f>'3 - Klimatizace'!J37</f>
        <v>0</v>
      </c>
      <c r="AY60" s="88">
        <f>'3 - Klimatizace'!J38</f>
        <v>0</v>
      </c>
      <c r="AZ60" s="88">
        <f>'3 - Klimatizace'!F35</f>
        <v>0</v>
      </c>
      <c r="BA60" s="88">
        <f>'3 - Klimatizace'!F36</f>
        <v>0</v>
      </c>
      <c r="BB60" s="88">
        <f>'3 - Klimatizace'!F37</f>
        <v>0</v>
      </c>
      <c r="BC60" s="88">
        <f>'3 - Klimatizace'!F38</f>
        <v>0</v>
      </c>
      <c r="BD60" s="90">
        <f>'3 - Klimatizace'!F39</f>
        <v>0</v>
      </c>
      <c r="BT60" s="27" t="s">
        <v>80</v>
      </c>
      <c r="BV60" s="27" t="s">
        <v>74</v>
      </c>
      <c r="BW60" s="27" t="s">
        <v>92</v>
      </c>
      <c r="BX60" s="27" t="s">
        <v>84</v>
      </c>
      <c r="CL60" s="27" t="s">
        <v>3</v>
      </c>
    </row>
    <row r="61" spans="2:90" s="4" customFormat="1" ht="16.5" customHeight="1">
      <c r="B61" s="48"/>
      <c r="C61" s="10"/>
      <c r="D61" s="10"/>
      <c r="E61" s="302" t="s">
        <v>93</v>
      </c>
      <c r="F61" s="302"/>
      <c r="G61" s="302"/>
      <c r="H61" s="302"/>
      <c r="I61" s="302"/>
      <c r="J61" s="10"/>
      <c r="K61" s="302" t="s">
        <v>94</v>
      </c>
      <c r="L61" s="302"/>
      <c r="M61" s="302"/>
      <c r="N61" s="302"/>
      <c r="O61" s="302"/>
      <c r="P61" s="302"/>
      <c r="Q61" s="302"/>
      <c r="R61" s="302"/>
      <c r="S61" s="302"/>
      <c r="T61" s="302"/>
      <c r="U61" s="302"/>
      <c r="V61" s="302"/>
      <c r="W61" s="302"/>
      <c r="X61" s="302"/>
      <c r="Y61" s="302"/>
      <c r="Z61" s="302"/>
      <c r="AA61" s="302"/>
      <c r="AB61" s="302"/>
      <c r="AC61" s="302"/>
      <c r="AD61" s="302"/>
      <c r="AE61" s="302"/>
      <c r="AF61" s="302"/>
      <c r="AG61" s="329">
        <f>ROUND(SUM(AG62:AG65),2)</f>
        <v>0</v>
      </c>
      <c r="AH61" s="328"/>
      <c r="AI61" s="328"/>
      <c r="AJ61" s="328"/>
      <c r="AK61" s="328"/>
      <c r="AL61" s="328"/>
      <c r="AM61" s="328"/>
      <c r="AN61" s="327">
        <f t="shared" si="0"/>
        <v>0</v>
      </c>
      <c r="AO61" s="328"/>
      <c r="AP61" s="328"/>
      <c r="AQ61" s="86" t="s">
        <v>86</v>
      </c>
      <c r="AR61" s="48"/>
      <c r="AS61" s="87">
        <f>ROUND(SUM(AS62:AS65),2)</f>
        <v>0</v>
      </c>
      <c r="AT61" s="88">
        <f t="shared" si="1"/>
        <v>0</v>
      </c>
      <c r="AU61" s="89">
        <f>ROUND(SUM(AU62:AU65),5)</f>
        <v>0</v>
      </c>
      <c r="AV61" s="88">
        <f>ROUND(AZ61*L29,2)</f>
        <v>0</v>
      </c>
      <c r="AW61" s="88">
        <f>ROUND(BA61*L30,2)</f>
        <v>0</v>
      </c>
      <c r="AX61" s="88">
        <f>ROUND(BB61*L29,2)</f>
        <v>0</v>
      </c>
      <c r="AY61" s="88">
        <f>ROUND(BC61*L30,2)</f>
        <v>0</v>
      </c>
      <c r="AZ61" s="88">
        <f>ROUND(SUM(AZ62:AZ65),2)</f>
        <v>0</v>
      </c>
      <c r="BA61" s="88">
        <f>ROUND(SUM(BA62:BA65),2)</f>
        <v>0</v>
      </c>
      <c r="BB61" s="88">
        <f>ROUND(SUM(BB62:BB65),2)</f>
        <v>0</v>
      </c>
      <c r="BC61" s="88">
        <f>ROUND(SUM(BC62:BC65),2)</f>
        <v>0</v>
      </c>
      <c r="BD61" s="90">
        <f>ROUND(SUM(BD62:BD65),2)</f>
        <v>0</v>
      </c>
      <c r="BS61" s="27" t="s">
        <v>71</v>
      </c>
      <c r="BT61" s="27" t="s">
        <v>80</v>
      </c>
      <c r="BU61" s="27" t="s">
        <v>73</v>
      </c>
      <c r="BV61" s="27" t="s">
        <v>74</v>
      </c>
      <c r="BW61" s="27" t="s">
        <v>95</v>
      </c>
      <c r="BX61" s="27" t="s">
        <v>84</v>
      </c>
      <c r="CL61" s="27" t="s">
        <v>3</v>
      </c>
    </row>
    <row r="62" spans="1:90" s="4" customFormat="1" ht="16.5" customHeight="1">
      <c r="A62" s="76" t="s">
        <v>76</v>
      </c>
      <c r="B62" s="48"/>
      <c r="C62" s="10"/>
      <c r="D62" s="10"/>
      <c r="E62" s="10"/>
      <c r="F62" s="302" t="s">
        <v>15</v>
      </c>
      <c r="G62" s="302"/>
      <c r="H62" s="302"/>
      <c r="I62" s="302"/>
      <c r="J62" s="302"/>
      <c r="K62" s="10"/>
      <c r="L62" s="302" t="s">
        <v>96</v>
      </c>
      <c r="M62" s="302"/>
      <c r="N62" s="302"/>
      <c r="O62" s="302"/>
      <c r="P62" s="302"/>
      <c r="Q62" s="302"/>
      <c r="R62" s="302"/>
      <c r="S62" s="302"/>
      <c r="T62" s="302"/>
      <c r="U62" s="302"/>
      <c r="V62" s="302"/>
      <c r="W62" s="302"/>
      <c r="X62" s="302"/>
      <c r="Y62" s="302"/>
      <c r="Z62" s="302"/>
      <c r="AA62" s="302"/>
      <c r="AB62" s="302"/>
      <c r="AC62" s="302"/>
      <c r="AD62" s="302"/>
      <c r="AE62" s="302"/>
      <c r="AF62" s="302"/>
      <c r="AG62" s="327">
        <f>'1 - Strukturovaná kabeláž'!J34</f>
        <v>0</v>
      </c>
      <c r="AH62" s="328"/>
      <c r="AI62" s="328"/>
      <c r="AJ62" s="328"/>
      <c r="AK62" s="328"/>
      <c r="AL62" s="328"/>
      <c r="AM62" s="328"/>
      <c r="AN62" s="327">
        <f t="shared" si="0"/>
        <v>0</v>
      </c>
      <c r="AO62" s="328"/>
      <c r="AP62" s="328"/>
      <c r="AQ62" s="86" t="s">
        <v>86</v>
      </c>
      <c r="AR62" s="48"/>
      <c r="AS62" s="87">
        <v>0</v>
      </c>
      <c r="AT62" s="88">
        <f t="shared" si="1"/>
        <v>0</v>
      </c>
      <c r="AU62" s="89">
        <f>'1 - Strukturovaná kabeláž'!P92</f>
        <v>0</v>
      </c>
      <c r="AV62" s="88">
        <f>'1 - Strukturovaná kabeláž'!J37</f>
        <v>0</v>
      </c>
      <c r="AW62" s="88">
        <f>'1 - Strukturovaná kabeláž'!J38</f>
        <v>0</v>
      </c>
      <c r="AX62" s="88">
        <f>'1 - Strukturovaná kabeláž'!J39</f>
        <v>0</v>
      </c>
      <c r="AY62" s="88">
        <f>'1 - Strukturovaná kabeláž'!J40</f>
        <v>0</v>
      </c>
      <c r="AZ62" s="88">
        <f>'1 - Strukturovaná kabeláž'!F37</f>
        <v>0</v>
      </c>
      <c r="BA62" s="88">
        <f>'1 - Strukturovaná kabeláž'!F38</f>
        <v>0</v>
      </c>
      <c r="BB62" s="88">
        <f>'1 - Strukturovaná kabeláž'!F39</f>
        <v>0</v>
      </c>
      <c r="BC62" s="88">
        <f>'1 - Strukturovaná kabeláž'!F40</f>
        <v>0</v>
      </c>
      <c r="BD62" s="90">
        <f>'1 - Strukturovaná kabeláž'!F41</f>
        <v>0</v>
      </c>
      <c r="BT62" s="27" t="s">
        <v>90</v>
      </c>
      <c r="BV62" s="27" t="s">
        <v>74</v>
      </c>
      <c r="BW62" s="27" t="s">
        <v>97</v>
      </c>
      <c r="BX62" s="27" t="s">
        <v>95</v>
      </c>
      <c r="CL62" s="27" t="s">
        <v>3</v>
      </c>
    </row>
    <row r="63" spans="1:90" s="4" customFormat="1" ht="23.25" customHeight="1">
      <c r="A63" s="76" t="s">
        <v>76</v>
      </c>
      <c r="B63" s="48"/>
      <c r="C63" s="10"/>
      <c r="D63" s="10"/>
      <c r="E63" s="10"/>
      <c r="F63" s="302" t="s">
        <v>80</v>
      </c>
      <c r="G63" s="302"/>
      <c r="H63" s="302"/>
      <c r="I63" s="302"/>
      <c r="J63" s="302"/>
      <c r="K63" s="10"/>
      <c r="L63" s="302" t="s">
        <v>98</v>
      </c>
      <c r="M63" s="302"/>
      <c r="N63" s="302"/>
      <c r="O63" s="302"/>
      <c r="P63" s="302"/>
      <c r="Q63" s="302"/>
      <c r="R63" s="302"/>
      <c r="S63" s="302"/>
      <c r="T63" s="302"/>
      <c r="U63" s="302"/>
      <c r="V63" s="302"/>
      <c r="W63" s="302"/>
      <c r="X63" s="302"/>
      <c r="Y63" s="302"/>
      <c r="Z63" s="302"/>
      <c r="AA63" s="302"/>
      <c r="AB63" s="302"/>
      <c r="AC63" s="302"/>
      <c r="AD63" s="302"/>
      <c r="AE63" s="302"/>
      <c r="AF63" s="302"/>
      <c r="AG63" s="327">
        <f>'2 - Slaboproudé  rozvody ...'!J34</f>
        <v>0</v>
      </c>
      <c r="AH63" s="328"/>
      <c r="AI63" s="328"/>
      <c r="AJ63" s="328"/>
      <c r="AK63" s="328"/>
      <c r="AL63" s="328"/>
      <c r="AM63" s="328"/>
      <c r="AN63" s="327">
        <f t="shared" si="0"/>
        <v>0</v>
      </c>
      <c r="AO63" s="328"/>
      <c r="AP63" s="328"/>
      <c r="AQ63" s="86" t="s">
        <v>86</v>
      </c>
      <c r="AR63" s="48"/>
      <c r="AS63" s="87">
        <v>0</v>
      </c>
      <c r="AT63" s="88">
        <f t="shared" si="1"/>
        <v>0</v>
      </c>
      <c r="AU63" s="89">
        <f>'2 - Slaboproudé  rozvody ...'!P99</f>
        <v>0</v>
      </c>
      <c r="AV63" s="88">
        <f>'2 - Slaboproudé  rozvody ...'!J37</f>
        <v>0</v>
      </c>
      <c r="AW63" s="88">
        <f>'2 - Slaboproudé  rozvody ...'!J38</f>
        <v>0</v>
      </c>
      <c r="AX63" s="88">
        <f>'2 - Slaboproudé  rozvody ...'!J39</f>
        <v>0</v>
      </c>
      <c r="AY63" s="88">
        <f>'2 - Slaboproudé  rozvody ...'!J40</f>
        <v>0</v>
      </c>
      <c r="AZ63" s="88">
        <f>'2 - Slaboproudé  rozvody ...'!F37</f>
        <v>0</v>
      </c>
      <c r="BA63" s="88">
        <f>'2 - Slaboproudé  rozvody ...'!F38</f>
        <v>0</v>
      </c>
      <c r="BB63" s="88">
        <f>'2 - Slaboproudé  rozvody ...'!F39</f>
        <v>0</v>
      </c>
      <c r="BC63" s="88">
        <f>'2 - Slaboproudé  rozvody ...'!F40</f>
        <v>0</v>
      </c>
      <c r="BD63" s="90">
        <f>'2 - Slaboproudé  rozvody ...'!F41</f>
        <v>0</v>
      </c>
      <c r="BT63" s="27" t="s">
        <v>90</v>
      </c>
      <c r="BV63" s="27" t="s">
        <v>74</v>
      </c>
      <c r="BW63" s="27" t="s">
        <v>99</v>
      </c>
      <c r="BX63" s="27" t="s">
        <v>95</v>
      </c>
      <c r="CL63" s="27" t="s">
        <v>3</v>
      </c>
    </row>
    <row r="64" spans="1:90" s="4" customFormat="1" ht="16.5" customHeight="1">
      <c r="A64" s="76" t="s">
        <v>76</v>
      </c>
      <c r="B64" s="48"/>
      <c r="C64" s="10"/>
      <c r="D64" s="10"/>
      <c r="E64" s="10"/>
      <c r="F64" s="302" t="s">
        <v>90</v>
      </c>
      <c r="G64" s="302"/>
      <c r="H64" s="302"/>
      <c r="I64" s="302"/>
      <c r="J64" s="302"/>
      <c r="K64" s="10"/>
      <c r="L64" s="302" t="s">
        <v>100</v>
      </c>
      <c r="M64" s="302"/>
      <c r="N64" s="302"/>
      <c r="O64" s="302"/>
      <c r="P64" s="302"/>
      <c r="Q64" s="302"/>
      <c r="R64" s="302"/>
      <c r="S64" s="302"/>
      <c r="T64" s="302"/>
      <c r="U64" s="302"/>
      <c r="V64" s="302"/>
      <c r="W64" s="302"/>
      <c r="X64" s="302"/>
      <c r="Y64" s="302"/>
      <c r="Z64" s="302"/>
      <c r="AA64" s="302"/>
      <c r="AB64" s="302"/>
      <c r="AC64" s="302"/>
      <c r="AD64" s="302"/>
      <c r="AE64" s="302"/>
      <c r="AF64" s="302"/>
      <c r="AG64" s="327">
        <f>'3 - Společná TV anténa'!J34</f>
        <v>0</v>
      </c>
      <c r="AH64" s="328"/>
      <c r="AI64" s="328"/>
      <c r="AJ64" s="328"/>
      <c r="AK64" s="328"/>
      <c r="AL64" s="328"/>
      <c r="AM64" s="328"/>
      <c r="AN64" s="327">
        <f t="shared" si="0"/>
        <v>0</v>
      </c>
      <c r="AO64" s="328"/>
      <c r="AP64" s="328"/>
      <c r="AQ64" s="86" t="s">
        <v>86</v>
      </c>
      <c r="AR64" s="48"/>
      <c r="AS64" s="87">
        <v>0</v>
      </c>
      <c r="AT64" s="88">
        <f t="shared" si="1"/>
        <v>0</v>
      </c>
      <c r="AU64" s="89">
        <f>'3 - Společná TV anténa'!P92</f>
        <v>0</v>
      </c>
      <c r="AV64" s="88">
        <f>'3 - Společná TV anténa'!J37</f>
        <v>0</v>
      </c>
      <c r="AW64" s="88">
        <f>'3 - Společná TV anténa'!J38</f>
        <v>0</v>
      </c>
      <c r="AX64" s="88">
        <f>'3 - Společná TV anténa'!J39</f>
        <v>0</v>
      </c>
      <c r="AY64" s="88">
        <f>'3 - Společná TV anténa'!J40</f>
        <v>0</v>
      </c>
      <c r="AZ64" s="88">
        <f>'3 - Společná TV anténa'!F37</f>
        <v>0</v>
      </c>
      <c r="BA64" s="88">
        <f>'3 - Společná TV anténa'!F38</f>
        <v>0</v>
      </c>
      <c r="BB64" s="88">
        <f>'3 - Společná TV anténa'!F39</f>
        <v>0</v>
      </c>
      <c r="BC64" s="88">
        <f>'3 - Společná TV anténa'!F40</f>
        <v>0</v>
      </c>
      <c r="BD64" s="90">
        <f>'3 - Společná TV anténa'!F41</f>
        <v>0</v>
      </c>
      <c r="BT64" s="27" t="s">
        <v>90</v>
      </c>
      <c r="BV64" s="27" t="s">
        <v>74</v>
      </c>
      <c r="BW64" s="27" t="s">
        <v>101</v>
      </c>
      <c r="BX64" s="27" t="s">
        <v>95</v>
      </c>
      <c r="CL64" s="27" t="s">
        <v>3</v>
      </c>
    </row>
    <row r="65" spans="1:90" s="4" customFormat="1" ht="16.5" customHeight="1">
      <c r="A65" s="76" t="s">
        <v>76</v>
      </c>
      <c r="B65" s="48"/>
      <c r="C65" s="10"/>
      <c r="D65" s="10"/>
      <c r="E65" s="10"/>
      <c r="F65" s="302" t="s">
        <v>93</v>
      </c>
      <c r="G65" s="302"/>
      <c r="H65" s="302"/>
      <c r="I65" s="302"/>
      <c r="J65" s="302"/>
      <c r="K65" s="10"/>
      <c r="L65" s="302" t="s">
        <v>102</v>
      </c>
      <c r="M65" s="302"/>
      <c r="N65" s="302"/>
      <c r="O65" s="302"/>
      <c r="P65" s="302"/>
      <c r="Q65" s="302"/>
      <c r="R65" s="302"/>
      <c r="S65" s="302"/>
      <c r="T65" s="302"/>
      <c r="U65" s="302"/>
      <c r="V65" s="302"/>
      <c r="W65" s="302"/>
      <c r="X65" s="302"/>
      <c r="Y65" s="302"/>
      <c r="Z65" s="302"/>
      <c r="AA65" s="302"/>
      <c r="AB65" s="302"/>
      <c r="AC65" s="302"/>
      <c r="AD65" s="302"/>
      <c r="AE65" s="302"/>
      <c r="AF65" s="302"/>
      <c r="AG65" s="327">
        <f>'4 - Systém pro nevidomé'!J34</f>
        <v>0</v>
      </c>
      <c r="AH65" s="328"/>
      <c r="AI65" s="328"/>
      <c r="AJ65" s="328"/>
      <c r="AK65" s="328"/>
      <c r="AL65" s="328"/>
      <c r="AM65" s="328"/>
      <c r="AN65" s="327">
        <f t="shared" si="0"/>
        <v>0</v>
      </c>
      <c r="AO65" s="328"/>
      <c r="AP65" s="328"/>
      <c r="AQ65" s="86" t="s">
        <v>86</v>
      </c>
      <c r="AR65" s="48"/>
      <c r="AS65" s="87">
        <v>0</v>
      </c>
      <c r="AT65" s="88">
        <f t="shared" si="1"/>
        <v>0</v>
      </c>
      <c r="AU65" s="89">
        <f>'4 - Systém pro nevidomé'!P93</f>
        <v>0</v>
      </c>
      <c r="AV65" s="88">
        <f>'4 - Systém pro nevidomé'!J37</f>
        <v>0</v>
      </c>
      <c r="AW65" s="88">
        <f>'4 - Systém pro nevidomé'!J38</f>
        <v>0</v>
      </c>
      <c r="AX65" s="88">
        <f>'4 - Systém pro nevidomé'!J39</f>
        <v>0</v>
      </c>
      <c r="AY65" s="88">
        <f>'4 - Systém pro nevidomé'!J40</f>
        <v>0</v>
      </c>
      <c r="AZ65" s="88">
        <f>'4 - Systém pro nevidomé'!F37</f>
        <v>0</v>
      </c>
      <c r="BA65" s="88">
        <f>'4 - Systém pro nevidomé'!F38</f>
        <v>0</v>
      </c>
      <c r="BB65" s="88">
        <f>'4 - Systém pro nevidomé'!F39</f>
        <v>0</v>
      </c>
      <c r="BC65" s="88">
        <f>'4 - Systém pro nevidomé'!F40</f>
        <v>0</v>
      </c>
      <c r="BD65" s="90">
        <f>'4 - Systém pro nevidomé'!F41</f>
        <v>0</v>
      </c>
      <c r="BT65" s="27" t="s">
        <v>90</v>
      </c>
      <c r="BV65" s="27" t="s">
        <v>74</v>
      </c>
      <c r="BW65" s="27" t="s">
        <v>103</v>
      </c>
      <c r="BX65" s="27" t="s">
        <v>95</v>
      </c>
      <c r="CL65" s="27" t="s">
        <v>3</v>
      </c>
    </row>
    <row r="66" spans="1:90" s="4" customFormat="1" ht="16.5" customHeight="1">
      <c r="A66" s="76" t="s">
        <v>76</v>
      </c>
      <c r="B66" s="48"/>
      <c r="C66" s="10"/>
      <c r="D66" s="10"/>
      <c r="E66" s="302" t="s">
        <v>104</v>
      </c>
      <c r="F66" s="302"/>
      <c r="G66" s="302"/>
      <c r="H66" s="302"/>
      <c r="I66" s="302"/>
      <c r="J66" s="10"/>
      <c r="K66" s="302" t="s">
        <v>105</v>
      </c>
      <c r="L66" s="302"/>
      <c r="M66" s="302"/>
      <c r="N66" s="302"/>
      <c r="O66" s="302"/>
      <c r="P66" s="302"/>
      <c r="Q66" s="302"/>
      <c r="R66" s="302"/>
      <c r="S66" s="302"/>
      <c r="T66" s="302"/>
      <c r="U66" s="302"/>
      <c r="V66" s="302"/>
      <c r="W66" s="302"/>
      <c r="X66" s="302"/>
      <c r="Y66" s="302"/>
      <c r="Z66" s="302"/>
      <c r="AA66" s="302"/>
      <c r="AB66" s="302"/>
      <c r="AC66" s="302"/>
      <c r="AD66" s="302"/>
      <c r="AE66" s="302"/>
      <c r="AF66" s="302"/>
      <c r="AG66" s="327">
        <f>'5 - Přeložka NN kabelů'!J32</f>
        <v>0</v>
      </c>
      <c r="AH66" s="328"/>
      <c r="AI66" s="328"/>
      <c r="AJ66" s="328"/>
      <c r="AK66" s="328"/>
      <c r="AL66" s="328"/>
      <c r="AM66" s="328"/>
      <c r="AN66" s="327">
        <f t="shared" si="0"/>
        <v>0</v>
      </c>
      <c r="AO66" s="328"/>
      <c r="AP66" s="328"/>
      <c r="AQ66" s="86" t="s">
        <v>86</v>
      </c>
      <c r="AR66" s="48"/>
      <c r="AS66" s="87">
        <v>0</v>
      </c>
      <c r="AT66" s="88">
        <f t="shared" si="1"/>
        <v>0</v>
      </c>
      <c r="AU66" s="89">
        <f>'5 - Přeložka NN kabelů'!P89</f>
        <v>0</v>
      </c>
      <c r="AV66" s="88">
        <f>'5 - Přeložka NN kabelů'!J35</f>
        <v>0</v>
      </c>
      <c r="AW66" s="88">
        <f>'5 - Přeložka NN kabelů'!J36</f>
        <v>0</v>
      </c>
      <c r="AX66" s="88">
        <f>'5 - Přeložka NN kabelů'!J37</f>
        <v>0</v>
      </c>
      <c r="AY66" s="88">
        <f>'5 - Přeložka NN kabelů'!J38</f>
        <v>0</v>
      </c>
      <c r="AZ66" s="88">
        <f>'5 - Přeložka NN kabelů'!F35</f>
        <v>0</v>
      </c>
      <c r="BA66" s="88">
        <f>'5 - Přeložka NN kabelů'!F36</f>
        <v>0</v>
      </c>
      <c r="BB66" s="88">
        <f>'5 - Přeložka NN kabelů'!F37</f>
        <v>0</v>
      </c>
      <c r="BC66" s="88">
        <f>'5 - Přeložka NN kabelů'!F38</f>
        <v>0</v>
      </c>
      <c r="BD66" s="90">
        <f>'5 - Přeložka NN kabelů'!F39</f>
        <v>0</v>
      </c>
      <c r="BT66" s="27" t="s">
        <v>80</v>
      </c>
      <c r="BV66" s="27" t="s">
        <v>74</v>
      </c>
      <c r="BW66" s="27" t="s">
        <v>106</v>
      </c>
      <c r="BX66" s="27" t="s">
        <v>84</v>
      </c>
      <c r="CL66" s="27" t="s">
        <v>3</v>
      </c>
    </row>
    <row r="67" spans="1:90" s="4" customFormat="1" ht="16.5" customHeight="1">
      <c r="A67" s="76" t="s">
        <v>76</v>
      </c>
      <c r="B67" s="48"/>
      <c r="C67" s="10"/>
      <c r="D67" s="10"/>
      <c r="E67" s="302" t="s">
        <v>107</v>
      </c>
      <c r="F67" s="302"/>
      <c r="G67" s="302"/>
      <c r="H67" s="302"/>
      <c r="I67" s="302"/>
      <c r="J67" s="10"/>
      <c r="K67" s="302" t="s">
        <v>108</v>
      </c>
      <c r="L67" s="302"/>
      <c r="M67" s="302"/>
      <c r="N67" s="302"/>
      <c r="O67" s="302"/>
      <c r="P67" s="302"/>
      <c r="Q67" s="302"/>
      <c r="R67" s="302"/>
      <c r="S67" s="302"/>
      <c r="T67" s="302"/>
      <c r="U67" s="302"/>
      <c r="V67" s="302"/>
      <c r="W67" s="302"/>
      <c r="X67" s="302"/>
      <c r="Y67" s="302"/>
      <c r="Z67" s="302"/>
      <c r="AA67" s="302"/>
      <c r="AB67" s="302"/>
      <c r="AC67" s="302"/>
      <c r="AD67" s="302"/>
      <c r="AE67" s="302"/>
      <c r="AF67" s="302"/>
      <c r="AG67" s="327">
        <f>'6 - Silnoproud'!J32</f>
        <v>0</v>
      </c>
      <c r="AH67" s="328"/>
      <c r="AI67" s="328"/>
      <c r="AJ67" s="328"/>
      <c r="AK67" s="328"/>
      <c r="AL67" s="328"/>
      <c r="AM67" s="328"/>
      <c r="AN67" s="327">
        <f t="shared" si="0"/>
        <v>0</v>
      </c>
      <c r="AO67" s="328"/>
      <c r="AP67" s="328"/>
      <c r="AQ67" s="86" t="s">
        <v>86</v>
      </c>
      <c r="AR67" s="48"/>
      <c r="AS67" s="87">
        <v>0</v>
      </c>
      <c r="AT67" s="88">
        <f t="shared" si="1"/>
        <v>0</v>
      </c>
      <c r="AU67" s="89">
        <f>'6 - Silnoproud'!P98</f>
        <v>0</v>
      </c>
      <c r="AV67" s="88">
        <f>'6 - Silnoproud'!J35</f>
        <v>0</v>
      </c>
      <c r="AW67" s="88">
        <f>'6 - Silnoproud'!J36</f>
        <v>0</v>
      </c>
      <c r="AX67" s="88">
        <f>'6 - Silnoproud'!J37</f>
        <v>0</v>
      </c>
      <c r="AY67" s="88">
        <f>'6 - Silnoproud'!J38</f>
        <v>0</v>
      </c>
      <c r="AZ67" s="88">
        <f>'6 - Silnoproud'!F35</f>
        <v>0</v>
      </c>
      <c r="BA67" s="88">
        <f>'6 - Silnoproud'!F36</f>
        <v>0</v>
      </c>
      <c r="BB67" s="88">
        <f>'6 - Silnoproud'!F37</f>
        <v>0</v>
      </c>
      <c r="BC67" s="88">
        <f>'6 - Silnoproud'!F38</f>
        <v>0</v>
      </c>
      <c r="BD67" s="90">
        <f>'6 - Silnoproud'!F39</f>
        <v>0</v>
      </c>
      <c r="BT67" s="27" t="s">
        <v>80</v>
      </c>
      <c r="BV67" s="27" t="s">
        <v>74</v>
      </c>
      <c r="BW67" s="27" t="s">
        <v>109</v>
      </c>
      <c r="BX67" s="27" t="s">
        <v>84</v>
      </c>
      <c r="CL67" s="27" t="s">
        <v>3</v>
      </c>
    </row>
    <row r="68" spans="1:90" s="4" customFormat="1" ht="16.5" customHeight="1">
      <c r="A68" s="76" t="s">
        <v>76</v>
      </c>
      <c r="B68" s="48"/>
      <c r="C68" s="10"/>
      <c r="D68" s="10"/>
      <c r="E68" s="302" t="s">
        <v>110</v>
      </c>
      <c r="F68" s="302"/>
      <c r="G68" s="302"/>
      <c r="H68" s="302"/>
      <c r="I68" s="302"/>
      <c r="J68" s="10"/>
      <c r="K68" s="302" t="s">
        <v>111</v>
      </c>
      <c r="L68" s="302"/>
      <c r="M68" s="302"/>
      <c r="N68" s="302"/>
      <c r="O68" s="302"/>
      <c r="P68" s="302"/>
      <c r="Q68" s="302"/>
      <c r="R68" s="302"/>
      <c r="S68" s="302"/>
      <c r="T68" s="302"/>
      <c r="U68" s="302"/>
      <c r="V68" s="302"/>
      <c r="W68" s="302"/>
      <c r="X68" s="302"/>
      <c r="Y68" s="302"/>
      <c r="Z68" s="302"/>
      <c r="AA68" s="302"/>
      <c r="AB68" s="302"/>
      <c r="AC68" s="302"/>
      <c r="AD68" s="302"/>
      <c r="AE68" s="302"/>
      <c r="AF68" s="302"/>
      <c r="AG68" s="327">
        <f>'7 - MaR'!J32</f>
        <v>0</v>
      </c>
      <c r="AH68" s="328"/>
      <c r="AI68" s="328"/>
      <c r="AJ68" s="328"/>
      <c r="AK68" s="328"/>
      <c r="AL68" s="328"/>
      <c r="AM68" s="328"/>
      <c r="AN68" s="327">
        <f t="shared" si="0"/>
        <v>0</v>
      </c>
      <c r="AO68" s="328"/>
      <c r="AP68" s="328"/>
      <c r="AQ68" s="86" t="s">
        <v>86</v>
      </c>
      <c r="AR68" s="48"/>
      <c r="AS68" s="87">
        <v>0</v>
      </c>
      <c r="AT68" s="88">
        <f t="shared" si="1"/>
        <v>0</v>
      </c>
      <c r="AU68" s="89">
        <f>'7 - MaR'!P92</f>
        <v>0</v>
      </c>
      <c r="AV68" s="88">
        <f>'7 - MaR'!J35</f>
        <v>0</v>
      </c>
      <c r="AW68" s="88">
        <f>'7 - MaR'!J36</f>
        <v>0</v>
      </c>
      <c r="AX68" s="88">
        <f>'7 - MaR'!J37</f>
        <v>0</v>
      </c>
      <c r="AY68" s="88">
        <f>'7 - MaR'!J38</f>
        <v>0</v>
      </c>
      <c r="AZ68" s="88">
        <f>'7 - MaR'!F35</f>
        <v>0</v>
      </c>
      <c r="BA68" s="88">
        <f>'7 - MaR'!F36</f>
        <v>0</v>
      </c>
      <c r="BB68" s="88">
        <f>'7 - MaR'!F37</f>
        <v>0</v>
      </c>
      <c r="BC68" s="88">
        <f>'7 - MaR'!F38</f>
        <v>0</v>
      </c>
      <c r="BD68" s="90">
        <f>'7 - MaR'!F39</f>
        <v>0</v>
      </c>
      <c r="BT68" s="27" t="s">
        <v>80</v>
      </c>
      <c r="BV68" s="27" t="s">
        <v>74</v>
      </c>
      <c r="BW68" s="27" t="s">
        <v>112</v>
      </c>
      <c r="BX68" s="27" t="s">
        <v>84</v>
      </c>
      <c r="CL68" s="27" t="s">
        <v>3</v>
      </c>
    </row>
    <row r="69" spans="1:90" s="4" customFormat="1" ht="16.5" customHeight="1">
      <c r="A69" s="76" t="s">
        <v>76</v>
      </c>
      <c r="B69" s="48"/>
      <c r="C69" s="10"/>
      <c r="D69" s="10"/>
      <c r="E69" s="302" t="s">
        <v>113</v>
      </c>
      <c r="F69" s="302"/>
      <c r="G69" s="302"/>
      <c r="H69" s="302"/>
      <c r="I69" s="302"/>
      <c r="J69" s="10"/>
      <c r="K69" s="302" t="s">
        <v>114</v>
      </c>
      <c r="L69" s="302"/>
      <c r="M69" s="302"/>
      <c r="N69" s="302"/>
      <c r="O69" s="302"/>
      <c r="P69" s="302"/>
      <c r="Q69" s="302"/>
      <c r="R69" s="302"/>
      <c r="S69" s="302"/>
      <c r="T69" s="302"/>
      <c r="U69" s="302"/>
      <c r="V69" s="302"/>
      <c r="W69" s="302"/>
      <c r="X69" s="302"/>
      <c r="Y69" s="302"/>
      <c r="Z69" s="302"/>
      <c r="AA69" s="302"/>
      <c r="AB69" s="302"/>
      <c r="AC69" s="302"/>
      <c r="AD69" s="302"/>
      <c r="AE69" s="302"/>
      <c r="AF69" s="302"/>
      <c r="AG69" s="327">
        <f>'8 - VZT'!J32</f>
        <v>0</v>
      </c>
      <c r="AH69" s="328"/>
      <c r="AI69" s="328"/>
      <c r="AJ69" s="328"/>
      <c r="AK69" s="328"/>
      <c r="AL69" s="328"/>
      <c r="AM69" s="328"/>
      <c r="AN69" s="327">
        <f t="shared" si="0"/>
        <v>0</v>
      </c>
      <c r="AO69" s="328"/>
      <c r="AP69" s="328"/>
      <c r="AQ69" s="86" t="s">
        <v>86</v>
      </c>
      <c r="AR69" s="48"/>
      <c r="AS69" s="87">
        <v>0</v>
      </c>
      <c r="AT69" s="88">
        <f t="shared" si="1"/>
        <v>0</v>
      </c>
      <c r="AU69" s="89">
        <f>'8 - VZT'!P134</f>
        <v>0</v>
      </c>
      <c r="AV69" s="88">
        <f>'8 - VZT'!J35</f>
        <v>0</v>
      </c>
      <c r="AW69" s="88">
        <f>'8 - VZT'!J36</f>
        <v>0</v>
      </c>
      <c r="AX69" s="88">
        <f>'8 - VZT'!J37</f>
        <v>0</v>
      </c>
      <c r="AY69" s="88">
        <f>'8 - VZT'!J38</f>
        <v>0</v>
      </c>
      <c r="AZ69" s="88">
        <f>'8 - VZT'!F35</f>
        <v>0</v>
      </c>
      <c r="BA69" s="88">
        <f>'8 - VZT'!F36</f>
        <v>0</v>
      </c>
      <c r="BB69" s="88">
        <f>'8 - VZT'!F37</f>
        <v>0</v>
      </c>
      <c r="BC69" s="88">
        <f>'8 - VZT'!F38</f>
        <v>0</v>
      </c>
      <c r="BD69" s="90">
        <f>'8 - VZT'!F39</f>
        <v>0</v>
      </c>
      <c r="BT69" s="27" t="s">
        <v>80</v>
      </c>
      <c r="BV69" s="27" t="s">
        <v>74</v>
      </c>
      <c r="BW69" s="27" t="s">
        <v>115</v>
      </c>
      <c r="BX69" s="27" t="s">
        <v>84</v>
      </c>
      <c r="CL69" s="27" t="s">
        <v>3</v>
      </c>
    </row>
    <row r="70" spans="2:91" s="7" customFormat="1" ht="16.5" customHeight="1">
      <c r="B70" s="77"/>
      <c r="C70" s="78"/>
      <c r="D70" s="301" t="s">
        <v>90</v>
      </c>
      <c r="E70" s="301"/>
      <c r="F70" s="301"/>
      <c r="G70" s="301"/>
      <c r="H70" s="301"/>
      <c r="I70" s="79"/>
      <c r="J70" s="301" t="s">
        <v>116</v>
      </c>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30">
        <f>ROUND(SUM(AG71:AG72),2)</f>
        <v>0</v>
      </c>
      <c r="AH70" s="331"/>
      <c r="AI70" s="331"/>
      <c r="AJ70" s="331"/>
      <c r="AK70" s="331"/>
      <c r="AL70" s="331"/>
      <c r="AM70" s="331"/>
      <c r="AN70" s="333">
        <f t="shared" si="0"/>
        <v>0</v>
      </c>
      <c r="AO70" s="331"/>
      <c r="AP70" s="331"/>
      <c r="AQ70" s="80" t="s">
        <v>78</v>
      </c>
      <c r="AR70" s="77"/>
      <c r="AS70" s="81">
        <f>ROUND(SUM(AS71:AS72),2)</f>
        <v>0</v>
      </c>
      <c r="AT70" s="82">
        <f t="shared" si="1"/>
        <v>0</v>
      </c>
      <c r="AU70" s="83">
        <f>ROUND(SUM(AU71:AU72),5)</f>
        <v>0</v>
      </c>
      <c r="AV70" s="82">
        <f>ROUND(AZ70*L29,2)</f>
        <v>0</v>
      </c>
      <c r="AW70" s="82">
        <f>ROUND(BA70*L30,2)</f>
        <v>0</v>
      </c>
      <c r="AX70" s="82">
        <f>ROUND(BB70*L29,2)</f>
        <v>0</v>
      </c>
      <c r="AY70" s="82">
        <f>ROUND(BC70*L30,2)</f>
        <v>0</v>
      </c>
      <c r="AZ70" s="82">
        <f>ROUND(SUM(AZ71:AZ72),2)</f>
        <v>0</v>
      </c>
      <c r="BA70" s="82">
        <f>ROUND(SUM(BA71:BA72),2)</f>
        <v>0</v>
      </c>
      <c r="BB70" s="82">
        <f>ROUND(SUM(BB71:BB72),2)</f>
        <v>0</v>
      </c>
      <c r="BC70" s="82">
        <f>ROUND(SUM(BC71:BC72),2)</f>
        <v>0</v>
      </c>
      <c r="BD70" s="84">
        <f>ROUND(SUM(BD71:BD72),2)</f>
        <v>0</v>
      </c>
      <c r="BS70" s="85" t="s">
        <v>71</v>
      </c>
      <c r="BT70" s="85" t="s">
        <v>15</v>
      </c>
      <c r="BU70" s="85" t="s">
        <v>73</v>
      </c>
      <c r="BV70" s="85" t="s">
        <v>74</v>
      </c>
      <c r="BW70" s="85" t="s">
        <v>117</v>
      </c>
      <c r="BX70" s="85" t="s">
        <v>5</v>
      </c>
      <c r="CL70" s="85" t="s">
        <v>3</v>
      </c>
      <c r="CM70" s="85" t="s">
        <v>80</v>
      </c>
    </row>
    <row r="71" spans="1:90" s="4" customFormat="1" ht="16.5" customHeight="1">
      <c r="A71" s="76" t="s">
        <v>76</v>
      </c>
      <c r="B71" s="48"/>
      <c r="C71" s="10"/>
      <c r="D71" s="10"/>
      <c r="E71" s="302" t="s">
        <v>15</v>
      </c>
      <c r="F71" s="302"/>
      <c r="G71" s="302"/>
      <c r="H71" s="302"/>
      <c r="I71" s="302"/>
      <c r="J71" s="10"/>
      <c r="K71" s="302" t="s">
        <v>118</v>
      </c>
      <c r="L71" s="302"/>
      <c r="M71" s="302"/>
      <c r="N71" s="302"/>
      <c r="O71" s="302"/>
      <c r="P71" s="302"/>
      <c r="Q71" s="302"/>
      <c r="R71" s="302"/>
      <c r="S71" s="302"/>
      <c r="T71" s="302"/>
      <c r="U71" s="302"/>
      <c r="V71" s="302"/>
      <c r="W71" s="302"/>
      <c r="X71" s="302"/>
      <c r="Y71" s="302"/>
      <c r="Z71" s="302"/>
      <c r="AA71" s="302"/>
      <c r="AB71" s="302"/>
      <c r="AC71" s="302"/>
      <c r="AD71" s="302"/>
      <c r="AE71" s="302"/>
      <c r="AF71" s="302"/>
      <c r="AG71" s="327">
        <f>'1 - Centrální míchání a p...'!J32</f>
        <v>0</v>
      </c>
      <c r="AH71" s="328"/>
      <c r="AI71" s="328"/>
      <c r="AJ71" s="328"/>
      <c r="AK71" s="328"/>
      <c r="AL71" s="328"/>
      <c r="AM71" s="328"/>
      <c r="AN71" s="327">
        <f t="shared" si="0"/>
        <v>0</v>
      </c>
      <c r="AO71" s="328"/>
      <c r="AP71" s="328"/>
      <c r="AQ71" s="86" t="s">
        <v>86</v>
      </c>
      <c r="AR71" s="48"/>
      <c r="AS71" s="87">
        <v>0</v>
      </c>
      <c r="AT71" s="88">
        <f t="shared" si="1"/>
        <v>0</v>
      </c>
      <c r="AU71" s="89">
        <f>'1 - Centrální míchání a p...'!P87</f>
        <v>0</v>
      </c>
      <c r="AV71" s="88">
        <f>'1 - Centrální míchání a p...'!J35</f>
        <v>0</v>
      </c>
      <c r="AW71" s="88">
        <f>'1 - Centrální míchání a p...'!J36</f>
        <v>0</v>
      </c>
      <c r="AX71" s="88">
        <f>'1 - Centrální míchání a p...'!J37</f>
        <v>0</v>
      </c>
      <c r="AY71" s="88">
        <f>'1 - Centrální míchání a p...'!J38</f>
        <v>0</v>
      </c>
      <c r="AZ71" s="88">
        <f>'1 - Centrální míchání a p...'!F35</f>
        <v>0</v>
      </c>
      <c r="BA71" s="88">
        <f>'1 - Centrální míchání a p...'!F36</f>
        <v>0</v>
      </c>
      <c r="BB71" s="88">
        <f>'1 - Centrální míchání a p...'!F37</f>
        <v>0</v>
      </c>
      <c r="BC71" s="88">
        <f>'1 - Centrální míchání a p...'!F38</f>
        <v>0</v>
      </c>
      <c r="BD71" s="90">
        <f>'1 - Centrální míchání a p...'!F39</f>
        <v>0</v>
      </c>
      <c r="BT71" s="27" t="s">
        <v>80</v>
      </c>
      <c r="BV71" s="27" t="s">
        <v>74</v>
      </c>
      <c r="BW71" s="27" t="s">
        <v>119</v>
      </c>
      <c r="BX71" s="27" t="s">
        <v>117</v>
      </c>
      <c r="CL71" s="27" t="s">
        <v>3</v>
      </c>
    </row>
    <row r="72" spans="1:90" s="4" customFormat="1" ht="16.5" customHeight="1">
      <c r="A72" s="76" t="s">
        <v>76</v>
      </c>
      <c r="B72" s="48"/>
      <c r="C72" s="10"/>
      <c r="D72" s="10"/>
      <c r="E72" s="302" t="s">
        <v>80</v>
      </c>
      <c r="F72" s="302"/>
      <c r="G72" s="302"/>
      <c r="H72" s="302"/>
      <c r="I72" s="302"/>
      <c r="J72" s="10"/>
      <c r="K72" s="302" t="s">
        <v>120</v>
      </c>
      <c r="L72" s="302"/>
      <c r="M72" s="302"/>
      <c r="N72" s="302"/>
      <c r="O72" s="302"/>
      <c r="P72" s="302"/>
      <c r="Q72" s="302"/>
      <c r="R72" s="302"/>
      <c r="S72" s="302"/>
      <c r="T72" s="302"/>
      <c r="U72" s="302"/>
      <c r="V72" s="302"/>
      <c r="W72" s="302"/>
      <c r="X72" s="302"/>
      <c r="Y72" s="302"/>
      <c r="Z72" s="302"/>
      <c r="AA72" s="302"/>
      <c r="AB72" s="302"/>
      <c r="AC72" s="302"/>
      <c r="AD72" s="302"/>
      <c r="AE72" s="302"/>
      <c r="AF72" s="302"/>
      <c r="AG72" s="327">
        <f>'2 - Rozvody medicinálních...'!J32</f>
        <v>0</v>
      </c>
      <c r="AH72" s="328"/>
      <c r="AI72" s="328"/>
      <c r="AJ72" s="328"/>
      <c r="AK72" s="328"/>
      <c r="AL72" s="328"/>
      <c r="AM72" s="328"/>
      <c r="AN72" s="327">
        <f t="shared" si="0"/>
        <v>0</v>
      </c>
      <c r="AO72" s="328"/>
      <c r="AP72" s="328"/>
      <c r="AQ72" s="86" t="s">
        <v>86</v>
      </c>
      <c r="AR72" s="48"/>
      <c r="AS72" s="87">
        <v>0</v>
      </c>
      <c r="AT72" s="88">
        <f t="shared" si="1"/>
        <v>0</v>
      </c>
      <c r="AU72" s="89">
        <f>'2 - Rozvody medicinálních...'!P89</f>
        <v>0</v>
      </c>
      <c r="AV72" s="88">
        <f>'2 - Rozvody medicinálních...'!J35</f>
        <v>0</v>
      </c>
      <c r="AW72" s="88">
        <f>'2 - Rozvody medicinálních...'!J36</f>
        <v>0</v>
      </c>
      <c r="AX72" s="88">
        <f>'2 - Rozvody medicinálních...'!J37</f>
        <v>0</v>
      </c>
      <c r="AY72" s="88">
        <f>'2 - Rozvody medicinálních...'!J38</f>
        <v>0</v>
      </c>
      <c r="AZ72" s="88">
        <f>'2 - Rozvody medicinálních...'!F35</f>
        <v>0</v>
      </c>
      <c r="BA72" s="88">
        <f>'2 - Rozvody medicinálních...'!F36</f>
        <v>0</v>
      </c>
      <c r="BB72" s="88">
        <f>'2 - Rozvody medicinálních...'!F37</f>
        <v>0</v>
      </c>
      <c r="BC72" s="88">
        <f>'2 - Rozvody medicinálních...'!F38</f>
        <v>0</v>
      </c>
      <c r="BD72" s="90">
        <f>'2 - Rozvody medicinálních...'!F39</f>
        <v>0</v>
      </c>
      <c r="BT72" s="27" t="s">
        <v>80</v>
      </c>
      <c r="BV72" s="27" t="s">
        <v>74</v>
      </c>
      <c r="BW72" s="27" t="s">
        <v>121</v>
      </c>
      <c r="BX72" s="27" t="s">
        <v>117</v>
      </c>
      <c r="CL72" s="27" t="s">
        <v>3</v>
      </c>
    </row>
    <row r="73" spans="1:91" s="7" customFormat="1" ht="16.5" customHeight="1">
      <c r="A73" s="76" t="s">
        <v>76</v>
      </c>
      <c r="B73" s="77"/>
      <c r="C73" s="78"/>
      <c r="D73" s="301" t="s">
        <v>122</v>
      </c>
      <c r="E73" s="301"/>
      <c r="F73" s="301"/>
      <c r="G73" s="301"/>
      <c r="H73" s="301"/>
      <c r="I73" s="79"/>
      <c r="J73" s="301" t="s">
        <v>123</v>
      </c>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33">
        <f>'VRN - Ostatní a vedlejší ...'!J30</f>
        <v>0</v>
      </c>
      <c r="AH73" s="331"/>
      <c r="AI73" s="331"/>
      <c r="AJ73" s="331"/>
      <c r="AK73" s="331"/>
      <c r="AL73" s="331"/>
      <c r="AM73" s="331"/>
      <c r="AN73" s="333">
        <f t="shared" si="0"/>
        <v>0</v>
      </c>
      <c r="AO73" s="331"/>
      <c r="AP73" s="331"/>
      <c r="AQ73" s="80" t="s">
        <v>78</v>
      </c>
      <c r="AR73" s="77"/>
      <c r="AS73" s="91">
        <v>0</v>
      </c>
      <c r="AT73" s="92">
        <f t="shared" si="1"/>
        <v>0</v>
      </c>
      <c r="AU73" s="93">
        <f>'VRN - Ostatní a vedlejší ...'!P80</f>
        <v>0</v>
      </c>
      <c r="AV73" s="92">
        <f>'VRN - Ostatní a vedlejší ...'!J33</f>
        <v>0</v>
      </c>
      <c r="AW73" s="92">
        <f>'VRN - Ostatní a vedlejší ...'!J34</f>
        <v>0</v>
      </c>
      <c r="AX73" s="92">
        <f>'VRN - Ostatní a vedlejší ...'!J35</f>
        <v>0</v>
      </c>
      <c r="AY73" s="92">
        <f>'VRN - Ostatní a vedlejší ...'!J36</f>
        <v>0</v>
      </c>
      <c r="AZ73" s="92">
        <f>'VRN - Ostatní a vedlejší ...'!F33</f>
        <v>0</v>
      </c>
      <c r="BA73" s="92">
        <f>'VRN - Ostatní a vedlejší ...'!F34</f>
        <v>0</v>
      </c>
      <c r="BB73" s="92">
        <f>'VRN - Ostatní a vedlejší ...'!F35</f>
        <v>0</v>
      </c>
      <c r="BC73" s="92">
        <f>'VRN - Ostatní a vedlejší ...'!F36</f>
        <v>0</v>
      </c>
      <c r="BD73" s="94">
        <f>'VRN - Ostatní a vedlejší ...'!F37</f>
        <v>0</v>
      </c>
      <c r="BT73" s="85" t="s">
        <v>15</v>
      </c>
      <c r="BV73" s="85" t="s">
        <v>74</v>
      </c>
      <c r="BW73" s="85" t="s">
        <v>124</v>
      </c>
      <c r="BX73" s="85" t="s">
        <v>5</v>
      </c>
      <c r="CL73" s="85" t="s">
        <v>3</v>
      </c>
      <c r="CM73" s="85" t="s">
        <v>80</v>
      </c>
    </row>
    <row r="74" spans="1:57" s="2" customFormat="1" ht="30" customHeight="1">
      <c r="A74" s="34"/>
      <c r="B74" s="35"/>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5"/>
      <c r="AS74" s="34"/>
      <c r="AT74" s="34"/>
      <c r="AU74" s="34"/>
      <c r="AV74" s="34"/>
      <c r="AW74" s="34"/>
      <c r="AX74" s="34"/>
      <c r="AY74" s="34"/>
      <c r="AZ74" s="34"/>
      <c r="BA74" s="34"/>
      <c r="BB74" s="34"/>
      <c r="BC74" s="34"/>
      <c r="BD74" s="34"/>
      <c r="BE74" s="34"/>
    </row>
    <row r="75" spans="1:57" s="2" customFormat="1" ht="6.9" customHeight="1">
      <c r="A75" s="34"/>
      <c r="B75" s="44"/>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35"/>
      <c r="AS75" s="34"/>
      <c r="AT75" s="34"/>
      <c r="AU75" s="34"/>
      <c r="AV75" s="34"/>
      <c r="AW75" s="34"/>
      <c r="AX75" s="34"/>
      <c r="AY75" s="34"/>
      <c r="AZ75" s="34"/>
      <c r="BA75" s="34"/>
      <c r="BB75" s="34"/>
      <c r="BC75" s="34"/>
      <c r="BD75" s="34"/>
      <c r="BE75" s="34"/>
    </row>
  </sheetData>
  <mergeCells count="114">
    <mergeCell ref="AN69:AP69"/>
    <mergeCell ref="AG69:AM69"/>
    <mergeCell ref="AN70:AP70"/>
    <mergeCell ref="AG70:AM70"/>
    <mergeCell ref="AN71:AP71"/>
    <mergeCell ref="AG71:AM71"/>
    <mergeCell ref="AN72:AP72"/>
    <mergeCell ref="AG72:AM72"/>
    <mergeCell ref="AN73:AP73"/>
    <mergeCell ref="AG73:AM73"/>
    <mergeCell ref="AS49:AT51"/>
    <mergeCell ref="AN65:AP65"/>
    <mergeCell ref="AG65:AM65"/>
    <mergeCell ref="AN66:AP66"/>
    <mergeCell ref="AG66:AM66"/>
    <mergeCell ref="AN67:AP67"/>
    <mergeCell ref="AG67:AM67"/>
    <mergeCell ref="AN68:AP68"/>
    <mergeCell ref="AG68:AM68"/>
    <mergeCell ref="AN54:AP54"/>
    <mergeCell ref="AK33:AO33"/>
    <mergeCell ref="L33:P33"/>
    <mergeCell ref="W33:AE33"/>
    <mergeCell ref="AK35:AO35"/>
    <mergeCell ref="X35:AB35"/>
    <mergeCell ref="AR2:BE2"/>
    <mergeCell ref="AG58:AM58"/>
    <mergeCell ref="AG61:AM61"/>
    <mergeCell ref="AG57:AM57"/>
    <mergeCell ref="AG52:AM52"/>
    <mergeCell ref="AG59:AM59"/>
    <mergeCell ref="AG60:AM60"/>
    <mergeCell ref="AG56:AM56"/>
    <mergeCell ref="AG55:AM55"/>
    <mergeCell ref="AM50:AP50"/>
    <mergeCell ref="AM49:AP49"/>
    <mergeCell ref="AM47:AN47"/>
    <mergeCell ref="AN61:AP61"/>
    <mergeCell ref="AN52:AP52"/>
    <mergeCell ref="AN60:AP60"/>
    <mergeCell ref="AN55:AP55"/>
    <mergeCell ref="AN59:AP59"/>
    <mergeCell ref="AN56:AP56"/>
    <mergeCell ref="AN58:AP58"/>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E69:I69"/>
    <mergeCell ref="K69:AF69"/>
    <mergeCell ref="D70:H70"/>
    <mergeCell ref="J70:AF70"/>
    <mergeCell ref="E71:I71"/>
    <mergeCell ref="K71:AF71"/>
    <mergeCell ref="E72:I72"/>
    <mergeCell ref="K72:AF72"/>
    <mergeCell ref="D73:H73"/>
    <mergeCell ref="J73:AF73"/>
    <mergeCell ref="L45:AO45"/>
    <mergeCell ref="F65:J65"/>
    <mergeCell ref="L65:AF65"/>
    <mergeCell ref="E66:I66"/>
    <mergeCell ref="K66:AF66"/>
    <mergeCell ref="E67:I67"/>
    <mergeCell ref="K67:AF67"/>
    <mergeCell ref="E68:I68"/>
    <mergeCell ref="K68:AF68"/>
    <mergeCell ref="AG54:AM54"/>
    <mergeCell ref="AG63:AM63"/>
    <mergeCell ref="AG64:AM64"/>
    <mergeCell ref="AG62:AM62"/>
    <mergeCell ref="AN63:AP63"/>
    <mergeCell ref="AN64:AP64"/>
    <mergeCell ref="AN62:AP62"/>
    <mergeCell ref="AN57:AP57"/>
    <mergeCell ref="C52:G52"/>
    <mergeCell ref="D57:H57"/>
    <mergeCell ref="D56:H56"/>
    <mergeCell ref="D55:H55"/>
    <mergeCell ref="E58:I58"/>
    <mergeCell ref="E59:I59"/>
    <mergeCell ref="E60:I60"/>
    <mergeCell ref="E61:I61"/>
    <mergeCell ref="F64:J64"/>
    <mergeCell ref="F62:J62"/>
    <mergeCell ref="F63:J63"/>
    <mergeCell ref="I52:AF52"/>
    <mergeCell ref="J57:AF57"/>
    <mergeCell ref="J55:AF55"/>
    <mergeCell ref="J56:AF56"/>
    <mergeCell ref="K61:AF61"/>
    <mergeCell ref="K59:AF59"/>
    <mergeCell ref="K58:AF58"/>
    <mergeCell ref="K60:AF60"/>
    <mergeCell ref="L62:AF62"/>
    <mergeCell ref="L63:AF63"/>
    <mergeCell ref="L64:AF64"/>
  </mergeCells>
  <hyperlinks>
    <hyperlink ref="A55" location="'0 - Demolice'!C2" display="/"/>
    <hyperlink ref="A56" location="'1 - Stavební část'!C2" display="/"/>
    <hyperlink ref="A58" location="'1 - ZTI'!C2" display="/"/>
    <hyperlink ref="A59" location="'2 - Vytápění'!C2" display="/"/>
    <hyperlink ref="A60" location="'3 - Klimatizace'!C2" display="/"/>
    <hyperlink ref="A62" location="'1 - Strukturovaná kabeláž'!C2" display="/"/>
    <hyperlink ref="A63" location="'2 - Slaboproudé  rozvody ...'!C2" display="/"/>
    <hyperlink ref="A64" location="'3 - Společná TV anténa'!C2" display="/"/>
    <hyperlink ref="A65" location="'4 - Systém pro nevidomé'!C2" display="/"/>
    <hyperlink ref="A66" location="'5 - Přeložka NN kabelů'!C2" display="/"/>
    <hyperlink ref="A67" location="'6 - Silnoproud'!C2" display="/"/>
    <hyperlink ref="A68" location="'7 - MaR'!C2" display="/"/>
    <hyperlink ref="A69" location="'8 - VZT'!C2" display="/"/>
    <hyperlink ref="A71" location="'1 - Centrální míchání a p...'!C2" display="/"/>
    <hyperlink ref="A72" location="'2 - Rozvody medicinálních...'!C2" display="/"/>
    <hyperlink ref="A73"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6" t="s">
        <v>6</v>
      </c>
      <c r="M2" s="311"/>
      <c r="N2" s="311"/>
      <c r="O2" s="311"/>
      <c r="P2" s="311"/>
      <c r="Q2" s="311"/>
      <c r="R2" s="311"/>
      <c r="S2" s="311"/>
      <c r="T2" s="311"/>
      <c r="U2" s="311"/>
      <c r="V2" s="311"/>
      <c r="AT2" s="19" t="s">
        <v>103</v>
      </c>
    </row>
    <row r="3" spans="2:46" s="1" customFormat="1" ht="6.9" customHeight="1">
      <c r="B3" s="20"/>
      <c r="C3" s="21"/>
      <c r="D3" s="21"/>
      <c r="E3" s="21"/>
      <c r="F3" s="21"/>
      <c r="G3" s="21"/>
      <c r="H3" s="21"/>
      <c r="I3" s="21"/>
      <c r="J3" s="21"/>
      <c r="K3" s="21"/>
      <c r="L3" s="22"/>
      <c r="AT3" s="19" t="s">
        <v>80</v>
      </c>
    </row>
    <row r="4" spans="2:46" s="1" customFormat="1" ht="24.9" customHeight="1">
      <c r="B4" s="22"/>
      <c r="D4" s="23" t="s">
        <v>125</v>
      </c>
      <c r="L4" s="22"/>
      <c r="M4" s="95" t="s">
        <v>11</v>
      </c>
      <c r="AT4" s="19" t="s">
        <v>4</v>
      </c>
    </row>
    <row r="5" spans="2:12" s="1" customFormat="1" ht="6.9"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ht="13.2">
      <c r="B8" s="22"/>
      <c r="D8" s="29" t="s">
        <v>126</v>
      </c>
      <c r="L8" s="22"/>
    </row>
    <row r="9" spans="2:12" s="1" customFormat="1" ht="16.5" customHeight="1">
      <c r="B9" s="22"/>
      <c r="E9" s="342" t="s">
        <v>3032</v>
      </c>
      <c r="F9" s="311"/>
      <c r="G9" s="311"/>
      <c r="H9" s="311"/>
      <c r="L9" s="22"/>
    </row>
    <row r="10" spans="2:12" s="1" customFormat="1" ht="12" customHeight="1">
      <c r="B10" s="22"/>
      <c r="D10" s="29" t="s">
        <v>3033</v>
      </c>
      <c r="L10" s="22"/>
    </row>
    <row r="11" spans="1:31" s="2" customFormat="1" ht="16.5" customHeight="1">
      <c r="A11" s="34"/>
      <c r="B11" s="35"/>
      <c r="C11" s="34"/>
      <c r="D11" s="34"/>
      <c r="E11" s="346" t="s">
        <v>4054</v>
      </c>
      <c r="F11" s="344"/>
      <c r="G11" s="344"/>
      <c r="H11" s="344"/>
      <c r="I11" s="34"/>
      <c r="J11" s="34"/>
      <c r="K11" s="34"/>
      <c r="L11" s="96"/>
      <c r="S11" s="34"/>
      <c r="T11" s="34"/>
      <c r="U11" s="34"/>
      <c r="V11" s="34"/>
      <c r="W11" s="34"/>
      <c r="X11" s="34"/>
      <c r="Y11" s="34"/>
      <c r="Z11" s="34"/>
      <c r="AA11" s="34"/>
      <c r="AB11" s="34"/>
      <c r="AC11" s="34"/>
      <c r="AD11" s="34"/>
      <c r="AE11" s="34"/>
    </row>
    <row r="12" spans="1:31" s="2" customFormat="1" ht="12" customHeight="1">
      <c r="A12" s="34"/>
      <c r="B12" s="35"/>
      <c r="C12" s="34"/>
      <c r="D12" s="29" t="s">
        <v>4055</v>
      </c>
      <c r="E12" s="34"/>
      <c r="F12" s="34"/>
      <c r="G12" s="34"/>
      <c r="H12" s="34"/>
      <c r="I12" s="34"/>
      <c r="J12" s="34"/>
      <c r="K12" s="34"/>
      <c r="L12" s="96"/>
      <c r="S12" s="34"/>
      <c r="T12" s="34"/>
      <c r="U12" s="34"/>
      <c r="V12" s="34"/>
      <c r="W12" s="34"/>
      <c r="X12" s="34"/>
      <c r="Y12" s="34"/>
      <c r="Z12" s="34"/>
      <c r="AA12" s="34"/>
      <c r="AB12" s="34"/>
      <c r="AC12" s="34"/>
      <c r="AD12" s="34"/>
      <c r="AE12" s="34"/>
    </row>
    <row r="13" spans="1:31" s="2" customFormat="1" ht="16.5" customHeight="1">
      <c r="A13" s="34"/>
      <c r="B13" s="35"/>
      <c r="C13" s="34"/>
      <c r="D13" s="34"/>
      <c r="E13" s="304" t="s">
        <v>4351</v>
      </c>
      <c r="F13" s="344"/>
      <c r="G13" s="344"/>
      <c r="H13" s="344"/>
      <c r="I13" s="34"/>
      <c r="J13" s="34"/>
      <c r="K13" s="34"/>
      <c r="L13" s="96"/>
      <c r="S13" s="34"/>
      <c r="T13" s="34"/>
      <c r="U13" s="34"/>
      <c r="V13" s="34"/>
      <c r="W13" s="34"/>
      <c r="X13" s="34"/>
      <c r="Y13" s="34"/>
      <c r="Z13" s="34"/>
      <c r="AA13" s="34"/>
      <c r="AB13" s="34"/>
      <c r="AC13" s="34"/>
      <c r="AD13" s="34"/>
      <c r="AE13" s="34"/>
    </row>
    <row r="14" spans="1:31" s="2" customFormat="1" ht="10.2">
      <c r="A14" s="34"/>
      <c r="B14" s="35"/>
      <c r="C14" s="34"/>
      <c r="D14" s="34"/>
      <c r="E14" s="34"/>
      <c r="F14" s="34"/>
      <c r="G14" s="34"/>
      <c r="H14" s="34"/>
      <c r="I14" s="34"/>
      <c r="J14" s="34"/>
      <c r="K14" s="34"/>
      <c r="L14" s="96"/>
      <c r="S14" s="34"/>
      <c r="T14" s="34"/>
      <c r="U14" s="34"/>
      <c r="V14" s="34"/>
      <c r="W14" s="34"/>
      <c r="X14" s="34"/>
      <c r="Y14" s="34"/>
      <c r="Z14" s="34"/>
      <c r="AA14" s="34"/>
      <c r="AB14" s="34"/>
      <c r="AC14" s="34"/>
      <c r="AD14" s="34"/>
      <c r="AE14" s="34"/>
    </row>
    <row r="15" spans="1:31" s="2" customFormat="1" ht="12" customHeight="1">
      <c r="A15" s="34"/>
      <c r="B15" s="35"/>
      <c r="C15" s="34"/>
      <c r="D15" s="29" t="s">
        <v>19</v>
      </c>
      <c r="E15" s="34"/>
      <c r="F15" s="27" t="s">
        <v>3</v>
      </c>
      <c r="G15" s="34"/>
      <c r="H15" s="34"/>
      <c r="I15" s="29" t="s">
        <v>20</v>
      </c>
      <c r="J15" s="27" t="s">
        <v>3</v>
      </c>
      <c r="K15" s="34"/>
      <c r="L15" s="96"/>
      <c r="S15" s="34"/>
      <c r="T15" s="34"/>
      <c r="U15" s="34"/>
      <c r="V15" s="34"/>
      <c r="W15" s="34"/>
      <c r="X15" s="34"/>
      <c r="Y15" s="34"/>
      <c r="Z15" s="34"/>
      <c r="AA15" s="34"/>
      <c r="AB15" s="34"/>
      <c r="AC15" s="34"/>
      <c r="AD15" s="34"/>
      <c r="AE15" s="34"/>
    </row>
    <row r="16" spans="1:31" s="2" customFormat="1" ht="12" customHeight="1">
      <c r="A16" s="34"/>
      <c r="B16" s="35"/>
      <c r="C16" s="34"/>
      <c r="D16" s="29" t="s">
        <v>21</v>
      </c>
      <c r="E16" s="34"/>
      <c r="F16" s="27" t="s">
        <v>35</v>
      </c>
      <c r="G16" s="34"/>
      <c r="H16" s="34"/>
      <c r="I16" s="29" t="s">
        <v>23</v>
      </c>
      <c r="J16" s="52" t="str">
        <f>'Rekapitulace stavby'!AN8</f>
        <v>7. 11. 2021</v>
      </c>
      <c r="K16" s="34"/>
      <c r="L16" s="96"/>
      <c r="S16" s="34"/>
      <c r="T16" s="34"/>
      <c r="U16" s="34"/>
      <c r="V16" s="34"/>
      <c r="W16" s="34"/>
      <c r="X16" s="34"/>
      <c r="Y16" s="34"/>
      <c r="Z16" s="34"/>
      <c r="AA16" s="34"/>
      <c r="AB16" s="34"/>
      <c r="AC16" s="34"/>
      <c r="AD16" s="34"/>
      <c r="AE16" s="34"/>
    </row>
    <row r="17" spans="1:31" s="2" customFormat="1" ht="10.8" customHeight="1">
      <c r="A17" s="34"/>
      <c r="B17" s="35"/>
      <c r="C17" s="34"/>
      <c r="D17" s="34"/>
      <c r="E17" s="34"/>
      <c r="F17" s="34"/>
      <c r="G17" s="34"/>
      <c r="H17" s="34"/>
      <c r="I17" s="34"/>
      <c r="J17" s="34"/>
      <c r="K17" s="34"/>
      <c r="L17" s="96"/>
      <c r="S17" s="34"/>
      <c r="T17" s="34"/>
      <c r="U17" s="34"/>
      <c r="V17" s="34"/>
      <c r="W17" s="34"/>
      <c r="X17" s="34"/>
      <c r="Y17" s="34"/>
      <c r="Z17" s="34"/>
      <c r="AA17" s="34"/>
      <c r="AB17" s="34"/>
      <c r="AC17" s="34"/>
      <c r="AD17" s="34"/>
      <c r="AE17" s="34"/>
    </row>
    <row r="18" spans="1:31" s="2" customFormat="1" ht="12" customHeight="1">
      <c r="A18" s="34"/>
      <c r="B18" s="35"/>
      <c r="C18" s="34"/>
      <c r="D18" s="29" t="s">
        <v>25</v>
      </c>
      <c r="E18" s="34"/>
      <c r="F18" s="34"/>
      <c r="G18" s="34"/>
      <c r="H18" s="34"/>
      <c r="I18" s="29" t="s">
        <v>26</v>
      </c>
      <c r="J18" s="27" t="str">
        <f>IF('Rekapitulace stavby'!AN10="","",'Rekapitulace stavby'!AN10)</f>
        <v/>
      </c>
      <c r="K18" s="34"/>
      <c r="L18" s="96"/>
      <c r="S18" s="34"/>
      <c r="T18" s="34"/>
      <c r="U18" s="34"/>
      <c r="V18" s="34"/>
      <c r="W18" s="34"/>
      <c r="X18" s="34"/>
      <c r="Y18" s="34"/>
      <c r="Z18" s="34"/>
      <c r="AA18" s="34"/>
      <c r="AB18" s="34"/>
      <c r="AC18" s="34"/>
      <c r="AD18" s="34"/>
      <c r="AE18" s="34"/>
    </row>
    <row r="19" spans="1:31" s="2" customFormat="1" ht="18" customHeight="1">
      <c r="A19" s="34"/>
      <c r="B19" s="35"/>
      <c r="C19" s="34"/>
      <c r="D19" s="34"/>
      <c r="E19" s="27" t="str">
        <f>IF('Rekapitulace stavby'!E11="","",'Rekapitulace stavby'!E11)</f>
        <v>Klatovská nemocnice, a. s.</v>
      </c>
      <c r="F19" s="34"/>
      <c r="G19" s="34"/>
      <c r="H19" s="34"/>
      <c r="I19" s="29" t="s">
        <v>28</v>
      </c>
      <c r="J19" s="27" t="str">
        <f>IF('Rekapitulace stavby'!AN11="","",'Rekapitulace stavby'!AN11)</f>
        <v/>
      </c>
      <c r="K19" s="34"/>
      <c r="L19" s="96"/>
      <c r="S19" s="34"/>
      <c r="T19" s="34"/>
      <c r="U19" s="34"/>
      <c r="V19" s="34"/>
      <c r="W19" s="34"/>
      <c r="X19" s="34"/>
      <c r="Y19" s="34"/>
      <c r="Z19" s="34"/>
      <c r="AA19" s="34"/>
      <c r="AB19" s="34"/>
      <c r="AC19" s="34"/>
      <c r="AD19" s="34"/>
      <c r="AE19" s="34"/>
    </row>
    <row r="20" spans="1:31" s="2" customFormat="1" ht="6.9" customHeight="1">
      <c r="A20" s="34"/>
      <c r="B20" s="35"/>
      <c r="C20" s="34"/>
      <c r="D20" s="34"/>
      <c r="E20" s="34"/>
      <c r="F20" s="34"/>
      <c r="G20" s="34"/>
      <c r="H20" s="34"/>
      <c r="I20" s="34"/>
      <c r="J20" s="34"/>
      <c r="K20" s="34"/>
      <c r="L20" s="96"/>
      <c r="S20" s="34"/>
      <c r="T20" s="34"/>
      <c r="U20" s="34"/>
      <c r="V20" s="34"/>
      <c r="W20" s="34"/>
      <c r="X20" s="34"/>
      <c r="Y20" s="34"/>
      <c r="Z20" s="34"/>
      <c r="AA20" s="34"/>
      <c r="AB20" s="34"/>
      <c r="AC20" s="34"/>
      <c r="AD20" s="34"/>
      <c r="AE20" s="34"/>
    </row>
    <row r="21" spans="1:31" s="2" customFormat="1" ht="12" customHeight="1">
      <c r="A21" s="34"/>
      <c r="B21" s="35"/>
      <c r="C21" s="34"/>
      <c r="D21" s="29" t="s">
        <v>29</v>
      </c>
      <c r="E21" s="34"/>
      <c r="F21" s="34"/>
      <c r="G21" s="34"/>
      <c r="H21" s="34"/>
      <c r="I21" s="29" t="s">
        <v>26</v>
      </c>
      <c r="J21" s="30" t="str">
        <f>'Rekapitulace stavby'!AN13</f>
        <v>Vyplň údaj</v>
      </c>
      <c r="K21" s="34"/>
      <c r="L21" s="96"/>
      <c r="S21" s="34"/>
      <c r="T21" s="34"/>
      <c r="U21" s="34"/>
      <c r="V21" s="34"/>
      <c r="W21" s="34"/>
      <c r="X21" s="34"/>
      <c r="Y21" s="34"/>
      <c r="Z21" s="34"/>
      <c r="AA21" s="34"/>
      <c r="AB21" s="34"/>
      <c r="AC21" s="34"/>
      <c r="AD21" s="34"/>
      <c r="AE21" s="34"/>
    </row>
    <row r="22" spans="1:31" s="2" customFormat="1" ht="18" customHeight="1">
      <c r="A22" s="34"/>
      <c r="B22" s="35"/>
      <c r="C22" s="34"/>
      <c r="D22" s="34"/>
      <c r="E22" s="345" t="str">
        <f>'Rekapitulace stavby'!E14</f>
        <v>Vyplň údaj</v>
      </c>
      <c r="F22" s="310"/>
      <c r="G22" s="310"/>
      <c r="H22" s="310"/>
      <c r="I22" s="29" t="s">
        <v>28</v>
      </c>
      <c r="J22" s="30" t="str">
        <f>'Rekapitulace stavby'!AN14</f>
        <v>Vyplň údaj</v>
      </c>
      <c r="K22" s="34"/>
      <c r="L22" s="96"/>
      <c r="S22" s="34"/>
      <c r="T22" s="34"/>
      <c r="U22" s="34"/>
      <c r="V22" s="34"/>
      <c r="W22" s="34"/>
      <c r="X22" s="34"/>
      <c r="Y22" s="34"/>
      <c r="Z22" s="34"/>
      <c r="AA22" s="34"/>
      <c r="AB22" s="34"/>
      <c r="AC22" s="34"/>
      <c r="AD22" s="34"/>
      <c r="AE22" s="34"/>
    </row>
    <row r="23" spans="1:31" s="2" customFormat="1" ht="6.9" customHeight="1">
      <c r="A23" s="34"/>
      <c r="B23" s="35"/>
      <c r="C23" s="34"/>
      <c r="D23" s="34"/>
      <c r="E23" s="34"/>
      <c r="F23" s="34"/>
      <c r="G23" s="34"/>
      <c r="H23" s="34"/>
      <c r="I23" s="34"/>
      <c r="J23" s="34"/>
      <c r="K23" s="34"/>
      <c r="L23" s="96"/>
      <c r="S23" s="34"/>
      <c r="T23" s="34"/>
      <c r="U23" s="34"/>
      <c r="V23" s="34"/>
      <c r="W23" s="34"/>
      <c r="X23" s="34"/>
      <c r="Y23" s="34"/>
      <c r="Z23" s="34"/>
      <c r="AA23" s="34"/>
      <c r="AB23" s="34"/>
      <c r="AC23" s="34"/>
      <c r="AD23" s="34"/>
      <c r="AE23" s="34"/>
    </row>
    <row r="24" spans="1:31" s="2" customFormat="1" ht="12" customHeight="1">
      <c r="A24" s="34"/>
      <c r="B24" s="35"/>
      <c r="C24" s="34"/>
      <c r="D24" s="29" t="s">
        <v>31</v>
      </c>
      <c r="E24" s="34"/>
      <c r="F24" s="34"/>
      <c r="G24" s="34"/>
      <c r="H24" s="34"/>
      <c r="I24" s="29" t="s">
        <v>26</v>
      </c>
      <c r="J24" s="27" t="str">
        <f>IF('Rekapitulace stavby'!AN16="","",'Rekapitulace stavby'!AN16)</f>
        <v/>
      </c>
      <c r="K24" s="34"/>
      <c r="L24" s="96"/>
      <c r="S24" s="34"/>
      <c r="T24" s="34"/>
      <c r="U24" s="34"/>
      <c r="V24" s="34"/>
      <c r="W24" s="34"/>
      <c r="X24" s="34"/>
      <c r="Y24" s="34"/>
      <c r="Z24" s="34"/>
      <c r="AA24" s="34"/>
      <c r="AB24" s="34"/>
      <c r="AC24" s="34"/>
      <c r="AD24" s="34"/>
      <c r="AE24" s="34"/>
    </row>
    <row r="25" spans="1:31" s="2" customFormat="1" ht="18" customHeight="1">
      <c r="A25" s="34"/>
      <c r="B25" s="35"/>
      <c r="C25" s="34"/>
      <c r="D25" s="34"/>
      <c r="E25" s="27" t="str">
        <f>IF('Rekapitulace stavby'!E17="","",'Rekapitulace stavby'!E17)</f>
        <v>AGP nova spol. s r.o.</v>
      </c>
      <c r="F25" s="34"/>
      <c r="G25" s="34"/>
      <c r="H25" s="34"/>
      <c r="I25" s="29" t="s">
        <v>28</v>
      </c>
      <c r="J25" s="27" t="str">
        <f>IF('Rekapitulace stavby'!AN17="","",'Rekapitulace stavby'!AN17)</f>
        <v/>
      </c>
      <c r="K25" s="34"/>
      <c r="L25" s="96"/>
      <c r="S25" s="34"/>
      <c r="T25" s="34"/>
      <c r="U25" s="34"/>
      <c r="V25" s="34"/>
      <c r="W25" s="34"/>
      <c r="X25" s="34"/>
      <c r="Y25" s="34"/>
      <c r="Z25" s="34"/>
      <c r="AA25" s="34"/>
      <c r="AB25" s="34"/>
      <c r="AC25" s="34"/>
      <c r="AD25" s="34"/>
      <c r="AE25" s="34"/>
    </row>
    <row r="26" spans="1:31" s="2" customFormat="1" ht="6.9" customHeight="1">
      <c r="A26" s="34"/>
      <c r="B26" s="35"/>
      <c r="C26" s="34"/>
      <c r="D26" s="34"/>
      <c r="E26" s="34"/>
      <c r="F26" s="34"/>
      <c r="G26" s="34"/>
      <c r="H26" s="34"/>
      <c r="I26" s="34"/>
      <c r="J26" s="34"/>
      <c r="K26" s="34"/>
      <c r="L26" s="96"/>
      <c r="S26" s="34"/>
      <c r="T26" s="34"/>
      <c r="U26" s="34"/>
      <c r="V26" s="34"/>
      <c r="W26" s="34"/>
      <c r="X26" s="34"/>
      <c r="Y26" s="34"/>
      <c r="Z26" s="34"/>
      <c r="AA26" s="34"/>
      <c r="AB26" s="34"/>
      <c r="AC26" s="34"/>
      <c r="AD26" s="34"/>
      <c r="AE26" s="34"/>
    </row>
    <row r="27" spans="1:31" s="2" customFormat="1" ht="12" customHeight="1">
      <c r="A27" s="34"/>
      <c r="B27" s="35"/>
      <c r="C27" s="34"/>
      <c r="D27" s="29" t="s">
        <v>34</v>
      </c>
      <c r="E27" s="34"/>
      <c r="F27" s="34"/>
      <c r="G27" s="34"/>
      <c r="H27" s="34"/>
      <c r="I27" s="29" t="s">
        <v>26</v>
      </c>
      <c r="J27" s="27" t="str">
        <f>IF('Rekapitulace stavby'!AN19="","",'Rekapitulace stavby'!AN19)</f>
        <v/>
      </c>
      <c r="K27" s="34"/>
      <c r="L27" s="96"/>
      <c r="S27" s="34"/>
      <c r="T27" s="34"/>
      <c r="U27" s="34"/>
      <c r="V27" s="34"/>
      <c r="W27" s="34"/>
      <c r="X27" s="34"/>
      <c r="Y27" s="34"/>
      <c r="Z27" s="34"/>
      <c r="AA27" s="34"/>
      <c r="AB27" s="34"/>
      <c r="AC27" s="34"/>
      <c r="AD27" s="34"/>
      <c r="AE27" s="34"/>
    </row>
    <row r="28" spans="1:31" s="2" customFormat="1" ht="18" customHeight="1">
      <c r="A28" s="34"/>
      <c r="B28" s="35"/>
      <c r="C28" s="34"/>
      <c r="D28" s="34"/>
      <c r="E28" s="27" t="str">
        <f>IF('Rekapitulace stavby'!E20="","",'Rekapitulace stavby'!E20)</f>
        <v xml:space="preserve"> </v>
      </c>
      <c r="F28" s="34"/>
      <c r="G28" s="34"/>
      <c r="H28" s="34"/>
      <c r="I28" s="29" t="s">
        <v>28</v>
      </c>
      <c r="J28" s="27" t="str">
        <f>IF('Rekapitulace stavby'!AN20="","",'Rekapitulace stavby'!AN20)</f>
        <v/>
      </c>
      <c r="K28" s="34"/>
      <c r="L28" s="96"/>
      <c r="S28" s="34"/>
      <c r="T28" s="34"/>
      <c r="U28" s="34"/>
      <c r="V28" s="34"/>
      <c r="W28" s="34"/>
      <c r="X28" s="34"/>
      <c r="Y28" s="34"/>
      <c r="Z28" s="34"/>
      <c r="AA28" s="34"/>
      <c r="AB28" s="34"/>
      <c r="AC28" s="34"/>
      <c r="AD28" s="34"/>
      <c r="AE28" s="34"/>
    </row>
    <row r="29" spans="1:31" s="2" customFormat="1" ht="6.9" customHeight="1">
      <c r="A29" s="34"/>
      <c r="B29" s="35"/>
      <c r="C29" s="34"/>
      <c r="D29" s="34"/>
      <c r="E29" s="34"/>
      <c r="F29" s="34"/>
      <c r="G29" s="34"/>
      <c r="H29" s="34"/>
      <c r="I29" s="34"/>
      <c r="J29" s="34"/>
      <c r="K29" s="34"/>
      <c r="L29" s="96"/>
      <c r="S29" s="34"/>
      <c r="T29" s="34"/>
      <c r="U29" s="34"/>
      <c r="V29" s="34"/>
      <c r="W29" s="34"/>
      <c r="X29" s="34"/>
      <c r="Y29" s="34"/>
      <c r="Z29" s="34"/>
      <c r="AA29" s="34"/>
      <c r="AB29" s="34"/>
      <c r="AC29" s="34"/>
      <c r="AD29" s="34"/>
      <c r="AE29" s="34"/>
    </row>
    <row r="30" spans="1:31" s="2" customFormat="1" ht="12" customHeight="1">
      <c r="A30" s="34"/>
      <c r="B30" s="35"/>
      <c r="C30" s="34"/>
      <c r="D30" s="29" t="s">
        <v>36</v>
      </c>
      <c r="E30" s="34"/>
      <c r="F30" s="34"/>
      <c r="G30" s="34"/>
      <c r="H30" s="34"/>
      <c r="I30" s="34"/>
      <c r="J30" s="34"/>
      <c r="K30" s="34"/>
      <c r="L30" s="96"/>
      <c r="S30" s="34"/>
      <c r="T30" s="34"/>
      <c r="U30" s="34"/>
      <c r="V30" s="34"/>
      <c r="W30" s="34"/>
      <c r="X30" s="34"/>
      <c r="Y30" s="34"/>
      <c r="Z30" s="34"/>
      <c r="AA30" s="34"/>
      <c r="AB30" s="34"/>
      <c r="AC30" s="34"/>
      <c r="AD30" s="34"/>
      <c r="AE30" s="34"/>
    </row>
    <row r="31" spans="1:31" s="8" customFormat="1" ht="16.5" customHeight="1">
      <c r="A31" s="97"/>
      <c r="B31" s="98"/>
      <c r="C31" s="97"/>
      <c r="D31" s="97"/>
      <c r="E31" s="315" t="s">
        <v>3</v>
      </c>
      <c r="F31" s="315"/>
      <c r="G31" s="315"/>
      <c r="H31" s="315"/>
      <c r="I31" s="97"/>
      <c r="J31" s="97"/>
      <c r="K31" s="97"/>
      <c r="L31" s="99"/>
      <c r="S31" s="97"/>
      <c r="T31" s="97"/>
      <c r="U31" s="97"/>
      <c r="V31" s="97"/>
      <c r="W31" s="97"/>
      <c r="X31" s="97"/>
      <c r="Y31" s="97"/>
      <c r="Z31" s="97"/>
      <c r="AA31" s="97"/>
      <c r="AB31" s="97"/>
      <c r="AC31" s="97"/>
      <c r="AD31" s="97"/>
      <c r="AE31" s="97"/>
    </row>
    <row r="32" spans="1:31" s="2" customFormat="1" ht="6.9" customHeight="1">
      <c r="A32" s="34"/>
      <c r="B32" s="35"/>
      <c r="C32" s="34"/>
      <c r="D32" s="34"/>
      <c r="E32" s="34"/>
      <c r="F32" s="34"/>
      <c r="G32" s="34"/>
      <c r="H32" s="34"/>
      <c r="I32" s="34"/>
      <c r="J32" s="34"/>
      <c r="K32" s="34"/>
      <c r="L32" s="96"/>
      <c r="S32" s="34"/>
      <c r="T32" s="34"/>
      <c r="U32" s="34"/>
      <c r="V32" s="34"/>
      <c r="W32" s="34"/>
      <c r="X32" s="34"/>
      <c r="Y32" s="34"/>
      <c r="Z32" s="34"/>
      <c r="AA32" s="34"/>
      <c r="AB32" s="34"/>
      <c r="AC32" s="34"/>
      <c r="AD32" s="34"/>
      <c r="AE32" s="34"/>
    </row>
    <row r="33" spans="1:31" s="2" customFormat="1" ht="6.9"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25.35" customHeight="1">
      <c r="A34" s="34"/>
      <c r="B34" s="35"/>
      <c r="C34" s="34"/>
      <c r="D34" s="100" t="s">
        <v>38</v>
      </c>
      <c r="E34" s="34"/>
      <c r="F34" s="34"/>
      <c r="G34" s="34"/>
      <c r="H34" s="34"/>
      <c r="I34" s="34"/>
      <c r="J34" s="68">
        <f>ROUND(J93,2)</f>
        <v>0</v>
      </c>
      <c r="K34" s="34"/>
      <c r="L34" s="96"/>
      <c r="S34" s="34"/>
      <c r="T34" s="34"/>
      <c r="U34" s="34"/>
      <c r="V34" s="34"/>
      <c r="W34" s="34"/>
      <c r="X34" s="34"/>
      <c r="Y34" s="34"/>
      <c r="Z34" s="34"/>
      <c r="AA34" s="34"/>
      <c r="AB34" s="34"/>
      <c r="AC34" s="34"/>
      <c r="AD34" s="34"/>
      <c r="AE34" s="34"/>
    </row>
    <row r="35" spans="1:31" s="2" customFormat="1" ht="6.9" customHeight="1">
      <c r="A35" s="34"/>
      <c r="B35" s="35"/>
      <c r="C35" s="34"/>
      <c r="D35" s="63"/>
      <c r="E35" s="63"/>
      <c r="F35" s="63"/>
      <c r="G35" s="63"/>
      <c r="H35" s="63"/>
      <c r="I35" s="63"/>
      <c r="J35" s="63"/>
      <c r="K35" s="63"/>
      <c r="L35" s="96"/>
      <c r="S35" s="34"/>
      <c r="T35" s="34"/>
      <c r="U35" s="34"/>
      <c r="V35" s="34"/>
      <c r="W35" s="34"/>
      <c r="X35" s="34"/>
      <c r="Y35" s="34"/>
      <c r="Z35" s="34"/>
      <c r="AA35" s="34"/>
      <c r="AB35" s="34"/>
      <c r="AC35" s="34"/>
      <c r="AD35" s="34"/>
      <c r="AE35" s="34"/>
    </row>
    <row r="36" spans="1:31" s="2" customFormat="1" ht="14.4" customHeight="1">
      <c r="A36" s="34"/>
      <c r="B36" s="35"/>
      <c r="C36" s="34"/>
      <c r="D36" s="34"/>
      <c r="E36" s="34"/>
      <c r="F36" s="38" t="s">
        <v>40</v>
      </c>
      <c r="G36" s="34"/>
      <c r="H36" s="34"/>
      <c r="I36" s="38" t="s">
        <v>39</v>
      </c>
      <c r="J36" s="38" t="s">
        <v>41</v>
      </c>
      <c r="K36" s="34"/>
      <c r="L36" s="96"/>
      <c r="S36" s="34"/>
      <c r="T36" s="34"/>
      <c r="U36" s="34"/>
      <c r="V36" s="34"/>
      <c r="W36" s="34"/>
      <c r="X36" s="34"/>
      <c r="Y36" s="34"/>
      <c r="Z36" s="34"/>
      <c r="AA36" s="34"/>
      <c r="AB36" s="34"/>
      <c r="AC36" s="34"/>
      <c r="AD36" s="34"/>
      <c r="AE36" s="34"/>
    </row>
    <row r="37" spans="1:31" s="2" customFormat="1" ht="14.4" customHeight="1">
      <c r="A37" s="34"/>
      <c r="B37" s="35"/>
      <c r="C37" s="34"/>
      <c r="D37" s="101" t="s">
        <v>42</v>
      </c>
      <c r="E37" s="29" t="s">
        <v>43</v>
      </c>
      <c r="F37" s="102">
        <f>ROUND((SUM(BE93:BE97)),2)</f>
        <v>0</v>
      </c>
      <c r="G37" s="34"/>
      <c r="H37" s="34"/>
      <c r="I37" s="103">
        <v>0.21</v>
      </c>
      <c r="J37" s="102">
        <f>ROUND(((SUM(BE93:BE97))*I37),2)</f>
        <v>0</v>
      </c>
      <c r="K37" s="34"/>
      <c r="L37" s="96"/>
      <c r="S37" s="34"/>
      <c r="T37" s="34"/>
      <c r="U37" s="34"/>
      <c r="V37" s="34"/>
      <c r="W37" s="34"/>
      <c r="X37" s="34"/>
      <c r="Y37" s="34"/>
      <c r="Z37" s="34"/>
      <c r="AA37" s="34"/>
      <c r="AB37" s="34"/>
      <c r="AC37" s="34"/>
      <c r="AD37" s="34"/>
      <c r="AE37" s="34"/>
    </row>
    <row r="38" spans="1:31" s="2" customFormat="1" ht="14.4" customHeight="1">
      <c r="A38" s="34"/>
      <c r="B38" s="35"/>
      <c r="C38" s="34"/>
      <c r="D38" s="34"/>
      <c r="E38" s="29" t="s">
        <v>44</v>
      </c>
      <c r="F38" s="102">
        <f>ROUND((SUM(BF93:BF97)),2)</f>
        <v>0</v>
      </c>
      <c r="G38" s="34"/>
      <c r="H38" s="34"/>
      <c r="I38" s="103">
        <v>0.15</v>
      </c>
      <c r="J38" s="102">
        <f>ROUND(((SUM(BF93:BF97))*I38),2)</f>
        <v>0</v>
      </c>
      <c r="K38" s="34"/>
      <c r="L38" s="96"/>
      <c r="S38" s="34"/>
      <c r="T38" s="34"/>
      <c r="U38" s="34"/>
      <c r="V38" s="34"/>
      <c r="W38" s="34"/>
      <c r="X38" s="34"/>
      <c r="Y38" s="34"/>
      <c r="Z38" s="34"/>
      <c r="AA38" s="34"/>
      <c r="AB38" s="34"/>
      <c r="AC38" s="34"/>
      <c r="AD38" s="34"/>
      <c r="AE38" s="34"/>
    </row>
    <row r="39" spans="1:31" s="2" customFormat="1" ht="14.4" customHeight="1" hidden="1">
      <c r="A39" s="34"/>
      <c r="B39" s="35"/>
      <c r="C39" s="34"/>
      <c r="D39" s="34"/>
      <c r="E39" s="29" t="s">
        <v>45</v>
      </c>
      <c r="F39" s="102">
        <f>ROUND((SUM(BG93:BG97)),2)</f>
        <v>0</v>
      </c>
      <c r="G39" s="34"/>
      <c r="H39" s="34"/>
      <c r="I39" s="103">
        <v>0.21</v>
      </c>
      <c r="J39" s="102">
        <f>0</f>
        <v>0</v>
      </c>
      <c r="K39" s="34"/>
      <c r="L39" s="96"/>
      <c r="S39" s="34"/>
      <c r="T39" s="34"/>
      <c r="U39" s="34"/>
      <c r="V39" s="34"/>
      <c r="W39" s="34"/>
      <c r="X39" s="34"/>
      <c r="Y39" s="34"/>
      <c r="Z39" s="34"/>
      <c r="AA39" s="34"/>
      <c r="AB39" s="34"/>
      <c r="AC39" s="34"/>
      <c r="AD39" s="34"/>
      <c r="AE39" s="34"/>
    </row>
    <row r="40" spans="1:31" s="2" customFormat="1" ht="14.4" customHeight="1" hidden="1">
      <c r="A40" s="34"/>
      <c r="B40" s="35"/>
      <c r="C40" s="34"/>
      <c r="D40" s="34"/>
      <c r="E40" s="29" t="s">
        <v>46</v>
      </c>
      <c r="F40" s="102">
        <f>ROUND((SUM(BH93:BH97)),2)</f>
        <v>0</v>
      </c>
      <c r="G40" s="34"/>
      <c r="H40" s="34"/>
      <c r="I40" s="103">
        <v>0.15</v>
      </c>
      <c r="J40" s="102">
        <f>0</f>
        <v>0</v>
      </c>
      <c r="K40" s="34"/>
      <c r="L40" s="96"/>
      <c r="S40" s="34"/>
      <c r="T40" s="34"/>
      <c r="U40" s="34"/>
      <c r="V40" s="34"/>
      <c r="W40" s="34"/>
      <c r="X40" s="34"/>
      <c r="Y40" s="34"/>
      <c r="Z40" s="34"/>
      <c r="AA40" s="34"/>
      <c r="AB40" s="34"/>
      <c r="AC40" s="34"/>
      <c r="AD40" s="34"/>
      <c r="AE40" s="34"/>
    </row>
    <row r="41" spans="1:31" s="2" customFormat="1" ht="14.4" customHeight="1" hidden="1">
      <c r="A41" s="34"/>
      <c r="B41" s="35"/>
      <c r="C41" s="34"/>
      <c r="D41" s="34"/>
      <c r="E41" s="29" t="s">
        <v>47</v>
      </c>
      <c r="F41" s="102">
        <f>ROUND((SUM(BI93:BI97)),2)</f>
        <v>0</v>
      </c>
      <c r="G41" s="34"/>
      <c r="H41" s="34"/>
      <c r="I41" s="103">
        <v>0</v>
      </c>
      <c r="J41" s="102">
        <f>0</f>
        <v>0</v>
      </c>
      <c r="K41" s="34"/>
      <c r="L41" s="96"/>
      <c r="S41" s="34"/>
      <c r="T41" s="34"/>
      <c r="U41" s="34"/>
      <c r="V41" s="34"/>
      <c r="W41" s="34"/>
      <c r="X41" s="34"/>
      <c r="Y41" s="34"/>
      <c r="Z41" s="34"/>
      <c r="AA41" s="34"/>
      <c r="AB41" s="34"/>
      <c r="AC41" s="34"/>
      <c r="AD41" s="34"/>
      <c r="AE41" s="34"/>
    </row>
    <row r="42" spans="1:31" s="2" customFormat="1" ht="6.9" customHeight="1">
      <c r="A42" s="34"/>
      <c r="B42" s="35"/>
      <c r="C42" s="34"/>
      <c r="D42" s="34"/>
      <c r="E42" s="34"/>
      <c r="F42" s="34"/>
      <c r="G42" s="34"/>
      <c r="H42" s="34"/>
      <c r="I42" s="34"/>
      <c r="J42" s="34"/>
      <c r="K42" s="34"/>
      <c r="L42" s="96"/>
      <c r="S42" s="34"/>
      <c r="T42" s="34"/>
      <c r="U42" s="34"/>
      <c r="V42" s="34"/>
      <c r="W42" s="34"/>
      <c r="X42" s="34"/>
      <c r="Y42" s="34"/>
      <c r="Z42" s="34"/>
      <c r="AA42" s="34"/>
      <c r="AB42" s="34"/>
      <c r="AC42" s="34"/>
      <c r="AD42" s="34"/>
      <c r="AE42" s="34"/>
    </row>
    <row r="43" spans="1:31" s="2" customFormat="1" ht="25.35" customHeight="1">
      <c r="A43" s="34"/>
      <c r="B43" s="35"/>
      <c r="C43" s="104"/>
      <c r="D43" s="105" t="s">
        <v>48</v>
      </c>
      <c r="E43" s="57"/>
      <c r="F43" s="57"/>
      <c r="G43" s="106" t="s">
        <v>49</v>
      </c>
      <c r="H43" s="107" t="s">
        <v>50</v>
      </c>
      <c r="I43" s="57"/>
      <c r="J43" s="108">
        <f>SUM(J34:J41)</f>
        <v>0</v>
      </c>
      <c r="K43" s="109"/>
      <c r="L43" s="96"/>
      <c r="S43" s="34"/>
      <c r="T43" s="34"/>
      <c r="U43" s="34"/>
      <c r="V43" s="34"/>
      <c r="W43" s="34"/>
      <c r="X43" s="34"/>
      <c r="Y43" s="34"/>
      <c r="Z43" s="34"/>
      <c r="AA43" s="34"/>
      <c r="AB43" s="34"/>
      <c r="AC43" s="34"/>
      <c r="AD43" s="34"/>
      <c r="AE43" s="34"/>
    </row>
    <row r="44" spans="1:31" s="2" customFormat="1" ht="14.4" customHeight="1">
      <c r="A44" s="34"/>
      <c r="B44" s="44"/>
      <c r="C44" s="45"/>
      <c r="D44" s="45"/>
      <c r="E44" s="45"/>
      <c r="F44" s="45"/>
      <c r="G44" s="45"/>
      <c r="H44" s="45"/>
      <c r="I44" s="45"/>
      <c r="J44" s="45"/>
      <c r="K44" s="45"/>
      <c r="L44" s="96"/>
      <c r="S44" s="34"/>
      <c r="T44" s="34"/>
      <c r="U44" s="34"/>
      <c r="V44" s="34"/>
      <c r="W44" s="34"/>
      <c r="X44" s="34"/>
      <c r="Y44" s="34"/>
      <c r="Z44" s="34"/>
      <c r="AA44" s="34"/>
      <c r="AB44" s="34"/>
      <c r="AC44" s="34"/>
      <c r="AD44" s="34"/>
      <c r="AE44" s="34"/>
    </row>
    <row r="48" spans="1:31" s="2" customFormat="1" ht="6.9" customHeight="1">
      <c r="A48" s="34"/>
      <c r="B48" s="46"/>
      <c r="C48" s="47"/>
      <c r="D48" s="47"/>
      <c r="E48" s="47"/>
      <c r="F48" s="47"/>
      <c r="G48" s="47"/>
      <c r="H48" s="47"/>
      <c r="I48" s="47"/>
      <c r="J48" s="47"/>
      <c r="K48" s="47"/>
      <c r="L48" s="96"/>
      <c r="S48" s="34"/>
      <c r="T48" s="34"/>
      <c r="U48" s="34"/>
      <c r="V48" s="34"/>
      <c r="W48" s="34"/>
      <c r="X48" s="34"/>
      <c r="Y48" s="34"/>
      <c r="Z48" s="34"/>
      <c r="AA48" s="34"/>
      <c r="AB48" s="34"/>
      <c r="AC48" s="34"/>
      <c r="AD48" s="34"/>
      <c r="AE48" s="34"/>
    </row>
    <row r="49" spans="1:31" s="2" customFormat="1" ht="24.9" customHeight="1">
      <c r="A49" s="34"/>
      <c r="B49" s="35"/>
      <c r="C49" s="23" t="s">
        <v>128</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6.9" customHeight="1">
      <c r="A50" s="34"/>
      <c r="B50" s="35"/>
      <c r="C50" s="34"/>
      <c r="D50" s="34"/>
      <c r="E50" s="34"/>
      <c r="F50" s="34"/>
      <c r="G50" s="34"/>
      <c r="H50" s="34"/>
      <c r="I50" s="34"/>
      <c r="J50" s="34"/>
      <c r="K50" s="34"/>
      <c r="L50" s="96"/>
      <c r="S50" s="34"/>
      <c r="T50" s="34"/>
      <c r="U50" s="34"/>
      <c r="V50" s="34"/>
      <c r="W50" s="34"/>
      <c r="X50" s="34"/>
      <c r="Y50" s="34"/>
      <c r="Z50" s="34"/>
      <c r="AA50" s="34"/>
      <c r="AB50" s="34"/>
      <c r="AC50" s="34"/>
      <c r="AD50" s="34"/>
      <c r="AE50" s="34"/>
    </row>
    <row r="51" spans="1:31" s="2" customFormat="1" ht="12" customHeight="1">
      <c r="A51" s="34"/>
      <c r="B51" s="35"/>
      <c r="C51" s="29" t="s">
        <v>17</v>
      </c>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6.5" customHeight="1">
      <c r="A52" s="34"/>
      <c r="B52" s="35"/>
      <c r="C52" s="34"/>
      <c r="D52" s="34"/>
      <c r="E52" s="342" t="str">
        <f>E7</f>
        <v>Nové dialyzační středisko</v>
      </c>
      <c r="F52" s="343"/>
      <c r="G52" s="343"/>
      <c r="H52" s="343"/>
      <c r="I52" s="34"/>
      <c r="J52" s="34"/>
      <c r="K52" s="34"/>
      <c r="L52" s="96"/>
      <c r="S52" s="34"/>
      <c r="T52" s="34"/>
      <c r="U52" s="34"/>
      <c r="V52" s="34"/>
      <c r="W52" s="34"/>
      <c r="X52" s="34"/>
      <c r="Y52" s="34"/>
      <c r="Z52" s="34"/>
      <c r="AA52" s="34"/>
      <c r="AB52" s="34"/>
      <c r="AC52" s="34"/>
      <c r="AD52" s="34"/>
      <c r="AE52" s="34"/>
    </row>
    <row r="53" spans="2:12" s="1" customFormat="1" ht="12" customHeight="1">
      <c r="B53" s="22"/>
      <c r="C53" s="29" t="s">
        <v>126</v>
      </c>
      <c r="L53" s="22"/>
    </row>
    <row r="54" spans="2:12" s="1" customFormat="1" ht="16.5" customHeight="1">
      <c r="B54" s="22"/>
      <c r="E54" s="342" t="s">
        <v>3032</v>
      </c>
      <c r="F54" s="311"/>
      <c r="G54" s="311"/>
      <c r="H54" s="311"/>
      <c r="L54" s="22"/>
    </row>
    <row r="55" spans="2:12" s="1" customFormat="1" ht="12" customHeight="1">
      <c r="B55" s="22"/>
      <c r="C55" s="29" t="s">
        <v>3033</v>
      </c>
      <c r="L55" s="22"/>
    </row>
    <row r="56" spans="1:31" s="2" customFormat="1" ht="16.5" customHeight="1">
      <c r="A56" s="34"/>
      <c r="B56" s="35"/>
      <c r="C56" s="34"/>
      <c r="D56" s="34"/>
      <c r="E56" s="346" t="s">
        <v>4054</v>
      </c>
      <c r="F56" s="344"/>
      <c r="G56" s="344"/>
      <c r="H56" s="344"/>
      <c r="I56" s="34"/>
      <c r="J56" s="34"/>
      <c r="K56" s="34"/>
      <c r="L56" s="96"/>
      <c r="S56" s="34"/>
      <c r="T56" s="34"/>
      <c r="U56" s="34"/>
      <c r="V56" s="34"/>
      <c r="W56" s="34"/>
      <c r="X56" s="34"/>
      <c r="Y56" s="34"/>
      <c r="Z56" s="34"/>
      <c r="AA56" s="34"/>
      <c r="AB56" s="34"/>
      <c r="AC56" s="34"/>
      <c r="AD56" s="34"/>
      <c r="AE56" s="34"/>
    </row>
    <row r="57" spans="1:31" s="2" customFormat="1" ht="12" customHeight="1">
      <c r="A57" s="34"/>
      <c r="B57" s="35"/>
      <c r="C57" s="29" t="s">
        <v>4055</v>
      </c>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6.5" customHeight="1">
      <c r="A58" s="34"/>
      <c r="B58" s="35"/>
      <c r="C58" s="34"/>
      <c r="D58" s="34"/>
      <c r="E58" s="304" t="str">
        <f>E13</f>
        <v>4 - Systém pro nevidomé</v>
      </c>
      <c r="F58" s="344"/>
      <c r="G58" s="344"/>
      <c r="H58" s="344"/>
      <c r="I58" s="34"/>
      <c r="J58" s="34"/>
      <c r="K58" s="34"/>
      <c r="L58" s="96"/>
      <c r="S58" s="34"/>
      <c r="T58" s="34"/>
      <c r="U58" s="34"/>
      <c r="V58" s="34"/>
      <c r="W58" s="34"/>
      <c r="X58" s="34"/>
      <c r="Y58" s="34"/>
      <c r="Z58" s="34"/>
      <c r="AA58" s="34"/>
      <c r="AB58" s="34"/>
      <c r="AC58" s="34"/>
      <c r="AD58" s="34"/>
      <c r="AE58" s="34"/>
    </row>
    <row r="59" spans="1:31" s="2" customFormat="1" ht="6.9" customHeight="1">
      <c r="A59" s="34"/>
      <c r="B59" s="35"/>
      <c r="C59" s="34"/>
      <c r="D59" s="34"/>
      <c r="E59" s="34"/>
      <c r="F59" s="34"/>
      <c r="G59" s="34"/>
      <c r="H59" s="34"/>
      <c r="I59" s="34"/>
      <c r="J59" s="34"/>
      <c r="K59" s="34"/>
      <c r="L59" s="96"/>
      <c r="S59" s="34"/>
      <c r="T59" s="34"/>
      <c r="U59" s="34"/>
      <c r="V59" s="34"/>
      <c r="W59" s="34"/>
      <c r="X59" s="34"/>
      <c r="Y59" s="34"/>
      <c r="Z59" s="34"/>
      <c r="AA59" s="34"/>
      <c r="AB59" s="34"/>
      <c r="AC59" s="34"/>
      <c r="AD59" s="34"/>
      <c r="AE59" s="34"/>
    </row>
    <row r="60" spans="1:31" s="2" customFormat="1" ht="12" customHeight="1">
      <c r="A60" s="34"/>
      <c r="B60" s="35"/>
      <c r="C60" s="29" t="s">
        <v>21</v>
      </c>
      <c r="D60" s="34"/>
      <c r="E60" s="34"/>
      <c r="F60" s="27" t="str">
        <f>F16</f>
        <v xml:space="preserve"> </v>
      </c>
      <c r="G60" s="34"/>
      <c r="H60" s="34"/>
      <c r="I60" s="29" t="s">
        <v>23</v>
      </c>
      <c r="J60" s="52" t="str">
        <f>IF(J16="","",J16)</f>
        <v>7. 11. 2021</v>
      </c>
      <c r="K60" s="34"/>
      <c r="L60" s="96"/>
      <c r="S60" s="34"/>
      <c r="T60" s="34"/>
      <c r="U60" s="34"/>
      <c r="V60" s="34"/>
      <c r="W60" s="34"/>
      <c r="X60" s="34"/>
      <c r="Y60" s="34"/>
      <c r="Z60" s="34"/>
      <c r="AA60" s="34"/>
      <c r="AB60" s="34"/>
      <c r="AC60" s="34"/>
      <c r="AD60" s="34"/>
      <c r="AE60" s="34"/>
    </row>
    <row r="61" spans="1:31" s="2" customFormat="1" ht="6.9" customHeight="1">
      <c r="A61" s="34"/>
      <c r="B61" s="35"/>
      <c r="C61" s="34"/>
      <c r="D61" s="34"/>
      <c r="E61" s="34"/>
      <c r="F61" s="34"/>
      <c r="G61" s="34"/>
      <c r="H61" s="34"/>
      <c r="I61" s="34"/>
      <c r="J61" s="34"/>
      <c r="K61" s="34"/>
      <c r="L61" s="96"/>
      <c r="S61" s="34"/>
      <c r="T61" s="34"/>
      <c r="U61" s="34"/>
      <c r="V61" s="34"/>
      <c r="W61" s="34"/>
      <c r="X61" s="34"/>
      <c r="Y61" s="34"/>
      <c r="Z61" s="34"/>
      <c r="AA61" s="34"/>
      <c r="AB61" s="34"/>
      <c r="AC61" s="34"/>
      <c r="AD61" s="34"/>
      <c r="AE61" s="34"/>
    </row>
    <row r="62" spans="1:31" s="2" customFormat="1" ht="15.15" customHeight="1">
      <c r="A62" s="34"/>
      <c r="B62" s="35"/>
      <c r="C62" s="29" t="s">
        <v>25</v>
      </c>
      <c r="D62" s="34"/>
      <c r="E62" s="34"/>
      <c r="F62" s="27" t="str">
        <f>E19</f>
        <v>Klatovská nemocnice, a. s.</v>
      </c>
      <c r="G62" s="34"/>
      <c r="H62" s="34"/>
      <c r="I62" s="29" t="s">
        <v>31</v>
      </c>
      <c r="J62" s="32" t="str">
        <f>E25</f>
        <v>AGP nova spol. s r.o.</v>
      </c>
      <c r="K62" s="34"/>
      <c r="L62" s="96"/>
      <c r="S62" s="34"/>
      <c r="T62" s="34"/>
      <c r="U62" s="34"/>
      <c r="V62" s="34"/>
      <c r="W62" s="34"/>
      <c r="X62" s="34"/>
      <c r="Y62" s="34"/>
      <c r="Z62" s="34"/>
      <c r="AA62" s="34"/>
      <c r="AB62" s="34"/>
      <c r="AC62" s="34"/>
      <c r="AD62" s="34"/>
      <c r="AE62" s="34"/>
    </row>
    <row r="63" spans="1:31" s="2" customFormat="1" ht="15.15" customHeight="1">
      <c r="A63" s="34"/>
      <c r="B63" s="35"/>
      <c r="C63" s="29" t="s">
        <v>29</v>
      </c>
      <c r="D63" s="34"/>
      <c r="E63" s="34"/>
      <c r="F63" s="27" t="str">
        <f>IF(E22="","",E22)</f>
        <v>Vyplň údaj</v>
      </c>
      <c r="G63" s="34"/>
      <c r="H63" s="34"/>
      <c r="I63" s="29" t="s">
        <v>34</v>
      </c>
      <c r="J63" s="32" t="str">
        <f>E28</f>
        <v xml:space="preserve"> </v>
      </c>
      <c r="K63" s="34"/>
      <c r="L63" s="96"/>
      <c r="S63" s="34"/>
      <c r="T63" s="34"/>
      <c r="U63" s="34"/>
      <c r="V63" s="34"/>
      <c r="W63" s="34"/>
      <c r="X63" s="34"/>
      <c r="Y63" s="34"/>
      <c r="Z63" s="34"/>
      <c r="AA63" s="34"/>
      <c r="AB63" s="34"/>
      <c r="AC63" s="34"/>
      <c r="AD63" s="34"/>
      <c r="AE63" s="34"/>
    </row>
    <row r="64" spans="1:31" s="2" customFormat="1" ht="10.35" customHeight="1">
      <c r="A64" s="34"/>
      <c r="B64" s="35"/>
      <c r="C64" s="34"/>
      <c r="D64" s="34"/>
      <c r="E64" s="34"/>
      <c r="F64" s="34"/>
      <c r="G64" s="34"/>
      <c r="H64" s="34"/>
      <c r="I64" s="34"/>
      <c r="J64" s="34"/>
      <c r="K64" s="34"/>
      <c r="L64" s="96"/>
      <c r="S64" s="34"/>
      <c r="T64" s="34"/>
      <c r="U64" s="34"/>
      <c r="V64" s="34"/>
      <c r="W64" s="34"/>
      <c r="X64" s="34"/>
      <c r="Y64" s="34"/>
      <c r="Z64" s="34"/>
      <c r="AA64" s="34"/>
      <c r="AB64" s="34"/>
      <c r="AC64" s="34"/>
      <c r="AD64" s="34"/>
      <c r="AE64" s="34"/>
    </row>
    <row r="65" spans="1:31" s="2" customFormat="1" ht="29.25" customHeight="1">
      <c r="A65" s="34"/>
      <c r="B65" s="35"/>
      <c r="C65" s="110" t="s">
        <v>129</v>
      </c>
      <c r="D65" s="104"/>
      <c r="E65" s="104"/>
      <c r="F65" s="104"/>
      <c r="G65" s="104"/>
      <c r="H65" s="104"/>
      <c r="I65" s="104"/>
      <c r="J65" s="111" t="s">
        <v>130</v>
      </c>
      <c r="K65" s="104"/>
      <c r="L65" s="96"/>
      <c r="S65" s="34"/>
      <c r="T65" s="34"/>
      <c r="U65" s="34"/>
      <c r="V65" s="34"/>
      <c r="W65" s="34"/>
      <c r="X65" s="34"/>
      <c r="Y65" s="34"/>
      <c r="Z65" s="34"/>
      <c r="AA65" s="34"/>
      <c r="AB65" s="34"/>
      <c r="AC65" s="34"/>
      <c r="AD65" s="34"/>
      <c r="AE65" s="34"/>
    </row>
    <row r="66" spans="1:31" s="2" customFormat="1" ht="10.35" customHeight="1">
      <c r="A66" s="34"/>
      <c r="B66" s="35"/>
      <c r="C66" s="34"/>
      <c r="D66" s="34"/>
      <c r="E66" s="34"/>
      <c r="F66" s="34"/>
      <c r="G66" s="34"/>
      <c r="H66" s="34"/>
      <c r="I66" s="34"/>
      <c r="J66" s="34"/>
      <c r="K66" s="34"/>
      <c r="L66" s="96"/>
      <c r="S66" s="34"/>
      <c r="T66" s="34"/>
      <c r="U66" s="34"/>
      <c r="V66" s="34"/>
      <c r="W66" s="34"/>
      <c r="X66" s="34"/>
      <c r="Y66" s="34"/>
      <c r="Z66" s="34"/>
      <c r="AA66" s="34"/>
      <c r="AB66" s="34"/>
      <c r="AC66" s="34"/>
      <c r="AD66" s="34"/>
      <c r="AE66" s="34"/>
    </row>
    <row r="67" spans="1:47" s="2" customFormat="1" ht="22.8" customHeight="1">
      <c r="A67" s="34"/>
      <c r="B67" s="35"/>
      <c r="C67" s="112" t="s">
        <v>70</v>
      </c>
      <c r="D67" s="34"/>
      <c r="E67" s="34"/>
      <c r="F67" s="34"/>
      <c r="G67" s="34"/>
      <c r="H67" s="34"/>
      <c r="I67" s="34"/>
      <c r="J67" s="68">
        <f>J93</f>
        <v>0</v>
      </c>
      <c r="K67" s="34"/>
      <c r="L67" s="96"/>
      <c r="S67" s="34"/>
      <c r="T67" s="34"/>
      <c r="U67" s="34"/>
      <c r="V67" s="34"/>
      <c r="W67" s="34"/>
      <c r="X67" s="34"/>
      <c r="Y67" s="34"/>
      <c r="Z67" s="34"/>
      <c r="AA67" s="34"/>
      <c r="AB67" s="34"/>
      <c r="AC67" s="34"/>
      <c r="AD67" s="34"/>
      <c r="AE67" s="34"/>
      <c r="AU67" s="19" t="s">
        <v>131</v>
      </c>
    </row>
    <row r="68" spans="2:12" s="9" customFormat="1" ht="24.9" customHeight="1">
      <c r="B68" s="113"/>
      <c r="D68" s="114" t="s">
        <v>132</v>
      </c>
      <c r="E68" s="115"/>
      <c r="F68" s="115"/>
      <c r="G68" s="115"/>
      <c r="H68" s="115"/>
      <c r="I68" s="115"/>
      <c r="J68" s="116">
        <f>J94</f>
        <v>0</v>
      </c>
      <c r="L68" s="113"/>
    </row>
    <row r="69" spans="2:12" s="10" customFormat="1" ht="19.95" customHeight="1">
      <c r="B69" s="117"/>
      <c r="D69" s="118" t="s">
        <v>4352</v>
      </c>
      <c r="E69" s="119"/>
      <c r="F69" s="119"/>
      <c r="G69" s="119"/>
      <c r="H69" s="119"/>
      <c r="I69" s="119"/>
      <c r="J69" s="120">
        <f>J95</f>
        <v>0</v>
      </c>
      <c r="L69" s="117"/>
    </row>
    <row r="70" spans="1:31" s="2" customFormat="1" ht="21.75" customHeight="1">
      <c r="A70" s="34"/>
      <c r="B70" s="35"/>
      <c r="C70" s="34"/>
      <c r="D70" s="34"/>
      <c r="E70" s="34"/>
      <c r="F70" s="34"/>
      <c r="G70" s="34"/>
      <c r="H70" s="34"/>
      <c r="I70" s="34"/>
      <c r="J70" s="34"/>
      <c r="K70" s="34"/>
      <c r="L70" s="96"/>
      <c r="S70" s="34"/>
      <c r="T70" s="34"/>
      <c r="U70" s="34"/>
      <c r="V70" s="34"/>
      <c r="W70" s="34"/>
      <c r="X70" s="34"/>
      <c r="Y70" s="34"/>
      <c r="Z70" s="34"/>
      <c r="AA70" s="34"/>
      <c r="AB70" s="34"/>
      <c r="AC70" s="34"/>
      <c r="AD70" s="34"/>
      <c r="AE70" s="34"/>
    </row>
    <row r="71" spans="1:31" s="2" customFormat="1" ht="6.9" customHeight="1">
      <c r="A71" s="34"/>
      <c r="B71" s="44"/>
      <c r="C71" s="45"/>
      <c r="D71" s="45"/>
      <c r="E71" s="45"/>
      <c r="F71" s="45"/>
      <c r="G71" s="45"/>
      <c r="H71" s="45"/>
      <c r="I71" s="45"/>
      <c r="J71" s="45"/>
      <c r="K71" s="45"/>
      <c r="L71" s="96"/>
      <c r="S71" s="34"/>
      <c r="T71" s="34"/>
      <c r="U71" s="34"/>
      <c r="V71" s="34"/>
      <c r="W71" s="34"/>
      <c r="X71" s="34"/>
      <c r="Y71" s="34"/>
      <c r="Z71" s="34"/>
      <c r="AA71" s="34"/>
      <c r="AB71" s="34"/>
      <c r="AC71" s="34"/>
      <c r="AD71" s="34"/>
      <c r="AE71" s="34"/>
    </row>
    <row r="75" spans="1:31" s="2" customFormat="1" ht="6.9" customHeight="1">
      <c r="A75" s="34"/>
      <c r="B75" s="46"/>
      <c r="C75" s="47"/>
      <c r="D75" s="47"/>
      <c r="E75" s="47"/>
      <c r="F75" s="47"/>
      <c r="G75" s="47"/>
      <c r="H75" s="47"/>
      <c r="I75" s="47"/>
      <c r="J75" s="47"/>
      <c r="K75" s="47"/>
      <c r="L75" s="96"/>
      <c r="S75" s="34"/>
      <c r="T75" s="34"/>
      <c r="U75" s="34"/>
      <c r="V75" s="34"/>
      <c r="W75" s="34"/>
      <c r="X75" s="34"/>
      <c r="Y75" s="34"/>
      <c r="Z75" s="34"/>
      <c r="AA75" s="34"/>
      <c r="AB75" s="34"/>
      <c r="AC75" s="34"/>
      <c r="AD75" s="34"/>
      <c r="AE75" s="34"/>
    </row>
    <row r="76" spans="1:31" s="2" customFormat="1" ht="24.9" customHeight="1">
      <c r="A76" s="34"/>
      <c r="B76" s="35"/>
      <c r="C76" s="23" t="s">
        <v>139</v>
      </c>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6.9" customHeight="1">
      <c r="A77" s="34"/>
      <c r="B77" s="35"/>
      <c r="C77" s="34"/>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12" customHeight="1">
      <c r="A78" s="34"/>
      <c r="B78" s="35"/>
      <c r="C78" s="29" t="s">
        <v>17</v>
      </c>
      <c r="D78" s="34"/>
      <c r="E78" s="34"/>
      <c r="F78" s="34"/>
      <c r="G78" s="34"/>
      <c r="H78" s="34"/>
      <c r="I78" s="34"/>
      <c r="J78" s="34"/>
      <c r="K78" s="34"/>
      <c r="L78" s="96"/>
      <c r="S78" s="34"/>
      <c r="T78" s="34"/>
      <c r="U78" s="34"/>
      <c r="V78" s="34"/>
      <c r="W78" s="34"/>
      <c r="X78" s="34"/>
      <c r="Y78" s="34"/>
      <c r="Z78" s="34"/>
      <c r="AA78" s="34"/>
      <c r="AB78" s="34"/>
      <c r="AC78" s="34"/>
      <c r="AD78" s="34"/>
      <c r="AE78" s="34"/>
    </row>
    <row r="79" spans="1:31" s="2" customFormat="1" ht="16.5" customHeight="1">
      <c r="A79" s="34"/>
      <c r="B79" s="35"/>
      <c r="C79" s="34"/>
      <c r="D79" s="34"/>
      <c r="E79" s="342" t="str">
        <f>E7</f>
        <v>Nové dialyzační středisko</v>
      </c>
      <c r="F79" s="343"/>
      <c r="G79" s="343"/>
      <c r="H79" s="343"/>
      <c r="I79" s="34"/>
      <c r="J79" s="34"/>
      <c r="K79" s="34"/>
      <c r="L79" s="96"/>
      <c r="S79" s="34"/>
      <c r="T79" s="34"/>
      <c r="U79" s="34"/>
      <c r="V79" s="34"/>
      <c r="W79" s="34"/>
      <c r="X79" s="34"/>
      <c r="Y79" s="34"/>
      <c r="Z79" s="34"/>
      <c r="AA79" s="34"/>
      <c r="AB79" s="34"/>
      <c r="AC79" s="34"/>
      <c r="AD79" s="34"/>
      <c r="AE79" s="34"/>
    </row>
    <row r="80" spans="2:12" s="1" customFormat="1" ht="12" customHeight="1">
      <c r="B80" s="22"/>
      <c r="C80" s="29" t="s">
        <v>126</v>
      </c>
      <c r="L80" s="22"/>
    </row>
    <row r="81" spans="2:12" s="1" customFormat="1" ht="16.5" customHeight="1">
      <c r="B81" s="22"/>
      <c r="E81" s="342" t="s">
        <v>3032</v>
      </c>
      <c r="F81" s="311"/>
      <c r="G81" s="311"/>
      <c r="H81" s="311"/>
      <c r="L81" s="22"/>
    </row>
    <row r="82" spans="2:12" s="1" customFormat="1" ht="12" customHeight="1">
      <c r="B82" s="22"/>
      <c r="C82" s="29" t="s">
        <v>3033</v>
      </c>
      <c r="L82" s="22"/>
    </row>
    <row r="83" spans="1:31" s="2" customFormat="1" ht="16.5" customHeight="1">
      <c r="A83" s="34"/>
      <c r="B83" s="35"/>
      <c r="C83" s="34"/>
      <c r="D83" s="34"/>
      <c r="E83" s="346" t="s">
        <v>4054</v>
      </c>
      <c r="F83" s="344"/>
      <c r="G83" s="344"/>
      <c r="H83" s="344"/>
      <c r="I83" s="34"/>
      <c r="J83" s="34"/>
      <c r="K83" s="34"/>
      <c r="L83" s="96"/>
      <c r="S83" s="34"/>
      <c r="T83" s="34"/>
      <c r="U83" s="34"/>
      <c r="V83" s="34"/>
      <c r="W83" s="34"/>
      <c r="X83" s="34"/>
      <c r="Y83" s="34"/>
      <c r="Z83" s="34"/>
      <c r="AA83" s="34"/>
      <c r="AB83" s="34"/>
      <c r="AC83" s="34"/>
      <c r="AD83" s="34"/>
      <c r="AE83" s="34"/>
    </row>
    <row r="84" spans="1:31" s="2" customFormat="1" ht="12" customHeight="1">
      <c r="A84" s="34"/>
      <c r="B84" s="35"/>
      <c r="C84" s="29" t="s">
        <v>4055</v>
      </c>
      <c r="D84" s="34"/>
      <c r="E84" s="34"/>
      <c r="F84" s="34"/>
      <c r="G84" s="34"/>
      <c r="H84" s="34"/>
      <c r="I84" s="34"/>
      <c r="J84" s="34"/>
      <c r="K84" s="34"/>
      <c r="L84" s="96"/>
      <c r="S84" s="34"/>
      <c r="T84" s="34"/>
      <c r="U84" s="34"/>
      <c r="V84" s="34"/>
      <c r="W84" s="34"/>
      <c r="X84" s="34"/>
      <c r="Y84" s="34"/>
      <c r="Z84" s="34"/>
      <c r="AA84" s="34"/>
      <c r="AB84" s="34"/>
      <c r="AC84" s="34"/>
      <c r="AD84" s="34"/>
      <c r="AE84" s="34"/>
    </row>
    <row r="85" spans="1:31" s="2" customFormat="1" ht="16.5" customHeight="1">
      <c r="A85" s="34"/>
      <c r="B85" s="35"/>
      <c r="C85" s="34"/>
      <c r="D85" s="34"/>
      <c r="E85" s="304" t="str">
        <f>E13</f>
        <v>4 - Systém pro nevidomé</v>
      </c>
      <c r="F85" s="344"/>
      <c r="G85" s="344"/>
      <c r="H85" s="344"/>
      <c r="I85" s="34"/>
      <c r="J85" s="34"/>
      <c r="K85" s="34"/>
      <c r="L85" s="96"/>
      <c r="S85" s="34"/>
      <c r="T85" s="34"/>
      <c r="U85" s="34"/>
      <c r="V85" s="34"/>
      <c r="W85" s="34"/>
      <c r="X85" s="34"/>
      <c r="Y85" s="34"/>
      <c r="Z85" s="34"/>
      <c r="AA85" s="34"/>
      <c r="AB85" s="34"/>
      <c r="AC85" s="34"/>
      <c r="AD85" s="34"/>
      <c r="AE85" s="34"/>
    </row>
    <row r="86" spans="1:31" s="2" customFormat="1" ht="6.9" customHeight="1">
      <c r="A86" s="34"/>
      <c r="B86" s="35"/>
      <c r="C86" s="34"/>
      <c r="D86" s="34"/>
      <c r="E86" s="34"/>
      <c r="F86" s="34"/>
      <c r="G86" s="34"/>
      <c r="H86" s="34"/>
      <c r="I86" s="34"/>
      <c r="J86" s="34"/>
      <c r="K86" s="34"/>
      <c r="L86" s="96"/>
      <c r="S86" s="34"/>
      <c r="T86" s="34"/>
      <c r="U86" s="34"/>
      <c r="V86" s="34"/>
      <c r="W86" s="34"/>
      <c r="X86" s="34"/>
      <c r="Y86" s="34"/>
      <c r="Z86" s="34"/>
      <c r="AA86" s="34"/>
      <c r="AB86" s="34"/>
      <c r="AC86" s="34"/>
      <c r="AD86" s="34"/>
      <c r="AE86" s="34"/>
    </row>
    <row r="87" spans="1:31" s="2" customFormat="1" ht="12" customHeight="1">
      <c r="A87" s="34"/>
      <c r="B87" s="35"/>
      <c r="C87" s="29" t="s">
        <v>21</v>
      </c>
      <c r="D87" s="34"/>
      <c r="E87" s="34"/>
      <c r="F87" s="27" t="str">
        <f>F16</f>
        <v xml:space="preserve"> </v>
      </c>
      <c r="G87" s="34"/>
      <c r="H87" s="34"/>
      <c r="I87" s="29" t="s">
        <v>23</v>
      </c>
      <c r="J87" s="52" t="str">
        <f>IF(J16="","",J16)</f>
        <v>7. 11. 2021</v>
      </c>
      <c r="K87" s="34"/>
      <c r="L87" s="96"/>
      <c r="S87" s="34"/>
      <c r="T87" s="34"/>
      <c r="U87" s="34"/>
      <c r="V87" s="34"/>
      <c r="W87" s="34"/>
      <c r="X87" s="34"/>
      <c r="Y87" s="34"/>
      <c r="Z87" s="34"/>
      <c r="AA87" s="34"/>
      <c r="AB87" s="34"/>
      <c r="AC87" s="34"/>
      <c r="AD87" s="34"/>
      <c r="AE87" s="34"/>
    </row>
    <row r="88" spans="1:31" s="2" customFormat="1" ht="6.9" customHeight="1">
      <c r="A88" s="34"/>
      <c r="B88" s="35"/>
      <c r="C88" s="34"/>
      <c r="D88" s="34"/>
      <c r="E88" s="34"/>
      <c r="F88" s="34"/>
      <c r="G88" s="34"/>
      <c r="H88" s="34"/>
      <c r="I88" s="34"/>
      <c r="J88" s="34"/>
      <c r="K88" s="34"/>
      <c r="L88" s="96"/>
      <c r="S88" s="34"/>
      <c r="T88" s="34"/>
      <c r="U88" s="34"/>
      <c r="V88" s="34"/>
      <c r="W88" s="34"/>
      <c r="X88" s="34"/>
      <c r="Y88" s="34"/>
      <c r="Z88" s="34"/>
      <c r="AA88" s="34"/>
      <c r="AB88" s="34"/>
      <c r="AC88" s="34"/>
      <c r="AD88" s="34"/>
      <c r="AE88" s="34"/>
    </row>
    <row r="89" spans="1:31" s="2" customFormat="1" ht="15.15" customHeight="1">
      <c r="A89" s="34"/>
      <c r="B89" s="35"/>
      <c r="C89" s="29" t="s">
        <v>25</v>
      </c>
      <c r="D89" s="34"/>
      <c r="E89" s="34"/>
      <c r="F89" s="27" t="str">
        <f>E19</f>
        <v>Klatovská nemocnice, a. s.</v>
      </c>
      <c r="G89" s="34"/>
      <c r="H89" s="34"/>
      <c r="I89" s="29" t="s">
        <v>31</v>
      </c>
      <c r="J89" s="32" t="str">
        <f>E25</f>
        <v>AGP nova spol. s r.o.</v>
      </c>
      <c r="K89" s="34"/>
      <c r="L89" s="96"/>
      <c r="S89" s="34"/>
      <c r="T89" s="34"/>
      <c r="U89" s="34"/>
      <c r="V89" s="34"/>
      <c r="W89" s="34"/>
      <c r="X89" s="34"/>
      <c r="Y89" s="34"/>
      <c r="Z89" s="34"/>
      <c r="AA89" s="34"/>
      <c r="AB89" s="34"/>
      <c r="AC89" s="34"/>
      <c r="AD89" s="34"/>
      <c r="AE89" s="34"/>
    </row>
    <row r="90" spans="1:31" s="2" customFormat="1" ht="15.15" customHeight="1">
      <c r="A90" s="34"/>
      <c r="B90" s="35"/>
      <c r="C90" s="29" t="s">
        <v>29</v>
      </c>
      <c r="D90" s="34"/>
      <c r="E90" s="34"/>
      <c r="F90" s="27" t="str">
        <f>IF(E22="","",E22)</f>
        <v>Vyplň údaj</v>
      </c>
      <c r="G90" s="34"/>
      <c r="H90" s="34"/>
      <c r="I90" s="29" t="s">
        <v>34</v>
      </c>
      <c r="J90" s="32" t="str">
        <f>E28</f>
        <v xml:space="preserve"> </v>
      </c>
      <c r="K90" s="34"/>
      <c r="L90" s="96"/>
      <c r="S90" s="34"/>
      <c r="T90" s="34"/>
      <c r="U90" s="34"/>
      <c r="V90" s="34"/>
      <c r="W90" s="34"/>
      <c r="X90" s="34"/>
      <c r="Y90" s="34"/>
      <c r="Z90" s="34"/>
      <c r="AA90" s="34"/>
      <c r="AB90" s="34"/>
      <c r="AC90" s="34"/>
      <c r="AD90" s="34"/>
      <c r="AE90" s="34"/>
    </row>
    <row r="91" spans="1:31" s="2" customFormat="1" ht="10.35" customHeight="1">
      <c r="A91" s="34"/>
      <c r="B91" s="35"/>
      <c r="C91" s="34"/>
      <c r="D91" s="34"/>
      <c r="E91" s="34"/>
      <c r="F91" s="34"/>
      <c r="G91" s="34"/>
      <c r="H91" s="34"/>
      <c r="I91" s="34"/>
      <c r="J91" s="34"/>
      <c r="K91" s="34"/>
      <c r="L91" s="96"/>
      <c r="S91" s="34"/>
      <c r="T91" s="34"/>
      <c r="U91" s="34"/>
      <c r="V91" s="34"/>
      <c r="W91" s="34"/>
      <c r="X91" s="34"/>
      <c r="Y91" s="34"/>
      <c r="Z91" s="34"/>
      <c r="AA91" s="34"/>
      <c r="AB91" s="34"/>
      <c r="AC91" s="34"/>
      <c r="AD91" s="34"/>
      <c r="AE91" s="34"/>
    </row>
    <row r="92" spans="1:31" s="11" customFormat="1" ht="29.25" customHeight="1">
      <c r="A92" s="121"/>
      <c r="B92" s="122"/>
      <c r="C92" s="123" t="s">
        <v>140</v>
      </c>
      <c r="D92" s="124" t="s">
        <v>57</v>
      </c>
      <c r="E92" s="124" t="s">
        <v>53</v>
      </c>
      <c r="F92" s="124" t="s">
        <v>54</v>
      </c>
      <c r="G92" s="124" t="s">
        <v>141</v>
      </c>
      <c r="H92" s="124" t="s">
        <v>142</v>
      </c>
      <c r="I92" s="124" t="s">
        <v>143</v>
      </c>
      <c r="J92" s="124" t="s">
        <v>130</v>
      </c>
      <c r="K92" s="125" t="s">
        <v>144</v>
      </c>
      <c r="L92" s="126"/>
      <c r="M92" s="59" t="s">
        <v>3</v>
      </c>
      <c r="N92" s="60" t="s">
        <v>42</v>
      </c>
      <c r="O92" s="60" t="s">
        <v>145</v>
      </c>
      <c r="P92" s="60" t="s">
        <v>146</v>
      </c>
      <c r="Q92" s="60" t="s">
        <v>147</v>
      </c>
      <c r="R92" s="60" t="s">
        <v>148</v>
      </c>
      <c r="S92" s="60" t="s">
        <v>149</v>
      </c>
      <c r="T92" s="61" t="s">
        <v>150</v>
      </c>
      <c r="U92" s="121"/>
      <c r="V92" s="121"/>
      <c r="W92" s="121"/>
      <c r="X92" s="121"/>
      <c r="Y92" s="121"/>
      <c r="Z92" s="121"/>
      <c r="AA92" s="121"/>
      <c r="AB92" s="121"/>
      <c r="AC92" s="121"/>
      <c r="AD92" s="121"/>
      <c r="AE92" s="121"/>
    </row>
    <row r="93" spans="1:63" s="2" customFormat="1" ht="22.8" customHeight="1">
      <c r="A93" s="34"/>
      <c r="B93" s="35"/>
      <c r="C93" s="66" t="s">
        <v>151</v>
      </c>
      <c r="D93" s="34"/>
      <c r="E93" s="34"/>
      <c r="F93" s="34"/>
      <c r="G93" s="34"/>
      <c r="H93" s="34"/>
      <c r="I93" s="34"/>
      <c r="J93" s="127">
        <f>BK93</f>
        <v>0</v>
      </c>
      <c r="K93" s="34"/>
      <c r="L93" s="35"/>
      <c r="M93" s="62"/>
      <c r="N93" s="53"/>
      <c r="O93" s="63"/>
      <c r="P93" s="128">
        <f>P94</f>
        <v>0</v>
      </c>
      <c r="Q93" s="63"/>
      <c r="R93" s="128">
        <f>R94</f>
        <v>0</v>
      </c>
      <c r="S93" s="63"/>
      <c r="T93" s="129">
        <f>T94</f>
        <v>0</v>
      </c>
      <c r="U93" s="34"/>
      <c r="V93" s="34"/>
      <c r="W93" s="34"/>
      <c r="X93" s="34"/>
      <c r="Y93" s="34"/>
      <c r="Z93" s="34"/>
      <c r="AA93" s="34"/>
      <c r="AB93" s="34"/>
      <c r="AC93" s="34"/>
      <c r="AD93" s="34"/>
      <c r="AE93" s="34"/>
      <c r="AT93" s="19" t="s">
        <v>71</v>
      </c>
      <c r="AU93" s="19" t="s">
        <v>131</v>
      </c>
      <c r="BK93" s="130">
        <f>BK94</f>
        <v>0</v>
      </c>
    </row>
    <row r="94" spans="2:63" s="12" customFormat="1" ht="25.95" customHeight="1">
      <c r="B94" s="131"/>
      <c r="D94" s="132" t="s">
        <v>71</v>
      </c>
      <c r="E94" s="133" t="s">
        <v>152</v>
      </c>
      <c r="F94" s="133" t="s">
        <v>153</v>
      </c>
      <c r="I94" s="134"/>
      <c r="J94" s="135">
        <f>BK94</f>
        <v>0</v>
      </c>
      <c r="L94" s="131"/>
      <c r="M94" s="136"/>
      <c r="N94" s="137"/>
      <c r="O94" s="137"/>
      <c r="P94" s="138">
        <f>P95</f>
        <v>0</v>
      </c>
      <c r="Q94" s="137"/>
      <c r="R94" s="138">
        <f>R95</f>
        <v>0</v>
      </c>
      <c r="S94" s="137"/>
      <c r="T94" s="139">
        <f>T95</f>
        <v>0</v>
      </c>
      <c r="AR94" s="132" t="s">
        <v>15</v>
      </c>
      <c r="AT94" s="140" t="s">
        <v>71</v>
      </c>
      <c r="AU94" s="140" t="s">
        <v>72</v>
      </c>
      <c r="AY94" s="132" t="s">
        <v>154</v>
      </c>
      <c r="BK94" s="141">
        <f>BK95</f>
        <v>0</v>
      </c>
    </row>
    <row r="95" spans="2:63" s="12" customFormat="1" ht="22.8" customHeight="1">
      <c r="B95" s="131"/>
      <c r="D95" s="132" t="s">
        <v>71</v>
      </c>
      <c r="E95" s="142" t="s">
        <v>15</v>
      </c>
      <c r="F95" s="142" t="s">
        <v>102</v>
      </c>
      <c r="I95" s="134"/>
      <c r="J95" s="143">
        <f>BK95</f>
        <v>0</v>
      </c>
      <c r="L95" s="131"/>
      <c r="M95" s="136"/>
      <c r="N95" s="137"/>
      <c r="O95" s="137"/>
      <c r="P95" s="138">
        <f>SUM(P96:P97)</f>
        <v>0</v>
      </c>
      <c r="Q95" s="137"/>
      <c r="R95" s="138">
        <f>SUM(R96:R97)</f>
        <v>0</v>
      </c>
      <c r="S95" s="137"/>
      <c r="T95" s="139">
        <f>SUM(T96:T97)</f>
        <v>0</v>
      </c>
      <c r="AR95" s="132" t="s">
        <v>15</v>
      </c>
      <c r="AT95" s="140" t="s">
        <v>71</v>
      </c>
      <c r="AU95" s="140" t="s">
        <v>15</v>
      </c>
      <c r="AY95" s="132" t="s">
        <v>154</v>
      </c>
      <c r="BK95" s="141">
        <f>SUM(BK96:BK97)</f>
        <v>0</v>
      </c>
    </row>
    <row r="96" spans="1:65" s="2" customFormat="1" ht="44.25" customHeight="1">
      <c r="A96" s="34"/>
      <c r="B96" s="144"/>
      <c r="C96" s="145" t="s">
        <v>15</v>
      </c>
      <c r="D96" s="145" t="s">
        <v>157</v>
      </c>
      <c r="E96" s="146" t="s">
        <v>4353</v>
      </c>
      <c r="F96" s="147" t="s">
        <v>4354</v>
      </c>
      <c r="G96" s="148" t="s">
        <v>3289</v>
      </c>
      <c r="H96" s="149">
        <v>1</v>
      </c>
      <c r="I96" s="150"/>
      <c r="J96" s="151">
        <f>ROUND(I96*H96,2)</f>
        <v>0</v>
      </c>
      <c r="K96" s="147" t="s">
        <v>3</v>
      </c>
      <c r="L96" s="35"/>
      <c r="M96" s="152" t="s">
        <v>3</v>
      </c>
      <c r="N96" s="153" t="s">
        <v>43</v>
      </c>
      <c r="O96" s="55"/>
      <c r="P96" s="154">
        <f>O96*H96</f>
        <v>0</v>
      </c>
      <c r="Q96" s="154">
        <v>0</v>
      </c>
      <c r="R96" s="154">
        <f>Q96*H96</f>
        <v>0</v>
      </c>
      <c r="S96" s="154">
        <v>0</v>
      </c>
      <c r="T96" s="155">
        <f>S96*H96</f>
        <v>0</v>
      </c>
      <c r="U96" s="34"/>
      <c r="V96" s="34"/>
      <c r="W96" s="34"/>
      <c r="X96" s="34"/>
      <c r="Y96" s="34"/>
      <c r="Z96" s="34"/>
      <c r="AA96" s="34"/>
      <c r="AB96" s="34"/>
      <c r="AC96" s="34"/>
      <c r="AD96" s="34"/>
      <c r="AE96" s="34"/>
      <c r="AR96" s="156" t="s">
        <v>93</v>
      </c>
      <c r="AT96" s="156" t="s">
        <v>157</v>
      </c>
      <c r="AU96" s="156" t="s">
        <v>80</v>
      </c>
      <c r="AY96" s="19" t="s">
        <v>154</v>
      </c>
      <c r="BE96" s="157">
        <f>IF(N96="základní",J96,0)</f>
        <v>0</v>
      </c>
      <c r="BF96" s="157">
        <f>IF(N96="snížená",J96,0)</f>
        <v>0</v>
      </c>
      <c r="BG96" s="157">
        <f>IF(N96="zákl. přenesená",J96,0)</f>
        <v>0</v>
      </c>
      <c r="BH96" s="157">
        <f>IF(N96="sníž. přenesená",J96,0)</f>
        <v>0</v>
      </c>
      <c r="BI96" s="157">
        <f>IF(N96="nulová",J96,0)</f>
        <v>0</v>
      </c>
      <c r="BJ96" s="19" t="s">
        <v>15</v>
      </c>
      <c r="BK96" s="157">
        <f>ROUND(I96*H96,2)</f>
        <v>0</v>
      </c>
      <c r="BL96" s="19" t="s">
        <v>93</v>
      </c>
      <c r="BM96" s="156" t="s">
        <v>4355</v>
      </c>
    </row>
    <row r="97" spans="1:65" s="2" customFormat="1" ht="16.5" customHeight="1">
      <c r="A97" s="34"/>
      <c r="B97" s="144"/>
      <c r="C97" s="145" t="s">
        <v>80</v>
      </c>
      <c r="D97" s="145" t="s">
        <v>157</v>
      </c>
      <c r="E97" s="146" t="s">
        <v>4356</v>
      </c>
      <c r="F97" s="147" t="s">
        <v>4357</v>
      </c>
      <c r="G97" s="148" t="s">
        <v>3834</v>
      </c>
      <c r="H97" s="149">
        <v>1</v>
      </c>
      <c r="I97" s="150"/>
      <c r="J97" s="151">
        <f>ROUND(I97*H97,2)</f>
        <v>0</v>
      </c>
      <c r="K97" s="147" t="s">
        <v>3</v>
      </c>
      <c r="L97" s="35"/>
      <c r="M97" s="187" t="s">
        <v>3</v>
      </c>
      <c r="N97" s="188" t="s">
        <v>43</v>
      </c>
      <c r="O97" s="189"/>
      <c r="P97" s="190">
        <f>O97*H97</f>
        <v>0</v>
      </c>
      <c r="Q97" s="190">
        <v>0</v>
      </c>
      <c r="R97" s="190">
        <f>Q97*H97</f>
        <v>0</v>
      </c>
      <c r="S97" s="190">
        <v>0</v>
      </c>
      <c r="T97" s="191">
        <f>S97*H97</f>
        <v>0</v>
      </c>
      <c r="U97" s="34"/>
      <c r="V97" s="34"/>
      <c r="W97" s="34"/>
      <c r="X97" s="34"/>
      <c r="Y97" s="34"/>
      <c r="Z97" s="34"/>
      <c r="AA97" s="34"/>
      <c r="AB97" s="34"/>
      <c r="AC97" s="34"/>
      <c r="AD97" s="34"/>
      <c r="AE97" s="34"/>
      <c r="AR97" s="156" t="s">
        <v>93</v>
      </c>
      <c r="AT97" s="156" t="s">
        <v>157</v>
      </c>
      <c r="AU97" s="156" t="s">
        <v>80</v>
      </c>
      <c r="AY97" s="19" t="s">
        <v>154</v>
      </c>
      <c r="BE97" s="157">
        <f>IF(N97="základní",J97,0)</f>
        <v>0</v>
      </c>
      <c r="BF97" s="157">
        <f>IF(N97="snížená",J97,0)</f>
        <v>0</v>
      </c>
      <c r="BG97" s="157">
        <f>IF(N97="zákl. přenesená",J97,0)</f>
        <v>0</v>
      </c>
      <c r="BH97" s="157">
        <f>IF(N97="sníž. přenesená",J97,0)</f>
        <v>0</v>
      </c>
      <c r="BI97" s="157">
        <f>IF(N97="nulová",J97,0)</f>
        <v>0</v>
      </c>
      <c r="BJ97" s="19" t="s">
        <v>15</v>
      </c>
      <c r="BK97" s="157">
        <f>ROUND(I97*H97,2)</f>
        <v>0</v>
      </c>
      <c r="BL97" s="19" t="s">
        <v>93</v>
      </c>
      <c r="BM97" s="156" t="s">
        <v>4358</v>
      </c>
    </row>
    <row r="98" spans="1:31" s="2" customFormat="1" ht="6.9" customHeight="1">
      <c r="A98" s="34"/>
      <c r="B98" s="44"/>
      <c r="C98" s="45"/>
      <c r="D98" s="45"/>
      <c r="E98" s="45"/>
      <c r="F98" s="45"/>
      <c r="G98" s="45"/>
      <c r="H98" s="45"/>
      <c r="I98" s="45"/>
      <c r="J98" s="45"/>
      <c r="K98" s="45"/>
      <c r="L98" s="35"/>
      <c r="M98" s="34"/>
      <c r="O98" s="34"/>
      <c r="P98" s="34"/>
      <c r="Q98" s="34"/>
      <c r="R98" s="34"/>
      <c r="S98" s="34"/>
      <c r="T98" s="34"/>
      <c r="U98" s="34"/>
      <c r="V98" s="34"/>
      <c r="W98" s="34"/>
      <c r="X98" s="34"/>
      <c r="Y98" s="34"/>
      <c r="Z98" s="34"/>
      <c r="AA98" s="34"/>
      <c r="AB98" s="34"/>
      <c r="AC98" s="34"/>
      <c r="AD98" s="34"/>
      <c r="AE98" s="34"/>
    </row>
  </sheetData>
  <autoFilter ref="C92:K97"/>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1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6" t="s">
        <v>6</v>
      </c>
      <c r="M2" s="311"/>
      <c r="N2" s="311"/>
      <c r="O2" s="311"/>
      <c r="P2" s="311"/>
      <c r="Q2" s="311"/>
      <c r="R2" s="311"/>
      <c r="S2" s="311"/>
      <c r="T2" s="311"/>
      <c r="U2" s="311"/>
      <c r="V2" s="311"/>
      <c r="AT2" s="19" t="s">
        <v>106</v>
      </c>
    </row>
    <row r="3" spans="2:46" s="1" customFormat="1" ht="6.9" customHeight="1">
      <c r="B3" s="20"/>
      <c r="C3" s="21"/>
      <c r="D3" s="21"/>
      <c r="E3" s="21"/>
      <c r="F3" s="21"/>
      <c r="G3" s="21"/>
      <c r="H3" s="21"/>
      <c r="I3" s="21"/>
      <c r="J3" s="21"/>
      <c r="K3" s="21"/>
      <c r="L3" s="22"/>
      <c r="AT3" s="19" t="s">
        <v>80</v>
      </c>
    </row>
    <row r="4" spans="2:46" s="1" customFormat="1" ht="24.9" customHeight="1">
      <c r="B4" s="22"/>
      <c r="D4" s="23" t="s">
        <v>125</v>
      </c>
      <c r="L4" s="22"/>
      <c r="M4" s="95" t="s">
        <v>11</v>
      </c>
      <c r="AT4" s="19" t="s">
        <v>4</v>
      </c>
    </row>
    <row r="5" spans="2:12" s="1" customFormat="1" ht="6.9"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3032</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3033</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4359</v>
      </c>
      <c r="F11" s="344"/>
      <c r="G11" s="344"/>
      <c r="H11" s="344"/>
      <c r="I11" s="34"/>
      <c r="J11" s="34"/>
      <c r="K11" s="34"/>
      <c r="L11" s="96"/>
      <c r="S11" s="34"/>
      <c r="T11" s="34"/>
      <c r="U11" s="34"/>
      <c r="V11" s="34"/>
      <c r="W11" s="34"/>
      <c r="X11" s="34"/>
      <c r="Y11" s="34"/>
      <c r="Z11" s="34"/>
      <c r="AA11" s="34"/>
      <c r="AB11" s="34"/>
      <c r="AC11" s="34"/>
      <c r="AD11" s="34"/>
      <c r="AE11" s="34"/>
    </row>
    <row r="12" spans="1:31" s="2" customFormat="1" ht="10.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35</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8"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
        <v>3</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
        <v>3430</v>
      </c>
      <c r="F17" s="34"/>
      <c r="G17" s="34"/>
      <c r="H17" s="34"/>
      <c r="I17" s="29" t="s">
        <v>28</v>
      </c>
      <c r="J17" s="27" t="s">
        <v>3</v>
      </c>
      <c r="K17" s="34"/>
      <c r="L17" s="96"/>
      <c r="S17" s="34"/>
      <c r="T17" s="34"/>
      <c r="U17" s="34"/>
      <c r="V17" s="34"/>
      <c r="W17" s="34"/>
      <c r="X17" s="34"/>
      <c r="Y17" s="34"/>
      <c r="Z17" s="34"/>
      <c r="AA17" s="34"/>
      <c r="AB17" s="34"/>
      <c r="AC17" s="34"/>
      <c r="AD17" s="34"/>
      <c r="AE17" s="34"/>
    </row>
    <row r="18" spans="1:31" s="2" customFormat="1" ht="6.9"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
        <v>3</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
        <v>3431</v>
      </c>
      <c r="F23" s="34"/>
      <c r="G23" s="34"/>
      <c r="H23" s="34"/>
      <c r="I23" s="29" t="s">
        <v>28</v>
      </c>
      <c r="J23" s="27" t="s">
        <v>3</v>
      </c>
      <c r="K23" s="34"/>
      <c r="L23" s="96"/>
      <c r="S23" s="34"/>
      <c r="T23" s="34"/>
      <c r="U23" s="34"/>
      <c r="V23" s="34"/>
      <c r="W23" s="34"/>
      <c r="X23" s="34"/>
      <c r="Y23" s="34"/>
      <c r="Z23" s="34"/>
      <c r="AA23" s="34"/>
      <c r="AB23" s="34"/>
      <c r="AC23" s="34"/>
      <c r="AD23" s="34"/>
      <c r="AE23" s="34"/>
    </row>
    <row r="24" spans="1:31" s="2" customFormat="1" ht="6.9"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
        <v>3</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
        <v>3432</v>
      </c>
      <c r="F26" s="34"/>
      <c r="G26" s="34"/>
      <c r="H26" s="34"/>
      <c r="I26" s="29" t="s">
        <v>28</v>
      </c>
      <c r="J26" s="27" t="s">
        <v>3</v>
      </c>
      <c r="K26" s="34"/>
      <c r="L26" s="96"/>
      <c r="S26" s="34"/>
      <c r="T26" s="34"/>
      <c r="U26" s="34"/>
      <c r="V26" s="34"/>
      <c r="W26" s="34"/>
      <c r="X26" s="34"/>
      <c r="Y26" s="34"/>
      <c r="Z26" s="34"/>
      <c r="AA26" s="34"/>
      <c r="AB26" s="34"/>
      <c r="AC26" s="34"/>
      <c r="AD26" s="34"/>
      <c r="AE26" s="34"/>
    </row>
    <row r="27" spans="1:31" s="2" customFormat="1" ht="6.9"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ROUND(J89,2)</f>
        <v>0</v>
      </c>
      <c r="K32" s="34"/>
      <c r="L32" s="96"/>
      <c r="S32" s="34"/>
      <c r="T32" s="34"/>
      <c r="U32" s="34"/>
      <c r="V32" s="34"/>
      <c r="W32" s="34"/>
      <c r="X32" s="34"/>
      <c r="Y32" s="34"/>
      <c r="Z32" s="34"/>
      <c r="AA32" s="34"/>
      <c r="AB32" s="34"/>
      <c r="AC32" s="34"/>
      <c r="AD32" s="34"/>
      <c r="AE32" s="34"/>
    </row>
    <row r="33" spans="1:31" s="2" customFormat="1" ht="6.9"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 customHeight="1">
      <c r="A35" s="34"/>
      <c r="B35" s="35"/>
      <c r="C35" s="34"/>
      <c r="D35" s="101" t="s">
        <v>42</v>
      </c>
      <c r="E35" s="29" t="s">
        <v>43</v>
      </c>
      <c r="F35" s="102">
        <f>ROUND((SUM(BE89:BE109)),2)</f>
        <v>0</v>
      </c>
      <c r="G35" s="34"/>
      <c r="H35" s="34"/>
      <c r="I35" s="103">
        <v>0.21</v>
      </c>
      <c r="J35" s="102">
        <f>ROUND(((SUM(BE89:BE109))*I35),2)</f>
        <v>0</v>
      </c>
      <c r="K35" s="34"/>
      <c r="L35" s="96"/>
      <c r="S35" s="34"/>
      <c r="T35" s="34"/>
      <c r="U35" s="34"/>
      <c r="V35" s="34"/>
      <c r="W35" s="34"/>
      <c r="X35" s="34"/>
      <c r="Y35" s="34"/>
      <c r="Z35" s="34"/>
      <c r="AA35" s="34"/>
      <c r="AB35" s="34"/>
      <c r="AC35" s="34"/>
      <c r="AD35" s="34"/>
      <c r="AE35" s="34"/>
    </row>
    <row r="36" spans="1:31" s="2" customFormat="1" ht="14.4" customHeight="1">
      <c r="A36" s="34"/>
      <c r="B36" s="35"/>
      <c r="C36" s="34"/>
      <c r="D36" s="34"/>
      <c r="E36" s="29" t="s">
        <v>44</v>
      </c>
      <c r="F36" s="102">
        <f>ROUND((SUM(BF89:BF109)),2)</f>
        <v>0</v>
      </c>
      <c r="G36" s="34"/>
      <c r="H36" s="34"/>
      <c r="I36" s="103">
        <v>0.15</v>
      </c>
      <c r="J36" s="102">
        <f>ROUND(((SUM(BF89:BF109))*I36),2)</f>
        <v>0</v>
      </c>
      <c r="K36" s="34"/>
      <c r="L36" s="96"/>
      <c r="S36" s="34"/>
      <c r="T36" s="34"/>
      <c r="U36" s="34"/>
      <c r="V36" s="34"/>
      <c r="W36" s="34"/>
      <c r="X36" s="34"/>
      <c r="Y36" s="34"/>
      <c r="Z36" s="34"/>
      <c r="AA36" s="34"/>
      <c r="AB36" s="34"/>
      <c r="AC36" s="34"/>
      <c r="AD36" s="34"/>
      <c r="AE36" s="34"/>
    </row>
    <row r="37" spans="1:31" s="2" customFormat="1" ht="14.4" customHeight="1" hidden="1">
      <c r="A37" s="34"/>
      <c r="B37" s="35"/>
      <c r="C37" s="34"/>
      <c r="D37" s="34"/>
      <c r="E37" s="29" t="s">
        <v>45</v>
      </c>
      <c r="F37" s="102">
        <f>ROUND((SUM(BG89:BG109)),2)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 customHeight="1" hidden="1">
      <c r="A38" s="34"/>
      <c r="B38" s="35"/>
      <c r="C38" s="34"/>
      <c r="D38" s="34"/>
      <c r="E38" s="29" t="s">
        <v>46</v>
      </c>
      <c r="F38" s="102">
        <f>ROUND((SUM(BH89:BH109)),2)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 customHeight="1" hidden="1">
      <c r="A39" s="34"/>
      <c r="B39" s="35"/>
      <c r="C39" s="34"/>
      <c r="D39" s="34"/>
      <c r="E39" s="29" t="s">
        <v>47</v>
      </c>
      <c r="F39" s="102">
        <f>ROUND((SUM(BI89:BI109)),2)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3032</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3033</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5 - Přeložka NN kabelů</v>
      </c>
      <c r="F54" s="344"/>
      <c r="G54" s="344"/>
      <c r="H54" s="344"/>
      <c r="I54" s="34"/>
      <c r="J54" s="34"/>
      <c r="K54" s="34"/>
      <c r="L54" s="96"/>
      <c r="S54" s="34"/>
      <c r="T54" s="34"/>
      <c r="U54" s="34"/>
      <c r="V54" s="34"/>
      <c r="W54" s="34"/>
      <c r="X54" s="34"/>
      <c r="Y54" s="34"/>
      <c r="Z54" s="34"/>
      <c r="AA54" s="34"/>
      <c r="AB54" s="34"/>
      <c r="AC54" s="34"/>
      <c r="AD54" s="34"/>
      <c r="AE54" s="34"/>
    </row>
    <row r="55" spans="1:31" s="2" customFormat="1" ht="6.9"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 xml:space="preserve"> </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25.65" customHeight="1">
      <c r="A58" s="34"/>
      <c r="B58" s="35"/>
      <c r="C58" s="29" t="s">
        <v>25</v>
      </c>
      <c r="D58" s="34"/>
      <c r="E58" s="34"/>
      <c r="F58" s="27" t="str">
        <f>E17</f>
        <v>Klatovská nemocnice a.s., Plzeňská 929, 339 01 KT</v>
      </c>
      <c r="G58" s="34"/>
      <c r="H58" s="34"/>
      <c r="I58" s="29" t="s">
        <v>31</v>
      </c>
      <c r="J58" s="32" t="str">
        <f>E23</f>
        <v>THERMOLUFT KT s.r.o.</v>
      </c>
      <c r="K58" s="34"/>
      <c r="L58" s="96"/>
      <c r="S58" s="34"/>
      <c r="T58" s="34"/>
      <c r="U58" s="34"/>
      <c r="V58" s="34"/>
      <c r="W58" s="34"/>
      <c r="X58" s="34"/>
      <c r="Y58" s="34"/>
      <c r="Z58" s="34"/>
      <c r="AA58" s="34"/>
      <c r="AB58" s="34"/>
      <c r="AC58" s="34"/>
      <c r="AD58" s="34"/>
      <c r="AE58" s="34"/>
    </row>
    <row r="59" spans="1:31" s="2" customFormat="1" ht="15.15" customHeight="1">
      <c r="A59" s="34"/>
      <c r="B59" s="35"/>
      <c r="C59" s="29" t="s">
        <v>29</v>
      </c>
      <c r="D59" s="34"/>
      <c r="E59" s="34"/>
      <c r="F59" s="27" t="str">
        <f>IF(E20="","",E20)</f>
        <v>Vyplň údaj</v>
      </c>
      <c r="G59" s="34"/>
      <c r="H59" s="34"/>
      <c r="I59" s="29" t="s">
        <v>34</v>
      </c>
      <c r="J59" s="32" t="str">
        <f>E26</f>
        <v>Jan Štětka</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8" customHeight="1">
      <c r="A63" s="34"/>
      <c r="B63" s="35"/>
      <c r="C63" s="112" t="s">
        <v>70</v>
      </c>
      <c r="D63" s="34"/>
      <c r="E63" s="34"/>
      <c r="F63" s="34"/>
      <c r="G63" s="34"/>
      <c r="H63" s="34"/>
      <c r="I63" s="34"/>
      <c r="J63" s="68">
        <f>J89</f>
        <v>0</v>
      </c>
      <c r="K63" s="34"/>
      <c r="L63" s="96"/>
      <c r="S63" s="34"/>
      <c r="T63" s="34"/>
      <c r="U63" s="34"/>
      <c r="V63" s="34"/>
      <c r="W63" s="34"/>
      <c r="X63" s="34"/>
      <c r="Y63" s="34"/>
      <c r="Z63" s="34"/>
      <c r="AA63" s="34"/>
      <c r="AB63" s="34"/>
      <c r="AC63" s="34"/>
      <c r="AD63" s="34"/>
      <c r="AE63" s="34"/>
      <c r="AU63" s="19" t="s">
        <v>131</v>
      </c>
    </row>
    <row r="64" spans="2:12" s="9" customFormat="1" ht="24.9" customHeight="1">
      <c r="B64" s="113"/>
      <c r="D64" s="114" t="s">
        <v>292</v>
      </c>
      <c r="E64" s="115"/>
      <c r="F64" s="115"/>
      <c r="G64" s="115"/>
      <c r="H64" s="115"/>
      <c r="I64" s="115"/>
      <c r="J64" s="116">
        <f>J90</f>
        <v>0</v>
      </c>
      <c r="L64" s="113"/>
    </row>
    <row r="65" spans="2:12" s="10" customFormat="1" ht="19.95" customHeight="1">
      <c r="B65" s="117"/>
      <c r="D65" s="118" t="s">
        <v>4360</v>
      </c>
      <c r="E65" s="119"/>
      <c r="F65" s="119"/>
      <c r="G65" s="119"/>
      <c r="H65" s="119"/>
      <c r="I65" s="119"/>
      <c r="J65" s="120">
        <f>J91</f>
        <v>0</v>
      </c>
      <c r="L65" s="117"/>
    </row>
    <row r="66" spans="2:12" s="10" customFormat="1" ht="19.95" customHeight="1">
      <c r="B66" s="117"/>
      <c r="D66" s="118" t="s">
        <v>4361</v>
      </c>
      <c r="E66" s="119"/>
      <c r="F66" s="119"/>
      <c r="G66" s="119"/>
      <c r="H66" s="119"/>
      <c r="I66" s="119"/>
      <c r="J66" s="120">
        <f>J99</f>
        <v>0</v>
      </c>
      <c r="L66" s="117"/>
    </row>
    <row r="67" spans="2:12" s="10" customFormat="1" ht="19.95" customHeight="1">
      <c r="B67" s="117"/>
      <c r="D67" s="118" t="s">
        <v>4362</v>
      </c>
      <c r="E67" s="119"/>
      <c r="F67" s="119"/>
      <c r="G67" s="119"/>
      <c r="H67" s="119"/>
      <c r="I67" s="119"/>
      <c r="J67" s="120">
        <f>J104</f>
        <v>0</v>
      </c>
      <c r="L67" s="117"/>
    </row>
    <row r="68" spans="1:31" s="2" customFormat="1" ht="21.75" customHeight="1">
      <c r="A68" s="34"/>
      <c r="B68" s="35"/>
      <c r="C68" s="34"/>
      <c r="D68" s="34"/>
      <c r="E68" s="34"/>
      <c r="F68" s="34"/>
      <c r="G68" s="34"/>
      <c r="H68" s="34"/>
      <c r="I68" s="34"/>
      <c r="J68" s="34"/>
      <c r="K68" s="34"/>
      <c r="L68" s="96"/>
      <c r="S68" s="34"/>
      <c r="T68" s="34"/>
      <c r="U68" s="34"/>
      <c r="V68" s="34"/>
      <c r="W68" s="34"/>
      <c r="X68" s="34"/>
      <c r="Y68" s="34"/>
      <c r="Z68" s="34"/>
      <c r="AA68" s="34"/>
      <c r="AB68" s="34"/>
      <c r="AC68" s="34"/>
      <c r="AD68" s="34"/>
      <c r="AE68" s="34"/>
    </row>
    <row r="69" spans="1:31" s="2" customFormat="1" ht="6.9" customHeight="1">
      <c r="A69" s="34"/>
      <c r="B69" s="44"/>
      <c r="C69" s="45"/>
      <c r="D69" s="45"/>
      <c r="E69" s="45"/>
      <c r="F69" s="45"/>
      <c r="G69" s="45"/>
      <c r="H69" s="45"/>
      <c r="I69" s="45"/>
      <c r="J69" s="45"/>
      <c r="K69" s="45"/>
      <c r="L69" s="96"/>
      <c r="S69" s="34"/>
      <c r="T69" s="34"/>
      <c r="U69" s="34"/>
      <c r="V69" s="34"/>
      <c r="W69" s="34"/>
      <c r="X69" s="34"/>
      <c r="Y69" s="34"/>
      <c r="Z69" s="34"/>
      <c r="AA69" s="34"/>
      <c r="AB69" s="34"/>
      <c r="AC69" s="34"/>
      <c r="AD69" s="34"/>
      <c r="AE69" s="34"/>
    </row>
    <row r="73" spans="1:31" s="2" customFormat="1" ht="6.9" customHeight="1">
      <c r="A73" s="34"/>
      <c r="B73" s="46"/>
      <c r="C73" s="47"/>
      <c r="D73" s="47"/>
      <c r="E73" s="47"/>
      <c r="F73" s="47"/>
      <c r="G73" s="47"/>
      <c r="H73" s="47"/>
      <c r="I73" s="47"/>
      <c r="J73" s="47"/>
      <c r="K73" s="47"/>
      <c r="L73" s="96"/>
      <c r="S73" s="34"/>
      <c r="T73" s="34"/>
      <c r="U73" s="34"/>
      <c r="V73" s="34"/>
      <c r="W73" s="34"/>
      <c r="X73" s="34"/>
      <c r="Y73" s="34"/>
      <c r="Z73" s="34"/>
      <c r="AA73" s="34"/>
      <c r="AB73" s="34"/>
      <c r="AC73" s="34"/>
      <c r="AD73" s="34"/>
      <c r="AE73" s="34"/>
    </row>
    <row r="74" spans="1:31" s="2" customFormat="1" ht="24.9" customHeight="1">
      <c r="A74" s="34"/>
      <c r="B74" s="35"/>
      <c r="C74" s="23" t="s">
        <v>139</v>
      </c>
      <c r="D74" s="34"/>
      <c r="E74" s="34"/>
      <c r="F74" s="34"/>
      <c r="G74" s="34"/>
      <c r="H74" s="34"/>
      <c r="I74" s="34"/>
      <c r="J74" s="34"/>
      <c r="K74" s="34"/>
      <c r="L74" s="96"/>
      <c r="S74" s="34"/>
      <c r="T74" s="34"/>
      <c r="U74" s="34"/>
      <c r="V74" s="34"/>
      <c r="W74" s="34"/>
      <c r="X74" s="34"/>
      <c r="Y74" s="34"/>
      <c r="Z74" s="34"/>
      <c r="AA74" s="34"/>
      <c r="AB74" s="34"/>
      <c r="AC74" s="34"/>
      <c r="AD74" s="34"/>
      <c r="AE74" s="34"/>
    </row>
    <row r="75" spans="1:31" s="2" customFormat="1" ht="6.9" customHeight="1">
      <c r="A75" s="34"/>
      <c r="B75" s="35"/>
      <c r="C75" s="34"/>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12" customHeight="1">
      <c r="A76" s="34"/>
      <c r="B76" s="35"/>
      <c r="C76" s="29" t="s">
        <v>17</v>
      </c>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16.5" customHeight="1">
      <c r="A77" s="34"/>
      <c r="B77" s="35"/>
      <c r="C77" s="34"/>
      <c r="D77" s="34"/>
      <c r="E77" s="342" t="str">
        <f>E7</f>
        <v>Nové dialyzační středisko</v>
      </c>
      <c r="F77" s="343"/>
      <c r="G77" s="343"/>
      <c r="H77" s="343"/>
      <c r="I77" s="34"/>
      <c r="J77" s="34"/>
      <c r="K77" s="34"/>
      <c r="L77" s="96"/>
      <c r="S77" s="34"/>
      <c r="T77" s="34"/>
      <c r="U77" s="34"/>
      <c r="V77" s="34"/>
      <c r="W77" s="34"/>
      <c r="X77" s="34"/>
      <c r="Y77" s="34"/>
      <c r="Z77" s="34"/>
      <c r="AA77" s="34"/>
      <c r="AB77" s="34"/>
      <c r="AC77" s="34"/>
      <c r="AD77" s="34"/>
      <c r="AE77" s="34"/>
    </row>
    <row r="78" spans="2:12" s="1" customFormat="1" ht="12" customHeight="1">
      <c r="B78" s="22"/>
      <c r="C78" s="29" t="s">
        <v>126</v>
      </c>
      <c r="L78" s="22"/>
    </row>
    <row r="79" spans="1:31" s="2" customFormat="1" ht="16.5" customHeight="1">
      <c r="A79" s="34"/>
      <c r="B79" s="35"/>
      <c r="C79" s="34"/>
      <c r="D79" s="34"/>
      <c r="E79" s="342" t="s">
        <v>3032</v>
      </c>
      <c r="F79" s="344"/>
      <c r="G79" s="344"/>
      <c r="H79" s="344"/>
      <c r="I79" s="34"/>
      <c r="J79" s="34"/>
      <c r="K79" s="34"/>
      <c r="L79" s="96"/>
      <c r="S79" s="34"/>
      <c r="T79" s="34"/>
      <c r="U79" s="34"/>
      <c r="V79" s="34"/>
      <c r="W79" s="34"/>
      <c r="X79" s="34"/>
      <c r="Y79" s="34"/>
      <c r="Z79" s="34"/>
      <c r="AA79" s="34"/>
      <c r="AB79" s="34"/>
      <c r="AC79" s="34"/>
      <c r="AD79" s="34"/>
      <c r="AE79" s="34"/>
    </row>
    <row r="80" spans="1:31" s="2" customFormat="1" ht="12" customHeight="1">
      <c r="A80" s="34"/>
      <c r="B80" s="35"/>
      <c r="C80" s="29" t="s">
        <v>3033</v>
      </c>
      <c r="D80" s="34"/>
      <c r="E80" s="34"/>
      <c r="F80" s="34"/>
      <c r="G80" s="34"/>
      <c r="H80" s="34"/>
      <c r="I80" s="34"/>
      <c r="J80" s="34"/>
      <c r="K80" s="34"/>
      <c r="L80" s="96"/>
      <c r="S80" s="34"/>
      <c r="T80" s="34"/>
      <c r="U80" s="34"/>
      <c r="V80" s="34"/>
      <c r="W80" s="34"/>
      <c r="X80" s="34"/>
      <c r="Y80" s="34"/>
      <c r="Z80" s="34"/>
      <c r="AA80" s="34"/>
      <c r="AB80" s="34"/>
      <c r="AC80" s="34"/>
      <c r="AD80" s="34"/>
      <c r="AE80" s="34"/>
    </row>
    <row r="81" spans="1:31" s="2" customFormat="1" ht="16.5" customHeight="1">
      <c r="A81" s="34"/>
      <c r="B81" s="35"/>
      <c r="C81" s="34"/>
      <c r="D81" s="34"/>
      <c r="E81" s="304" t="str">
        <f>E11</f>
        <v>5 - Přeložka NN kabelů</v>
      </c>
      <c r="F81" s="344"/>
      <c r="G81" s="344"/>
      <c r="H81" s="344"/>
      <c r="I81" s="34"/>
      <c r="J81" s="34"/>
      <c r="K81" s="34"/>
      <c r="L81" s="96"/>
      <c r="S81" s="34"/>
      <c r="T81" s="34"/>
      <c r="U81" s="34"/>
      <c r="V81" s="34"/>
      <c r="W81" s="34"/>
      <c r="X81" s="34"/>
      <c r="Y81" s="34"/>
      <c r="Z81" s="34"/>
      <c r="AA81" s="34"/>
      <c r="AB81" s="34"/>
      <c r="AC81" s="34"/>
      <c r="AD81" s="34"/>
      <c r="AE81" s="34"/>
    </row>
    <row r="82" spans="1:31" s="2" customFormat="1" ht="6.9" customHeight="1">
      <c r="A82" s="34"/>
      <c r="B82" s="35"/>
      <c r="C82" s="34"/>
      <c r="D82" s="34"/>
      <c r="E82" s="34"/>
      <c r="F82" s="34"/>
      <c r="G82" s="34"/>
      <c r="H82" s="34"/>
      <c r="I82" s="34"/>
      <c r="J82" s="34"/>
      <c r="K82" s="34"/>
      <c r="L82" s="96"/>
      <c r="S82" s="34"/>
      <c r="T82" s="34"/>
      <c r="U82" s="34"/>
      <c r="V82" s="34"/>
      <c r="W82" s="34"/>
      <c r="X82" s="34"/>
      <c r="Y82" s="34"/>
      <c r="Z82" s="34"/>
      <c r="AA82" s="34"/>
      <c r="AB82" s="34"/>
      <c r="AC82" s="34"/>
      <c r="AD82" s="34"/>
      <c r="AE82" s="34"/>
    </row>
    <row r="83" spans="1:31" s="2" customFormat="1" ht="12" customHeight="1">
      <c r="A83" s="34"/>
      <c r="B83" s="35"/>
      <c r="C83" s="29" t="s">
        <v>21</v>
      </c>
      <c r="D83" s="34"/>
      <c r="E83" s="34"/>
      <c r="F83" s="27" t="str">
        <f>F14</f>
        <v xml:space="preserve"> </v>
      </c>
      <c r="G83" s="34"/>
      <c r="H83" s="34"/>
      <c r="I83" s="29" t="s">
        <v>23</v>
      </c>
      <c r="J83" s="52" t="str">
        <f>IF(J14="","",J14)</f>
        <v>7. 11. 2021</v>
      </c>
      <c r="K83" s="34"/>
      <c r="L83" s="96"/>
      <c r="S83" s="34"/>
      <c r="T83" s="34"/>
      <c r="U83" s="34"/>
      <c r="V83" s="34"/>
      <c r="W83" s="34"/>
      <c r="X83" s="34"/>
      <c r="Y83" s="34"/>
      <c r="Z83" s="34"/>
      <c r="AA83" s="34"/>
      <c r="AB83" s="34"/>
      <c r="AC83" s="34"/>
      <c r="AD83" s="34"/>
      <c r="AE83" s="34"/>
    </row>
    <row r="84" spans="1:31" s="2" customFormat="1" ht="6.9" customHeight="1">
      <c r="A84" s="34"/>
      <c r="B84" s="35"/>
      <c r="C84" s="34"/>
      <c r="D84" s="34"/>
      <c r="E84" s="34"/>
      <c r="F84" s="34"/>
      <c r="G84" s="34"/>
      <c r="H84" s="34"/>
      <c r="I84" s="34"/>
      <c r="J84" s="34"/>
      <c r="K84" s="34"/>
      <c r="L84" s="96"/>
      <c r="S84" s="34"/>
      <c r="T84" s="34"/>
      <c r="U84" s="34"/>
      <c r="V84" s="34"/>
      <c r="W84" s="34"/>
      <c r="X84" s="34"/>
      <c r="Y84" s="34"/>
      <c r="Z84" s="34"/>
      <c r="AA84" s="34"/>
      <c r="AB84" s="34"/>
      <c r="AC84" s="34"/>
      <c r="AD84" s="34"/>
      <c r="AE84" s="34"/>
    </row>
    <row r="85" spans="1:31" s="2" customFormat="1" ht="25.65" customHeight="1">
      <c r="A85" s="34"/>
      <c r="B85" s="35"/>
      <c r="C85" s="29" t="s">
        <v>25</v>
      </c>
      <c r="D85" s="34"/>
      <c r="E85" s="34"/>
      <c r="F85" s="27" t="str">
        <f>E17</f>
        <v>Klatovská nemocnice a.s., Plzeňská 929, 339 01 KT</v>
      </c>
      <c r="G85" s="34"/>
      <c r="H85" s="34"/>
      <c r="I85" s="29" t="s">
        <v>31</v>
      </c>
      <c r="J85" s="32" t="str">
        <f>E23</f>
        <v>THERMOLUFT KT s.r.o.</v>
      </c>
      <c r="K85" s="34"/>
      <c r="L85" s="96"/>
      <c r="S85" s="34"/>
      <c r="T85" s="34"/>
      <c r="U85" s="34"/>
      <c r="V85" s="34"/>
      <c r="W85" s="34"/>
      <c r="X85" s="34"/>
      <c r="Y85" s="34"/>
      <c r="Z85" s="34"/>
      <c r="AA85" s="34"/>
      <c r="AB85" s="34"/>
      <c r="AC85" s="34"/>
      <c r="AD85" s="34"/>
      <c r="AE85" s="34"/>
    </row>
    <row r="86" spans="1:31" s="2" customFormat="1" ht="15.15" customHeight="1">
      <c r="A86" s="34"/>
      <c r="B86" s="35"/>
      <c r="C86" s="29" t="s">
        <v>29</v>
      </c>
      <c r="D86" s="34"/>
      <c r="E86" s="34"/>
      <c r="F86" s="27" t="str">
        <f>IF(E20="","",E20)</f>
        <v>Vyplň údaj</v>
      </c>
      <c r="G86" s="34"/>
      <c r="H86" s="34"/>
      <c r="I86" s="29" t="s">
        <v>34</v>
      </c>
      <c r="J86" s="32" t="str">
        <f>E26</f>
        <v>Jan Štětka</v>
      </c>
      <c r="K86" s="34"/>
      <c r="L86" s="96"/>
      <c r="S86" s="34"/>
      <c r="T86" s="34"/>
      <c r="U86" s="34"/>
      <c r="V86" s="34"/>
      <c r="W86" s="34"/>
      <c r="X86" s="34"/>
      <c r="Y86" s="34"/>
      <c r="Z86" s="34"/>
      <c r="AA86" s="34"/>
      <c r="AB86" s="34"/>
      <c r="AC86" s="34"/>
      <c r="AD86" s="34"/>
      <c r="AE86" s="34"/>
    </row>
    <row r="87" spans="1:31" s="2" customFormat="1" ht="10.35" customHeight="1">
      <c r="A87" s="34"/>
      <c r="B87" s="35"/>
      <c r="C87" s="34"/>
      <c r="D87" s="34"/>
      <c r="E87" s="34"/>
      <c r="F87" s="34"/>
      <c r="G87" s="34"/>
      <c r="H87" s="34"/>
      <c r="I87" s="34"/>
      <c r="J87" s="34"/>
      <c r="K87" s="34"/>
      <c r="L87" s="96"/>
      <c r="S87" s="34"/>
      <c r="T87" s="34"/>
      <c r="U87" s="34"/>
      <c r="V87" s="34"/>
      <c r="W87" s="34"/>
      <c r="X87" s="34"/>
      <c r="Y87" s="34"/>
      <c r="Z87" s="34"/>
      <c r="AA87" s="34"/>
      <c r="AB87" s="34"/>
      <c r="AC87" s="34"/>
      <c r="AD87" s="34"/>
      <c r="AE87" s="34"/>
    </row>
    <row r="88" spans="1:31" s="11" customFormat="1" ht="29.25" customHeight="1">
      <c r="A88" s="121"/>
      <c r="B88" s="122"/>
      <c r="C88" s="123" t="s">
        <v>140</v>
      </c>
      <c r="D88" s="124" t="s">
        <v>57</v>
      </c>
      <c r="E88" s="124" t="s">
        <v>53</v>
      </c>
      <c r="F88" s="124" t="s">
        <v>54</v>
      </c>
      <c r="G88" s="124" t="s">
        <v>141</v>
      </c>
      <c r="H88" s="124" t="s">
        <v>142</v>
      </c>
      <c r="I88" s="124" t="s">
        <v>143</v>
      </c>
      <c r="J88" s="124" t="s">
        <v>130</v>
      </c>
      <c r="K88" s="125" t="s">
        <v>144</v>
      </c>
      <c r="L88" s="126"/>
      <c r="M88" s="59" t="s">
        <v>3</v>
      </c>
      <c r="N88" s="60" t="s">
        <v>42</v>
      </c>
      <c r="O88" s="60" t="s">
        <v>145</v>
      </c>
      <c r="P88" s="60" t="s">
        <v>146</v>
      </c>
      <c r="Q88" s="60" t="s">
        <v>147</v>
      </c>
      <c r="R88" s="60" t="s">
        <v>148</v>
      </c>
      <c r="S88" s="60" t="s">
        <v>149</v>
      </c>
      <c r="T88" s="61" t="s">
        <v>150</v>
      </c>
      <c r="U88" s="121"/>
      <c r="V88" s="121"/>
      <c r="W88" s="121"/>
      <c r="X88" s="121"/>
      <c r="Y88" s="121"/>
      <c r="Z88" s="121"/>
      <c r="AA88" s="121"/>
      <c r="AB88" s="121"/>
      <c r="AC88" s="121"/>
      <c r="AD88" s="121"/>
      <c r="AE88" s="121"/>
    </row>
    <row r="89" spans="1:63" s="2" customFormat="1" ht="22.8" customHeight="1">
      <c r="A89" s="34"/>
      <c r="B89" s="35"/>
      <c r="C89" s="66" t="s">
        <v>151</v>
      </c>
      <c r="D89" s="34"/>
      <c r="E89" s="34"/>
      <c r="F89" s="34"/>
      <c r="G89" s="34"/>
      <c r="H89" s="34"/>
      <c r="I89" s="34"/>
      <c r="J89" s="127">
        <f>BK89</f>
        <v>0</v>
      </c>
      <c r="K89" s="34"/>
      <c r="L89" s="35"/>
      <c r="M89" s="62"/>
      <c r="N89" s="53"/>
      <c r="O89" s="63"/>
      <c r="P89" s="128">
        <f>P90</f>
        <v>0</v>
      </c>
      <c r="Q89" s="63"/>
      <c r="R89" s="128">
        <f>R90</f>
        <v>0</v>
      </c>
      <c r="S89" s="63"/>
      <c r="T89" s="129">
        <f>T90</f>
        <v>0</v>
      </c>
      <c r="U89" s="34"/>
      <c r="V89" s="34"/>
      <c r="W89" s="34"/>
      <c r="X89" s="34"/>
      <c r="Y89" s="34"/>
      <c r="Z89" s="34"/>
      <c r="AA89" s="34"/>
      <c r="AB89" s="34"/>
      <c r="AC89" s="34"/>
      <c r="AD89" s="34"/>
      <c r="AE89" s="34"/>
      <c r="AT89" s="19" t="s">
        <v>71</v>
      </c>
      <c r="AU89" s="19" t="s">
        <v>131</v>
      </c>
      <c r="BK89" s="130">
        <f>BK90</f>
        <v>0</v>
      </c>
    </row>
    <row r="90" spans="2:63" s="12" customFormat="1" ht="25.95" customHeight="1">
      <c r="B90" s="131"/>
      <c r="D90" s="132" t="s">
        <v>71</v>
      </c>
      <c r="E90" s="133" t="s">
        <v>1822</v>
      </c>
      <c r="F90" s="133" t="s">
        <v>1823</v>
      </c>
      <c r="I90" s="134"/>
      <c r="J90" s="135">
        <f>BK90</f>
        <v>0</v>
      </c>
      <c r="L90" s="131"/>
      <c r="M90" s="136"/>
      <c r="N90" s="137"/>
      <c r="O90" s="137"/>
      <c r="P90" s="138">
        <f>P91+P99+P104</f>
        <v>0</v>
      </c>
      <c r="Q90" s="137"/>
      <c r="R90" s="138">
        <f>R91+R99+R104</f>
        <v>0</v>
      </c>
      <c r="S90" s="137"/>
      <c r="T90" s="139">
        <f>T91+T99+T104</f>
        <v>0</v>
      </c>
      <c r="AR90" s="132" t="s">
        <v>80</v>
      </c>
      <c r="AT90" s="140" t="s">
        <v>71</v>
      </c>
      <c r="AU90" s="140" t="s">
        <v>72</v>
      </c>
      <c r="AY90" s="132" t="s">
        <v>154</v>
      </c>
      <c r="BK90" s="141">
        <f>BK91+BK99+BK104</f>
        <v>0</v>
      </c>
    </row>
    <row r="91" spans="2:63" s="12" customFormat="1" ht="22.8" customHeight="1">
      <c r="B91" s="131"/>
      <c r="D91" s="132" t="s">
        <v>71</v>
      </c>
      <c r="E91" s="142" t="s">
        <v>3051</v>
      </c>
      <c r="F91" s="142" t="s">
        <v>4363</v>
      </c>
      <c r="I91" s="134"/>
      <c r="J91" s="143">
        <f>BK91</f>
        <v>0</v>
      </c>
      <c r="L91" s="131"/>
      <c r="M91" s="136"/>
      <c r="N91" s="137"/>
      <c r="O91" s="137"/>
      <c r="P91" s="138">
        <f>SUM(P92:P98)</f>
        <v>0</v>
      </c>
      <c r="Q91" s="137"/>
      <c r="R91" s="138">
        <f>SUM(R92:R98)</f>
        <v>0</v>
      </c>
      <c r="S91" s="137"/>
      <c r="T91" s="139">
        <f>SUM(T92:T98)</f>
        <v>0</v>
      </c>
      <c r="AR91" s="132" t="s">
        <v>80</v>
      </c>
      <c r="AT91" s="140" t="s">
        <v>71</v>
      </c>
      <c r="AU91" s="140" t="s">
        <v>15</v>
      </c>
      <c r="AY91" s="132" t="s">
        <v>154</v>
      </c>
      <c r="BK91" s="141">
        <f>SUM(BK92:BK98)</f>
        <v>0</v>
      </c>
    </row>
    <row r="92" spans="1:65" s="2" customFormat="1" ht="16.5" customHeight="1">
      <c r="A92" s="34"/>
      <c r="B92" s="144"/>
      <c r="C92" s="145" t="s">
        <v>249</v>
      </c>
      <c r="D92" s="145" t="s">
        <v>157</v>
      </c>
      <c r="E92" s="146" t="s">
        <v>4364</v>
      </c>
      <c r="F92" s="147" t="s">
        <v>4365</v>
      </c>
      <c r="G92" s="148" t="s">
        <v>183</v>
      </c>
      <c r="H92" s="149">
        <v>80</v>
      </c>
      <c r="I92" s="150"/>
      <c r="J92" s="151">
        <f aca="true" t="shared" si="0" ref="J92:J98">ROUND(I92*H92,2)</f>
        <v>0</v>
      </c>
      <c r="K92" s="147" t="s">
        <v>3</v>
      </c>
      <c r="L92" s="35"/>
      <c r="M92" s="152" t="s">
        <v>3</v>
      </c>
      <c r="N92" s="153" t="s">
        <v>43</v>
      </c>
      <c r="O92" s="55"/>
      <c r="P92" s="154">
        <f aca="true" t="shared" si="1" ref="P92:P98">O92*H92</f>
        <v>0</v>
      </c>
      <c r="Q92" s="154">
        <v>0</v>
      </c>
      <c r="R92" s="154">
        <f aca="true" t="shared" si="2" ref="R92:R98">Q92*H92</f>
        <v>0</v>
      </c>
      <c r="S92" s="154">
        <v>0</v>
      </c>
      <c r="T92" s="155">
        <f aca="true" t="shared" si="3" ref="T92:T98">S92*H92</f>
        <v>0</v>
      </c>
      <c r="U92" s="34"/>
      <c r="V92" s="34"/>
      <c r="W92" s="34"/>
      <c r="X92" s="34"/>
      <c r="Y92" s="34"/>
      <c r="Z92" s="34"/>
      <c r="AA92" s="34"/>
      <c r="AB92" s="34"/>
      <c r="AC92" s="34"/>
      <c r="AD92" s="34"/>
      <c r="AE92" s="34"/>
      <c r="AR92" s="156" t="s">
        <v>180</v>
      </c>
      <c r="AT92" s="156" t="s">
        <v>157</v>
      </c>
      <c r="AU92" s="156" t="s">
        <v>80</v>
      </c>
      <c r="AY92" s="19" t="s">
        <v>154</v>
      </c>
      <c r="BE92" s="157">
        <f aca="true" t="shared" si="4" ref="BE92:BE98">IF(N92="základní",J92,0)</f>
        <v>0</v>
      </c>
      <c r="BF92" s="157">
        <f aca="true" t="shared" si="5" ref="BF92:BF98">IF(N92="snížená",J92,0)</f>
        <v>0</v>
      </c>
      <c r="BG92" s="157">
        <f aca="true" t="shared" si="6" ref="BG92:BG98">IF(N92="zákl. přenesená",J92,0)</f>
        <v>0</v>
      </c>
      <c r="BH92" s="157">
        <f aca="true" t="shared" si="7" ref="BH92:BH98">IF(N92="sníž. přenesená",J92,0)</f>
        <v>0</v>
      </c>
      <c r="BI92" s="157">
        <f aca="true" t="shared" si="8" ref="BI92:BI98">IF(N92="nulová",J92,0)</f>
        <v>0</v>
      </c>
      <c r="BJ92" s="19" t="s">
        <v>15</v>
      </c>
      <c r="BK92" s="157">
        <f aca="true" t="shared" si="9" ref="BK92:BK98">ROUND(I92*H92,2)</f>
        <v>0</v>
      </c>
      <c r="BL92" s="19" t="s">
        <v>180</v>
      </c>
      <c r="BM92" s="156" t="s">
        <v>4366</v>
      </c>
    </row>
    <row r="93" spans="1:65" s="2" customFormat="1" ht="16.5" customHeight="1">
      <c r="A93" s="34"/>
      <c r="B93" s="144"/>
      <c r="C93" s="145" t="s">
        <v>254</v>
      </c>
      <c r="D93" s="145" t="s">
        <v>157</v>
      </c>
      <c r="E93" s="146" t="s">
        <v>4367</v>
      </c>
      <c r="F93" s="147" t="s">
        <v>4368</v>
      </c>
      <c r="G93" s="148" t="s">
        <v>3834</v>
      </c>
      <c r="H93" s="149">
        <v>4</v>
      </c>
      <c r="I93" s="150"/>
      <c r="J93" s="151">
        <f t="shared" si="0"/>
        <v>0</v>
      </c>
      <c r="K93" s="147" t="s">
        <v>3</v>
      </c>
      <c r="L93" s="35"/>
      <c r="M93" s="152" t="s">
        <v>3</v>
      </c>
      <c r="N93" s="153" t="s">
        <v>43</v>
      </c>
      <c r="O93" s="55"/>
      <c r="P93" s="154">
        <f t="shared" si="1"/>
        <v>0</v>
      </c>
      <c r="Q93" s="154">
        <v>0</v>
      </c>
      <c r="R93" s="154">
        <f t="shared" si="2"/>
        <v>0</v>
      </c>
      <c r="S93" s="154">
        <v>0</v>
      </c>
      <c r="T93" s="155">
        <f t="shared" si="3"/>
        <v>0</v>
      </c>
      <c r="U93" s="34"/>
      <c r="V93" s="34"/>
      <c r="W93" s="34"/>
      <c r="X93" s="34"/>
      <c r="Y93" s="34"/>
      <c r="Z93" s="34"/>
      <c r="AA93" s="34"/>
      <c r="AB93" s="34"/>
      <c r="AC93" s="34"/>
      <c r="AD93" s="34"/>
      <c r="AE93" s="34"/>
      <c r="AR93" s="156" t="s">
        <v>180</v>
      </c>
      <c r="AT93" s="156" t="s">
        <v>157</v>
      </c>
      <c r="AU93" s="156" t="s">
        <v>80</v>
      </c>
      <c r="AY93" s="19" t="s">
        <v>154</v>
      </c>
      <c r="BE93" s="157">
        <f t="shared" si="4"/>
        <v>0</v>
      </c>
      <c r="BF93" s="157">
        <f t="shared" si="5"/>
        <v>0</v>
      </c>
      <c r="BG93" s="157">
        <f t="shared" si="6"/>
        <v>0</v>
      </c>
      <c r="BH93" s="157">
        <f t="shared" si="7"/>
        <v>0</v>
      </c>
      <c r="BI93" s="157">
        <f t="shared" si="8"/>
        <v>0</v>
      </c>
      <c r="BJ93" s="19" t="s">
        <v>15</v>
      </c>
      <c r="BK93" s="157">
        <f t="shared" si="9"/>
        <v>0</v>
      </c>
      <c r="BL93" s="19" t="s">
        <v>180</v>
      </c>
      <c r="BM93" s="156" t="s">
        <v>4369</v>
      </c>
    </row>
    <row r="94" spans="1:65" s="2" customFormat="1" ht="16.5" customHeight="1">
      <c r="A94" s="34"/>
      <c r="B94" s="144"/>
      <c r="C94" s="145" t="s">
        <v>260</v>
      </c>
      <c r="D94" s="145" t="s">
        <v>157</v>
      </c>
      <c r="E94" s="146" t="s">
        <v>4370</v>
      </c>
      <c r="F94" s="147" t="s">
        <v>4371</v>
      </c>
      <c r="G94" s="148" t="s">
        <v>183</v>
      </c>
      <c r="H94" s="149">
        <v>40</v>
      </c>
      <c r="I94" s="150"/>
      <c r="J94" s="151">
        <f t="shared" si="0"/>
        <v>0</v>
      </c>
      <c r="K94" s="147" t="s">
        <v>3</v>
      </c>
      <c r="L94" s="35"/>
      <c r="M94" s="152" t="s">
        <v>3</v>
      </c>
      <c r="N94" s="153" t="s">
        <v>43</v>
      </c>
      <c r="O94" s="55"/>
      <c r="P94" s="154">
        <f t="shared" si="1"/>
        <v>0</v>
      </c>
      <c r="Q94" s="154">
        <v>0</v>
      </c>
      <c r="R94" s="154">
        <f t="shared" si="2"/>
        <v>0</v>
      </c>
      <c r="S94" s="154">
        <v>0</v>
      </c>
      <c r="T94" s="155">
        <f t="shared" si="3"/>
        <v>0</v>
      </c>
      <c r="U94" s="34"/>
      <c r="V94" s="34"/>
      <c r="W94" s="34"/>
      <c r="X94" s="34"/>
      <c r="Y94" s="34"/>
      <c r="Z94" s="34"/>
      <c r="AA94" s="34"/>
      <c r="AB94" s="34"/>
      <c r="AC94" s="34"/>
      <c r="AD94" s="34"/>
      <c r="AE94" s="34"/>
      <c r="AR94" s="156" t="s">
        <v>180</v>
      </c>
      <c r="AT94" s="156" t="s">
        <v>157</v>
      </c>
      <c r="AU94" s="156" t="s">
        <v>80</v>
      </c>
      <c r="AY94" s="19" t="s">
        <v>154</v>
      </c>
      <c r="BE94" s="157">
        <f t="shared" si="4"/>
        <v>0</v>
      </c>
      <c r="BF94" s="157">
        <f t="shared" si="5"/>
        <v>0</v>
      </c>
      <c r="BG94" s="157">
        <f t="shared" si="6"/>
        <v>0</v>
      </c>
      <c r="BH94" s="157">
        <f t="shared" si="7"/>
        <v>0</v>
      </c>
      <c r="BI94" s="157">
        <f t="shared" si="8"/>
        <v>0</v>
      </c>
      <c r="BJ94" s="19" t="s">
        <v>15</v>
      </c>
      <c r="BK94" s="157">
        <f t="shared" si="9"/>
        <v>0</v>
      </c>
      <c r="BL94" s="19" t="s">
        <v>180</v>
      </c>
      <c r="BM94" s="156" t="s">
        <v>4372</v>
      </c>
    </row>
    <row r="95" spans="1:65" s="2" customFormat="1" ht="16.5" customHeight="1">
      <c r="A95" s="34"/>
      <c r="B95" s="144"/>
      <c r="C95" s="145" t="s">
        <v>266</v>
      </c>
      <c r="D95" s="145" t="s">
        <v>157</v>
      </c>
      <c r="E95" s="146" t="s">
        <v>4373</v>
      </c>
      <c r="F95" s="147" t="s">
        <v>4374</v>
      </c>
      <c r="G95" s="148" t="s">
        <v>183</v>
      </c>
      <c r="H95" s="149">
        <v>60</v>
      </c>
      <c r="I95" s="150"/>
      <c r="J95" s="151">
        <f t="shared" si="0"/>
        <v>0</v>
      </c>
      <c r="K95" s="147" t="s">
        <v>3</v>
      </c>
      <c r="L95" s="35"/>
      <c r="M95" s="152" t="s">
        <v>3</v>
      </c>
      <c r="N95" s="153" t="s">
        <v>43</v>
      </c>
      <c r="O95" s="55"/>
      <c r="P95" s="154">
        <f t="shared" si="1"/>
        <v>0</v>
      </c>
      <c r="Q95" s="154">
        <v>0</v>
      </c>
      <c r="R95" s="154">
        <f t="shared" si="2"/>
        <v>0</v>
      </c>
      <c r="S95" s="154">
        <v>0</v>
      </c>
      <c r="T95" s="155">
        <f t="shared" si="3"/>
        <v>0</v>
      </c>
      <c r="U95" s="34"/>
      <c r="V95" s="34"/>
      <c r="W95" s="34"/>
      <c r="X95" s="34"/>
      <c r="Y95" s="34"/>
      <c r="Z95" s="34"/>
      <c r="AA95" s="34"/>
      <c r="AB95" s="34"/>
      <c r="AC95" s="34"/>
      <c r="AD95" s="34"/>
      <c r="AE95" s="34"/>
      <c r="AR95" s="156" t="s">
        <v>180</v>
      </c>
      <c r="AT95" s="156" t="s">
        <v>157</v>
      </c>
      <c r="AU95" s="156" t="s">
        <v>80</v>
      </c>
      <c r="AY95" s="19" t="s">
        <v>154</v>
      </c>
      <c r="BE95" s="157">
        <f t="shared" si="4"/>
        <v>0</v>
      </c>
      <c r="BF95" s="157">
        <f t="shared" si="5"/>
        <v>0</v>
      </c>
      <c r="BG95" s="157">
        <f t="shared" si="6"/>
        <v>0</v>
      </c>
      <c r="BH95" s="157">
        <f t="shared" si="7"/>
        <v>0</v>
      </c>
      <c r="BI95" s="157">
        <f t="shared" si="8"/>
        <v>0</v>
      </c>
      <c r="BJ95" s="19" t="s">
        <v>15</v>
      </c>
      <c r="BK95" s="157">
        <f t="shared" si="9"/>
        <v>0</v>
      </c>
      <c r="BL95" s="19" t="s">
        <v>180</v>
      </c>
      <c r="BM95" s="156" t="s">
        <v>4375</v>
      </c>
    </row>
    <row r="96" spans="1:65" s="2" customFormat="1" ht="16.5" customHeight="1">
      <c r="A96" s="34"/>
      <c r="B96" s="144"/>
      <c r="C96" s="145" t="s">
        <v>271</v>
      </c>
      <c r="D96" s="145" t="s">
        <v>157</v>
      </c>
      <c r="E96" s="146" t="s">
        <v>4376</v>
      </c>
      <c r="F96" s="147" t="s">
        <v>4377</v>
      </c>
      <c r="G96" s="148" t="s">
        <v>3834</v>
      </c>
      <c r="H96" s="149">
        <v>4</v>
      </c>
      <c r="I96" s="150"/>
      <c r="J96" s="151">
        <f t="shared" si="0"/>
        <v>0</v>
      </c>
      <c r="K96" s="147" t="s">
        <v>3</v>
      </c>
      <c r="L96" s="35"/>
      <c r="M96" s="152" t="s">
        <v>3</v>
      </c>
      <c r="N96" s="153" t="s">
        <v>43</v>
      </c>
      <c r="O96" s="55"/>
      <c r="P96" s="154">
        <f t="shared" si="1"/>
        <v>0</v>
      </c>
      <c r="Q96" s="154">
        <v>0</v>
      </c>
      <c r="R96" s="154">
        <f t="shared" si="2"/>
        <v>0</v>
      </c>
      <c r="S96" s="154">
        <v>0</v>
      </c>
      <c r="T96" s="155">
        <f t="shared" si="3"/>
        <v>0</v>
      </c>
      <c r="U96" s="34"/>
      <c r="V96" s="34"/>
      <c r="W96" s="34"/>
      <c r="X96" s="34"/>
      <c r="Y96" s="34"/>
      <c r="Z96" s="34"/>
      <c r="AA96" s="34"/>
      <c r="AB96" s="34"/>
      <c r="AC96" s="34"/>
      <c r="AD96" s="34"/>
      <c r="AE96" s="34"/>
      <c r="AR96" s="156" t="s">
        <v>180</v>
      </c>
      <c r="AT96" s="156" t="s">
        <v>157</v>
      </c>
      <c r="AU96" s="156" t="s">
        <v>80</v>
      </c>
      <c r="AY96" s="19" t="s">
        <v>154</v>
      </c>
      <c r="BE96" s="157">
        <f t="shared" si="4"/>
        <v>0</v>
      </c>
      <c r="BF96" s="157">
        <f t="shared" si="5"/>
        <v>0</v>
      </c>
      <c r="BG96" s="157">
        <f t="shared" si="6"/>
        <v>0</v>
      </c>
      <c r="BH96" s="157">
        <f t="shared" si="7"/>
        <v>0</v>
      </c>
      <c r="BI96" s="157">
        <f t="shared" si="8"/>
        <v>0</v>
      </c>
      <c r="BJ96" s="19" t="s">
        <v>15</v>
      </c>
      <c r="BK96" s="157">
        <f t="shared" si="9"/>
        <v>0</v>
      </c>
      <c r="BL96" s="19" t="s">
        <v>180</v>
      </c>
      <c r="BM96" s="156" t="s">
        <v>4378</v>
      </c>
    </row>
    <row r="97" spans="1:65" s="2" customFormat="1" ht="16.5" customHeight="1">
      <c r="A97" s="34"/>
      <c r="B97" s="144"/>
      <c r="C97" s="145" t="s">
        <v>9</v>
      </c>
      <c r="D97" s="145" t="s">
        <v>157</v>
      </c>
      <c r="E97" s="146" t="s">
        <v>4379</v>
      </c>
      <c r="F97" s="147" t="s">
        <v>4380</v>
      </c>
      <c r="G97" s="148" t="s">
        <v>160</v>
      </c>
      <c r="H97" s="149">
        <v>0.4</v>
      </c>
      <c r="I97" s="150"/>
      <c r="J97" s="151">
        <f t="shared" si="0"/>
        <v>0</v>
      </c>
      <c r="K97" s="147" t="s">
        <v>3</v>
      </c>
      <c r="L97" s="35"/>
      <c r="M97" s="152" t="s">
        <v>3</v>
      </c>
      <c r="N97" s="153" t="s">
        <v>43</v>
      </c>
      <c r="O97" s="55"/>
      <c r="P97" s="154">
        <f t="shared" si="1"/>
        <v>0</v>
      </c>
      <c r="Q97" s="154">
        <v>0</v>
      </c>
      <c r="R97" s="154">
        <f t="shared" si="2"/>
        <v>0</v>
      </c>
      <c r="S97" s="154">
        <v>0</v>
      </c>
      <c r="T97" s="155">
        <f t="shared" si="3"/>
        <v>0</v>
      </c>
      <c r="U97" s="34"/>
      <c r="V97" s="34"/>
      <c r="W97" s="34"/>
      <c r="X97" s="34"/>
      <c r="Y97" s="34"/>
      <c r="Z97" s="34"/>
      <c r="AA97" s="34"/>
      <c r="AB97" s="34"/>
      <c r="AC97" s="34"/>
      <c r="AD97" s="34"/>
      <c r="AE97" s="34"/>
      <c r="AR97" s="156" t="s">
        <v>180</v>
      </c>
      <c r="AT97" s="156" t="s">
        <v>157</v>
      </c>
      <c r="AU97" s="156" t="s">
        <v>80</v>
      </c>
      <c r="AY97" s="19" t="s">
        <v>154</v>
      </c>
      <c r="BE97" s="157">
        <f t="shared" si="4"/>
        <v>0</v>
      </c>
      <c r="BF97" s="157">
        <f t="shared" si="5"/>
        <v>0</v>
      </c>
      <c r="BG97" s="157">
        <f t="shared" si="6"/>
        <v>0</v>
      </c>
      <c r="BH97" s="157">
        <f t="shared" si="7"/>
        <v>0</v>
      </c>
      <c r="BI97" s="157">
        <f t="shared" si="8"/>
        <v>0</v>
      </c>
      <c r="BJ97" s="19" t="s">
        <v>15</v>
      </c>
      <c r="BK97" s="157">
        <f t="shared" si="9"/>
        <v>0</v>
      </c>
      <c r="BL97" s="19" t="s">
        <v>180</v>
      </c>
      <c r="BM97" s="156" t="s">
        <v>4381</v>
      </c>
    </row>
    <row r="98" spans="1:65" s="2" customFormat="1" ht="16.5" customHeight="1">
      <c r="A98" s="34"/>
      <c r="B98" s="144"/>
      <c r="C98" s="145" t="s">
        <v>180</v>
      </c>
      <c r="D98" s="145" t="s">
        <v>157</v>
      </c>
      <c r="E98" s="146" t="s">
        <v>4382</v>
      </c>
      <c r="F98" s="147" t="s">
        <v>4383</v>
      </c>
      <c r="G98" s="148" t="s">
        <v>405</v>
      </c>
      <c r="H98" s="149">
        <v>0.3</v>
      </c>
      <c r="I98" s="150"/>
      <c r="J98" s="151">
        <f t="shared" si="0"/>
        <v>0</v>
      </c>
      <c r="K98" s="147" t="s">
        <v>3</v>
      </c>
      <c r="L98" s="35"/>
      <c r="M98" s="152" t="s">
        <v>3</v>
      </c>
      <c r="N98" s="153" t="s">
        <v>43</v>
      </c>
      <c r="O98" s="55"/>
      <c r="P98" s="154">
        <f t="shared" si="1"/>
        <v>0</v>
      </c>
      <c r="Q98" s="154">
        <v>0</v>
      </c>
      <c r="R98" s="154">
        <f t="shared" si="2"/>
        <v>0</v>
      </c>
      <c r="S98" s="154">
        <v>0</v>
      </c>
      <c r="T98" s="155">
        <f t="shared" si="3"/>
        <v>0</v>
      </c>
      <c r="U98" s="34"/>
      <c r="V98" s="34"/>
      <c r="W98" s="34"/>
      <c r="X98" s="34"/>
      <c r="Y98" s="34"/>
      <c r="Z98" s="34"/>
      <c r="AA98" s="34"/>
      <c r="AB98" s="34"/>
      <c r="AC98" s="34"/>
      <c r="AD98" s="34"/>
      <c r="AE98" s="34"/>
      <c r="AR98" s="156" t="s">
        <v>180</v>
      </c>
      <c r="AT98" s="156" t="s">
        <v>157</v>
      </c>
      <c r="AU98" s="156" t="s">
        <v>80</v>
      </c>
      <c r="AY98" s="19" t="s">
        <v>154</v>
      </c>
      <c r="BE98" s="157">
        <f t="shared" si="4"/>
        <v>0</v>
      </c>
      <c r="BF98" s="157">
        <f t="shared" si="5"/>
        <v>0</v>
      </c>
      <c r="BG98" s="157">
        <f t="shared" si="6"/>
        <v>0</v>
      </c>
      <c r="BH98" s="157">
        <f t="shared" si="7"/>
        <v>0</v>
      </c>
      <c r="BI98" s="157">
        <f t="shared" si="8"/>
        <v>0</v>
      </c>
      <c r="BJ98" s="19" t="s">
        <v>15</v>
      </c>
      <c r="BK98" s="157">
        <f t="shared" si="9"/>
        <v>0</v>
      </c>
      <c r="BL98" s="19" t="s">
        <v>180</v>
      </c>
      <c r="BM98" s="156" t="s">
        <v>4384</v>
      </c>
    </row>
    <row r="99" spans="2:63" s="12" customFormat="1" ht="22.8" customHeight="1">
      <c r="B99" s="131"/>
      <c r="D99" s="132" t="s">
        <v>71</v>
      </c>
      <c r="E99" s="142" t="s">
        <v>3169</v>
      </c>
      <c r="F99" s="142" t="s">
        <v>4385</v>
      </c>
      <c r="I99" s="134"/>
      <c r="J99" s="143">
        <f>BK99</f>
        <v>0</v>
      </c>
      <c r="L99" s="131"/>
      <c r="M99" s="136"/>
      <c r="N99" s="137"/>
      <c r="O99" s="137"/>
      <c r="P99" s="138">
        <f>SUM(P100:P103)</f>
        <v>0</v>
      </c>
      <c r="Q99" s="137"/>
      <c r="R99" s="138">
        <f>SUM(R100:R103)</f>
        <v>0</v>
      </c>
      <c r="S99" s="137"/>
      <c r="T99" s="139">
        <f>SUM(T100:T103)</f>
        <v>0</v>
      </c>
      <c r="AR99" s="132" t="s">
        <v>80</v>
      </c>
      <c r="AT99" s="140" t="s">
        <v>71</v>
      </c>
      <c r="AU99" s="140" t="s">
        <v>15</v>
      </c>
      <c r="AY99" s="132" t="s">
        <v>154</v>
      </c>
      <c r="BK99" s="141">
        <f>SUM(BK100:BK103)</f>
        <v>0</v>
      </c>
    </row>
    <row r="100" spans="1:65" s="2" customFormat="1" ht="16.5" customHeight="1">
      <c r="A100" s="34"/>
      <c r="B100" s="144"/>
      <c r="C100" s="145" t="s">
        <v>107</v>
      </c>
      <c r="D100" s="145" t="s">
        <v>157</v>
      </c>
      <c r="E100" s="146" t="s">
        <v>4386</v>
      </c>
      <c r="F100" s="147" t="s">
        <v>4387</v>
      </c>
      <c r="G100" s="148" t="s">
        <v>4279</v>
      </c>
      <c r="H100" s="149">
        <v>0.2</v>
      </c>
      <c r="I100" s="150"/>
      <c r="J100" s="151">
        <f>ROUND(I100*H100,2)</f>
        <v>0</v>
      </c>
      <c r="K100" s="147" t="s">
        <v>3</v>
      </c>
      <c r="L100" s="35"/>
      <c r="M100" s="152" t="s">
        <v>3</v>
      </c>
      <c r="N100" s="153" t="s">
        <v>43</v>
      </c>
      <c r="O100" s="55"/>
      <c r="P100" s="154">
        <f>O100*H100</f>
        <v>0</v>
      </c>
      <c r="Q100" s="154">
        <v>0</v>
      </c>
      <c r="R100" s="154">
        <f>Q100*H100</f>
        <v>0</v>
      </c>
      <c r="S100" s="154">
        <v>0</v>
      </c>
      <c r="T100" s="155">
        <f>S100*H100</f>
        <v>0</v>
      </c>
      <c r="U100" s="34"/>
      <c r="V100" s="34"/>
      <c r="W100" s="34"/>
      <c r="X100" s="34"/>
      <c r="Y100" s="34"/>
      <c r="Z100" s="34"/>
      <c r="AA100" s="34"/>
      <c r="AB100" s="34"/>
      <c r="AC100" s="34"/>
      <c r="AD100" s="34"/>
      <c r="AE100" s="34"/>
      <c r="AR100" s="156" t="s">
        <v>180</v>
      </c>
      <c r="AT100" s="156" t="s">
        <v>157</v>
      </c>
      <c r="AU100" s="156" t="s">
        <v>80</v>
      </c>
      <c r="AY100" s="19" t="s">
        <v>154</v>
      </c>
      <c r="BE100" s="157">
        <f>IF(N100="základní",J100,0)</f>
        <v>0</v>
      </c>
      <c r="BF100" s="157">
        <f>IF(N100="snížená",J100,0)</f>
        <v>0</v>
      </c>
      <c r="BG100" s="157">
        <f>IF(N100="zákl. přenesená",J100,0)</f>
        <v>0</v>
      </c>
      <c r="BH100" s="157">
        <f>IF(N100="sníž. přenesená",J100,0)</f>
        <v>0</v>
      </c>
      <c r="BI100" s="157">
        <f>IF(N100="nulová",J100,0)</f>
        <v>0</v>
      </c>
      <c r="BJ100" s="19" t="s">
        <v>15</v>
      </c>
      <c r="BK100" s="157">
        <f>ROUND(I100*H100,2)</f>
        <v>0</v>
      </c>
      <c r="BL100" s="19" t="s">
        <v>180</v>
      </c>
      <c r="BM100" s="156" t="s">
        <v>4388</v>
      </c>
    </row>
    <row r="101" spans="1:65" s="2" customFormat="1" ht="16.5" customHeight="1">
      <c r="A101" s="34"/>
      <c r="B101" s="144"/>
      <c r="C101" s="145" t="s">
        <v>110</v>
      </c>
      <c r="D101" s="145" t="s">
        <v>157</v>
      </c>
      <c r="E101" s="146" t="s">
        <v>4389</v>
      </c>
      <c r="F101" s="147" t="s">
        <v>4390</v>
      </c>
      <c r="G101" s="148" t="s">
        <v>3398</v>
      </c>
      <c r="H101" s="149">
        <v>4</v>
      </c>
      <c r="I101" s="150"/>
      <c r="J101" s="151">
        <f>ROUND(I101*H101,2)</f>
        <v>0</v>
      </c>
      <c r="K101" s="147" t="s">
        <v>3</v>
      </c>
      <c r="L101" s="35"/>
      <c r="M101" s="152" t="s">
        <v>3</v>
      </c>
      <c r="N101" s="153" t="s">
        <v>43</v>
      </c>
      <c r="O101" s="55"/>
      <c r="P101" s="154">
        <f>O101*H101</f>
        <v>0</v>
      </c>
      <c r="Q101" s="154">
        <v>0</v>
      </c>
      <c r="R101" s="154">
        <f>Q101*H101</f>
        <v>0</v>
      </c>
      <c r="S101" s="154">
        <v>0</v>
      </c>
      <c r="T101" s="155">
        <f>S101*H101</f>
        <v>0</v>
      </c>
      <c r="U101" s="34"/>
      <c r="V101" s="34"/>
      <c r="W101" s="34"/>
      <c r="X101" s="34"/>
      <c r="Y101" s="34"/>
      <c r="Z101" s="34"/>
      <c r="AA101" s="34"/>
      <c r="AB101" s="34"/>
      <c r="AC101" s="34"/>
      <c r="AD101" s="34"/>
      <c r="AE101" s="34"/>
      <c r="AR101" s="156" t="s">
        <v>180</v>
      </c>
      <c r="AT101" s="156" t="s">
        <v>157</v>
      </c>
      <c r="AU101" s="156" t="s">
        <v>80</v>
      </c>
      <c r="AY101" s="19" t="s">
        <v>154</v>
      </c>
      <c r="BE101" s="157">
        <f>IF(N101="základní",J101,0)</f>
        <v>0</v>
      </c>
      <c r="BF101" s="157">
        <f>IF(N101="snížená",J101,0)</f>
        <v>0</v>
      </c>
      <c r="BG101" s="157">
        <f>IF(N101="zákl. přenesená",J101,0)</f>
        <v>0</v>
      </c>
      <c r="BH101" s="157">
        <f>IF(N101="sníž. přenesená",J101,0)</f>
        <v>0</v>
      </c>
      <c r="BI101" s="157">
        <f>IF(N101="nulová",J101,0)</f>
        <v>0</v>
      </c>
      <c r="BJ101" s="19" t="s">
        <v>15</v>
      </c>
      <c r="BK101" s="157">
        <f>ROUND(I101*H101,2)</f>
        <v>0</v>
      </c>
      <c r="BL101" s="19" t="s">
        <v>180</v>
      </c>
      <c r="BM101" s="156" t="s">
        <v>4391</v>
      </c>
    </row>
    <row r="102" spans="1:65" s="2" customFormat="1" ht="16.5" customHeight="1">
      <c r="A102" s="34"/>
      <c r="B102" s="144"/>
      <c r="C102" s="145" t="s">
        <v>113</v>
      </c>
      <c r="D102" s="145" t="s">
        <v>157</v>
      </c>
      <c r="E102" s="146" t="s">
        <v>4392</v>
      </c>
      <c r="F102" s="147" t="s">
        <v>4393</v>
      </c>
      <c r="G102" s="148" t="s">
        <v>3834</v>
      </c>
      <c r="H102" s="149">
        <v>4</v>
      </c>
      <c r="I102" s="150"/>
      <c r="J102" s="151">
        <f>ROUND(I102*H102,2)</f>
        <v>0</v>
      </c>
      <c r="K102" s="147" t="s">
        <v>3</v>
      </c>
      <c r="L102" s="35"/>
      <c r="M102" s="152" t="s">
        <v>3</v>
      </c>
      <c r="N102" s="153" t="s">
        <v>43</v>
      </c>
      <c r="O102" s="55"/>
      <c r="P102" s="154">
        <f>O102*H102</f>
        <v>0</v>
      </c>
      <c r="Q102" s="154">
        <v>0</v>
      </c>
      <c r="R102" s="154">
        <f>Q102*H102</f>
        <v>0</v>
      </c>
      <c r="S102" s="154">
        <v>0</v>
      </c>
      <c r="T102" s="155">
        <f>S102*H102</f>
        <v>0</v>
      </c>
      <c r="U102" s="34"/>
      <c r="V102" s="34"/>
      <c r="W102" s="34"/>
      <c r="X102" s="34"/>
      <c r="Y102" s="34"/>
      <c r="Z102" s="34"/>
      <c r="AA102" s="34"/>
      <c r="AB102" s="34"/>
      <c r="AC102" s="34"/>
      <c r="AD102" s="34"/>
      <c r="AE102" s="34"/>
      <c r="AR102" s="156" t="s">
        <v>180</v>
      </c>
      <c r="AT102" s="156" t="s">
        <v>157</v>
      </c>
      <c r="AU102" s="156" t="s">
        <v>80</v>
      </c>
      <c r="AY102" s="19" t="s">
        <v>154</v>
      </c>
      <c r="BE102" s="157">
        <f>IF(N102="základní",J102,0)</f>
        <v>0</v>
      </c>
      <c r="BF102" s="157">
        <f>IF(N102="snížená",J102,0)</f>
        <v>0</v>
      </c>
      <c r="BG102" s="157">
        <f>IF(N102="zákl. přenesená",J102,0)</f>
        <v>0</v>
      </c>
      <c r="BH102" s="157">
        <f>IF(N102="sníž. přenesená",J102,0)</f>
        <v>0</v>
      </c>
      <c r="BI102" s="157">
        <f>IF(N102="nulová",J102,0)</f>
        <v>0</v>
      </c>
      <c r="BJ102" s="19" t="s">
        <v>15</v>
      </c>
      <c r="BK102" s="157">
        <f>ROUND(I102*H102,2)</f>
        <v>0</v>
      </c>
      <c r="BL102" s="19" t="s">
        <v>180</v>
      </c>
      <c r="BM102" s="156" t="s">
        <v>4394</v>
      </c>
    </row>
    <row r="103" spans="1:65" s="2" customFormat="1" ht="16.5" customHeight="1">
      <c r="A103" s="34"/>
      <c r="B103" s="144"/>
      <c r="C103" s="145" t="s">
        <v>176</v>
      </c>
      <c r="D103" s="145" t="s">
        <v>157</v>
      </c>
      <c r="E103" s="146" t="s">
        <v>4395</v>
      </c>
      <c r="F103" s="147" t="s">
        <v>4396</v>
      </c>
      <c r="G103" s="148" t="s">
        <v>183</v>
      </c>
      <c r="H103" s="149">
        <v>80</v>
      </c>
      <c r="I103" s="150"/>
      <c r="J103" s="151">
        <f>ROUND(I103*H103,2)</f>
        <v>0</v>
      </c>
      <c r="K103" s="147" t="s">
        <v>3</v>
      </c>
      <c r="L103" s="35"/>
      <c r="M103" s="152" t="s">
        <v>3</v>
      </c>
      <c r="N103" s="153" t="s">
        <v>43</v>
      </c>
      <c r="O103" s="55"/>
      <c r="P103" s="154">
        <f>O103*H103</f>
        <v>0</v>
      </c>
      <c r="Q103" s="154">
        <v>0</v>
      </c>
      <c r="R103" s="154">
        <f>Q103*H103</f>
        <v>0</v>
      </c>
      <c r="S103" s="154">
        <v>0</v>
      </c>
      <c r="T103" s="155">
        <f>S103*H103</f>
        <v>0</v>
      </c>
      <c r="U103" s="34"/>
      <c r="V103" s="34"/>
      <c r="W103" s="34"/>
      <c r="X103" s="34"/>
      <c r="Y103" s="34"/>
      <c r="Z103" s="34"/>
      <c r="AA103" s="34"/>
      <c r="AB103" s="34"/>
      <c r="AC103" s="34"/>
      <c r="AD103" s="34"/>
      <c r="AE103" s="34"/>
      <c r="AR103" s="156" t="s">
        <v>180</v>
      </c>
      <c r="AT103" s="156" t="s">
        <v>157</v>
      </c>
      <c r="AU103" s="156" t="s">
        <v>80</v>
      </c>
      <c r="AY103" s="19" t="s">
        <v>154</v>
      </c>
      <c r="BE103" s="157">
        <f>IF(N103="základní",J103,0)</f>
        <v>0</v>
      </c>
      <c r="BF103" s="157">
        <f>IF(N103="snížená",J103,0)</f>
        <v>0</v>
      </c>
      <c r="BG103" s="157">
        <f>IF(N103="zákl. přenesená",J103,0)</f>
        <v>0</v>
      </c>
      <c r="BH103" s="157">
        <f>IF(N103="sníž. přenesená",J103,0)</f>
        <v>0</v>
      </c>
      <c r="BI103" s="157">
        <f>IF(N103="nulová",J103,0)</f>
        <v>0</v>
      </c>
      <c r="BJ103" s="19" t="s">
        <v>15</v>
      </c>
      <c r="BK103" s="157">
        <f>ROUND(I103*H103,2)</f>
        <v>0</v>
      </c>
      <c r="BL103" s="19" t="s">
        <v>180</v>
      </c>
      <c r="BM103" s="156" t="s">
        <v>4397</v>
      </c>
    </row>
    <row r="104" spans="2:63" s="12" customFormat="1" ht="22.8" customHeight="1">
      <c r="B104" s="131"/>
      <c r="D104" s="132" t="s">
        <v>71</v>
      </c>
      <c r="E104" s="142" t="s">
        <v>4398</v>
      </c>
      <c r="F104" s="142" t="s">
        <v>3394</v>
      </c>
      <c r="I104" s="134"/>
      <c r="J104" s="143">
        <f>BK104</f>
        <v>0</v>
      </c>
      <c r="L104" s="131"/>
      <c r="M104" s="136"/>
      <c r="N104" s="137"/>
      <c r="O104" s="137"/>
      <c r="P104" s="138">
        <f>SUM(P105:P109)</f>
        <v>0</v>
      </c>
      <c r="Q104" s="137"/>
      <c r="R104" s="138">
        <f>SUM(R105:R109)</f>
        <v>0</v>
      </c>
      <c r="S104" s="137"/>
      <c r="T104" s="139">
        <f>SUM(T105:T109)</f>
        <v>0</v>
      </c>
      <c r="AR104" s="132" t="s">
        <v>80</v>
      </c>
      <c r="AT104" s="140" t="s">
        <v>71</v>
      </c>
      <c r="AU104" s="140" t="s">
        <v>15</v>
      </c>
      <c r="AY104" s="132" t="s">
        <v>154</v>
      </c>
      <c r="BK104" s="141">
        <f>SUM(BK105:BK109)</f>
        <v>0</v>
      </c>
    </row>
    <row r="105" spans="1:65" s="2" customFormat="1" ht="16.5" customHeight="1">
      <c r="A105" s="34"/>
      <c r="B105" s="144"/>
      <c r="C105" s="145" t="s">
        <v>15</v>
      </c>
      <c r="D105" s="145" t="s">
        <v>157</v>
      </c>
      <c r="E105" s="146" t="s">
        <v>4399</v>
      </c>
      <c r="F105" s="147" t="s">
        <v>4400</v>
      </c>
      <c r="G105" s="148" t="s">
        <v>3834</v>
      </c>
      <c r="H105" s="149">
        <v>1</v>
      </c>
      <c r="I105" s="150"/>
      <c r="J105" s="151">
        <f>ROUND(I105*H105,2)</f>
        <v>0</v>
      </c>
      <c r="K105" s="147" t="s">
        <v>3</v>
      </c>
      <c r="L105" s="35"/>
      <c r="M105" s="152" t="s">
        <v>3</v>
      </c>
      <c r="N105" s="153" t="s">
        <v>43</v>
      </c>
      <c r="O105" s="55"/>
      <c r="P105" s="154">
        <f>O105*H105</f>
        <v>0</v>
      </c>
      <c r="Q105" s="154">
        <v>0</v>
      </c>
      <c r="R105" s="154">
        <f>Q105*H105</f>
        <v>0</v>
      </c>
      <c r="S105" s="154">
        <v>0</v>
      </c>
      <c r="T105" s="155">
        <f>S105*H105</f>
        <v>0</v>
      </c>
      <c r="U105" s="34"/>
      <c r="V105" s="34"/>
      <c r="W105" s="34"/>
      <c r="X105" s="34"/>
      <c r="Y105" s="34"/>
      <c r="Z105" s="34"/>
      <c r="AA105" s="34"/>
      <c r="AB105" s="34"/>
      <c r="AC105" s="34"/>
      <c r="AD105" s="34"/>
      <c r="AE105" s="34"/>
      <c r="AR105" s="156" t="s">
        <v>180</v>
      </c>
      <c r="AT105" s="156" t="s">
        <v>157</v>
      </c>
      <c r="AU105" s="156" t="s">
        <v>80</v>
      </c>
      <c r="AY105" s="19" t="s">
        <v>154</v>
      </c>
      <c r="BE105" s="157">
        <f>IF(N105="základní",J105,0)</f>
        <v>0</v>
      </c>
      <c r="BF105" s="157">
        <f>IF(N105="snížená",J105,0)</f>
        <v>0</v>
      </c>
      <c r="BG105" s="157">
        <f>IF(N105="zákl. přenesená",J105,0)</f>
        <v>0</v>
      </c>
      <c r="BH105" s="157">
        <f>IF(N105="sníž. přenesená",J105,0)</f>
        <v>0</v>
      </c>
      <c r="BI105" s="157">
        <f>IF(N105="nulová",J105,0)</f>
        <v>0</v>
      </c>
      <c r="BJ105" s="19" t="s">
        <v>15</v>
      </c>
      <c r="BK105" s="157">
        <f>ROUND(I105*H105,2)</f>
        <v>0</v>
      </c>
      <c r="BL105" s="19" t="s">
        <v>180</v>
      </c>
      <c r="BM105" s="156" t="s">
        <v>4401</v>
      </c>
    </row>
    <row r="106" spans="1:65" s="2" customFormat="1" ht="16.5" customHeight="1">
      <c r="A106" s="34"/>
      <c r="B106" s="144"/>
      <c r="C106" s="145" t="s">
        <v>80</v>
      </c>
      <c r="D106" s="145" t="s">
        <v>157</v>
      </c>
      <c r="E106" s="146" t="s">
        <v>4402</v>
      </c>
      <c r="F106" s="147" t="s">
        <v>4403</v>
      </c>
      <c r="G106" s="148" t="s">
        <v>183</v>
      </c>
      <c r="H106" s="149">
        <v>80</v>
      </c>
      <c r="I106" s="150"/>
      <c r="J106" s="151">
        <f>ROUND(I106*H106,2)</f>
        <v>0</v>
      </c>
      <c r="K106" s="147" t="s">
        <v>3</v>
      </c>
      <c r="L106" s="35"/>
      <c r="M106" s="152" t="s">
        <v>3</v>
      </c>
      <c r="N106" s="153" t="s">
        <v>43</v>
      </c>
      <c r="O106" s="55"/>
      <c r="P106" s="154">
        <f>O106*H106</f>
        <v>0</v>
      </c>
      <c r="Q106" s="154">
        <v>0</v>
      </c>
      <c r="R106" s="154">
        <f>Q106*H106</f>
        <v>0</v>
      </c>
      <c r="S106" s="154">
        <v>0</v>
      </c>
      <c r="T106" s="155">
        <f>S106*H106</f>
        <v>0</v>
      </c>
      <c r="U106" s="34"/>
      <c r="V106" s="34"/>
      <c r="W106" s="34"/>
      <c r="X106" s="34"/>
      <c r="Y106" s="34"/>
      <c r="Z106" s="34"/>
      <c r="AA106" s="34"/>
      <c r="AB106" s="34"/>
      <c r="AC106" s="34"/>
      <c r="AD106" s="34"/>
      <c r="AE106" s="34"/>
      <c r="AR106" s="156" t="s">
        <v>180</v>
      </c>
      <c r="AT106" s="156" t="s">
        <v>157</v>
      </c>
      <c r="AU106" s="156" t="s">
        <v>80</v>
      </c>
      <c r="AY106" s="19" t="s">
        <v>154</v>
      </c>
      <c r="BE106" s="157">
        <f>IF(N106="základní",J106,0)</f>
        <v>0</v>
      </c>
      <c r="BF106" s="157">
        <f>IF(N106="snížená",J106,0)</f>
        <v>0</v>
      </c>
      <c r="BG106" s="157">
        <f>IF(N106="zákl. přenesená",J106,0)</f>
        <v>0</v>
      </c>
      <c r="BH106" s="157">
        <f>IF(N106="sníž. přenesená",J106,0)</f>
        <v>0</v>
      </c>
      <c r="BI106" s="157">
        <f>IF(N106="nulová",J106,0)</f>
        <v>0</v>
      </c>
      <c r="BJ106" s="19" t="s">
        <v>15</v>
      </c>
      <c r="BK106" s="157">
        <f>ROUND(I106*H106,2)</f>
        <v>0</v>
      </c>
      <c r="BL106" s="19" t="s">
        <v>180</v>
      </c>
      <c r="BM106" s="156" t="s">
        <v>4404</v>
      </c>
    </row>
    <row r="107" spans="1:65" s="2" customFormat="1" ht="16.5" customHeight="1">
      <c r="A107" s="34"/>
      <c r="B107" s="144"/>
      <c r="C107" s="145" t="s">
        <v>90</v>
      </c>
      <c r="D107" s="145" t="s">
        <v>157</v>
      </c>
      <c r="E107" s="146" t="s">
        <v>4405</v>
      </c>
      <c r="F107" s="147" t="s">
        <v>4406</v>
      </c>
      <c r="G107" s="148" t="s">
        <v>3834</v>
      </c>
      <c r="H107" s="149">
        <v>1</v>
      </c>
      <c r="I107" s="150"/>
      <c r="J107" s="151">
        <f>ROUND(I107*H107,2)</f>
        <v>0</v>
      </c>
      <c r="K107" s="147" t="s">
        <v>3</v>
      </c>
      <c r="L107" s="35"/>
      <c r="M107" s="152" t="s">
        <v>3</v>
      </c>
      <c r="N107" s="153" t="s">
        <v>43</v>
      </c>
      <c r="O107" s="55"/>
      <c r="P107" s="154">
        <f>O107*H107</f>
        <v>0</v>
      </c>
      <c r="Q107" s="154">
        <v>0</v>
      </c>
      <c r="R107" s="154">
        <f>Q107*H107</f>
        <v>0</v>
      </c>
      <c r="S107" s="154">
        <v>0</v>
      </c>
      <c r="T107" s="155">
        <f>S107*H107</f>
        <v>0</v>
      </c>
      <c r="U107" s="34"/>
      <c r="V107" s="34"/>
      <c r="W107" s="34"/>
      <c r="X107" s="34"/>
      <c r="Y107" s="34"/>
      <c r="Z107" s="34"/>
      <c r="AA107" s="34"/>
      <c r="AB107" s="34"/>
      <c r="AC107" s="34"/>
      <c r="AD107" s="34"/>
      <c r="AE107" s="34"/>
      <c r="AR107" s="156" t="s">
        <v>180</v>
      </c>
      <c r="AT107" s="156" t="s">
        <v>157</v>
      </c>
      <c r="AU107" s="156" t="s">
        <v>80</v>
      </c>
      <c r="AY107" s="19" t="s">
        <v>154</v>
      </c>
      <c r="BE107" s="157">
        <f>IF(N107="základní",J107,0)</f>
        <v>0</v>
      </c>
      <c r="BF107" s="157">
        <f>IF(N107="snížená",J107,0)</f>
        <v>0</v>
      </c>
      <c r="BG107" s="157">
        <f>IF(N107="zákl. přenesená",J107,0)</f>
        <v>0</v>
      </c>
      <c r="BH107" s="157">
        <f>IF(N107="sníž. přenesená",J107,0)</f>
        <v>0</v>
      </c>
      <c r="BI107" s="157">
        <f>IF(N107="nulová",J107,0)</f>
        <v>0</v>
      </c>
      <c r="BJ107" s="19" t="s">
        <v>15</v>
      </c>
      <c r="BK107" s="157">
        <f>ROUND(I107*H107,2)</f>
        <v>0</v>
      </c>
      <c r="BL107" s="19" t="s">
        <v>180</v>
      </c>
      <c r="BM107" s="156" t="s">
        <v>4407</v>
      </c>
    </row>
    <row r="108" spans="1:65" s="2" customFormat="1" ht="16.5" customHeight="1">
      <c r="A108" s="34"/>
      <c r="B108" s="144"/>
      <c r="C108" s="145" t="s">
        <v>93</v>
      </c>
      <c r="D108" s="145" t="s">
        <v>157</v>
      </c>
      <c r="E108" s="146" t="s">
        <v>4408</v>
      </c>
      <c r="F108" s="147" t="s">
        <v>4409</v>
      </c>
      <c r="G108" s="148" t="s">
        <v>4410</v>
      </c>
      <c r="H108" s="149">
        <v>1</v>
      </c>
      <c r="I108" s="150"/>
      <c r="J108" s="151">
        <f>ROUND(I108*H108,2)</f>
        <v>0</v>
      </c>
      <c r="K108" s="147" t="s">
        <v>3</v>
      </c>
      <c r="L108" s="35"/>
      <c r="M108" s="152" t="s">
        <v>3</v>
      </c>
      <c r="N108" s="153" t="s">
        <v>43</v>
      </c>
      <c r="O108" s="55"/>
      <c r="P108" s="154">
        <f>O108*H108</f>
        <v>0</v>
      </c>
      <c r="Q108" s="154">
        <v>0</v>
      </c>
      <c r="R108" s="154">
        <f>Q108*H108</f>
        <v>0</v>
      </c>
      <c r="S108" s="154">
        <v>0</v>
      </c>
      <c r="T108" s="155">
        <f>S108*H108</f>
        <v>0</v>
      </c>
      <c r="U108" s="34"/>
      <c r="V108" s="34"/>
      <c r="W108" s="34"/>
      <c r="X108" s="34"/>
      <c r="Y108" s="34"/>
      <c r="Z108" s="34"/>
      <c r="AA108" s="34"/>
      <c r="AB108" s="34"/>
      <c r="AC108" s="34"/>
      <c r="AD108" s="34"/>
      <c r="AE108" s="34"/>
      <c r="AR108" s="156" t="s">
        <v>180</v>
      </c>
      <c r="AT108" s="156" t="s">
        <v>157</v>
      </c>
      <c r="AU108" s="156" t="s">
        <v>80</v>
      </c>
      <c r="AY108" s="19" t="s">
        <v>154</v>
      </c>
      <c r="BE108" s="157">
        <f>IF(N108="základní",J108,0)</f>
        <v>0</v>
      </c>
      <c r="BF108" s="157">
        <f>IF(N108="snížená",J108,0)</f>
        <v>0</v>
      </c>
      <c r="BG108" s="157">
        <f>IF(N108="zákl. přenesená",J108,0)</f>
        <v>0</v>
      </c>
      <c r="BH108" s="157">
        <f>IF(N108="sníž. přenesená",J108,0)</f>
        <v>0</v>
      </c>
      <c r="BI108" s="157">
        <f>IF(N108="nulová",J108,0)</f>
        <v>0</v>
      </c>
      <c r="BJ108" s="19" t="s">
        <v>15</v>
      </c>
      <c r="BK108" s="157">
        <f>ROUND(I108*H108,2)</f>
        <v>0</v>
      </c>
      <c r="BL108" s="19" t="s">
        <v>180</v>
      </c>
      <c r="BM108" s="156" t="s">
        <v>4411</v>
      </c>
    </row>
    <row r="109" spans="1:65" s="2" customFormat="1" ht="16.5" customHeight="1">
      <c r="A109" s="34"/>
      <c r="B109" s="144"/>
      <c r="C109" s="145" t="s">
        <v>104</v>
      </c>
      <c r="D109" s="145" t="s">
        <v>157</v>
      </c>
      <c r="E109" s="146" t="s">
        <v>4412</v>
      </c>
      <c r="F109" s="147" t="s">
        <v>4413</v>
      </c>
      <c r="G109" s="148" t="s">
        <v>3834</v>
      </c>
      <c r="H109" s="149">
        <v>1</v>
      </c>
      <c r="I109" s="150"/>
      <c r="J109" s="151">
        <f>ROUND(I109*H109,2)</f>
        <v>0</v>
      </c>
      <c r="K109" s="147" t="s">
        <v>3</v>
      </c>
      <c r="L109" s="35"/>
      <c r="M109" s="187" t="s">
        <v>3</v>
      </c>
      <c r="N109" s="188" t="s">
        <v>43</v>
      </c>
      <c r="O109" s="189"/>
      <c r="P109" s="190">
        <f>O109*H109</f>
        <v>0</v>
      </c>
      <c r="Q109" s="190">
        <v>0</v>
      </c>
      <c r="R109" s="190">
        <f>Q109*H109</f>
        <v>0</v>
      </c>
      <c r="S109" s="190">
        <v>0</v>
      </c>
      <c r="T109" s="191">
        <f>S109*H109</f>
        <v>0</v>
      </c>
      <c r="U109" s="34"/>
      <c r="V109" s="34"/>
      <c r="W109" s="34"/>
      <c r="X109" s="34"/>
      <c r="Y109" s="34"/>
      <c r="Z109" s="34"/>
      <c r="AA109" s="34"/>
      <c r="AB109" s="34"/>
      <c r="AC109" s="34"/>
      <c r="AD109" s="34"/>
      <c r="AE109" s="34"/>
      <c r="AR109" s="156" t="s">
        <v>180</v>
      </c>
      <c r="AT109" s="156" t="s">
        <v>157</v>
      </c>
      <c r="AU109" s="156" t="s">
        <v>80</v>
      </c>
      <c r="AY109" s="19" t="s">
        <v>154</v>
      </c>
      <c r="BE109" s="157">
        <f>IF(N109="základní",J109,0)</f>
        <v>0</v>
      </c>
      <c r="BF109" s="157">
        <f>IF(N109="snížená",J109,0)</f>
        <v>0</v>
      </c>
      <c r="BG109" s="157">
        <f>IF(N109="zákl. přenesená",J109,0)</f>
        <v>0</v>
      </c>
      <c r="BH109" s="157">
        <f>IF(N109="sníž. přenesená",J109,0)</f>
        <v>0</v>
      </c>
      <c r="BI109" s="157">
        <f>IF(N109="nulová",J109,0)</f>
        <v>0</v>
      </c>
      <c r="BJ109" s="19" t="s">
        <v>15</v>
      </c>
      <c r="BK109" s="157">
        <f>ROUND(I109*H109,2)</f>
        <v>0</v>
      </c>
      <c r="BL109" s="19" t="s">
        <v>180</v>
      </c>
      <c r="BM109" s="156" t="s">
        <v>4414</v>
      </c>
    </row>
    <row r="110" spans="1:31" s="2" customFormat="1" ht="6.9" customHeight="1">
      <c r="A110" s="34"/>
      <c r="B110" s="44"/>
      <c r="C110" s="45"/>
      <c r="D110" s="45"/>
      <c r="E110" s="45"/>
      <c r="F110" s="45"/>
      <c r="G110" s="45"/>
      <c r="H110" s="45"/>
      <c r="I110" s="45"/>
      <c r="J110" s="45"/>
      <c r="K110" s="45"/>
      <c r="L110" s="35"/>
      <c r="M110" s="34"/>
      <c r="O110" s="34"/>
      <c r="P110" s="34"/>
      <c r="Q110" s="34"/>
      <c r="R110" s="34"/>
      <c r="S110" s="34"/>
      <c r="T110" s="34"/>
      <c r="U110" s="34"/>
      <c r="V110" s="34"/>
      <c r="W110" s="34"/>
      <c r="X110" s="34"/>
      <c r="Y110" s="34"/>
      <c r="Z110" s="34"/>
      <c r="AA110" s="34"/>
      <c r="AB110" s="34"/>
      <c r="AC110" s="34"/>
      <c r="AD110" s="34"/>
      <c r="AE110" s="34"/>
    </row>
  </sheetData>
  <autoFilter ref="C88:K109"/>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2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6" t="s">
        <v>6</v>
      </c>
      <c r="M2" s="311"/>
      <c r="N2" s="311"/>
      <c r="O2" s="311"/>
      <c r="P2" s="311"/>
      <c r="Q2" s="311"/>
      <c r="R2" s="311"/>
      <c r="S2" s="311"/>
      <c r="T2" s="311"/>
      <c r="U2" s="311"/>
      <c r="V2" s="311"/>
      <c r="AT2" s="19" t="s">
        <v>109</v>
      </c>
    </row>
    <row r="3" spans="2:46" s="1" customFormat="1" ht="6.9" customHeight="1">
      <c r="B3" s="20"/>
      <c r="C3" s="21"/>
      <c r="D3" s="21"/>
      <c r="E3" s="21"/>
      <c r="F3" s="21"/>
      <c r="G3" s="21"/>
      <c r="H3" s="21"/>
      <c r="I3" s="21"/>
      <c r="J3" s="21"/>
      <c r="K3" s="21"/>
      <c r="L3" s="22"/>
      <c r="AT3" s="19" t="s">
        <v>80</v>
      </c>
    </row>
    <row r="4" spans="2:46" s="1" customFormat="1" ht="24.9" customHeight="1">
      <c r="B4" s="22"/>
      <c r="D4" s="23" t="s">
        <v>125</v>
      </c>
      <c r="L4" s="22"/>
      <c r="M4" s="95" t="s">
        <v>11</v>
      </c>
      <c r="AT4" s="19" t="s">
        <v>4</v>
      </c>
    </row>
    <row r="5" spans="2:12" s="1" customFormat="1" ht="6.9"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3032</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3033</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4415</v>
      </c>
      <c r="F11" s="344"/>
      <c r="G11" s="344"/>
      <c r="H11" s="344"/>
      <c r="I11" s="34"/>
      <c r="J11" s="34"/>
      <c r="K11" s="34"/>
      <c r="L11" s="96"/>
      <c r="S11" s="34"/>
      <c r="T11" s="34"/>
      <c r="U11" s="34"/>
      <c r="V11" s="34"/>
      <c r="W11" s="34"/>
      <c r="X11" s="34"/>
      <c r="Y11" s="34"/>
      <c r="Z11" s="34"/>
      <c r="AA11" s="34"/>
      <c r="AB11" s="34"/>
      <c r="AC11" s="34"/>
      <c r="AD11" s="34"/>
      <c r="AE11" s="34"/>
    </row>
    <row r="12" spans="1:31" s="2" customFormat="1" ht="10.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35</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8"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tr">
        <f>IF('Rekapitulace stavby'!AN10="","",'Rekapitulace stavby'!AN10)</f>
        <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tr">
        <f>IF('Rekapitulace stavby'!E11="","",'Rekapitulace stavby'!E11)</f>
        <v>Klatovská nemocnice, a. s.</v>
      </c>
      <c r="F17" s="34"/>
      <c r="G17" s="34"/>
      <c r="H17" s="34"/>
      <c r="I17" s="29" t="s">
        <v>28</v>
      </c>
      <c r="J17" s="27" t="str">
        <f>IF('Rekapitulace stavby'!AN11="","",'Rekapitulace stavby'!AN11)</f>
        <v/>
      </c>
      <c r="K17" s="34"/>
      <c r="L17" s="96"/>
      <c r="S17" s="34"/>
      <c r="T17" s="34"/>
      <c r="U17" s="34"/>
      <c r="V17" s="34"/>
      <c r="W17" s="34"/>
      <c r="X17" s="34"/>
      <c r="Y17" s="34"/>
      <c r="Z17" s="34"/>
      <c r="AA17" s="34"/>
      <c r="AB17" s="34"/>
      <c r="AC17" s="34"/>
      <c r="AD17" s="34"/>
      <c r="AE17" s="34"/>
    </row>
    <row r="18" spans="1:31" s="2" customFormat="1" ht="6.9"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tr">
        <f>IF('Rekapitulace stavby'!AN16="","",'Rekapitulace stavby'!AN16)</f>
        <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tr">
        <f>IF('Rekapitulace stavby'!E17="","",'Rekapitulace stavby'!E17)</f>
        <v>AGP nova spol. s r.o.</v>
      </c>
      <c r="F23" s="34"/>
      <c r="G23" s="34"/>
      <c r="H23" s="34"/>
      <c r="I23" s="29" t="s">
        <v>28</v>
      </c>
      <c r="J23" s="27" t="str">
        <f>IF('Rekapitulace stavby'!AN17="","",'Rekapitulace stavby'!AN17)</f>
        <v/>
      </c>
      <c r="K23" s="34"/>
      <c r="L23" s="96"/>
      <c r="S23" s="34"/>
      <c r="T23" s="34"/>
      <c r="U23" s="34"/>
      <c r="V23" s="34"/>
      <c r="W23" s="34"/>
      <c r="X23" s="34"/>
      <c r="Y23" s="34"/>
      <c r="Z23" s="34"/>
      <c r="AA23" s="34"/>
      <c r="AB23" s="34"/>
      <c r="AC23" s="34"/>
      <c r="AD23" s="34"/>
      <c r="AE23" s="34"/>
    </row>
    <row r="24" spans="1:31" s="2" customFormat="1" ht="6.9"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ROUND(J98,2)</f>
        <v>0</v>
      </c>
      <c r="K32" s="34"/>
      <c r="L32" s="96"/>
      <c r="S32" s="34"/>
      <c r="T32" s="34"/>
      <c r="U32" s="34"/>
      <c r="V32" s="34"/>
      <c r="W32" s="34"/>
      <c r="X32" s="34"/>
      <c r="Y32" s="34"/>
      <c r="Z32" s="34"/>
      <c r="AA32" s="34"/>
      <c r="AB32" s="34"/>
      <c r="AC32" s="34"/>
      <c r="AD32" s="34"/>
      <c r="AE32" s="34"/>
    </row>
    <row r="33" spans="1:31" s="2" customFormat="1" ht="6.9"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 customHeight="1">
      <c r="A35" s="34"/>
      <c r="B35" s="35"/>
      <c r="C35" s="34"/>
      <c r="D35" s="101" t="s">
        <v>42</v>
      </c>
      <c r="E35" s="29" t="s">
        <v>43</v>
      </c>
      <c r="F35" s="102">
        <f>ROUND((SUM(BE98:BE273)),2)</f>
        <v>0</v>
      </c>
      <c r="G35" s="34"/>
      <c r="H35" s="34"/>
      <c r="I35" s="103">
        <v>0.21</v>
      </c>
      <c r="J35" s="102">
        <f>ROUND(((SUM(BE98:BE273))*I35),2)</f>
        <v>0</v>
      </c>
      <c r="K35" s="34"/>
      <c r="L35" s="96"/>
      <c r="S35" s="34"/>
      <c r="T35" s="34"/>
      <c r="U35" s="34"/>
      <c r="V35" s="34"/>
      <c r="W35" s="34"/>
      <c r="X35" s="34"/>
      <c r="Y35" s="34"/>
      <c r="Z35" s="34"/>
      <c r="AA35" s="34"/>
      <c r="AB35" s="34"/>
      <c r="AC35" s="34"/>
      <c r="AD35" s="34"/>
      <c r="AE35" s="34"/>
    </row>
    <row r="36" spans="1:31" s="2" customFormat="1" ht="14.4" customHeight="1">
      <c r="A36" s="34"/>
      <c r="B36" s="35"/>
      <c r="C36" s="34"/>
      <c r="D36" s="34"/>
      <c r="E36" s="29" t="s">
        <v>44</v>
      </c>
      <c r="F36" s="102">
        <f>ROUND((SUM(BF98:BF273)),2)</f>
        <v>0</v>
      </c>
      <c r="G36" s="34"/>
      <c r="H36" s="34"/>
      <c r="I36" s="103">
        <v>0.15</v>
      </c>
      <c r="J36" s="102">
        <f>ROUND(((SUM(BF98:BF273))*I36),2)</f>
        <v>0</v>
      </c>
      <c r="K36" s="34"/>
      <c r="L36" s="96"/>
      <c r="S36" s="34"/>
      <c r="T36" s="34"/>
      <c r="U36" s="34"/>
      <c r="V36" s="34"/>
      <c r="W36" s="34"/>
      <c r="X36" s="34"/>
      <c r="Y36" s="34"/>
      <c r="Z36" s="34"/>
      <c r="AA36" s="34"/>
      <c r="AB36" s="34"/>
      <c r="AC36" s="34"/>
      <c r="AD36" s="34"/>
      <c r="AE36" s="34"/>
    </row>
    <row r="37" spans="1:31" s="2" customFormat="1" ht="14.4" customHeight="1" hidden="1">
      <c r="A37" s="34"/>
      <c r="B37" s="35"/>
      <c r="C37" s="34"/>
      <c r="D37" s="34"/>
      <c r="E37" s="29" t="s">
        <v>45</v>
      </c>
      <c r="F37" s="102">
        <f>ROUND((SUM(BG98:BG273)),2)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 customHeight="1" hidden="1">
      <c r="A38" s="34"/>
      <c r="B38" s="35"/>
      <c r="C38" s="34"/>
      <c r="D38" s="34"/>
      <c r="E38" s="29" t="s">
        <v>46</v>
      </c>
      <c r="F38" s="102">
        <f>ROUND((SUM(BH98:BH273)),2)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 customHeight="1" hidden="1">
      <c r="A39" s="34"/>
      <c r="B39" s="35"/>
      <c r="C39" s="34"/>
      <c r="D39" s="34"/>
      <c r="E39" s="29" t="s">
        <v>47</v>
      </c>
      <c r="F39" s="102">
        <f>ROUND((SUM(BI98:BI273)),2)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3032</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3033</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6 - Silnoproud</v>
      </c>
      <c r="F54" s="344"/>
      <c r="G54" s="344"/>
      <c r="H54" s="344"/>
      <c r="I54" s="34"/>
      <c r="J54" s="34"/>
      <c r="K54" s="34"/>
      <c r="L54" s="96"/>
      <c r="S54" s="34"/>
      <c r="T54" s="34"/>
      <c r="U54" s="34"/>
      <c r="V54" s="34"/>
      <c r="W54" s="34"/>
      <c r="X54" s="34"/>
      <c r="Y54" s="34"/>
      <c r="Z54" s="34"/>
      <c r="AA54" s="34"/>
      <c r="AB54" s="34"/>
      <c r="AC54" s="34"/>
      <c r="AD54" s="34"/>
      <c r="AE54" s="34"/>
    </row>
    <row r="55" spans="1:31" s="2" customFormat="1" ht="6.9"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 xml:space="preserve"> </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15"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15"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8" customHeight="1">
      <c r="A63" s="34"/>
      <c r="B63" s="35"/>
      <c r="C63" s="112" t="s">
        <v>70</v>
      </c>
      <c r="D63" s="34"/>
      <c r="E63" s="34"/>
      <c r="F63" s="34"/>
      <c r="G63" s="34"/>
      <c r="H63" s="34"/>
      <c r="I63" s="34"/>
      <c r="J63" s="68">
        <f>J98</f>
        <v>0</v>
      </c>
      <c r="K63" s="34"/>
      <c r="L63" s="96"/>
      <c r="S63" s="34"/>
      <c r="T63" s="34"/>
      <c r="U63" s="34"/>
      <c r="V63" s="34"/>
      <c r="W63" s="34"/>
      <c r="X63" s="34"/>
      <c r="Y63" s="34"/>
      <c r="Z63" s="34"/>
      <c r="AA63" s="34"/>
      <c r="AB63" s="34"/>
      <c r="AC63" s="34"/>
      <c r="AD63" s="34"/>
      <c r="AE63" s="34"/>
      <c r="AU63" s="19" t="s">
        <v>131</v>
      </c>
    </row>
    <row r="64" spans="2:12" s="9" customFormat="1" ht="24.9" customHeight="1">
      <c r="B64" s="113"/>
      <c r="D64" s="114" t="s">
        <v>4416</v>
      </c>
      <c r="E64" s="115"/>
      <c r="F64" s="115"/>
      <c r="G64" s="115"/>
      <c r="H64" s="115"/>
      <c r="I64" s="115"/>
      <c r="J64" s="116">
        <f>J99</f>
        <v>0</v>
      </c>
      <c r="L64" s="113"/>
    </row>
    <row r="65" spans="2:12" s="9" customFormat="1" ht="24.9" customHeight="1">
      <c r="B65" s="113"/>
      <c r="D65" s="114" t="s">
        <v>4417</v>
      </c>
      <c r="E65" s="115"/>
      <c r="F65" s="115"/>
      <c r="G65" s="115"/>
      <c r="H65" s="115"/>
      <c r="I65" s="115"/>
      <c r="J65" s="116">
        <f>J124</f>
        <v>0</v>
      </c>
      <c r="L65" s="113"/>
    </row>
    <row r="66" spans="2:12" s="9" customFormat="1" ht="24.9" customHeight="1">
      <c r="B66" s="113"/>
      <c r="D66" s="114" t="s">
        <v>4418</v>
      </c>
      <c r="E66" s="115"/>
      <c r="F66" s="115"/>
      <c r="G66" s="115"/>
      <c r="H66" s="115"/>
      <c r="I66" s="115"/>
      <c r="J66" s="116">
        <f>J173</f>
        <v>0</v>
      </c>
      <c r="L66" s="113"/>
    </row>
    <row r="67" spans="2:12" s="9" customFormat="1" ht="24.9" customHeight="1">
      <c r="B67" s="113"/>
      <c r="D67" s="114" t="s">
        <v>4419</v>
      </c>
      <c r="E67" s="115"/>
      <c r="F67" s="115"/>
      <c r="G67" s="115"/>
      <c r="H67" s="115"/>
      <c r="I67" s="115"/>
      <c r="J67" s="116">
        <f>J191</f>
        <v>0</v>
      </c>
      <c r="L67" s="113"/>
    </row>
    <row r="68" spans="2:12" s="9" customFormat="1" ht="24.9" customHeight="1">
      <c r="B68" s="113"/>
      <c r="D68" s="114" t="s">
        <v>4420</v>
      </c>
      <c r="E68" s="115"/>
      <c r="F68" s="115"/>
      <c r="G68" s="115"/>
      <c r="H68" s="115"/>
      <c r="I68" s="115"/>
      <c r="J68" s="116">
        <f>J205</f>
        <v>0</v>
      </c>
      <c r="L68" s="113"/>
    </row>
    <row r="69" spans="2:12" s="9" customFormat="1" ht="24.9" customHeight="1">
      <c r="B69" s="113"/>
      <c r="D69" s="114" t="s">
        <v>4421</v>
      </c>
      <c r="E69" s="115"/>
      <c r="F69" s="115"/>
      <c r="G69" s="115"/>
      <c r="H69" s="115"/>
      <c r="I69" s="115"/>
      <c r="J69" s="116">
        <f>J220</f>
        <v>0</v>
      </c>
      <c r="L69" s="113"/>
    </row>
    <row r="70" spans="2:12" s="10" customFormat="1" ht="19.95" customHeight="1">
      <c r="B70" s="117"/>
      <c r="D70" s="118" t="s">
        <v>4422</v>
      </c>
      <c r="E70" s="119"/>
      <c r="F70" s="119"/>
      <c r="G70" s="119"/>
      <c r="H70" s="119"/>
      <c r="I70" s="119"/>
      <c r="J70" s="120">
        <f>J222</f>
        <v>0</v>
      </c>
      <c r="L70" s="117"/>
    </row>
    <row r="71" spans="2:12" s="10" customFormat="1" ht="19.95" customHeight="1">
      <c r="B71" s="117"/>
      <c r="D71" s="118" t="s">
        <v>4423</v>
      </c>
      <c r="E71" s="119"/>
      <c r="F71" s="119"/>
      <c r="G71" s="119"/>
      <c r="H71" s="119"/>
      <c r="I71" s="119"/>
      <c r="J71" s="120">
        <f>J231</f>
        <v>0</v>
      </c>
      <c r="L71" s="117"/>
    </row>
    <row r="72" spans="2:12" s="9" customFormat="1" ht="24.9" customHeight="1">
      <c r="B72" s="113"/>
      <c r="D72" s="114" t="s">
        <v>4424</v>
      </c>
      <c r="E72" s="115"/>
      <c r="F72" s="115"/>
      <c r="G72" s="115"/>
      <c r="H72" s="115"/>
      <c r="I72" s="115"/>
      <c r="J72" s="116">
        <f>J243</f>
        <v>0</v>
      </c>
      <c r="L72" s="113"/>
    </row>
    <row r="73" spans="2:12" s="9" customFormat="1" ht="24.9" customHeight="1">
      <c r="B73" s="113"/>
      <c r="D73" s="114" t="s">
        <v>4425</v>
      </c>
      <c r="E73" s="115"/>
      <c r="F73" s="115"/>
      <c r="G73" s="115"/>
      <c r="H73" s="115"/>
      <c r="I73" s="115"/>
      <c r="J73" s="116">
        <f>J245</f>
        <v>0</v>
      </c>
      <c r="L73" s="113"/>
    </row>
    <row r="74" spans="2:12" s="9" customFormat="1" ht="24.9" customHeight="1">
      <c r="B74" s="113"/>
      <c r="D74" s="114" t="s">
        <v>4426</v>
      </c>
      <c r="E74" s="115"/>
      <c r="F74" s="115"/>
      <c r="G74" s="115"/>
      <c r="H74" s="115"/>
      <c r="I74" s="115"/>
      <c r="J74" s="116">
        <f>J247</f>
        <v>0</v>
      </c>
      <c r="L74" s="113"/>
    </row>
    <row r="75" spans="2:12" s="9" customFormat="1" ht="24.9" customHeight="1">
      <c r="B75" s="113"/>
      <c r="D75" s="114" t="s">
        <v>4427</v>
      </c>
      <c r="E75" s="115"/>
      <c r="F75" s="115"/>
      <c r="G75" s="115"/>
      <c r="H75" s="115"/>
      <c r="I75" s="115"/>
      <c r="J75" s="116">
        <f>J249</f>
        <v>0</v>
      </c>
      <c r="L75" s="113"/>
    </row>
    <row r="76" spans="2:12" s="9" customFormat="1" ht="24.9" customHeight="1">
      <c r="B76" s="113"/>
      <c r="D76" s="114" t="s">
        <v>4428</v>
      </c>
      <c r="E76" s="115"/>
      <c r="F76" s="115"/>
      <c r="G76" s="115"/>
      <c r="H76" s="115"/>
      <c r="I76" s="115"/>
      <c r="J76" s="116">
        <f>J267</f>
        <v>0</v>
      </c>
      <c r="L76" s="113"/>
    </row>
    <row r="77" spans="1:31" s="2" customFormat="1" ht="21.75" customHeight="1">
      <c r="A77" s="34"/>
      <c r="B77" s="35"/>
      <c r="C77" s="34"/>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6.9" customHeight="1">
      <c r="A78" s="34"/>
      <c r="B78" s="44"/>
      <c r="C78" s="45"/>
      <c r="D78" s="45"/>
      <c r="E78" s="45"/>
      <c r="F78" s="45"/>
      <c r="G78" s="45"/>
      <c r="H78" s="45"/>
      <c r="I78" s="45"/>
      <c r="J78" s="45"/>
      <c r="K78" s="45"/>
      <c r="L78" s="96"/>
      <c r="S78" s="34"/>
      <c r="T78" s="34"/>
      <c r="U78" s="34"/>
      <c r="V78" s="34"/>
      <c r="W78" s="34"/>
      <c r="X78" s="34"/>
      <c r="Y78" s="34"/>
      <c r="Z78" s="34"/>
      <c r="AA78" s="34"/>
      <c r="AB78" s="34"/>
      <c r="AC78" s="34"/>
      <c r="AD78" s="34"/>
      <c r="AE78" s="34"/>
    </row>
    <row r="82" spans="1:31" s="2" customFormat="1" ht="6.9" customHeight="1">
      <c r="A82" s="34"/>
      <c r="B82" s="46"/>
      <c r="C82" s="47"/>
      <c r="D82" s="47"/>
      <c r="E82" s="47"/>
      <c r="F82" s="47"/>
      <c r="G82" s="47"/>
      <c r="H82" s="47"/>
      <c r="I82" s="47"/>
      <c r="J82" s="47"/>
      <c r="K82" s="47"/>
      <c r="L82" s="96"/>
      <c r="S82" s="34"/>
      <c r="T82" s="34"/>
      <c r="U82" s="34"/>
      <c r="V82" s="34"/>
      <c r="W82" s="34"/>
      <c r="X82" s="34"/>
      <c r="Y82" s="34"/>
      <c r="Z82" s="34"/>
      <c r="AA82" s="34"/>
      <c r="AB82" s="34"/>
      <c r="AC82" s="34"/>
      <c r="AD82" s="34"/>
      <c r="AE82" s="34"/>
    </row>
    <row r="83" spans="1:31" s="2" customFormat="1" ht="24.9" customHeight="1">
      <c r="A83" s="34"/>
      <c r="B83" s="35"/>
      <c r="C83" s="23" t="s">
        <v>139</v>
      </c>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6.9" customHeight="1">
      <c r="A84" s="34"/>
      <c r="B84" s="35"/>
      <c r="C84" s="34"/>
      <c r="D84" s="34"/>
      <c r="E84" s="34"/>
      <c r="F84" s="34"/>
      <c r="G84" s="34"/>
      <c r="H84" s="34"/>
      <c r="I84" s="34"/>
      <c r="J84" s="34"/>
      <c r="K84" s="34"/>
      <c r="L84" s="96"/>
      <c r="S84" s="34"/>
      <c r="T84" s="34"/>
      <c r="U84" s="34"/>
      <c r="V84" s="34"/>
      <c r="W84" s="34"/>
      <c r="X84" s="34"/>
      <c r="Y84" s="34"/>
      <c r="Z84" s="34"/>
      <c r="AA84" s="34"/>
      <c r="AB84" s="34"/>
      <c r="AC84" s="34"/>
      <c r="AD84" s="34"/>
      <c r="AE84" s="34"/>
    </row>
    <row r="85" spans="1:31" s="2" customFormat="1" ht="12" customHeight="1">
      <c r="A85" s="34"/>
      <c r="B85" s="35"/>
      <c r="C85" s="29" t="s">
        <v>17</v>
      </c>
      <c r="D85" s="34"/>
      <c r="E85" s="34"/>
      <c r="F85" s="34"/>
      <c r="G85" s="34"/>
      <c r="H85" s="34"/>
      <c r="I85" s="34"/>
      <c r="J85" s="34"/>
      <c r="K85" s="34"/>
      <c r="L85" s="96"/>
      <c r="S85" s="34"/>
      <c r="T85" s="34"/>
      <c r="U85" s="34"/>
      <c r="V85" s="34"/>
      <c r="W85" s="34"/>
      <c r="X85" s="34"/>
      <c r="Y85" s="34"/>
      <c r="Z85" s="34"/>
      <c r="AA85" s="34"/>
      <c r="AB85" s="34"/>
      <c r="AC85" s="34"/>
      <c r="AD85" s="34"/>
      <c r="AE85" s="34"/>
    </row>
    <row r="86" spans="1:31" s="2" customFormat="1" ht="16.5" customHeight="1">
      <c r="A86" s="34"/>
      <c r="B86" s="35"/>
      <c r="C86" s="34"/>
      <c r="D86" s="34"/>
      <c r="E86" s="342" t="str">
        <f>E7</f>
        <v>Nové dialyzační středisko</v>
      </c>
      <c r="F86" s="343"/>
      <c r="G86" s="343"/>
      <c r="H86" s="343"/>
      <c r="I86" s="34"/>
      <c r="J86" s="34"/>
      <c r="K86" s="34"/>
      <c r="L86" s="96"/>
      <c r="S86" s="34"/>
      <c r="T86" s="34"/>
      <c r="U86" s="34"/>
      <c r="V86" s="34"/>
      <c r="W86" s="34"/>
      <c r="X86" s="34"/>
      <c r="Y86" s="34"/>
      <c r="Z86" s="34"/>
      <c r="AA86" s="34"/>
      <c r="AB86" s="34"/>
      <c r="AC86" s="34"/>
      <c r="AD86" s="34"/>
      <c r="AE86" s="34"/>
    </row>
    <row r="87" spans="2:12" s="1" customFormat="1" ht="12" customHeight="1">
      <c r="B87" s="22"/>
      <c r="C87" s="29" t="s">
        <v>126</v>
      </c>
      <c r="L87" s="22"/>
    </row>
    <row r="88" spans="1:31" s="2" customFormat="1" ht="16.5" customHeight="1">
      <c r="A88" s="34"/>
      <c r="B88" s="35"/>
      <c r="C88" s="34"/>
      <c r="D88" s="34"/>
      <c r="E88" s="342" t="s">
        <v>3032</v>
      </c>
      <c r="F88" s="344"/>
      <c r="G88" s="344"/>
      <c r="H88" s="344"/>
      <c r="I88" s="34"/>
      <c r="J88" s="34"/>
      <c r="K88" s="34"/>
      <c r="L88" s="96"/>
      <c r="S88" s="34"/>
      <c r="T88" s="34"/>
      <c r="U88" s="34"/>
      <c r="V88" s="34"/>
      <c r="W88" s="34"/>
      <c r="X88" s="34"/>
      <c r="Y88" s="34"/>
      <c r="Z88" s="34"/>
      <c r="AA88" s="34"/>
      <c r="AB88" s="34"/>
      <c r="AC88" s="34"/>
      <c r="AD88" s="34"/>
      <c r="AE88" s="34"/>
    </row>
    <row r="89" spans="1:31" s="2" customFormat="1" ht="12" customHeight="1">
      <c r="A89" s="34"/>
      <c r="B89" s="35"/>
      <c r="C89" s="29" t="s">
        <v>3033</v>
      </c>
      <c r="D89" s="34"/>
      <c r="E89" s="34"/>
      <c r="F89" s="34"/>
      <c r="G89" s="34"/>
      <c r="H89" s="34"/>
      <c r="I89" s="34"/>
      <c r="J89" s="34"/>
      <c r="K89" s="34"/>
      <c r="L89" s="96"/>
      <c r="S89" s="34"/>
      <c r="T89" s="34"/>
      <c r="U89" s="34"/>
      <c r="V89" s="34"/>
      <c r="W89" s="34"/>
      <c r="X89" s="34"/>
      <c r="Y89" s="34"/>
      <c r="Z89" s="34"/>
      <c r="AA89" s="34"/>
      <c r="AB89" s="34"/>
      <c r="AC89" s="34"/>
      <c r="AD89" s="34"/>
      <c r="AE89" s="34"/>
    </row>
    <row r="90" spans="1:31" s="2" customFormat="1" ht="16.5" customHeight="1">
      <c r="A90" s="34"/>
      <c r="B90" s="35"/>
      <c r="C90" s="34"/>
      <c r="D90" s="34"/>
      <c r="E90" s="304" t="str">
        <f>E11</f>
        <v>6 - Silnoproud</v>
      </c>
      <c r="F90" s="344"/>
      <c r="G90" s="344"/>
      <c r="H90" s="344"/>
      <c r="I90" s="34"/>
      <c r="J90" s="34"/>
      <c r="K90" s="34"/>
      <c r="L90" s="96"/>
      <c r="S90" s="34"/>
      <c r="T90" s="34"/>
      <c r="U90" s="34"/>
      <c r="V90" s="34"/>
      <c r="W90" s="34"/>
      <c r="X90" s="34"/>
      <c r="Y90" s="34"/>
      <c r="Z90" s="34"/>
      <c r="AA90" s="34"/>
      <c r="AB90" s="34"/>
      <c r="AC90" s="34"/>
      <c r="AD90" s="34"/>
      <c r="AE90" s="34"/>
    </row>
    <row r="91" spans="1:31" s="2" customFormat="1" ht="6.9" customHeight="1">
      <c r="A91" s="34"/>
      <c r="B91" s="35"/>
      <c r="C91" s="34"/>
      <c r="D91" s="34"/>
      <c r="E91" s="34"/>
      <c r="F91" s="34"/>
      <c r="G91" s="34"/>
      <c r="H91" s="34"/>
      <c r="I91" s="34"/>
      <c r="J91" s="34"/>
      <c r="K91" s="34"/>
      <c r="L91" s="96"/>
      <c r="S91" s="34"/>
      <c r="T91" s="34"/>
      <c r="U91" s="34"/>
      <c r="V91" s="34"/>
      <c r="W91" s="34"/>
      <c r="X91" s="34"/>
      <c r="Y91" s="34"/>
      <c r="Z91" s="34"/>
      <c r="AA91" s="34"/>
      <c r="AB91" s="34"/>
      <c r="AC91" s="34"/>
      <c r="AD91" s="34"/>
      <c r="AE91" s="34"/>
    </row>
    <row r="92" spans="1:31" s="2" customFormat="1" ht="12" customHeight="1">
      <c r="A92" s="34"/>
      <c r="B92" s="35"/>
      <c r="C92" s="29" t="s">
        <v>21</v>
      </c>
      <c r="D92" s="34"/>
      <c r="E92" s="34"/>
      <c r="F92" s="27" t="str">
        <f>F14</f>
        <v xml:space="preserve"> </v>
      </c>
      <c r="G92" s="34"/>
      <c r="H92" s="34"/>
      <c r="I92" s="29" t="s">
        <v>23</v>
      </c>
      <c r="J92" s="52" t="str">
        <f>IF(J14="","",J14)</f>
        <v>7. 11. 2021</v>
      </c>
      <c r="K92" s="34"/>
      <c r="L92" s="96"/>
      <c r="S92" s="34"/>
      <c r="T92" s="34"/>
      <c r="U92" s="34"/>
      <c r="V92" s="34"/>
      <c r="W92" s="34"/>
      <c r="X92" s="34"/>
      <c r="Y92" s="34"/>
      <c r="Z92" s="34"/>
      <c r="AA92" s="34"/>
      <c r="AB92" s="34"/>
      <c r="AC92" s="34"/>
      <c r="AD92" s="34"/>
      <c r="AE92" s="34"/>
    </row>
    <row r="93" spans="1:31" s="2" customFormat="1" ht="6.9" customHeight="1">
      <c r="A93" s="34"/>
      <c r="B93" s="35"/>
      <c r="C93" s="34"/>
      <c r="D93" s="34"/>
      <c r="E93" s="34"/>
      <c r="F93" s="34"/>
      <c r="G93" s="34"/>
      <c r="H93" s="34"/>
      <c r="I93" s="34"/>
      <c r="J93" s="34"/>
      <c r="K93" s="34"/>
      <c r="L93" s="96"/>
      <c r="S93" s="34"/>
      <c r="T93" s="34"/>
      <c r="U93" s="34"/>
      <c r="V93" s="34"/>
      <c r="W93" s="34"/>
      <c r="X93" s="34"/>
      <c r="Y93" s="34"/>
      <c r="Z93" s="34"/>
      <c r="AA93" s="34"/>
      <c r="AB93" s="34"/>
      <c r="AC93" s="34"/>
      <c r="AD93" s="34"/>
      <c r="AE93" s="34"/>
    </row>
    <row r="94" spans="1:31" s="2" customFormat="1" ht="15.15" customHeight="1">
      <c r="A94" s="34"/>
      <c r="B94" s="35"/>
      <c r="C94" s="29" t="s">
        <v>25</v>
      </c>
      <c r="D94" s="34"/>
      <c r="E94" s="34"/>
      <c r="F94" s="27" t="str">
        <f>E17</f>
        <v>Klatovská nemocnice, a. s.</v>
      </c>
      <c r="G94" s="34"/>
      <c r="H94" s="34"/>
      <c r="I94" s="29" t="s">
        <v>31</v>
      </c>
      <c r="J94" s="32" t="str">
        <f>E23</f>
        <v>AGP nova spol. s r.o.</v>
      </c>
      <c r="K94" s="34"/>
      <c r="L94" s="96"/>
      <c r="S94" s="34"/>
      <c r="T94" s="34"/>
      <c r="U94" s="34"/>
      <c r="V94" s="34"/>
      <c r="W94" s="34"/>
      <c r="X94" s="34"/>
      <c r="Y94" s="34"/>
      <c r="Z94" s="34"/>
      <c r="AA94" s="34"/>
      <c r="AB94" s="34"/>
      <c r="AC94" s="34"/>
      <c r="AD94" s="34"/>
      <c r="AE94" s="34"/>
    </row>
    <row r="95" spans="1:31" s="2" customFormat="1" ht="15.15" customHeight="1">
      <c r="A95" s="34"/>
      <c r="B95" s="35"/>
      <c r="C95" s="29" t="s">
        <v>29</v>
      </c>
      <c r="D95" s="34"/>
      <c r="E95" s="34"/>
      <c r="F95" s="27" t="str">
        <f>IF(E20="","",E20)</f>
        <v>Vyplň údaj</v>
      </c>
      <c r="G95" s="34"/>
      <c r="H95" s="34"/>
      <c r="I95" s="29" t="s">
        <v>34</v>
      </c>
      <c r="J95" s="32" t="str">
        <f>E26</f>
        <v xml:space="preserve"> </v>
      </c>
      <c r="K95" s="34"/>
      <c r="L95" s="96"/>
      <c r="S95" s="34"/>
      <c r="T95" s="34"/>
      <c r="U95" s="34"/>
      <c r="V95" s="34"/>
      <c r="W95" s="34"/>
      <c r="X95" s="34"/>
      <c r="Y95" s="34"/>
      <c r="Z95" s="34"/>
      <c r="AA95" s="34"/>
      <c r="AB95" s="34"/>
      <c r="AC95" s="34"/>
      <c r="AD95" s="34"/>
      <c r="AE95" s="34"/>
    </row>
    <row r="96" spans="1:31" s="2" customFormat="1" ht="10.35" customHeight="1">
      <c r="A96" s="34"/>
      <c r="B96" s="35"/>
      <c r="C96" s="34"/>
      <c r="D96" s="34"/>
      <c r="E96" s="34"/>
      <c r="F96" s="34"/>
      <c r="G96" s="34"/>
      <c r="H96" s="34"/>
      <c r="I96" s="34"/>
      <c r="J96" s="34"/>
      <c r="K96" s="34"/>
      <c r="L96" s="96"/>
      <c r="S96" s="34"/>
      <c r="T96" s="34"/>
      <c r="U96" s="34"/>
      <c r="V96" s="34"/>
      <c r="W96" s="34"/>
      <c r="X96" s="34"/>
      <c r="Y96" s="34"/>
      <c r="Z96" s="34"/>
      <c r="AA96" s="34"/>
      <c r="AB96" s="34"/>
      <c r="AC96" s="34"/>
      <c r="AD96" s="34"/>
      <c r="AE96" s="34"/>
    </row>
    <row r="97" spans="1:31" s="11" customFormat="1" ht="29.25" customHeight="1">
      <c r="A97" s="121"/>
      <c r="B97" s="122"/>
      <c r="C97" s="123" t="s">
        <v>140</v>
      </c>
      <c r="D97" s="124" t="s">
        <v>57</v>
      </c>
      <c r="E97" s="124" t="s">
        <v>53</v>
      </c>
      <c r="F97" s="124" t="s">
        <v>54</v>
      </c>
      <c r="G97" s="124" t="s">
        <v>141</v>
      </c>
      <c r="H97" s="124" t="s">
        <v>142</v>
      </c>
      <c r="I97" s="124" t="s">
        <v>143</v>
      </c>
      <c r="J97" s="124" t="s">
        <v>130</v>
      </c>
      <c r="K97" s="125" t="s">
        <v>144</v>
      </c>
      <c r="L97" s="126"/>
      <c r="M97" s="59" t="s">
        <v>3</v>
      </c>
      <c r="N97" s="60" t="s">
        <v>42</v>
      </c>
      <c r="O97" s="60" t="s">
        <v>145</v>
      </c>
      <c r="P97" s="60" t="s">
        <v>146</v>
      </c>
      <c r="Q97" s="60" t="s">
        <v>147</v>
      </c>
      <c r="R97" s="60" t="s">
        <v>148</v>
      </c>
      <c r="S97" s="60" t="s">
        <v>149</v>
      </c>
      <c r="T97" s="61" t="s">
        <v>150</v>
      </c>
      <c r="U97" s="121"/>
      <c r="V97" s="121"/>
      <c r="W97" s="121"/>
      <c r="X97" s="121"/>
      <c r="Y97" s="121"/>
      <c r="Z97" s="121"/>
      <c r="AA97" s="121"/>
      <c r="AB97" s="121"/>
      <c r="AC97" s="121"/>
      <c r="AD97" s="121"/>
      <c r="AE97" s="121"/>
    </row>
    <row r="98" spans="1:63" s="2" customFormat="1" ht="22.8" customHeight="1">
      <c r="A98" s="34"/>
      <c r="B98" s="35"/>
      <c r="C98" s="66" t="s">
        <v>151</v>
      </c>
      <c r="D98" s="34"/>
      <c r="E98" s="34"/>
      <c r="F98" s="34"/>
      <c r="G98" s="34"/>
      <c r="H98" s="34"/>
      <c r="I98" s="34"/>
      <c r="J98" s="127">
        <f>BK98</f>
        <v>0</v>
      </c>
      <c r="K98" s="34"/>
      <c r="L98" s="35"/>
      <c r="M98" s="62"/>
      <c r="N98" s="53"/>
      <c r="O98" s="63"/>
      <c r="P98" s="128">
        <f>P99+P124+P173+P191+P205+P220+P243+P245+P247+P249+P267</f>
        <v>0</v>
      </c>
      <c r="Q98" s="63"/>
      <c r="R98" s="128">
        <f>R99+R124+R173+R191+R205+R220+R243+R245+R247+R249+R267</f>
        <v>0</v>
      </c>
      <c r="S98" s="63"/>
      <c r="T98" s="129">
        <f>T99+T124+T173+T191+T205+T220+T243+T245+T247+T249+T267</f>
        <v>0</v>
      </c>
      <c r="U98" s="34"/>
      <c r="V98" s="34"/>
      <c r="W98" s="34"/>
      <c r="X98" s="34"/>
      <c r="Y98" s="34"/>
      <c r="Z98" s="34"/>
      <c r="AA98" s="34"/>
      <c r="AB98" s="34"/>
      <c r="AC98" s="34"/>
      <c r="AD98" s="34"/>
      <c r="AE98" s="34"/>
      <c r="AT98" s="19" t="s">
        <v>71</v>
      </c>
      <c r="AU98" s="19" t="s">
        <v>131</v>
      </c>
      <c r="BK98" s="130">
        <f>BK99+BK124+BK173+BK191+BK205+BK220+BK243+BK245+BK247+BK249+BK267</f>
        <v>0</v>
      </c>
    </row>
    <row r="99" spans="2:63" s="12" customFormat="1" ht="25.95" customHeight="1">
      <c r="B99" s="131"/>
      <c r="D99" s="132" t="s">
        <v>71</v>
      </c>
      <c r="E99" s="133" t="s">
        <v>4009</v>
      </c>
      <c r="F99" s="133" t="s">
        <v>4429</v>
      </c>
      <c r="I99" s="134"/>
      <c r="J99" s="135">
        <f>BK99</f>
        <v>0</v>
      </c>
      <c r="L99" s="131"/>
      <c r="M99" s="136"/>
      <c r="N99" s="137"/>
      <c r="O99" s="137"/>
      <c r="P99" s="138">
        <f>SUM(P100:P123)</f>
        <v>0</v>
      </c>
      <c r="Q99" s="137"/>
      <c r="R99" s="138">
        <f>SUM(R100:R123)</f>
        <v>0</v>
      </c>
      <c r="S99" s="137"/>
      <c r="T99" s="139">
        <f>SUM(T100:T123)</f>
        <v>0</v>
      </c>
      <c r="AR99" s="132" t="s">
        <v>15</v>
      </c>
      <c r="AT99" s="140" t="s">
        <v>71</v>
      </c>
      <c r="AU99" s="140" t="s">
        <v>72</v>
      </c>
      <c r="AY99" s="132" t="s">
        <v>154</v>
      </c>
      <c r="BK99" s="141">
        <f>SUM(BK100:BK123)</f>
        <v>0</v>
      </c>
    </row>
    <row r="100" spans="1:65" s="2" customFormat="1" ht="16.5" customHeight="1">
      <c r="A100" s="34"/>
      <c r="B100" s="144"/>
      <c r="C100" s="145" t="s">
        <v>72</v>
      </c>
      <c r="D100" s="145" t="s">
        <v>157</v>
      </c>
      <c r="E100" s="146" t="s">
        <v>4430</v>
      </c>
      <c r="F100" s="147" t="s">
        <v>4431</v>
      </c>
      <c r="G100" s="148" t="s">
        <v>183</v>
      </c>
      <c r="H100" s="149">
        <v>550</v>
      </c>
      <c r="I100" s="150"/>
      <c r="J100" s="151">
        <f>ROUND(I100*H100,2)</f>
        <v>0</v>
      </c>
      <c r="K100" s="147" t="s">
        <v>3</v>
      </c>
      <c r="L100" s="35"/>
      <c r="M100" s="152" t="s">
        <v>3</v>
      </c>
      <c r="N100" s="153" t="s">
        <v>43</v>
      </c>
      <c r="O100" s="55"/>
      <c r="P100" s="154">
        <f>O100*H100</f>
        <v>0</v>
      </c>
      <c r="Q100" s="154">
        <v>0</v>
      </c>
      <c r="R100" s="154">
        <f>Q100*H100</f>
        <v>0</v>
      </c>
      <c r="S100" s="154">
        <v>0</v>
      </c>
      <c r="T100" s="155">
        <f>S100*H100</f>
        <v>0</v>
      </c>
      <c r="U100" s="34"/>
      <c r="V100" s="34"/>
      <c r="W100" s="34"/>
      <c r="X100" s="34"/>
      <c r="Y100" s="34"/>
      <c r="Z100" s="34"/>
      <c r="AA100" s="34"/>
      <c r="AB100" s="34"/>
      <c r="AC100" s="34"/>
      <c r="AD100" s="34"/>
      <c r="AE100" s="34"/>
      <c r="AR100" s="156" t="s">
        <v>93</v>
      </c>
      <c r="AT100" s="156" t="s">
        <v>157</v>
      </c>
      <c r="AU100" s="156" t="s">
        <v>15</v>
      </c>
      <c r="AY100" s="19" t="s">
        <v>154</v>
      </c>
      <c r="BE100" s="157">
        <f>IF(N100="základní",J100,0)</f>
        <v>0</v>
      </c>
      <c r="BF100" s="157">
        <f>IF(N100="snížená",J100,0)</f>
        <v>0</v>
      </c>
      <c r="BG100" s="157">
        <f>IF(N100="zákl. přenesená",J100,0)</f>
        <v>0</v>
      </c>
      <c r="BH100" s="157">
        <f>IF(N100="sníž. přenesená",J100,0)</f>
        <v>0</v>
      </c>
      <c r="BI100" s="157">
        <f>IF(N100="nulová",J100,0)</f>
        <v>0</v>
      </c>
      <c r="BJ100" s="19" t="s">
        <v>15</v>
      </c>
      <c r="BK100" s="157">
        <f>ROUND(I100*H100,2)</f>
        <v>0</v>
      </c>
      <c r="BL100" s="19" t="s">
        <v>93</v>
      </c>
      <c r="BM100" s="156" t="s">
        <v>80</v>
      </c>
    </row>
    <row r="101" spans="2:51" s="14" customFormat="1" ht="10.2">
      <c r="B101" s="171"/>
      <c r="D101" s="164" t="s">
        <v>170</v>
      </c>
      <c r="E101" s="172" t="s">
        <v>3</v>
      </c>
      <c r="F101" s="173" t="s">
        <v>4432</v>
      </c>
      <c r="H101" s="174">
        <v>550</v>
      </c>
      <c r="I101" s="175"/>
      <c r="L101" s="171"/>
      <c r="M101" s="176"/>
      <c r="N101" s="177"/>
      <c r="O101" s="177"/>
      <c r="P101" s="177"/>
      <c r="Q101" s="177"/>
      <c r="R101" s="177"/>
      <c r="S101" s="177"/>
      <c r="T101" s="178"/>
      <c r="AT101" s="172" t="s">
        <v>170</v>
      </c>
      <c r="AU101" s="172" t="s">
        <v>15</v>
      </c>
      <c r="AV101" s="14" t="s">
        <v>80</v>
      </c>
      <c r="AW101" s="14" t="s">
        <v>33</v>
      </c>
      <c r="AX101" s="14" t="s">
        <v>15</v>
      </c>
      <c r="AY101" s="172" t="s">
        <v>154</v>
      </c>
    </row>
    <row r="102" spans="1:65" s="2" customFormat="1" ht="16.5" customHeight="1">
      <c r="A102" s="34"/>
      <c r="B102" s="144"/>
      <c r="C102" s="145" t="s">
        <v>72</v>
      </c>
      <c r="D102" s="145" t="s">
        <v>157</v>
      </c>
      <c r="E102" s="146" t="s">
        <v>4433</v>
      </c>
      <c r="F102" s="147" t="s">
        <v>4434</v>
      </c>
      <c r="G102" s="148" t="s">
        <v>183</v>
      </c>
      <c r="H102" s="149">
        <v>5200</v>
      </c>
      <c r="I102" s="150"/>
      <c r="J102" s="151">
        <f>ROUND(I102*H102,2)</f>
        <v>0</v>
      </c>
      <c r="K102" s="147" t="s">
        <v>3</v>
      </c>
      <c r="L102" s="35"/>
      <c r="M102" s="152" t="s">
        <v>3</v>
      </c>
      <c r="N102" s="153" t="s">
        <v>43</v>
      </c>
      <c r="O102" s="55"/>
      <c r="P102" s="154">
        <f>O102*H102</f>
        <v>0</v>
      </c>
      <c r="Q102" s="154">
        <v>0</v>
      </c>
      <c r="R102" s="154">
        <f>Q102*H102</f>
        <v>0</v>
      </c>
      <c r="S102" s="154">
        <v>0</v>
      </c>
      <c r="T102" s="155">
        <f>S102*H102</f>
        <v>0</v>
      </c>
      <c r="U102" s="34"/>
      <c r="V102" s="34"/>
      <c r="W102" s="34"/>
      <c r="X102" s="34"/>
      <c r="Y102" s="34"/>
      <c r="Z102" s="34"/>
      <c r="AA102" s="34"/>
      <c r="AB102" s="34"/>
      <c r="AC102" s="34"/>
      <c r="AD102" s="34"/>
      <c r="AE102" s="34"/>
      <c r="AR102" s="156" t="s">
        <v>93</v>
      </c>
      <c r="AT102" s="156" t="s">
        <v>157</v>
      </c>
      <c r="AU102" s="156" t="s">
        <v>15</v>
      </c>
      <c r="AY102" s="19" t="s">
        <v>154</v>
      </c>
      <c r="BE102" s="157">
        <f>IF(N102="základní",J102,0)</f>
        <v>0</v>
      </c>
      <c r="BF102" s="157">
        <f>IF(N102="snížená",J102,0)</f>
        <v>0</v>
      </c>
      <c r="BG102" s="157">
        <f>IF(N102="zákl. přenesená",J102,0)</f>
        <v>0</v>
      </c>
      <c r="BH102" s="157">
        <f>IF(N102="sníž. přenesená",J102,0)</f>
        <v>0</v>
      </c>
      <c r="BI102" s="157">
        <f>IF(N102="nulová",J102,0)</f>
        <v>0</v>
      </c>
      <c r="BJ102" s="19" t="s">
        <v>15</v>
      </c>
      <c r="BK102" s="157">
        <f>ROUND(I102*H102,2)</f>
        <v>0</v>
      </c>
      <c r="BL102" s="19" t="s">
        <v>93</v>
      </c>
      <c r="BM102" s="156" t="s">
        <v>93</v>
      </c>
    </row>
    <row r="103" spans="2:51" s="14" customFormat="1" ht="10.2">
      <c r="B103" s="171"/>
      <c r="D103" s="164" t="s">
        <v>170</v>
      </c>
      <c r="E103" s="172" t="s">
        <v>3</v>
      </c>
      <c r="F103" s="173" t="s">
        <v>4435</v>
      </c>
      <c r="H103" s="174">
        <v>5200</v>
      </c>
      <c r="I103" s="175"/>
      <c r="L103" s="171"/>
      <c r="M103" s="176"/>
      <c r="N103" s="177"/>
      <c r="O103" s="177"/>
      <c r="P103" s="177"/>
      <c r="Q103" s="177"/>
      <c r="R103" s="177"/>
      <c r="S103" s="177"/>
      <c r="T103" s="178"/>
      <c r="AT103" s="172" t="s">
        <v>170</v>
      </c>
      <c r="AU103" s="172" t="s">
        <v>15</v>
      </c>
      <c r="AV103" s="14" t="s">
        <v>80</v>
      </c>
      <c r="AW103" s="14" t="s">
        <v>33</v>
      </c>
      <c r="AX103" s="14" t="s">
        <v>15</v>
      </c>
      <c r="AY103" s="172" t="s">
        <v>154</v>
      </c>
    </row>
    <row r="104" spans="1:65" s="2" customFormat="1" ht="16.5" customHeight="1">
      <c r="A104" s="34"/>
      <c r="B104" s="144"/>
      <c r="C104" s="145" t="s">
        <v>72</v>
      </c>
      <c r="D104" s="145" t="s">
        <v>157</v>
      </c>
      <c r="E104" s="146" t="s">
        <v>4436</v>
      </c>
      <c r="F104" s="147" t="s">
        <v>4437</v>
      </c>
      <c r="G104" s="148" t="s">
        <v>183</v>
      </c>
      <c r="H104" s="149">
        <v>7600</v>
      </c>
      <c r="I104" s="150"/>
      <c r="J104" s="151">
        <f>ROUND(I104*H104,2)</f>
        <v>0</v>
      </c>
      <c r="K104" s="147" t="s">
        <v>3</v>
      </c>
      <c r="L104" s="35"/>
      <c r="M104" s="152" t="s">
        <v>3</v>
      </c>
      <c r="N104" s="153" t="s">
        <v>43</v>
      </c>
      <c r="O104" s="55"/>
      <c r="P104" s="154">
        <f>O104*H104</f>
        <v>0</v>
      </c>
      <c r="Q104" s="154">
        <v>0</v>
      </c>
      <c r="R104" s="154">
        <f>Q104*H104</f>
        <v>0</v>
      </c>
      <c r="S104" s="154">
        <v>0</v>
      </c>
      <c r="T104" s="155">
        <f>S104*H104</f>
        <v>0</v>
      </c>
      <c r="U104" s="34"/>
      <c r="V104" s="34"/>
      <c r="W104" s="34"/>
      <c r="X104" s="34"/>
      <c r="Y104" s="34"/>
      <c r="Z104" s="34"/>
      <c r="AA104" s="34"/>
      <c r="AB104" s="34"/>
      <c r="AC104" s="34"/>
      <c r="AD104" s="34"/>
      <c r="AE104" s="34"/>
      <c r="AR104" s="156" t="s">
        <v>93</v>
      </c>
      <c r="AT104" s="156" t="s">
        <v>157</v>
      </c>
      <c r="AU104" s="156" t="s">
        <v>15</v>
      </c>
      <c r="AY104" s="19" t="s">
        <v>154</v>
      </c>
      <c r="BE104" s="157">
        <f>IF(N104="základní",J104,0)</f>
        <v>0</v>
      </c>
      <c r="BF104" s="157">
        <f>IF(N104="snížená",J104,0)</f>
        <v>0</v>
      </c>
      <c r="BG104" s="157">
        <f>IF(N104="zákl. přenesená",J104,0)</f>
        <v>0</v>
      </c>
      <c r="BH104" s="157">
        <f>IF(N104="sníž. přenesená",J104,0)</f>
        <v>0</v>
      </c>
      <c r="BI104" s="157">
        <f>IF(N104="nulová",J104,0)</f>
        <v>0</v>
      </c>
      <c r="BJ104" s="19" t="s">
        <v>15</v>
      </c>
      <c r="BK104" s="157">
        <f>ROUND(I104*H104,2)</f>
        <v>0</v>
      </c>
      <c r="BL104" s="19" t="s">
        <v>93</v>
      </c>
      <c r="BM104" s="156" t="s">
        <v>107</v>
      </c>
    </row>
    <row r="105" spans="2:51" s="14" customFormat="1" ht="10.2">
      <c r="B105" s="171"/>
      <c r="D105" s="164" t="s">
        <v>170</v>
      </c>
      <c r="E105" s="172" t="s">
        <v>3</v>
      </c>
      <c r="F105" s="173" t="s">
        <v>4438</v>
      </c>
      <c r="H105" s="174">
        <v>7600</v>
      </c>
      <c r="I105" s="175"/>
      <c r="L105" s="171"/>
      <c r="M105" s="176"/>
      <c r="N105" s="177"/>
      <c r="O105" s="177"/>
      <c r="P105" s="177"/>
      <c r="Q105" s="177"/>
      <c r="R105" s="177"/>
      <c r="S105" s="177"/>
      <c r="T105" s="178"/>
      <c r="AT105" s="172" t="s">
        <v>170</v>
      </c>
      <c r="AU105" s="172" t="s">
        <v>15</v>
      </c>
      <c r="AV105" s="14" t="s">
        <v>80</v>
      </c>
      <c r="AW105" s="14" t="s">
        <v>33</v>
      </c>
      <c r="AX105" s="14" t="s">
        <v>15</v>
      </c>
      <c r="AY105" s="172" t="s">
        <v>154</v>
      </c>
    </row>
    <row r="106" spans="1:65" s="2" customFormat="1" ht="16.5" customHeight="1">
      <c r="A106" s="34"/>
      <c r="B106" s="144"/>
      <c r="C106" s="145" t="s">
        <v>72</v>
      </c>
      <c r="D106" s="145" t="s">
        <v>157</v>
      </c>
      <c r="E106" s="146" t="s">
        <v>4439</v>
      </c>
      <c r="F106" s="147" t="s">
        <v>4440</v>
      </c>
      <c r="G106" s="148" t="s">
        <v>183</v>
      </c>
      <c r="H106" s="149">
        <v>10</v>
      </c>
      <c r="I106" s="150"/>
      <c r="J106" s="151">
        <f>ROUND(I106*H106,2)</f>
        <v>0</v>
      </c>
      <c r="K106" s="147" t="s">
        <v>3</v>
      </c>
      <c r="L106" s="35"/>
      <c r="M106" s="152" t="s">
        <v>3</v>
      </c>
      <c r="N106" s="153" t="s">
        <v>43</v>
      </c>
      <c r="O106" s="55"/>
      <c r="P106" s="154">
        <f>O106*H106</f>
        <v>0</v>
      </c>
      <c r="Q106" s="154">
        <v>0</v>
      </c>
      <c r="R106" s="154">
        <f>Q106*H106</f>
        <v>0</v>
      </c>
      <c r="S106" s="154">
        <v>0</v>
      </c>
      <c r="T106" s="155">
        <f>S106*H106</f>
        <v>0</v>
      </c>
      <c r="U106" s="34"/>
      <c r="V106" s="34"/>
      <c r="W106" s="34"/>
      <c r="X106" s="34"/>
      <c r="Y106" s="34"/>
      <c r="Z106" s="34"/>
      <c r="AA106" s="34"/>
      <c r="AB106" s="34"/>
      <c r="AC106" s="34"/>
      <c r="AD106" s="34"/>
      <c r="AE106" s="34"/>
      <c r="AR106" s="156" t="s">
        <v>93</v>
      </c>
      <c r="AT106" s="156" t="s">
        <v>157</v>
      </c>
      <c r="AU106" s="156" t="s">
        <v>15</v>
      </c>
      <c r="AY106" s="19" t="s">
        <v>154</v>
      </c>
      <c r="BE106" s="157">
        <f>IF(N106="základní",J106,0)</f>
        <v>0</v>
      </c>
      <c r="BF106" s="157">
        <f>IF(N106="snížená",J106,0)</f>
        <v>0</v>
      </c>
      <c r="BG106" s="157">
        <f>IF(N106="zákl. přenesená",J106,0)</f>
        <v>0</v>
      </c>
      <c r="BH106" s="157">
        <f>IF(N106="sníž. přenesená",J106,0)</f>
        <v>0</v>
      </c>
      <c r="BI106" s="157">
        <f>IF(N106="nulová",J106,0)</f>
        <v>0</v>
      </c>
      <c r="BJ106" s="19" t="s">
        <v>15</v>
      </c>
      <c r="BK106" s="157">
        <f>ROUND(I106*H106,2)</f>
        <v>0</v>
      </c>
      <c r="BL106" s="19" t="s">
        <v>93</v>
      </c>
      <c r="BM106" s="156" t="s">
        <v>113</v>
      </c>
    </row>
    <row r="107" spans="1:65" s="2" customFormat="1" ht="16.5" customHeight="1">
      <c r="A107" s="34"/>
      <c r="B107" s="144"/>
      <c r="C107" s="145" t="s">
        <v>72</v>
      </c>
      <c r="D107" s="145" t="s">
        <v>157</v>
      </c>
      <c r="E107" s="146" t="s">
        <v>4441</v>
      </c>
      <c r="F107" s="147" t="s">
        <v>4442</v>
      </c>
      <c r="G107" s="148" t="s">
        <v>183</v>
      </c>
      <c r="H107" s="149">
        <v>200</v>
      </c>
      <c r="I107" s="150"/>
      <c r="J107" s="151">
        <f>ROUND(I107*H107,2)</f>
        <v>0</v>
      </c>
      <c r="K107" s="147" t="s">
        <v>3</v>
      </c>
      <c r="L107" s="35"/>
      <c r="M107" s="152" t="s">
        <v>3</v>
      </c>
      <c r="N107" s="153" t="s">
        <v>43</v>
      </c>
      <c r="O107" s="55"/>
      <c r="P107" s="154">
        <f>O107*H107</f>
        <v>0</v>
      </c>
      <c r="Q107" s="154">
        <v>0</v>
      </c>
      <c r="R107" s="154">
        <f>Q107*H107</f>
        <v>0</v>
      </c>
      <c r="S107" s="154">
        <v>0</v>
      </c>
      <c r="T107" s="155">
        <f>S107*H107</f>
        <v>0</v>
      </c>
      <c r="U107" s="34"/>
      <c r="V107" s="34"/>
      <c r="W107" s="34"/>
      <c r="X107" s="34"/>
      <c r="Y107" s="34"/>
      <c r="Z107" s="34"/>
      <c r="AA107" s="34"/>
      <c r="AB107" s="34"/>
      <c r="AC107" s="34"/>
      <c r="AD107" s="34"/>
      <c r="AE107" s="34"/>
      <c r="AR107" s="156" t="s">
        <v>93</v>
      </c>
      <c r="AT107" s="156" t="s">
        <v>157</v>
      </c>
      <c r="AU107" s="156" t="s">
        <v>15</v>
      </c>
      <c r="AY107" s="19" t="s">
        <v>154</v>
      </c>
      <c r="BE107" s="157">
        <f>IF(N107="základní",J107,0)</f>
        <v>0</v>
      </c>
      <c r="BF107" s="157">
        <f>IF(N107="snížená",J107,0)</f>
        <v>0</v>
      </c>
      <c r="BG107" s="157">
        <f>IF(N107="zákl. přenesená",J107,0)</f>
        <v>0</v>
      </c>
      <c r="BH107" s="157">
        <f>IF(N107="sníž. přenesená",J107,0)</f>
        <v>0</v>
      </c>
      <c r="BI107" s="157">
        <f>IF(N107="nulová",J107,0)</f>
        <v>0</v>
      </c>
      <c r="BJ107" s="19" t="s">
        <v>15</v>
      </c>
      <c r="BK107" s="157">
        <f>ROUND(I107*H107,2)</f>
        <v>0</v>
      </c>
      <c r="BL107" s="19" t="s">
        <v>93</v>
      </c>
      <c r="BM107" s="156" t="s">
        <v>249</v>
      </c>
    </row>
    <row r="108" spans="2:51" s="14" customFormat="1" ht="10.2">
      <c r="B108" s="171"/>
      <c r="D108" s="164" t="s">
        <v>170</v>
      </c>
      <c r="E108" s="172" t="s">
        <v>3</v>
      </c>
      <c r="F108" s="173" t="s">
        <v>4443</v>
      </c>
      <c r="H108" s="174">
        <v>200</v>
      </c>
      <c r="I108" s="175"/>
      <c r="L108" s="171"/>
      <c r="M108" s="176"/>
      <c r="N108" s="177"/>
      <c r="O108" s="177"/>
      <c r="P108" s="177"/>
      <c r="Q108" s="177"/>
      <c r="R108" s="177"/>
      <c r="S108" s="177"/>
      <c r="T108" s="178"/>
      <c r="AT108" s="172" t="s">
        <v>170</v>
      </c>
      <c r="AU108" s="172" t="s">
        <v>15</v>
      </c>
      <c r="AV108" s="14" t="s">
        <v>80</v>
      </c>
      <c r="AW108" s="14" t="s">
        <v>33</v>
      </c>
      <c r="AX108" s="14" t="s">
        <v>15</v>
      </c>
      <c r="AY108" s="172" t="s">
        <v>154</v>
      </c>
    </row>
    <row r="109" spans="1:65" s="2" customFormat="1" ht="16.5" customHeight="1">
      <c r="A109" s="34"/>
      <c r="B109" s="144"/>
      <c r="C109" s="145" t="s">
        <v>72</v>
      </c>
      <c r="D109" s="145" t="s">
        <v>157</v>
      </c>
      <c r="E109" s="146" t="s">
        <v>4444</v>
      </c>
      <c r="F109" s="147" t="s">
        <v>4445</v>
      </c>
      <c r="G109" s="148" t="s">
        <v>183</v>
      </c>
      <c r="H109" s="149">
        <v>2100</v>
      </c>
      <c r="I109" s="150"/>
      <c r="J109" s="151">
        <f>ROUND(I109*H109,2)</f>
        <v>0</v>
      </c>
      <c r="K109" s="147" t="s">
        <v>3</v>
      </c>
      <c r="L109" s="35"/>
      <c r="M109" s="152" t="s">
        <v>3</v>
      </c>
      <c r="N109" s="153" t="s">
        <v>43</v>
      </c>
      <c r="O109" s="55"/>
      <c r="P109" s="154">
        <f>O109*H109</f>
        <v>0</v>
      </c>
      <c r="Q109" s="154">
        <v>0</v>
      </c>
      <c r="R109" s="154">
        <f>Q109*H109</f>
        <v>0</v>
      </c>
      <c r="S109" s="154">
        <v>0</v>
      </c>
      <c r="T109" s="155">
        <f>S109*H109</f>
        <v>0</v>
      </c>
      <c r="U109" s="34"/>
      <c r="V109" s="34"/>
      <c r="W109" s="34"/>
      <c r="X109" s="34"/>
      <c r="Y109" s="34"/>
      <c r="Z109" s="34"/>
      <c r="AA109" s="34"/>
      <c r="AB109" s="34"/>
      <c r="AC109" s="34"/>
      <c r="AD109" s="34"/>
      <c r="AE109" s="34"/>
      <c r="AR109" s="156" t="s">
        <v>93</v>
      </c>
      <c r="AT109" s="156" t="s">
        <v>157</v>
      </c>
      <c r="AU109" s="156" t="s">
        <v>15</v>
      </c>
      <c r="AY109" s="19" t="s">
        <v>154</v>
      </c>
      <c r="BE109" s="157">
        <f>IF(N109="základní",J109,0)</f>
        <v>0</v>
      </c>
      <c r="BF109" s="157">
        <f>IF(N109="snížená",J109,0)</f>
        <v>0</v>
      </c>
      <c r="BG109" s="157">
        <f>IF(N109="zákl. přenesená",J109,0)</f>
        <v>0</v>
      </c>
      <c r="BH109" s="157">
        <f>IF(N109="sníž. přenesená",J109,0)</f>
        <v>0</v>
      </c>
      <c r="BI109" s="157">
        <f>IF(N109="nulová",J109,0)</f>
        <v>0</v>
      </c>
      <c r="BJ109" s="19" t="s">
        <v>15</v>
      </c>
      <c r="BK109" s="157">
        <f>ROUND(I109*H109,2)</f>
        <v>0</v>
      </c>
      <c r="BL109" s="19" t="s">
        <v>93</v>
      </c>
      <c r="BM109" s="156" t="s">
        <v>260</v>
      </c>
    </row>
    <row r="110" spans="2:51" s="14" customFormat="1" ht="10.2">
      <c r="B110" s="171"/>
      <c r="D110" s="164" t="s">
        <v>170</v>
      </c>
      <c r="E110" s="172" t="s">
        <v>3</v>
      </c>
      <c r="F110" s="173" t="s">
        <v>4446</v>
      </c>
      <c r="H110" s="174">
        <v>2100</v>
      </c>
      <c r="I110" s="175"/>
      <c r="L110" s="171"/>
      <c r="M110" s="176"/>
      <c r="N110" s="177"/>
      <c r="O110" s="177"/>
      <c r="P110" s="177"/>
      <c r="Q110" s="177"/>
      <c r="R110" s="177"/>
      <c r="S110" s="177"/>
      <c r="T110" s="178"/>
      <c r="AT110" s="172" t="s">
        <v>170</v>
      </c>
      <c r="AU110" s="172" t="s">
        <v>15</v>
      </c>
      <c r="AV110" s="14" t="s">
        <v>80</v>
      </c>
      <c r="AW110" s="14" t="s">
        <v>33</v>
      </c>
      <c r="AX110" s="14" t="s">
        <v>15</v>
      </c>
      <c r="AY110" s="172" t="s">
        <v>154</v>
      </c>
    </row>
    <row r="111" spans="1:65" s="2" customFormat="1" ht="16.5" customHeight="1">
      <c r="A111" s="34"/>
      <c r="B111" s="144"/>
      <c r="C111" s="145" t="s">
        <v>72</v>
      </c>
      <c r="D111" s="145" t="s">
        <v>157</v>
      </c>
      <c r="E111" s="146" t="s">
        <v>4447</v>
      </c>
      <c r="F111" s="147" t="s">
        <v>4448</v>
      </c>
      <c r="G111" s="148" t="s">
        <v>183</v>
      </c>
      <c r="H111" s="149">
        <v>4550</v>
      </c>
      <c r="I111" s="150"/>
      <c r="J111" s="151">
        <f>ROUND(I111*H111,2)</f>
        <v>0</v>
      </c>
      <c r="K111" s="147" t="s">
        <v>3</v>
      </c>
      <c r="L111" s="35"/>
      <c r="M111" s="152" t="s">
        <v>3</v>
      </c>
      <c r="N111" s="153" t="s">
        <v>43</v>
      </c>
      <c r="O111" s="55"/>
      <c r="P111" s="154">
        <f>O111*H111</f>
        <v>0</v>
      </c>
      <c r="Q111" s="154">
        <v>0</v>
      </c>
      <c r="R111" s="154">
        <f>Q111*H111</f>
        <v>0</v>
      </c>
      <c r="S111" s="154">
        <v>0</v>
      </c>
      <c r="T111" s="155">
        <f>S111*H111</f>
        <v>0</v>
      </c>
      <c r="U111" s="34"/>
      <c r="V111" s="34"/>
      <c r="W111" s="34"/>
      <c r="X111" s="34"/>
      <c r="Y111" s="34"/>
      <c r="Z111" s="34"/>
      <c r="AA111" s="34"/>
      <c r="AB111" s="34"/>
      <c r="AC111" s="34"/>
      <c r="AD111" s="34"/>
      <c r="AE111" s="34"/>
      <c r="AR111" s="156" t="s">
        <v>93</v>
      </c>
      <c r="AT111" s="156" t="s">
        <v>157</v>
      </c>
      <c r="AU111" s="156" t="s">
        <v>15</v>
      </c>
      <c r="AY111" s="19" t="s">
        <v>154</v>
      </c>
      <c r="BE111" s="157">
        <f>IF(N111="základní",J111,0)</f>
        <v>0</v>
      </c>
      <c r="BF111" s="157">
        <f>IF(N111="snížená",J111,0)</f>
        <v>0</v>
      </c>
      <c r="BG111" s="157">
        <f>IF(N111="zákl. přenesená",J111,0)</f>
        <v>0</v>
      </c>
      <c r="BH111" s="157">
        <f>IF(N111="sníž. přenesená",J111,0)</f>
        <v>0</v>
      </c>
      <c r="BI111" s="157">
        <f>IF(N111="nulová",J111,0)</f>
        <v>0</v>
      </c>
      <c r="BJ111" s="19" t="s">
        <v>15</v>
      </c>
      <c r="BK111" s="157">
        <f>ROUND(I111*H111,2)</f>
        <v>0</v>
      </c>
      <c r="BL111" s="19" t="s">
        <v>93</v>
      </c>
      <c r="BM111" s="156" t="s">
        <v>271</v>
      </c>
    </row>
    <row r="112" spans="2:51" s="14" customFormat="1" ht="10.2">
      <c r="B112" s="171"/>
      <c r="D112" s="164" t="s">
        <v>170</v>
      </c>
      <c r="E112" s="172" t="s">
        <v>3</v>
      </c>
      <c r="F112" s="173" t="s">
        <v>4449</v>
      </c>
      <c r="H112" s="174">
        <v>4550</v>
      </c>
      <c r="I112" s="175"/>
      <c r="L112" s="171"/>
      <c r="M112" s="176"/>
      <c r="N112" s="177"/>
      <c r="O112" s="177"/>
      <c r="P112" s="177"/>
      <c r="Q112" s="177"/>
      <c r="R112" s="177"/>
      <c r="S112" s="177"/>
      <c r="T112" s="178"/>
      <c r="AT112" s="172" t="s">
        <v>170</v>
      </c>
      <c r="AU112" s="172" t="s">
        <v>15</v>
      </c>
      <c r="AV112" s="14" t="s">
        <v>80</v>
      </c>
      <c r="AW112" s="14" t="s">
        <v>33</v>
      </c>
      <c r="AX112" s="14" t="s">
        <v>15</v>
      </c>
      <c r="AY112" s="172" t="s">
        <v>154</v>
      </c>
    </row>
    <row r="113" spans="1:65" s="2" customFormat="1" ht="16.5" customHeight="1">
      <c r="A113" s="34"/>
      <c r="B113" s="144"/>
      <c r="C113" s="145" t="s">
        <v>72</v>
      </c>
      <c r="D113" s="145" t="s">
        <v>157</v>
      </c>
      <c r="E113" s="146" t="s">
        <v>4450</v>
      </c>
      <c r="F113" s="147" t="s">
        <v>4451</v>
      </c>
      <c r="G113" s="148" t="s">
        <v>183</v>
      </c>
      <c r="H113" s="149">
        <v>100</v>
      </c>
      <c r="I113" s="150"/>
      <c r="J113" s="151">
        <f>ROUND(I113*H113,2)</f>
        <v>0</v>
      </c>
      <c r="K113" s="147" t="s">
        <v>3</v>
      </c>
      <c r="L113" s="35"/>
      <c r="M113" s="152" t="s">
        <v>3</v>
      </c>
      <c r="N113" s="153" t="s">
        <v>43</v>
      </c>
      <c r="O113" s="55"/>
      <c r="P113" s="154">
        <f>O113*H113</f>
        <v>0</v>
      </c>
      <c r="Q113" s="154">
        <v>0</v>
      </c>
      <c r="R113" s="154">
        <f>Q113*H113</f>
        <v>0</v>
      </c>
      <c r="S113" s="154">
        <v>0</v>
      </c>
      <c r="T113" s="155">
        <f>S113*H113</f>
        <v>0</v>
      </c>
      <c r="U113" s="34"/>
      <c r="V113" s="34"/>
      <c r="W113" s="34"/>
      <c r="X113" s="34"/>
      <c r="Y113" s="34"/>
      <c r="Z113" s="34"/>
      <c r="AA113" s="34"/>
      <c r="AB113" s="34"/>
      <c r="AC113" s="34"/>
      <c r="AD113" s="34"/>
      <c r="AE113" s="34"/>
      <c r="AR113" s="156" t="s">
        <v>93</v>
      </c>
      <c r="AT113" s="156" t="s">
        <v>157</v>
      </c>
      <c r="AU113" s="156" t="s">
        <v>15</v>
      </c>
      <c r="AY113" s="19" t="s">
        <v>154</v>
      </c>
      <c r="BE113" s="157">
        <f>IF(N113="základní",J113,0)</f>
        <v>0</v>
      </c>
      <c r="BF113" s="157">
        <f>IF(N113="snížená",J113,0)</f>
        <v>0</v>
      </c>
      <c r="BG113" s="157">
        <f>IF(N113="zákl. přenesená",J113,0)</f>
        <v>0</v>
      </c>
      <c r="BH113" s="157">
        <f>IF(N113="sníž. přenesená",J113,0)</f>
        <v>0</v>
      </c>
      <c r="BI113" s="157">
        <f>IF(N113="nulová",J113,0)</f>
        <v>0</v>
      </c>
      <c r="BJ113" s="19" t="s">
        <v>15</v>
      </c>
      <c r="BK113" s="157">
        <f>ROUND(I113*H113,2)</f>
        <v>0</v>
      </c>
      <c r="BL113" s="19" t="s">
        <v>93</v>
      </c>
      <c r="BM113" s="156" t="s">
        <v>180</v>
      </c>
    </row>
    <row r="114" spans="1:65" s="2" customFormat="1" ht="16.5" customHeight="1">
      <c r="A114" s="34"/>
      <c r="B114" s="144"/>
      <c r="C114" s="145" t="s">
        <v>72</v>
      </c>
      <c r="D114" s="145" t="s">
        <v>157</v>
      </c>
      <c r="E114" s="146" t="s">
        <v>4452</v>
      </c>
      <c r="F114" s="147" t="s">
        <v>4453</v>
      </c>
      <c r="G114" s="148" t="s">
        <v>183</v>
      </c>
      <c r="H114" s="149">
        <v>80</v>
      </c>
      <c r="I114" s="150"/>
      <c r="J114" s="151">
        <f>ROUND(I114*H114,2)</f>
        <v>0</v>
      </c>
      <c r="K114" s="147" t="s">
        <v>3</v>
      </c>
      <c r="L114" s="35"/>
      <c r="M114" s="152" t="s">
        <v>3</v>
      </c>
      <c r="N114" s="153" t="s">
        <v>43</v>
      </c>
      <c r="O114" s="55"/>
      <c r="P114" s="154">
        <f>O114*H114</f>
        <v>0</v>
      </c>
      <c r="Q114" s="154">
        <v>0</v>
      </c>
      <c r="R114" s="154">
        <f>Q114*H114</f>
        <v>0</v>
      </c>
      <c r="S114" s="154">
        <v>0</v>
      </c>
      <c r="T114" s="155">
        <f>S114*H114</f>
        <v>0</v>
      </c>
      <c r="U114" s="34"/>
      <c r="V114" s="34"/>
      <c r="W114" s="34"/>
      <c r="X114" s="34"/>
      <c r="Y114" s="34"/>
      <c r="Z114" s="34"/>
      <c r="AA114" s="34"/>
      <c r="AB114" s="34"/>
      <c r="AC114" s="34"/>
      <c r="AD114" s="34"/>
      <c r="AE114" s="34"/>
      <c r="AR114" s="156" t="s">
        <v>93</v>
      </c>
      <c r="AT114" s="156" t="s">
        <v>157</v>
      </c>
      <c r="AU114" s="156" t="s">
        <v>15</v>
      </c>
      <c r="AY114" s="19" t="s">
        <v>154</v>
      </c>
      <c r="BE114" s="157">
        <f>IF(N114="základní",J114,0)</f>
        <v>0</v>
      </c>
      <c r="BF114" s="157">
        <f>IF(N114="snížená",J114,0)</f>
        <v>0</v>
      </c>
      <c r="BG114" s="157">
        <f>IF(N114="zákl. přenesená",J114,0)</f>
        <v>0</v>
      </c>
      <c r="BH114" s="157">
        <f>IF(N114="sníž. přenesená",J114,0)</f>
        <v>0</v>
      </c>
      <c r="BI114" s="157">
        <f>IF(N114="nulová",J114,0)</f>
        <v>0</v>
      </c>
      <c r="BJ114" s="19" t="s">
        <v>15</v>
      </c>
      <c r="BK114" s="157">
        <f>ROUND(I114*H114,2)</f>
        <v>0</v>
      </c>
      <c r="BL114" s="19" t="s">
        <v>93</v>
      </c>
      <c r="BM114" s="156" t="s">
        <v>156</v>
      </c>
    </row>
    <row r="115" spans="1:65" s="2" customFormat="1" ht="16.5" customHeight="1">
      <c r="A115" s="34"/>
      <c r="B115" s="144"/>
      <c r="C115" s="145" t="s">
        <v>72</v>
      </c>
      <c r="D115" s="145" t="s">
        <v>157</v>
      </c>
      <c r="E115" s="146" t="s">
        <v>4454</v>
      </c>
      <c r="F115" s="147" t="s">
        <v>4455</v>
      </c>
      <c r="G115" s="148" t="s">
        <v>183</v>
      </c>
      <c r="H115" s="149">
        <v>110</v>
      </c>
      <c r="I115" s="150"/>
      <c r="J115" s="151">
        <f>ROUND(I115*H115,2)</f>
        <v>0</v>
      </c>
      <c r="K115" s="147" t="s">
        <v>3</v>
      </c>
      <c r="L115" s="35"/>
      <c r="M115" s="152" t="s">
        <v>3</v>
      </c>
      <c r="N115" s="153" t="s">
        <v>43</v>
      </c>
      <c r="O115" s="55"/>
      <c r="P115" s="154">
        <f>O115*H115</f>
        <v>0</v>
      </c>
      <c r="Q115" s="154">
        <v>0</v>
      </c>
      <c r="R115" s="154">
        <f>Q115*H115</f>
        <v>0</v>
      </c>
      <c r="S115" s="154">
        <v>0</v>
      </c>
      <c r="T115" s="155">
        <f>S115*H115</f>
        <v>0</v>
      </c>
      <c r="U115" s="34"/>
      <c r="V115" s="34"/>
      <c r="W115" s="34"/>
      <c r="X115" s="34"/>
      <c r="Y115" s="34"/>
      <c r="Z115" s="34"/>
      <c r="AA115" s="34"/>
      <c r="AB115" s="34"/>
      <c r="AC115" s="34"/>
      <c r="AD115" s="34"/>
      <c r="AE115" s="34"/>
      <c r="AR115" s="156" t="s">
        <v>93</v>
      </c>
      <c r="AT115" s="156" t="s">
        <v>157</v>
      </c>
      <c r="AU115" s="156" t="s">
        <v>15</v>
      </c>
      <c r="AY115" s="19" t="s">
        <v>154</v>
      </c>
      <c r="BE115" s="157">
        <f>IF(N115="základní",J115,0)</f>
        <v>0</v>
      </c>
      <c r="BF115" s="157">
        <f>IF(N115="snížená",J115,0)</f>
        <v>0</v>
      </c>
      <c r="BG115" s="157">
        <f>IF(N115="zákl. přenesená",J115,0)</f>
        <v>0</v>
      </c>
      <c r="BH115" s="157">
        <f>IF(N115="sníž. přenesená",J115,0)</f>
        <v>0</v>
      </c>
      <c r="BI115" s="157">
        <f>IF(N115="nulová",J115,0)</f>
        <v>0</v>
      </c>
      <c r="BJ115" s="19" t="s">
        <v>15</v>
      </c>
      <c r="BK115" s="157">
        <f>ROUND(I115*H115,2)</f>
        <v>0</v>
      </c>
      <c r="BL115" s="19" t="s">
        <v>93</v>
      </c>
      <c r="BM115" s="156" t="s">
        <v>439</v>
      </c>
    </row>
    <row r="116" spans="1:65" s="2" customFormat="1" ht="16.5" customHeight="1">
      <c r="A116" s="34"/>
      <c r="B116" s="144"/>
      <c r="C116" s="145" t="s">
        <v>72</v>
      </c>
      <c r="D116" s="145" t="s">
        <v>157</v>
      </c>
      <c r="E116" s="146" t="s">
        <v>4456</v>
      </c>
      <c r="F116" s="147" t="s">
        <v>4457</v>
      </c>
      <c r="G116" s="148" t="s">
        <v>183</v>
      </c>
      <c r="H116" s="149">
        <v>100</v>
      </c>
      <c r="I116" s="150"/>
      <c r="J116" s="151">
        <f>ROUND(I116*H116,2)</f>
        <v>0</v>
      </c>
      <c r="K116" s="147" t="s">
        <v>3</v>
      </c>
      <c r="L116" s="35"/>
      <c r="M116" s="152" t="s">
        <v>3</v>
      </c>
      <c r="N116" s="153" t="s">
        <v>43</v>
      </c>
      <c r="O116" s="55"/>
      <c r="P116" s="154">
        <f>O116*H116</f>
        <v>0</v>
      </c>
      <c r="Q116" s="154">
        <v>0</v>
      </c>
      <c r="R116" s="154">
        <f>Q116*H116</f>
        <v>0</v>
      </c>
      <c r="S116" s="154">
        <v>0</v>
      </c>
      <c r="T116" s="155">
        <f>S116*H116</f>
        <v>0</v>
      </c>
      <c r="U116" s="34"/>
      <c r="V116" s="34"/>
      <c r="W116" s="34"/>
      <c r="X116" s="34"/>
      <c r="Y116" s="34"/>
      <c r="Z116" s="34"/>
      <c r="AA116" s="34"/>
      <c r="AB116" s="34"/>
      <c r="AC116" s="34"/>
      <c r="AD116" s="34"/>
      <c r="AE116" s="34"/>
      <c r="AR116" s="156" t="s">
        <v>93</v>
      </c>
      <c r="AT116" s="156" t="s">
        <v>157</v>
      </c>
      <c r="AU116" s="156" t="s">
        <v>15</v>
      </c>
      <c r="AY116" s="19" t="s">
        <v>154</v>
      </c>
      <c r="BE116" s="157">
        <f>IF(N116="základní",J116,0)</f>
        <v>0</v>
      </c>
      <c r="BF116" s="157">
        <f>IF(N116="snížená",J116,0)</f>
        <v>0</v>
      </c>
      <c r="BG116" s="157">
        <f>IF(N116="zákl. přenesená",J116,0)</f>
        <v>0</v>
      </c>
      <c r="BH116" s="157">
        <f>IF(N116="sníž. přenesená",J116,0)</f>
        <v>0</v>
      </c>
      <c r="BI116" s="157">
        <f>IF(N116="nulová",J116,0)</f>
        <v>0</v>
      </c>
      <c r="BJ116" s="19" t="s">
        <v>15</v>
      </c>
      <c r="BK116" s="157">
        <f>ROUND(I116*H116,2)</f>
        <v>0</v>
      </c>
      <c r="BL116" s="19" t="s">
        <v>93</v>
      </c>
      <c r="BM116" s="156" t="s">
        <v>451</v>
      </c>
    </row>
    <row r="117" spans="2:51" s="14" customFormat="1" ht="10.2">
      <c r="B117" s="171"/>
      <c r="D117" s="164" t="s">
        <v>170</v>
      </c>
      <c r="E117" s="172" t="s">
        <v>3</v>
      </c>
      <c r="F117" s="173" t="s">
        <v>4458</v>
      </c>
      <c r="H117" s="174">
        <v>100</v>
      </c>
      <c r="I117" s="175"/>
      <c r="L117" s="171"/>
      <c r="M117" s="176"/>
      <c r="N117" s="177"/>
      <c r="O117" s="177"/>
      <c r="P117" s="177"/>
      <c r="Q117" s="177"/>
      <c r="R117" s="177"/>
      <c r="S117" s="177"/>
      <c r="T117" s="178"/>
      <c r="AT117" s="172" t="s">
        <v>170</v>
      </c>
      <c r="AU117" s="172" t="s">
        <v>15</v>
      </c>
      <c r="AV117" s="14" t="s">
        <v>80</v>
      </c>
      <c r="AW117" s="14" t="s">
        <v>33</v>
      </c>
      <c r="AX117" s="14" t="s">
        <v>15</v>
      </c>
      <c r="AY117" s="172" t="s">
        <v>154</v>
      </c>
    </row>
    <row r="118" spans="1:65" s="2" customFormat="1" ht="16.5" customHeight="1">
      <c r="A118" s="34"/>
      <c r="B118" s="144"/>
      <c r="C118" s="145" t="s">
        <v>72</v>
      </c>
      <c r="D118" s="145" t="s">
        <v>157</v>
      </c>
      <c r="E118" s="146" t="s">
        <v>4459</v>
      </c>
      <c r="F118" s="147" t="s">
        <v>4460</v>
      </c>
      <c r="G118" s="148" t="s">
        <v>183</v>
      </c>
      <c r="H118" s="149">
        <v>200</v>
      </c>
      <c r="I118" s="150"/>
      <c r="J118" s="151">
        <f aca="true" t="shared" si="0" ref="J118:J123">ROUND(I118*H118,2)</f>
        <v>0</v>
      </c>
      <c r="K118" s="147" t="s">
        <v>3</v>
      </c>
      <c r="L118" s="35"/>
      <c r="M118" s="152" t="s">
        <v>3</v>
      </c>
      <c r="N118" s="153" t="s">
        <v>43</v>
      </c>
      <c r="O118" s="55"/>
      <c r="P118" s="154">
        <f aca="true" t="shared" si="1" ref="P118:P123">O118*H118</f>
        <v>0</v>
      </c>
      <c r="Q118" s="154">
        <v>0</v>
      </c>
      <c r="R118" s="154">
        <f aca="true" t="shared" si="2" ref="R118:R123">Q118*H118</f>
        <v>0</v>
      </c>
      <c r="S118" s="154">
        <v>0</v>
      </c>
      <c r="T118" s="155">
        <f aca="true" t="shared" si="3" ref="T118:T123">S118*H118</f>
        <v>0</v>
      </c>
      <c r="U118" s="34"/>
      <c r="V118" s="34"/>
      <c r="W118" s="34"/>
      <c r="X118" s="34"/>
      <c r="Y118" s="34"/>
      <c r="Z118" s="34"/>
      <c r="AA118" s="34"/>
      <c r="AB118" s="34"/>
      <c r="AC118" s="34"/>
      <c r="AD118" s="34"/>
      <c r="AE118" s="34"/>
      <c r="AR118" s="156" t="s">
        <v>93</v>
      </c>
      <c r="AT118" s="156" t="s">
        <v>157</v>
      </c>
      <c r="AU118" s="156" t="s">
        <v>15</v>
      </c>
      <c r="AY118" s="19" t="s">
        <v>154</v>
      </c>
      <c r="BE118" s="157">
        <f aca="true" t="shared" si="4" ref="BE118:BE123">IF(N118="základní",J118,0)</f>
        <v>0</v>
      </c>
      <c r="BF118" s="157">
        <f aca="true" t="shared" si="5" ref="BF118:BF123">IF(N118="snížená",J118,0)</f>
        <v>0</v>
      </c>
      <c r="BG118" s="157">
        <f aca="true" t="shared" si="6" ref="BG118:BG123">IF(N118="zákl. přenesená",J118,0)</f>
        <v>0</v>
      </c>
      <c r="BH118" s="157">
        <f aca="true" t="shared" si="7" ref="BH118:BH123">IF(N118="sníž. přenesená",J118,0)</f>
        <v>0</v>
      </c>
      <c r="BI118" s="157">
        <f aca="true" t="shared" si="8" ref="BI118:BI123">IF(N118="nulová",J118,0)</f>
        <v>0</v>
      </c>
      <c r="BJ118" s="19" t="s">
        <v>15</v>
      </c>
      <c r="BK118" s="157">
        <f aca="true" t="shared" si="9" ref="BK118:BK123">ROUND(I118*H118,2)</f>
        <v>0</v>
      </c>
      <c r="BL118" s="19" t="s">
        <v>93</v>
      </c>
      <c r="BM118" s="156" t="s">
        <v>463</v>
      </c>
    </row>
    <row r="119" spans="1:65" s="2" customFormat="1" ht="16.5" customHeight="1">
      <c r="A119" s="34"/>
      <c r="B119" s="144"/>
      <c r="C119" s="145" t="s">
        <v>72</v>
      </c>
      <c r="D119" s="145" t="s">
        <v>157</v>
      </c>
      <c r="E119" s="146" t="s">
        <v>4461</v>
      </c>
      <c r="F119" s="147" t="s">
        <v>4462</v>
      </c>
      <c r="G119" s="148" t="s">
        <v>183</v>
      </c>
      <c r="H119" s="149">
        <v>400</v>
      </c>
      <c r="I119" s="150"/>
      <c r="J119" s="151">
        <f t="shared" si="0"/>
        <v>0</v>
      </c>
      <c r="K119" s="147" t="s">
        <v>3</v>
      </c>
      <c r="L119" s="35"/>
      <c r="M119" s="152" t="s">
        <v>3</v>
      </c>
      <c r="N119" s="153" t="s">
        <v>43</v>
      </c>
      <c r="O119" s="55"/>
      <c r="P119" s="154">
        <f t="shared" si="1"/>
        <v>0</v>
      </c>
      <c r="Q119" s="154">
        <v>0</v>
      </c>
      <c r="R119" s="154">
        <f t="shared" si="2"/>
        <v>0</v>
      </c>
      <c r="S119" s="154">
        <v>0</v>
      </c>
      <c r="T119" s="155">
        <f t="shared" si="3"/>
        <v>0</v>
      </c>
      <c r="U119" s="34"/>
      <c r="V119" s="34"/>
      <c r="W119" s="34"/>
      <c r="X119" s="34"/>
      <c r="Y119" s="34"/>
      <c r="Z119" s="34"/>
      <c r="AA119" s="34"/>
      <c r="AB119" s="34"/>
      <c r="AC119" s="34"/>
      <c r="AD119" s="34"/>
      <c r="AE119" s="34"/>
      <c r="AR119" s="156" t="s">
        <v>93</v>
      </c>
      <c r="AT119" s="156" t="s">
        <v>157</v>
      </c>
      <c r="AU119" s="156" t="s">
        <v>15</v>
      </c>
      <c r="AY119" s="19" t="s">
        <v>154</v>
      </c>
      <c r="BE119" s="157">
        <f t="shared" si="4"/>
        <v>0</v>
      </c>
      <c r="BF119" s="157">
        <f t="shared" si="5"/>
        <v>0</v>
      </c>
      <c r="BG119" s="157">
        <f t="shared" si="6"/>
        <v>0</v>
      </c>
      <c r="BH119" s="157">
        <f t="shared" si="7"/>
        <v>0</v>
      </c>
      <c r="BI119" s="157">
        <f t="shared" si="8"/>
        <v>0</v>
      </c>
      <c r="BJ119" s="19" t="s">
        <v>15</v>
      </c>
      <c r="BK119" s="157">
        <f t="shared" si="9"/>
        <v>0</v>
      </c>
      <c r="BL119" s="19" t="s">
        <v>93</v>
      </c>
      <c r="BM119" s="156" t="s">
        <v>478</v>
      </c>
    </row>
    <row r="120" spans="1:65" s="2" customFormat="1" ht="16.5" customHeight="1">
      <c r="A120" s="34"/>
      <c r="B120" s="144"/>
      <c r="C120" s="145" t="s">
        <v>72</v>
      </c>
      <c r="D120" s="145" t="s">
        <v>157</v>
      </c>
      <c r="E120" s="146" t="s">
        <v>4463</v>
      </c>
      <c r="F120" s="147" t="s">
        <v>4464</v>
      </c>
      <c r="G120" s="148" t="s">
        <v>183</v>
      </c>
      <c r="H120" s="149">
        <v>1200</v>
      </c>
      <c r="I120" s="150"/>
      <c r="J120" s="151">
        <f t="shared" si="0"/>
        <v>0</v>
      </c>
      <c r="K120" s="147" t="s">
        <v>3</v>
      </c>
      <c r="L120" s="35"/>
      <c r="M120" s="152" t="s">
        <v>3</v>
      </c>
      <c r="N120" s="153" t="s">
        <v>43</v>
      </c>
      <c r="O120" s="55"/>
      <c r="P120" s="154">
        <f t="shared" si="1"/>
        <v>0</v>
      </c>
      <c r="Q120" s="154">
        <v>0</v>
      </c>
      <c r="R120" s="154">
        <f t="shared" si="2"/>
        <v>0</v>
      </c>
      <c r="S120" s="154">
        <v>0</v>
      </c>
      <c r="T120" s="155">
        <f t="shared" si="3"/>
        <v>0</v>
      </c>
      <c r="U120" s="34"/>
      <c r="V120" s="34"/>
      <c r="W120" s="34"/>
      <c r="X120" s="34"/>
      <c r="Y120" s="34"/>
      <c r="Z120" s="34"/>
      <c r="AA120" s="34"/>
      <c r="AB120" s="34"/>
      <c r="AC120" s="34"/>
      <c r="AD120" s="34"/>
      <c r="AE120" s="34"/>
      <c r="AR120" s="156" t="s">
        <v>93</v>
      </c>
      <c r="AT120" s="156" t="s">
        <v>157</v>
      </c>
      <c r="AU120" s="156" t="s">
        <v>15</v>
      </c>
      <c r="AY120" s="19" t="s">
        <v>154</v>
      </c>
      <c r="BE120" s="157">
        <f t="shared" si="4"/>
        <v>0</v>
      </c>
      <c r="BF120" s="157">
        <f t="shared" si="5"/>
        <v>0</v>
      </c>
      <c r="BG120" s="157">
        <f t="shared" si="6"/>
        <v>0</v>
      </c>
      <c r="BH120" s="157">
        <f t="shared" si="7"/>
        <v>0</v>
      </c>
      <c r="BI120" s="157">
        <f t="shared" si="8"/>
        <v>0</v>
      </c>
      <c r="BJ120" s="19" t="s">
        <v>15</v>
      </c>
      <c r="BK120" s="157">
        <f t="shared" si="9"/>
        <v>0</v>
      </c>
      <c r="BL120" s="19" t="s">
        <v>93</v>
      </c>
      <c r="BM120" s="156" t="s">
        <v>490</v>
      </c>
    </row>
    <row r="121" spans="1:65" s="2" customFormat="1" ht="16.5" customHeight="1">
      <c r="A121" s="34"/>
      <c r="B121" s="144"/>
      <c r="C121" s="145" t="s">
        <v>72</v>
      </c>
      <c r="D121" s="145" t="s">
        <v>157</v>
      </c>
      <c r="E121" s="146" t="s">
        <v>4465</v>
      </c>
      <c r="F121" s="147" t="s">
        <v>4466</v>
      </c>
      <c r="G121" s="148" t="s">
        <v>183</v>
      </c>
      <c r="H121" s="149">
        <v>100</v>
      </c>
      <c r="I121" s="150"/>
      <c r="J121" s="151">
        <f t="shared" si="0"/>
        <v>0</v>
      </c>
      <c r="K121" s="147" t="s">
        <v>3</v>
      </c>
      <c r="L121" s="35"/>
      <c r="M121" s="152" t="s">
        <v>3</v>
      </c>
      <c r="N121" s="153" t="s">
        <v>43</v>
      </c>
      <c r="O121" s="55"/>
      <c r="P121" s="154">
        <f t="shared" si="1"/>
        <v>0</v>
      </c>
      <c r="Q121" s="154">
        <v>0</v>
      </c>
      <c r="R121" s="154">
        <f t="shared" si="2"/>
        <v>0</v>
      </c>
      <c r="S121" s="154">
        <v>0</v>
      </c>
      <c r="T121" s="155">
        <f t="shared" si="3"/>
        <v>0</v>
      </c>
      <c r="U121" s="34"/>
      <c r="V121" s="34"/>
      <c r="W121" s="34"/>
      <c r="X121" s="34"/>
      <c r="Y121" s="34"/>
      <c r="Z121" s="34"/>
      <c r="AA121" s="34"/>
      <c r="AB121" s="34"/>
      <c r="AC121" s="34"/>
      <c r="AD121" s="34"/>
      <c r="AE121" s="34"/>
      <c r="AR121" s="156" t="s">
        <v>93</v>
      </c>
      <c r="AT121" s="156" t="s">
        <v>157</v>
      </c>
      <c r="AU121" s="156" t="s">
        <v>15</v>
      </c>
      <c r="AY121" s="19" t="s">
        <v>154</v>
      </c>
      <c r="BE121" s="157">
        <f t="shared" si="4"/>
        <v>0</v>
      </c>
      <c r="BF121" s="157">
        <f t="shared" si="5"/>
        <v>0</v>
      </c>
      <c r="BG121" s="157">
        <f t="shared" si="6"/>
        <v>0</v>
      </c>
      <c r="BH121" s="157">
        <f t="shared" si="7"/>
        <v>0</v>
      </c>
      <c r="BI121" s="157">
        <f t="shared" si="8"/>
        <v>0</v>
      </c>
      <c r="BJ121" s="19" t="s">
        <v>15</v>
      </c>
      <c r="BK121" s="157">
        <f t="shared" si="9"/>
        <v>0</v>
      </c>
      <c r="BL121" s="19" t="s">
        <v>93</v>
      </c>
      <c r="BM121" s="156" t="s">
        <v>507</v>
      </c>
    </row>
    <row r="122" spans="1:65" s="2" customFormat="1" ht="16.5" customHeight="1">
      <c r="A122" s="34"/>
      <c r="B122" s="144"/>
      <c r="C122" s="145" t="s">
        <v>72</v>
      </c>
      <c r="D122" s="145" t="s">
        <v>157</v>
      </c>
      <c r="E122" s="146" t="s">
        <v>4467</v>
      </c>
      <c r="F122" s="147" t="s">
        <v>4468</v>
      </c>
      <c r="G122" s="148" t="s">
        <v>183</v>
      </c>
      <c r="H122" s="149">
        <v>200</v>
      </c>
      <c r="I122" s="150"/>
      <c r="J122" s="151">
        <f t="shared" si="0"/>
        <v>0</v>
      </c>
      <c r="K122" s="147" t="s">
        <v>3</v>
      </c>
      <c r="L122" s="35"/>
      <c r="M122" s="152" t="s">
        <v>3</v>
      </c>
      <c r="N122" s="153" t="s">
        <v>43</v>
      </c>
      <c r="O122" s="55"/>
      <c r="P122" s="154">
        <f t="shared" si="1"/>
        <v>0</v>
      </c>
      <c r="Q122" s="154">
        <v>0</v>
      </c>
      <c r="R122" s="154">
        <f t="shared" si="2"/>
        <v>0</v>
      </c>
      <c r="S122" s="154">
        <v>0</v>
      </c>
      <c r="T122" s="155">
        <f t="shared" si="3"/>
        <v>0</v>
      </c>
      <c r="U122" s="34"/>
      <c r="V122" s="34"/>
      <c r="W122" s="34"/>
      <c r="X122" s="34"/>
      <c r="Y122" s="34"/>
      <c r="Z122" s="34"/>
      <c r="AA122" s="34"/>
      <c r="AB122" s="34"/>
      <c r="AC122" s="34"/>
      <c r="AD122" s="34"/>
      <c r="AE122" s="34"/>
      <c r="AR122" s="156" t="s">
        <v>93</v>
      </c>
      <c r="AT122" s="156" t="s">
        <v>157</v>
      </c>
      <c r="AU122" s="156" t="s">
        <v>15</v>
      </c>
      <c r="AY122" s="19" t="s">
        <v>154</v>
      </c>
      <c r="BE122" s="157">
        <f t="shared" si="4"/>
        <v>0</v>
      </c>
      <c r="BF122" s="157">
        <f t="shared" si="5"/>
        <v>0</v>
      </c>
      <c r="BG122" s="157">
        <f t="shared" si="6"/>
        <v>0</v>
      </c>
      <c r="BH122" s="157">
        <f t="shared" si="7"/>
        <v>0</v>
      </c>
      <c r="BI122" s="157">
        <f t="shared" si="8"/>
        <v>0</v>
      </c>
      <c r="BJ122" s="19" t="s">
        <v>15</v>
      </c>
      <c r="BK122" s="157">
        <f t="shared" si="9"/>
        <v>0</v>
      </c>
      <c r="BL122" s="19" t="s">
        <v>93</v>
      </c>
      <c r="BM122" s="156" t="s">
        <v>521</v>
      </c>
    </row>
    <row r="123" spans="1:65" s="2" customFormat="1" ht="16.5" customHeight="1">
      <c r="A123" s="34"/>
      <c r="B123" s="144"/>
      <c r="C123" s="145" t="s">
        <v>72</v>
      </c>
      <c r="D123" s="145" t="s">
        <v>157</v>
      </c>
      <c r="E123" s="146" t="s">
        <v>4469</v>
      </c>
      <c r="F123" s="147" t="s">
        <v>4470</v>
      </c>
      <c r="G123" s="148" t="s">
        <v>183</v>
      </c>
      <c r="H123" s="149">
        <v>100</v>
      </c>
      <c r="I123" s="150"/>
      <c r="J123" s="151">
        <f t="shared" si="0"/>
        <v>0</v>
      </c>
      <c r="K123" s="147" t="s">
        <v>3</v>
      </c>
      <c r="L123" s="35"/>
      <c r="M123" s="152" t="s">
        <v>3</v>
      </c>
      <c r="N123" s="153" t="s">
        <v>43</v>
      </c>
      <c r="O123" s="55"/>
      <c r="P123" s="154">
        <f t="shared" si="1"/>
        <v>0</v>
      </c>
      <c r="Q123" s="154">
        <v>0</v>
      </c>
      <c r="R123" s="154">
        <f t="shared" si="2"/>
        <v>0</v>
      </c>
      <c r="S123" s="154">
        <v>0</v>
      </c>
      <c r="T123" s="155">
        <f t="shared" si="3"/>
        <v>0</v>
      </c>
      <c r="U123" s="34"/>
      <c r="V123" s="34"/>
      <c r="W123" s="34"/>
      <c r="X123" s="34"/>
      <c r="Y123" s="34"/>
      <c r="Z123" s="34"/>
      <c r="AA123" s="34"/>
      <c r="AB123" s="34"/>
      <c r="AC123" s="34"/>
      <c r="AD123" s="34"/>
      <c r="AE123" s="34"/>
      <c r="AR123" s="156" t="s">
        <v>93</v>
      </c>
      <c r="AT123" s="156" t="s">
        <v>157</v>
      </c>
      <c r="AU123" s="156" t="s">
        <v>15</v>
      </c>
      <c r="AY123" s="19" t="s">
        <v>154</v>
      </c>
      <c r="BE123" s="157">
        <f t="shared" si="4"/>
        <v>0</v>
      </c>
      <c r="BF123" s="157">
        <f t="shared" si="5"/>
        <v>0</v>
      </c>
      <c r="BG123" s="157">
        <f t="shared" si="6"/>
        <v>0</v>
      </c>
      <c r="BH123" s="157">
        <f t="shared" si="7"/>
        <v>0</v>
      </c>
      <c r="BI123" s="157">
        <f t="shared" si="8"/>
        <v>0</v>
      </c>
      <c r="BJ123" s="19" t="s">
        <v>15</v>
      </c>
      <c r="BK123" s="157">
        <f t="shared" si="9"/>
        <v>0</v>
      </c>
      <c r="BL123" s="19" t="s">
        <v>93</v>
      </c>
      <c r="BM123" s="156" t="s">
        <v>535</v>
      </c>
    </row>
    <row r="124" spans="2:63" s="12" customFormat="1" ht="25.95" customHeight="1">
      <c r="B124" s="131"/>
      <c r="D124" s="132" t="s">
        <v>71</v>
      </c>
      <c r="E124" s="133" t="s">
        <v>4226</v>
      </c>
      <c r="F124" s="133" t="s">
        <v>4471</v>
      </c>
      <c r="I124" s="134"/>
      <c r="J124" s="135">
        <f>BK124</f>
        <v>0</v>
      </c>
      <c r="L124" s="131"/>
      <c r="M124" s="136"/>
      <c r="N124" s="137"/>
      <c r="O124" s="137"/>
      <c r="P124" s="138">
        <f>SUM(P125:P172)</f>
        <v>0</v>
      </c>
      <c r="Q124" s="137"/>
      <c r="R124" s="138">
        <f>SUM(R125:R172)</f>
        <v>0</v>
      </c>
      <c r="S124" s="137"/>
      <c r="T124" s="139">
        <f>SUM(T125:T172)</f>
        <v>0</v>
      </c>
      <c r="AR124" s="132" t="s">
        <v>15</v>
      </c>
      <c r="AT124" s="140" t="s">
        <v>71</v>
      </c>
      <c r="AU124" s="140" t="s">
        <v>72</v>
      </c>
      <c r="AY124" s="132" t="s">
        <v>154</v>
      </c>
      <c r="BK124" s="141">
        <f>SUM(BK125:BK172)</f>
        <v>0</v>
      </c>
    </row>
    <row r="125" spans="1:65" s="2" customFormat="1" ht="24.15" customHeight="1">
      <c r="A125" s="34"/>
      <c r="B125" s="144"/>
      <c r="C125" s="145" t="s">
        <v>72</v>
      </c>
      <c r="D125" s="145" t="s">
        <v>157</v>
      </c>
      <c r="E125" s="146" t="s">
        <v>4472</v>
      </c>
      <c r="F125" s="147" t="s">
        <v>4473</v>
      </c>
      <c r="G125" s="148" t="s">
        <v>183</v>
      </c>
      <c r="H125" s="149">
        <v>25</v>
      </c>
      <c r="I125" s="150"/>
      <c r="J125" s="151">
        <f>ROUND(I125*H125,2)</f>
        <v>0</v>
      </c>
      <c r="K125" s="147" t="s">
        <v>3</v>
      </c>
      <c r="L125" s="35"/>
      <c r="M125" s="152" t="s">
        <v>3</v>
      </c>
      <c r="N125" s="153" t="s">
        <v>43</v>
      </c>
      <c r="O125" s="55"/>
      <c r="P125" s="154">
        <f>O125*H125</f>
        <v>0</v>
      </c>
      <c r="Q125" s="154">
        <v>0</v>
      </c>
      <c r="R125" s="154">
        <f>Q125*H125</f>
        <v>0</v>
      </c>
      <c r="S125" s="154">
        <v>0</v>
      </c>
      <c r="T125" s="155">
        <f>S125*H125</f>
        <v>0</v>
      </c>
      <c r="U125" s="34"/>
      <c r="V125" s="34"/>
      <c r="W125" s="34"/>
      <c r="X125" s="34"/>
      <c r="Y125" s="34"/>
      <c r="Z125" s="34"/>
      <c r="AA125" s="34"/>
      <c r="AB125" s="34"/>
      <c r="AC125" s="34"/>
      <c r="AD125" s="34"/>
      <c r="AE125" s="34"/>
      <c r="AR125" s="156" t="s">
        <v>93</v>
      </c>
      <c r="AT125" s="156" t="s">
        <v>157</v>
      </c>
      <c r="AU125" s="156" t="s">
        <v>15</v>
      </c>
      <c r="AY125" s="19" t="s">
        <v>154</v>
      </c>
      <c r="BE125" s="157">
        <f>IF(N125="základní",J125,0)</f>
        <v>0</v>
      </c>
      <c r="BF125" s="157">
        <f>IF(N125="snížená",J125,0)</f>
        <v>0</v>
      </c>
      <c r="BG125" s="157">
        <f>IF(N125="zákl. přenesená",J125,0)</f>
        <v>0</v>
      </c>
      <c r="BH125" s="157">
        <f>IF(N125="sníž. přenesená",J125,0)</f>
        <v>0</v>
      </c>
      <c r="BI125" s="157">
        <f>IF(N125="nulová",J125,0)</f>
        <v>0</v>
      </c>
      <c r="BJ125" s="19" t="s">
        <v>15</v>
      </c>
      <c r="BK125" s="157">
        <f>ROUND(I125*H125,2)</f>
        <v>0</v>
      </c>
      <c r="BL125" s="19" t="s">
        <v>93</v>
      </c>
      <c r="BM125" s="156" t="s">
        <v>555</v>
      </c>
    </row>
    <row r="126" spans="2:51" s="14" customFormat="1" ht="10.2">
      <c r="B126" s="171"/>
      <c r="D126" s="164" t="s">
        <v>170</v>
      </c>
      <c r="E126" s="172" t="s">
        <v>3</v>
      </c>
      <c r="F126" s="173" t="s">
        <v>4474</v>
      </c>
      <c r="H126" s="174">
        <v>25</v>
      </c>
      <c r="I126" s="175"/>
      <c r="L126" s="171"/>
      <c r="M126" s="176"/>
      <c r="N126" s="177"/>
      <c r="O126" s="177"/>
      <c r="P126" s="177"/>
      <c r="Q126" s="177"/>
      <c r="R126" s="177"/>
      <c r="S126" s="177"/>
      <c r="T126" s="178"/>
      <c r="AT126" s="172" t="s">
        <v>170</v>
      </c>
      <c r="AU126" s="172" t="s">
        <v>15</v>
      </c>
      <c r="AV126" s="14" t="s">
        <v>80</v>
      </c>
      <c r="AW126" s="14" t="s">
        <v>33</v>
      </c>
      <c r="AX126" s="14" t="s">
        <v>15</v>
      </c>
      <c r="AY126" s="172" t="s">
        <v>154</v>
      </c>
    </row>
    <row r="127" spans="1:65" s="2" customFormat="1" ht="24.15" customHeight="1">
      <c r="A127" s="34"/>
      <c r="B127" s="144"/>
      <c r="C127" s="145" t="s">
        <v>72</v>
      </c>
      <c r="D127" s="145" t="s">
        <v>157</v>
      </c>
      <c r="E127" s="146" t="s">
        <v>4475</v>
      </c>
      <c r="F127" s="147" t="s">
        <v>4476</v>
      </c>
      <c r="G127" s="148" t="s">
        <v>183</v>
      </c>
      <c r="H127" s="149">
        <v>20</v>
      </c>
      <c r="I127" s="150"/>
      <c r="J127" s="151">
        <f>ROUND(I127*H127,2)</f>
        <v>0</v>
      </c>
      <c r="K127" s="147" t="s">
        <v>3</v>
      </c>
      <c r="L127" s="35"/>
      <c r="M127" s="152" t="s">
        <v>3</v>
      </c>
      <c r="N127" s="153" t="s">
        <v>43</v>
      </c>
      <c r="O127" s="55"/>
      <c r="P127" s="154">
        <f>O127*H127</f>
        <v>0</v>
      </c>
      <c r="Q127" s="154">
        <v>0</v>
      </c>
      <c r="R127" s="154">
        <f>Q127*H127</f>
        <v>0</v>
      </c>
      <c r="S127" s="154">
        <v>0</v>
      </c>
      <c r="T127" s="155">
        <f>S127*H127</f>
        <v>0</v>
      </c>
      <c r="U127" s="34"/>
      <c r="V127" s="34"/>
      <c r="W127" s="34"/>
      <c r="X127" s="34"/>
      <c r="Y127" s="34"/>
      <c r="Z127" s="34"/>
      <c r="AA127" s="34"/>
      <c r="AB127" s="34"/>
      <c r="AC127" s="34"/>
      <c r="AD127" s="34"/>
      <c r="AE127" s="34"/>
      <c r="AR127" s="156" t="s">
        <v>93</v>
      </c>
      <c r="AT127" s="156" t="s">
        <v>157</v>
      </c>
      <c r="AU127" s="156" t="s">
        <v>15</v>
      </c>
      <c r="AY127" s="19" t="s">
        <v>154</v>
      </c>
      <c r="BE127" s="157">
        <f>IF(N127="základní",J127,0)</f>
        <v>0</v>
      </c>
      <c r="BF127" s="157">
        <f>IF(N127="snížená",J127,0)</f>
        <v>0</v>
      </c>
      <c r="BG127" s="157">
        <f>IF(N127="zákl. přenesená",J127,0)</f>
        <v>0</v>
      </c>
      <c r="BH127" s="157">
        <f>IF(N127="sníž. přenesená",J127,0)</f>
        <v>0</v>
      </c>
      <c r="BI127" s="157">
        <f>IF(N127="nulová",J127,0)</f>
        <v>0</v>
      </c>
      <c r="BJ127" s="19" t="s">
        <v>15</v>
      </c>
      <c r="BK127" s="157">
        <f>ROUND(I127*H127,2)</f>
        <v>0</v>
      </c>
      <c r="BL127" s="19" t="s">
        <v>93</v>
      </c>
      <c r="BM127" s="156" t="s">
        <v>568</v>
      </c>
    </row>
    <row r="128" spans="2:51" s="14" customFormat="1" ht="10.2">
      <c r="B128" s="171"/>
      <c r="D128" s="164" t="s">
        <v>170</v>
      </c>
      <c r="E128" s="172" t="s">
        <v>3</v>
      </c>
      <c r="F128" s="173" t="s">
        <v>4477</v>
      </c>
      <c r="H128" s="174">
        <v>20</v>
      </c>
      <c r="I128" s="175"/>
      <c r="L128" s="171"/>
      <c r="M128" s="176"/>
      <c r="N128" s="177"/>
      <c r="O128" s="177"/>
      <c r="P128" s="177"/>
      <c r="Q128" s="177"/>
      <c r="R128" s="177"/>
      <c r="S128" s="177"/>
      <c r="T128" s="178"/>
      <c r="AT128" s="172" t="s">
        <v>170</v>
      </c>
      <c r="AU128" s="172" t="s">
        <v>15</v>
      </c>
      <c r="AV128" s="14" t="s">
        <v>80</v>
      </c>
      <c r="AW128" s="14" t="s">
        <v>33</v>
      </c>
      <c r="AX128" s="14" t="s">
        <v>15</v>
      </c>
      <c r="AY128" s="172" t="s">
        <v>154</v>
      </c>
    </row>
    <row r="129" spans="1:65" s="2" customFormat="1" ht="24.15" customHeight="1">
      <c r="A129" s="34"/>
      <c r="B129" s="144"/>
      <c r="C129" s="145" t="s">
        <v>72</v>
      </c>
      <c r="D129" s="145" t="s">
        <v>157</v>
      </c>
      <c r="E129" s="146" t="s">
        <v>4478</v>
      </c>
      <c r="F129" s="147" t="s">
        <v>4479</v>
      </c>
      <c r="G129" s="148" t="s">
        <v>183</v>
      </c>
      <c r="H129" s="149">
        <v>15</v>
      </c>
      <c r="I129" s="150"/>
      <c r="J129" s="151">
        <f>ROUND(I129*H129,2)</f>
        <v>0</v>
      </c>
      <c r="K129" s="147" t="s">
        <v>3</v>
      </c>
      <c r="L129" s="35"/>
      <c r="M129" s="152" t="s">
        <v>3</v>
      </c>
      <c r="N129" s="153" t="s">
        <v>43</v>
      </c>
      <c r="O129" s="55"/>
      <c r="P129" s="154">
        <f>O129*H129</f>
        <v>0</v>
      </c>
      <c r="Q129" s="154">
        <v>0</v>
      </c>
      <c r="R129" s="154">
        <f>Q129*H129</f>
        <v>0</v>
      </c>
      <c r="S129" s="154">
        <v>0</v>
      </c>
      <c r="T129" s="155">
        <f>S129*H129</f>
        <v>0</v>
      </c>
      <c r="U129" s="34"/>
      <c r="V129" s="34"/>
      <c r="W129" s="34"/>
      <c r="X129" s="34"/>
      <c r="Y129" s="34"/>
      <c r="Z129" s="34"/>
      <c r="AA129" s="34"/>
      <c r="AB129" s="34"/>
      <c r="AC129" s="34"/>
      <c r="AD129" s="34"/>
      <c r="AE129" s="34"/>
      <c r="AR129" s="156" t="s">
        <v>93</v>
      </c>
      <c r="AT129" s="156" t="s">
        <v>157</v>
      </c>
      <c r="AU129" s="156" t="s">
        <v>15</v>
      </c>
      <c r="AY129" s="19" t="s">
        <v>154</v>
      </c>
      <c r="BE129" s="157">
        <f>IF(N129="základní",J129,0)</f>
        <v>0</v>
      </c>
      <c r="BF129" s="157">
        <f>IF(N129="snížená",J129,0)</f>
        <v>0</v>
      </c>
      <c r="BG129" s="157">
        <f>IF(N129="zákl. přenesená",J129,0)</f>
        <v>0</v>
      </c>
      <c r="BH129" s="157">
        <f>IF(N129="sníž. přenesená",J129,0)</f>
        <v>0</v>
      </c>
      <c r="BI129" s="157">
        <f>IF(N129="nulová",J129,0)</f>
        <v>0</v>
      </c>
      <c r="BJ129" s="19" t="s">
        <v>15</v>
      </c>
      <c r="BK129" s="157">
        <f>ROUND(I129*H129,2)</f>
        <v>0</v>
      </c>
      <c r="BL129" s="19" t="s">
        <v>93</v>
      </c>
      <c r="BM129" s="156" t="s">
        <v>582</v>
      </c>
    </row>
    <row r="130" spans="2:51" s="14" customFormat="1" ht="10.2">
      <c r="B130" s="171"/>
      <c r="D130" s="164" t="s">
        <v>170</v>
      </c>
      <c r="E130" s="172" t="s">
        <v>3</v>
      </c>
      <c r="F130" s="173" t="s">
        <v>4480</v>
      </c>
      <c r="H130" s="174">
        <v>15</v>
      </c>
      <c r="I130" s="175"/>
      <c r="L130" s="171"/>
      <c r="M130" s="176"/>
      <c r="N130" s="177"/>
      <c r="O130" s="177"/>
      <c r="P130" s="177"/>
      <c r="Q130" s="177"/>
      <c r="R130" s="177"/>
      <c r="S130" s="177"/>
      <c r="T130" s="178"/>
      <c r="AT130" s="172" t="s">
        <v>170</v>
      </c>
      <c r="AU130" s="172" t="s">
        <v>15</v>
      </c>
      <c r="AV130" s="14" t="s">
        <v>80</v>
      </c>
      <c r="AW130" s="14" t="s">
        <v>33</v>
      </c>
      <c r="AX130" s="14" t="s">
        <v>15</v>
      </c>
      <c r="AY130" s="172" t="s">
        <v>154</v>
      </c>
    </row>
    <row r="131" spans="1:65" s="2" customFormat="1" ht="16.5" customHeight="1">
      <c r="A131" s="34"/>
      <c r="B131" s="144"/>
      <c r="C131" s="145" t="s">
        <v>72</v>
      </c>
      <c r="D131" s="145" t="s">
        <v>157</v>
      </c>
      <c r="E131" s="146" t="s">
        <v>4481</v>
      </c>
      <c r="F131" s="147" t="s">
        <v>4482</v>
      </c>
      <c r="G131" s="148" t="s">
        <v>183</v>
      </c>
      <c r="H131" s="149">
        <v>60</v>
      </c>
      <c r="I131" s="150"/>
      <c r="J131" s="151">
        <f>ROUND(I131*H131,2)</f>
        <v>0</v>
      </c>
      <c r="K131" s="147" t="s">
        <v>3</v>
      </c>
      <c r="L131" s="35"/>
      <c r="M131" s="152" t="s">
        <v>3</v>
      </c>
      <c r="N131" s="153" t="s">
        <v>43</v>
      </c>
      <c r="O131" s="55"/>
      <c r="P131" s="154">
        <f>O131*H131</f>
        <v>0</v>
      </c>
      <c r="Q131" s="154">
        <v>0</v>
      </c>
      <c r="R131" s="154">
        <f>Q131*H131</f>
        <v>0</v>
      </c>
      <c r="S131" s="154">
        <v>0</v>
      </c>
      <c r="T131" s="155">
        <f>S131*H131</f>
        <v>0</v>
      </c>
      <c r="U131" s="34"/>
      <c r="V131" s="34"/>
      <c r="W131" s="34"/>
      <c r="X131" s="34"/>
      <c r="Y131" s="34"/>
      <c r="Z131" s="34"/>
      <c r="AA131" s="34"/>
      <c r="AB131" s="34"/>
      <c r="AC131" s="34"/>
      <c r="AD131" s="34"/>
      <c r="AE131" s="34"/>
      <c r="AR131" s="156" t="s">
        <v>93</v>
      </c>
      <c r="AT131" s="156" t="s">
        <v>157</v>
      </c>
      <c r="AU131" s="156" t="s">
        <v>15</v>
      </c>
      <c r="AY131" s="19" t="s">
        <v>154</v>
      </c>
      <c r="BE131" s="157">
        <f>IF(N131="základní",J131,0)</f>
        <v>0</v>
      </c>
      <c r="BF131" s="157">
        <f>IF(N131="snížená",J131,0)</f>
        <v>0</v>
      </c>
      <c r="BG131" s="157">
        <f>IF(N131="zákl. přenesená",J131,0)</f>
        <v>0</v>
      </c>
      <c r="BH131" s="157">
        <f>IF(N131="sníž. přenesená",J131,0)</f>
        <v>0</v>
      </c>
      <c r="BI131" s="157">
        <f>IF(N131="nulová",J131,0)</f>
        <v>0</v>
      </c>
      <c r="BJ131" s="19" t="s">
        <v>15</v>
      </c>
      <c r="BK131" s="157">
        <f>ROUND(I131*H131,2)</f>
        <v>0</v>
      </c>
      <c r="BL131" s="19" t="s">
        <v>93</v>
      </c>
      <c r="BM131" s="156" t="s">
        <v>593</v>
      </c>
    </row>
    <row r="132" spans="2:51" s="14" customFormat="1" ht="10.2">
      <c r="B132" s="171"/>
      <c r="D132" s="164" t="s">
        <v>170</v>
      </c>
      <c r="E132" s="172" t="s">
        <v>3</v>
      </c>
      <c r="F132" s="173" t="s">
        <v>4483</v>
      </c>
      <c r="H132" s="174">
        <v>60</v>
      </c>
      <c r="I132" s="175"/>
      <c r="L132" s="171"/>
      <c r="M132" s="176"/>
      <c r="N132" s="177"/>
      <c r="O132" s="177"/>
      <c r="P132" s="177"/>
      <c r="Q132" s="177"/>
      <c r="R132" s="177"/>
      <c r="S132" s="177"/>
      <c r="T132" s="178"/>
      <c r="AT132" s="172" t="s">
        <v>170</v>
      </c>
      <c r="AU132" s="172" t="s">
        <v>15</v>
      </c>
      <c r="AV132" s="14" t="s">
        <v>80</v>
      </c>
      <c r="AW132" s="14" t="s">
        <v>33</v>
      </c>
      <c r="AX132" s="14" t="s">
        <v>15</v>
      </c>
      <c r="AY132" s="172" t="s">
        <v>154</v>
      </c>
    </row>
    <row r="133" spans="1:65" s="2" customFormat="1" ht="16.5" customHeight="1">
      <c r="A133" s="34"/>
      <c r="B133" s="144"/>
      <c r="C133" s="145" t="s">
        <v>72</v>
      </c>
      <c r="D133" s="145" t="s">
        <v>157</v>
      </c>
      <c r="E133" s="146" t="s">
        <v>4484</v>
      </c>
      <c r="F133" s="147" t="s">
        <v>4485</v>
      </c>
      <c r="G133" s="148" t="s">
        <v>183</v>
      </c>
      <c r="H133" s="149">
        <v>50</v>
      </c>
      <c r="I133" s="150"/>
      <c r="J133" s="151">
        <f>ROUND(I133*H133,2)</f>
        <v>0</v>
      </c>
      <c r="K133" s="147" t="s">
        <v>3</v>
      </c>
      <c r="L133" s="35"/>
      <c r="M133" s="152" t="s">
        <v>3</v>
      </c>
      <c r="N133" s="153" t="s">
        <v>43</v>
      </c>
      <c r="O133" s="55"/>
      <c r="P133" s="154">
        <f>O133*H133</f>
        <v>0</v>
      </c>
      <c r="Q133" s="154">
        <v>0</v>
      </c>
      <c r="R133" s="154">
        <f>Q133*H133</f>
        <v>0</v>
      </c>
      <c r="S133" s="154">
        <v>0</v>
      </c>
      <c r="T133" s="155">
        <f>S133*H133</f>
        <v>0</v>
      </c>
      <c r="U133" s="34"/>
      <c r="V133" s="34"/>
      <c r="W133" s="34"/>
      <c r="X133" s="34"/>
      <c r="Y133" s="34"/>
      <c r="Z133" s="34"/>
      <c r="AA133" s="34"/>
      <c r="AB133" s="34"/>
      <c r="AC133" s="34"/>
      <c r="AD133" s="34"/>
      <c r="AE133" s="34"/>
      <c r="AR133" s="156" t="s">
        <v>93</v>
      </c>
      <c r="AT133" s="156" t="s">
        <v>157</v>
      </c>
      <c r="AU133" s="156" t="s">
        <v>15</v>
      </c>
      <c r="AY133" s="19" t="s">
        <v>154</v>
      </c>
      <c r="BE133" s="157">
        <f>IF(N133="základní",J133,0)</f>
        <v>0</v>
      </c>
      <c r="BF133" s="157">
        <f>IF(N133="snížená",J133,0)</f>
        <v>0</v>
      </c>
      <c r="BG133" s="157">
        <f>IF(N133="zákl. přenesená",J133,0)</f>
        <v>0</v>
      </c>
      <c r="BH133" s="157">
        <f>IF(N133="sníž. přenesená",J133,0)</f>
        <v>0</v>
      </c>
      <c r="BI133" s="157">
        <f>IF(N133="nulová",J133,0)</f>
        <v>0</v>
      </c>
      <c r="BJ133" s="19" t="s">
        <v>15</v>
      </c>
      <c r="BK133" s="157">
        <f>ROUND(I133*H133,2)</f>
        <v>0</v>
      </c>
      <c r="BL133" s="19" t="s">
        <v>93</v>
      </c>
      <c r="BM133" s="156" t="s">
        <v>612</v>
      </c>
    </row>
    <row r="134" spans="2:51" s="14" customFormat="1" ht="10.2">
      <c r="B134" s="171"/>
      <c r="D134" s="164" t="s">
        <v>170</v>
      </c>
      <c r="E134" s="172" t="s">
        <v>3</v>
      </c>
      <c r="F134" s="173" t="s">
        <v>4486</v>
      </c>
      <c r="H134" s="174">
        <v>50</v>
      </c>
      <c r="I134" s="175"/>
      <c r="L134" s="171"/>
      <c r="M134" s="176"/>
      <c r="N134" s="177"/>
      <c r="O134" s="177"/>
      <c r="P134" s="177"/>
      <c r="Q134" s="177"/>
      <c r="R134" s="177"/>
      <c r="S134" s="177"/>
      <c r="T134" s="178"/>
      <c r="AT134" s="172" t="s">
        <v>170</v>
      </c>
      <c r="AU134" s="172" t="s">
        <v>15</v>
      </c>
      <c r="AV134" s="14" t="s">
        <v>80</v>
      </c>
      <c r="AW134" s="14" t="s">
        <v>33</v>
      </c>
      <c r="AX134" s="14" t="s">
        <v>15</v>
      </c>
      <c r="AY134" s="172" t="s">
        <v>154</v>
      </c>
    </row>
    <row r="135" spans="1:65" s="2" customFormat="1" ht="16.5" customHeight="1">
      <c r="A135" s="34"/>
      <c r="B135" s="144"/>
      <c r="C135" s="145" t="s">
        <v>72</v>
      </c>
      <c r="D135" s="145" t="s">
        <v>157</v>
      </c>
      <c r="E135" s="146" t="s">
        <v>4487</v>
      </c>
      <c r="F135" s="147" t="s">
        <v>4488</v>
      </c>
      <c r="G135" s="148" t="s">
        <v>183</v>
      </c>
      <c r="H135" s="149">
        <v>60</v>
      </c>
      <c r="I135" s="150"/>
      <c r="J135" s="151">
        <f>ROUND(I135*H135,2)</f>
        <v>0</v>
      </c>
      <c r="K135" s="147" t="s">
        <v>3</v>
      </c>
      <c r="L135" s="35"/>
      <c r="M135" s="152" t="s">
        <v>3</v>
      </c>
      <c r="N135" s="153" t="s">
        <v>43</v>
      </c>
      <c r="O135" s="55"/>
      <c r="P135" s="154">
        <f>O135*H135</f>
        <v>0</v>
      </c>
      <c r="Q135" s="154">
        <v>0</v>
      </c>
      <c r="R135" s="154">
        <f>Q135*H135</f>
        <v>0</v>
      </c>
      <c r="S135" s="154">
        <v>0</v>
      </c>
      <c r="T135" s="155">
        <f>S135*H135</f>
        <v>0</v>
      </c>
      <c r="U135" s="34"/>
      <c r="V135" s="34"/>
      <c r="W135" s="34"/>
      <c r="X135" s="34"/>
      <c r="Y135" s="34"/>
      <c r="Z135" s="34"/>
      <c r="AA135" s="34"/>
      <c r="AB135" s="34"/>
      <c r="AC135" s="34"/>
      <c r="AD135" s="34"/>
      <c r="AE135" s="34"/>
      <c r="AR135" s="156" t="s">
        <v>93</v>
      </c>
      <c r="AT135" s="156" t="s">
        <v>157</v>
      </c>
      <c r="AU135" s="156" t="s">
        <v>15</v>
      </c>
      <c r="AY135" s="19" t="s">
        <v>154</v>
      </c>
      <c r="BE135" s="157">
        <f>IF(N135="základní",J135,0)</f>
        <v>0</v>
      </c>
      <c r="BF135" s="157">
        <f>IF(N135="snížená",J135,0)</f>
        <v>0</v>
      </c>
      <c r="BG135" s="157">
        <f>IF(N135="zákl. přenesená",J135,0)</f>
        <v>0</v>
      </c>
      <c r="BH135" s="157">
        <f>IF(N135="sníž. přenesená",J135,0)</f>
        <v>0</v>
      </c>
      <c r="BI135" s="157">
        <f>IF(N135="nulová",J135,0)</f>
        <v>0</v>
      </c>
      <c r="BJ135" s="19" t="s">
        <v>15</v>
      </c>
      <c r="BK135" s="157">
        <f>ROUND(I135*H135,2)</f>
        <v>0</v>
      </c>
      <c r="BL135" s="19" t="s">
        <v>93</v>
      </c>
      <c r="BM135" s="156" t="s">
        <v>627</v>
      </c>
    </row>
    <row r="136" spans="2:51" s="14" customFormat="1" ht="10.2">
      <c r="B136" s="171"/>
      <c r="D136" s="164" t="s">
        <v>170</v>
      </c>
      <c r="E136" s="172" t="s">
        <v>3</v>
      </c>
      <c r="F136" s="173" t="s">
        <v>4489</v>
      </c>
      <c r="H136" s="174">
        <v>60</v>
      </c>
      <c r="I136" s="175"/>
      <c r="L136" s="171"/>
      <c r="M136" s="176"/>
      <c r="N136" s="177"/>
      <c r="O136" s="177"/>
      <c r="P136" s="177"/>
      <c r="Q136" s="177"/>
      <c r="R136" s="177"/>
      <c r="S136" s="177"/>
      <c r="T136" s="178"/>
      <c r="AT136" s="172" t="s">
        <v>170</v>
      </c>
      <c r="AU136" s="172" t="s">
        <v>15</v>
      </c>
      <c r="AV136" s="14" t="s">
        <v>80</v>
      </c>
      <c r="AW136" s="14" t="s">
        <v>33</v>
      </c>
      <c r="AX136" s="14" t="s">
        <v>15</v>
      </c>
      <c r="AY136" s="172" t="s">
        <v>154</v>
      </c>
    </row>
    <row r="137" spans="1:65" s="2" customFormat="1" ht="16.5" customHeight="1">
      <c r="A137" s="34"/>
      <c r="B137" s="144"/>
      <c r="C137" s="145" t="s">
        <v>72</v>
      </c>
      <c r="D137" s="145" t="s">
        <v>157</v>
      </c>
      <c r="E137" s="146" t="s">
        <v>4490</v>
      </c>
      <c r="F137" s="147" t="s">
        <v>4491</v>
      </c>
      <c r="G137" s="148" t="s">
        <v>183</v>
      </c>
      <c r="H137" s="149">
        <v>30</v>
      </c>
      <c r="I137" s="150"/>
      <c r="J137" s="151">
        <f>ROUND(I137*H137,2)</f>
        <v>0</v>
      </c>
      <c r="K137" s="147" t="s">
        <v>3</v>
      </c>
      <c r="L137" s="35"/>
      <c r="M137" s="152" t="s">
        <v>3</v>
      </c>
      <c r="N137" s="153" t="s">
        <v>43</v>
      </c>
      <c r="O137" s="55"/>
      <c r="P137" s="154">
        <f>O137*H137</f>
        <v>0</v>
      </c>
      <c r="Q137" s="154">
        <v>0</v>
      </c>
      <c r="R137" s="154">
        <f>Q137*H137</f>
        <v>0</v>
      </c>
      <c r="S137" s="154">
        <v>0</v>
      </c>
      <c r="T137" s="155">
        <f>S137*H137</f>
        <v>0</v>
      </c>
      <c r="U137" s="34"/>
      <c r="V137" s="34"/>
      <c r="W137" s="34"/>
      <c r="X137" s="34"/>
      <c r="Y137" s="34"/>
      <c r="Z137" s="34"/>
      <c r="AA137" s="34"/>
      <c r="AB137" s="34"/>
      <c r="AC137" s="34"/>
      <c r="AD137" s="34"/>
      <c r="AE137" s="34"/>
      <c r="AR137" s="156" t="s">
        <v>93</v>
      </c>
      <c r="AT137" s="156" t="s">
        <v>157</v>
      </c>
      <c r="AU137" s="156" t="s">
        <v>15</v>
      </c>
      <c r="AY137" s="19" t="s">
        <v>154</v>
      </c>
      <c r="BE137" s="157">
        <f>IF(N137="základní",J137,0)</f>
        <v>0</v>
      </c>
      <c r="BF137" s="157">
        <f>IF(N137="snížená",J137,0)</f>
        <v>0</v>
      </c>
      <c r="BG137" s="157">
        <f>IF(N137="zákl. přenesená",J137,0)</f>
        <v>0</v>
      </c>
      <c r="BH137" s="157">
        <f>IF(N137="sníž. přenesená",J137,0)</f>
        <v>0</v>
      </c>
      <c r="BI137" s="157">
        <f>IF(N137="nulová",J137,0)</f>
        <v>0</v>
      </c>
      <c r="BJ137" s="19" t="s">
        <v>15</v>
      </c>
      <c r="BK137" s="157">
        <f>ROUND(I137*H137,2)</f>
        <v>0</v>
      </c>
      <c r="BL137" s="19" t="s">
        <v>93</v>
      </c>
      <c r="BM137" s="156" t="s">
        <v>641</v>
      </c>
    </row>
    <row r="138" spans="2:51" s="14" customFormat="1" ht="10.2">
      <c r="B138" s="171"/>
      <c r="D138" s="164" t="s">
        <v>170</v>
      </c>
      <c r="E138" s="172" t="s">
        <v>3</v>
      </c>
      <c r="F138" s="173" t="s">
        <v>4492</v>
      </c>
      <c r="H138" s="174">
        <v>30</v>
      </c>
      <c r="I138" s="175"/>
      <c r="L138" s="171"/>
      <c r="M138" s="176"/>
      <c r="N138" s="177"/>
      <c r="O138" s="177"/>
      <c r="P138" s="177"/>
      <c r="Q138" s="177"/>
      <c r="R138" s="177"/>
      <c r="S138" s="177"/>
      <c r="T138" s="178"/>
      <c r="AT138" s="172" t="s">
        <v>170</v>
      </c>
      <c r="AU138" s="172" t="s">
        <v>15</v>
      </c>
      <c r="AV138" s="14" t="s">
        <v>80</v>
      </c>
      <c r="AW138" s="14" t="s">
        <v>33</v>
      </c>
      <c r="AX138" s="14" t="s">
        <v>15</v>
      </c>
      <c r="AY138" s="172" t="s">
        <v>154</v>
      </c>
    </row>
    <row r="139" spans="1:65" s="2" customFormat="1" ht="16.5" customHeight="1">
      <c r="A139" s="34"/>
      <c r="B139" s="144"/>
      <c r="C139" s="145" t="s">
        <v>72</v>
      </c>
      <c r="D139" s="145" t="s">
        <v>157</v>
      </c>
      <c r="E139" s="146" t="s">
        <v>4493</v>
      </c>
      <c r="F139" s="147" t="s">
        <v>4494</v>
      </c>
      <c r="G139" s="148" t="s">
        <v>183</v>
      </c>
      <c r="H139" s="149">
        <v>100</v>
      </c>
      <c r="I139" s="150"/>
      <c r="J139" s="151">
        <f>ROUND(I139*H139,2)</f>
        <v>0</v>
      </c>
      <c r="K139" s="147" t="s">
        <v>3</v>
      </c>
      <c r="L139" s="35"/>
      <c r="M139" s="152" t="s">
        <v>3</v>
      </c>
      <c r="N139" s="153" t="s">
        <v>43</v>
      </c>
      <c r="O139" s="55"/>
      <c r="P139" s="154">
        <f>O139*H139</f>
        <v>0</v>
      </c>
      <c r="Q139" s="154">
        <v>0</v>
      </c>
      <c r="R139" s="154">
        <f>Q139*H139</f>
        <v>0</v>
      </c>
      <c r="S139" s="154">
        <v>0</v>
      </c>
      <c r="T139" s="155">
        <f>S139*H139</f>
        <v>0</v>
      </c>
      <c r="U139" s="34"/>
      <c r="V139" s="34"/>
      <c r="W139" s="34"/>
      <c r="X139" s="34"/>
      <c r="Y139" s="34"/>
      <c r="Z139" s="34"/>
      <c r="AA139" s="34"/>
      <c r="AB139" s="34"/>
      <c r="AC139" s="34"/>
      <c r="AD139" s="34"/>
      <c r="AE139" s="34"/>
      <c r="AR139" s="156" t="s">
        <v>93</v>
      </c>
      <c r="AT139" s="156" t="s">
        <v>157</v>
      </c>
      <c r="AU139" s="156" t="s">
        <v>15</v>
      </c>
      <c r="AY139" s="19" t="s">
        <v>154</v>
      </c>
      <c r="BE139" s="157">
        <f>IF(N139="základní",J139,0)</f>
        <v>0</v>
      </c>
      <c r="BF139" s="157">
        <f>IF(N139="snížená",J139,0)</f>
        <v>0</v>
      </c>
      <c r="BG139" s="157">
        <f>IF(N139="zákl. přenesená",J139,0)</f>
        <v>0</v>
      </c>
      <c r="BH139" s="157">
        <f>IF(N139="sníž. přenesená",J139,0)</f>
        <v>0</v>
      </c>
      <c r="BI139" s="157">
        <f>IF(N139="nulová",J139,0)</f>
        <v>0</v>
      </c>
      <c r="BJ139" s="19" t="s">
        <v>15</v>
      </c>
      <c r="BK139" s="157">
        <f>ROUND(I139*H139,2)</f>
        <v>0</v>
      </c>
      <c r="BL139" s="19" t="s">
        <v>93</v>
      </c>
      <c r="BM139" s="156" t="s">
        <v>657</v>
      </c>
    </row>
    <row r="140" spans="2:51" s="14" customFormat="1" ht="10.2">
      <c r="B140" s="171"/>
      <c r="D140" s="164" t="s">
        <v>170</v>
      </c>
      <c r="E140" s="172" t="s">
        <v>3</v>
      </c>
      <c r="F140" s="173" t="s">
        <v>4495</v>
      </c>
      <c r="H140" s="174">
        <v>100</v>
      </c>
      <c r="I140" s="175"/>
      <c r="L140" s="171"/>
      <c r="M140" s="176"/>
      <c r="N140" s="177"/>
      <c r="O140" s="177"/>
      <c r="P140" s="177"/>
      <c r="Q140" s="177"/>
      <c r="R140" s="177"/>
      <c r="S140" s="177"/>
      <c r="T140" s="178"/>
      <c r="AT140" s="172" t="s">
        <v>170</v>
      </c>
      <c r="AU140" s="172" t="s">
        <v>15</v>
      </c>
      <c r="AV140" s="14" t="s">
        <v>80</v>
      </c>
      <c r="AW140" s="14" t="s">
        <v>33</v>
      </c>
      <c r="AX140" s="14" t="s">
        <v>15</v>
      </c>
      <c r="AY140" s="172" t="s">
        <v>154</v>
      </c>
    </row>
    <row r="141" spans="1:65" s="2" customFormat="1" ht="16.5" customHeight="1">
      <c r="A141" s="34"/>
      <c r="B141" s="144"/>
      <c r="C141" s="145" t="s">
        <v>72</v>
      </c>
      <c r="D141" s="145" t="s">
        <v>157</v>
      </c>
      <c r="E141" s="146" t="s">
        <v>4496</v>
      </c>
      <c r="F141" s="147" t="s">
        <v>4497</v>
      </c>
      <c r="G141" s="148" t="s">
        <v>183</v>
      </c>
      <c r="H141" s="149">
        <v>50</v>
      </c>
      <c r="I141" s="150"/>
      <c r="J141" s="151">
        <f>ROUND(I141*H141,2)</f>
        <v>0</v>
      </c>
      <c r="K141" s="147" t="s">
        <v>3</v>
      </c>
      <c r="L141" s="35"/>
      <c r="M141" s="152" t="s">
        <v>3</v>
      </c>
      <c r="N141" s="153" t="s">
        <v>43</v>
      </c>
      <c r="O141" s="55"/>
      <c r="P141" s="154">
        <f>O141*H141</f>
        <v>0</v>
      </c>
      <c r="Q141" s="154">
        <v>0</v>
      </c>
      <c r="R141" s="154">
        <f>Q141*H141</f>
        <v>0</v>
      </c>
      <c r="S141" s="154">
        <v>0</v>
      </c>
      <c r="T141" s="155">
        <f>S141*H141</f>
        <v>0</v>
      </c>
      <c r="U141" s="34"/>
      <c r="V141" s="34"/>
      <c r="W141" s="34"/>
      <c r="X141" s="34"/>
      <c r="Y141" s="34"/>
      <c r="Z141" s="34"/>
      <c r="AA141" s="34"/>
      <c r="AB141" s="34"/>
      <c r="AC141" s="34"/>
      <c r="AD141" s="34"/>
      <c r="AE141" s="34"/>
      <c r="AR141" s="156" t="s">
        <v>93</v>
      </c>
      <c r="AT141" s="156" t="s">
        <v>157</v>
      </c>
      <c r="AU141" s="156" t="s">
        <v>15</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93</v>
      </c>
      <c r="BM141" s="156" t="s">
        <v>671</v>
      </c>
    </row>
    <row r="142" spans="2:51" s="14" customFormat="1" ht="10.2">
      <c r="B142" s="171"/>
      <c r="D142" s="164" t="s">
        <v>170</v>
      </c>
      <c r="E142" s="172" t="s">
        <v>3</v>
      </c>
      <c r="F142" s="173" t="s">
        <v>4486</v>
      </c>
      <c r="H142" s="174">
        <v>50</v>
      </c>
      <c r="I142" s="175"/>
      <c r="L142" s="171"/>
      <c r="M142" s="176"/>
      <c r="N142" s="177"/>
      <c r="O142" s="177"/>
      <c r="P142" s="177"/>
      <c r="Q142" s="177"/>
      <c r="R142" s="177"/>
      <c r="S142" s="177"/>
      <c r="T142" s="178"/>
      <c r="AT142" s="172" t="s">
        <v>170</v>
      </c>
      <c r="AU142" s="172" t="s">
        <v>15</v>
      </c>
      <c r="AV142" s="14" t="s">
        <v>80</v>
      </c>
      <c r="AW142" s="14" t="s">
        <v>33</v>
      </c>
      <c r="AX142" s="14" t="s">
        <v>15</v>
      </c>
      <c r="AY142" s="172" t="s">
        <v>154</v>
      </c>
    </row>
    <row r="143" spans="1:65" s="2" customFormat="1" ht="16.5" customHeight="1">
      <c r="A143" s="34"/>
      <c r="B143" s="144"/>
      <c r="C143" s="145" t="s">
        <v>72</v>
      </c>
      <c r="D143" s="145" t="s">
        <v>157</v>
      </c>
      <c r="E143" s="146" t="s">
        <v>4498</v>
      </c>
      <c r="F143" s="147" t="s">
        <v>4499</v>
      </c>
      <c r="G143" s="148" t="s">
        <v>183</v>
      </c>
      <c r="H143" s="149">
        <v>50</v>
      </c>
      <c r="I143" s="150"/>
      <c r="J143" s="151">
        <f>ROUND(I143*H143,2)</f>
        <v>0</v>
      </c>
      <c r="K143" s="147" t="s">
        <v>3</v>
      </c>
      <c r="L143" s="35"/>
      <c r="M143" s="152" t="s">
        <v>3</v>
      </c>
      <c r="N143" s="153" t="s">
        <v>43</v>
      </c>
      <c r="O143" s="55"/>
      <c r="P143" s="154">
        <f>O143*H143</f>
        <v>0</v>
      </c>
      <c r="Q143" s="154">
        <v>0</v>
      </c>
      <c r="R143" s="154">
        <f>Q143*H143</f>
        <v>0</v>
      </c>
      <c r="S143" s="154">
        <v>0</v>
      </c>
      <c r="T143" s="155">
        <f>S143*H143</f>
        <v>0</v>
      </c>
      <c r="U143" s="34"/>
      <c r="V143" s="34"/>
      <c r="W143" s="34"/>
      <c r="X143" s="34"/>
      <c r="Y143" s="34"/>
      <c r="Z143" s="34"/>
      <c r="AA143" s="34"/>
      <c r="AB143" s="34"/>
      <c r="AC143" s="34"/>
      <c r="AD143" s="34"/>
      <c r="AE143" s="34"/>
      <c r="AR143" s="156" t="s">
        <v>93</v>
      </c>
      <c r="AT143" s="156" t="s">
        <v>157</v>
      </c>
      <c r="AU143" s="156" t="s">
        <v>15</v>
      </c>
      <c r="AY143" s="19" t="s">
        <v>154</v>
      </c>
      <c r="BE143" s="157">
        <f>IF(N143="základní",J143,0)</f>
        <v>0</v>
      </c>
      <c r="BF143" s="157">
        <f>IF(N143="snížená",J143,0)</f>
        <v>0</v>
      </c>
      <c r="BG143" s="157">
        <f>IF(N143="zákl. přenesená",J143,0)</f>
        <v>0</v>
      </c>
      <c r="BH143" s="157">
        <f>IF(N143="sníž. přenesená",J143,0)</f>
        <v>0</v>
      </c>
      <c r="BI143" s="157">
        <f>IF(N143="nulová",J143,0)</f>
        <v>0</v>
      </c>
      <c r="BJ143" s="19" t="s">
        <v>15</v>
      </c>
      <c r="BK143" s="157">
        <f>ROUND(I143*H143,2)</f>
        <v>0</v>
      </c>
      <c r="BL143" s="19" t="s">
        <v>93</v>
      </c>
      <c r="BM143" s="156" t="s">
        <v>682</v>
      </c>
    </row>
    <row r="144" spans="2:51" s="14" customFormat="1" ht="10.2">
      <c r="B144" s="171"/>
      <c r="D144" s="164" t="s">
        <v>170</v>
      </c>
      <c r="E144" s="172" t="s">
        <v>3</v>
      </c>
      <c r="F144" s="173" t="s">
        <v>4486</v>
      </c>
      <c r="H144" s="174">
        <v>50</v>
      </c>
      <c r="I144" s="175"/>
      <c r="L144" s="171"/>
      <c r="M144" s="176"/>
      <c r="N144" s="177"/>
      <c r="O144" s="177"/>
      <c r="P144" s="177"/>
      <c r="Q144" s="177"/>
      <c r="R144" s="177"/>
      <c r="S144" s="177"/>
      <c r="T144" s="178"/>
      <c r="AT144" s="172" t="s">
        <v>170</v>
      </c>
      <c r="AU144" s="172" t="s">
        <v>15</v>
      </c>
      <c r="AV144" s="14" t="s">
        <v>80</v>
      </c>
      <c r="AW144" s="14" t="s">
        <v>33</v>
      </c>
      <c r="AX144" s="14" t="s">
        <v>15</v>
      </c>
      <c r="AY144" s="172" t="s">
        <v>154</v>
      </c>
    </row>
    <row r="145" spans="1:65" s="2" customFormat="1" ht="24.15" customHeight="1">
      <c r="A145" s="34"/>
      <c r="B145" s="144"/>
      <c r="C145" s="145" t="s">
        <v>72</v>
      </c>
      <c r="D145" s="145" t="s">
        <v>157</v>
      </c>
      <c r="E145" s="146" t="s">
        <v>4500</v>
      </c>
      <c r="F145" s="147" t="s">
        <v>4501</v>
      </c>
      <c r="G145" s="148" t="s">
        <v>183</v>
      </c>
      <c r="H145" s="149">
        <v>100</v>
      </c>
      <c r="I145" s="150"/>
      <c r="J145" s="151">
        <f>ROUND(I145*H145,2)</f>
        <v>0</v>
      </c>
      <c r="K145" s="147" t="s">
        <v>3</v>
      </c>
      <c r="L145" s="35"/>
      <c r="M145" s="152" t="s">
        <v>3</v>
      </c>
      <c r="N145" s="153" t="s">
        <v>43</v>
      </c>
      <c r="O145" s="55"/>
      <c r="P145" s="154">
        <f>O145*H145</f>
        <v>0</v>
      </c>
      <c r="Q145" s="154">
        <v>0</v>
      </c>
      <c r="R145" s="154">
        <f>Q145*H145</f>
        <v>0</v>
      </c>
      <c r="S145" s="154">
        <v>0</v>
      </c>
      <c r="T145" s="155">
        <f>S145*H145</f>
        <v>0</v>
      </c>
      <c r="U145" s="34"/>
      <c r="V145" s="34"/>
      <c r="W145" s="34"/>
      <c r="X145" s="34"/>
      <c r="Y145" s="34"/>
      <c r="Z145" s="34"/>
      <c r="AA145" s="34"/>
      <c r="AB145" s="34"/>
      <c r="AC145" s="34"/>
      <c r="AD145" s="34"/>
      <c r="AE145" s="34"/>
      <c r="AR145" s="156" t="s">
        <v>93</v>
      </c>
      <c r="AT145" s="156" t="s">
        <v>157</v>
      </c>
      <c r="AU145" s="156" t="s">
        <v>15</v>
      </c>
      <c r="AY145" s="19" t="s">
        <v>154</v>
      </c>
      <c r="BE145" s="157">
        <f>IF(N145="základní",J145,0)</f>
        <v>0</v>
      </c>
      <c r="BF145" s="157">
        <f>IF(N145="snížená",J145,0)</f>
        <v>0</v>
      </c>
      <c r="BG145" s="157">
        <f>IF(N145="zákl. přenesená",J145,0)</f>
        <v>0</v>
      </c>
      <c r="BH145" s="157">
        <f>IF(N145="sníž. přenesená",J145,0)</f>
        <v>0</v>
      </c>
      <c r="BI145" s="157">
        <f>IF(N145="nulová",J145,0)</f>
        <v>0</v>
      </c>
      <c r="BJ145" s="19" t="s">
        <v>15</v>
      </c>
      <c r="BK145" s="157">
        <f>ROUND(I145*H145,2)</f>
        <v>0</v>
      </c>
      <c r="BL145" s="19" t="s">
        <v>93</v>
      </c>
      <c r="BM145" s="156" t="s">
        <v>693</v>
      </c>
    </row>
    <row r="146" spans="2:51" s="14" customFormat="1" ht="10.2">
      <c r="B146" s="171"/>
      <c r="D146" s="164" t="s">
        <v>170</v>
      </c>
      <c r="E146" s="172" t="s">
        <v>3</v>
      </c>
      <c r="F146" s="173" t="s">
        <v>4502</v>
      </c>
      <c r="H146" s="174">
        <v>100</v>
      </c>
      <c r="I146" s="175"/>
      <c r="L146" s="171"/>
      <c r="M146" s="176"/>
      <c r="N146" s="177"/>
      <c r="O146" s="177"/>
      <c r="P146" s="177"/>
      <c r="Q146" s="177"/>
      <c r="R146" s="177"/>
      <c r="S146" s="177"/>
      <c r="T146" s="178"/>
      <c r="AT146" s="172" t="s">
        <v>170</v>
      </c>
      <c r="AU146" s="172" t="s">
        <v>15</v>
      </c>
      <c r="AV146" s="14" t="s">
        <v>80</v>
      </c>
      <c r="AW146" s="14" t="s">
        <v>33</v>
      </c>
      <c r="AX146" s="14" t="s">
        <v>15</v>
      </c>
      <c r="AY146" s="172" t="s">
        <v>154</v>
      </c>
    </row>
    <row r="147" spans="1:65" s="2" customFormat="1" ht="24.15" customHeight="1">
      <c r="A147" s="34"/>
      <c r="B147" s="144"/>
      <c r="C147" s="145" t="s">
        <v>72</v>
      </c>
      <c r="D147" s="145" t="s">
        <v>157</v>
      </c>
      <c r="E147" s="146" t="s">
        <v>4503</v>
      </c>
      <c r="F147" s="147" t="s">
        <v>4504</v>
      </c>
      <c r="G147" s="148" t="s">
        <v>183</v>
      </c>
      <c r="H147" s="149">
        <v>70</v>
      </c>
      <c r="I147" s="150"/>
      <c r="J147" s="151">
        <f>ROUND(I147*H147,2)</f>
        <v>0</v>
      </c>
      <c r="K147" s="147" t="s">
        <v>3</v>
      </c>
      <c r="L147" s="35"/>
      <c r="M147" s="152" t="s">
        <v>3</v>
      </c>
      <c r="N147" s="153" t="s">
        <v>43</v>
      </c>
      <c r="O147" s="55"/>
      <c r="P147" s="154">
        <f>O147*H147</f>
        <v>0</v>
      </c>
      <c r="Q147" s="154">
        <v>0</v>
      </c>
      <c r="R147" s="154">
        <f>Q147*H147</f>
        <v>0</v>
      </c>
      <c r="S147" s="154">
        <v>0</v>
      </c>
      <c r="T147" s="155">
        <f>S147*H147</f>
        <v>0</v>
      </c>
      <c r="U147" s="34"/>
      <c r="V147" s="34"/>
      <c r="W147" s="34"/>
      <c r="X147" s="34"/>
      <c r="Y147" s="34"/>
      <c r="Z147" s="34"/>
      <c r="AA147" s="34"/>
      <c r="AB147" s="34"/>
      <c r="AC147" s="34"/>
      <c r="AD147" s="34"/>
      <c r="AE147" s="34"/>
      <c r="AR147" s="156" t="s">
        <v>93</v>
      </c>
      <c r="AT147" s="156" t="s">
        <v>157</v>
      </c>
      <c r="AU147" s="156" t="s">
        <v>15</v>
      </c>
      <c r="AY147" s="19" t="s">
        <v>154</v>
      </c>
      <c r="BE147" s="157">
        <f>IF(N147="základní",J147,0)</f>
        <v>0</v>
      </c>
      <c r="BF147" s="157">
        <f>IF(N147="snížená",J147,0)</f>
        <v>0</v>
      </c>
      <c r="BG147" s="157">
        <f>IF(N147="zákl. přenesená",J147,0)</f>
        <v>0</v>
      </c>
      <c r="BH147" s="157">
        <f>IF(N147="sníž. přenesená",J147,0)</f>
        <v>0</v>
      </c>
      <c r="BI147" s="157">
        <f>IF(N147="nulová",J147,0)</f>
        <v>0</v>
      </c>
      <c r="BJ147" s="19" t="s">
        <v>15</v>
      </c>
      <c r="BK147" s="157">
        <f>ROUND(I147*H147,2)</f>
        <v>0</v>
      </c>
      <c r="BL147" s="19" t="s">
        <v>93</v>
      </c>
      <c r="BM147" s="156" t="s">
        <v>707</v>
      </c>
    </row>
    <row r="148" spans="2:51" s="14" customFormat="1" ht="10.2">
      <c r="B148" s="171"/>
      <c r="D148" s="164" t="s">
        <v>170</v>
      </c>
      <c r="E148" s="172" t="s">
        <v>3</v>
      </c>
      <c r="F148" s="173" t="s">
        <v>4505</v>
      </c>
      <c r="H148" s="174">
        <v>70</v>
      </c>
      <c r="I148" s="175"/>
      <c r="L148" s="171"/>
      <c r="M148" s="176"/>
      <c r="N148" s="177"/>
      <c r="O148" s="177"/>
      <c r="P148" s="177"/>
      <c r="Q148" s="177"/>
      <c r="R148" s="177"/>
      <c r="S148" s="177"/>
      <c r="T148" s="178"/>
      <c r="AT148" s="172" t="s">
        <v>170</v>
      </c>
      <c r="AU148" s="172" t="s">
        <v>15</v>
      </c>
      <c r="AV148" s="14" t="s">
        <v>80</v>
      </c>
      <c r="AW148" s="14" t="s">
        <v>33</v>
      </c>
      <c r="AX148" s="14" t="s">
        <v>15</v>
      </c>
      <c r="AY148" s="172" t="s">
        <v>154</v>
      </c>
    </row>
    <row r="149" spans="1:65" s="2" customFormat="1" ht="24.15" customHeight="1">
      <c r="A149" s="34"/>
      <c r="B149" s="144"/>
      <c r="C149" s="145" t="s">
        <v>72</v>
      </c>
      <c r="D149" s="145" t="s">
        <v>157</v>
      </c>
      <c r="E149" s="146" t="s">
        <v>4506</v>
      </c>
      <c r="F149" s="147" t="s">
        <v>4507</v>
      </c>
      <c r="G149" s="148" t="s">
        <v>183</v>
      </c>
      <c r="H149" s="149">
        <v>30</v>
      </c>
      <c r="I149" s="150"/>
      <c r="J149" s="151">
        <f>ROUND(I149*H149,2)</f>
        <v>0</v>
      </c>
      <c r="K149" s="147" t="s">
        <v>3</v>
      </c>
      <c r="L149" s="35"/>
      <c r="M149" s="152" t="s">
        <v>3</v>
      </c>
      <c r="N149" s="153" t="s">
        <v>43</v>
      </c>
      <c r="O149" s="55"/>
      <c r="P149" s="154">
        <f>O149*H149</f>
        <v>0</v>
      </c>
      <c r="Q149" s="154">
        <v>0</v>
      </c>
      <c r="R149" s="154">
        <f>Q149*H149</f>
        <v>0</v>
      </c>
      <c r="S149" s="154">
        <v>0</v>
      </c>
      <c r="T149" s="155">
        <f>S149*H149</f>
        <v>0</v>
      </c>
      <c r="U149" s="34"/>
      <c r="V149" s="34"/>
      <c r="W149" s="34"/>
      <c r="X149" s="34"/>
      <c r="Y149" s="34"/>
      <c r="Z149" s="34"/>
      <c r="AA149" s="34"/>
      <c r="AB149" s="34"/>
      <c r="AC149" s="34"/>
      <c r="AD149" s="34"/>
      <c r="AE149" s="34"/>
      <c r="AR149" s="156" t="s">
        <v>93</v>
      </c>
      <c r="AT149" s="156" t="s">
        <v>157</v>
      </c>
      <c r="AU149" s="156" t="s">
        <v>15</v>
      </c>
      <c r="AY149" s="19" t="s">
        <v>154</v>
      </c>
      <c r="BE149" s="157">
        <f>IF(N149="základní",J149,0)</f>
        <v>0</v>
      </c>
      <c r="BF149" s="157">
        <f>IF(N149="snížená",J149,0)</f>
        <v>0</v>
      </c>
      <c r="BG149" s="157">
        <f>IF(N149="zákl. přenesená",J149,0)</f>
        <v>0</v>
      </c>
      <c r="BH149" s="157">
        <f>IF(N149="sníž. přenesená",J149,0)</f>
        <v>0</v>
      </c>
      <c r="BI149" s="157">
        <f>IF(N149="nulová",J149,0)</f>
        <v>0</v>
      </c>
      <c r="BJ149" s="19" t="s">
        <v>15</v>
      </c>
      <c r="BK149" s="157">
        <f>ROUND(I149*H149,2)</f>
        <v>0</v>
      </c>
      <c r="BL149" s="19" t="s">
        <v>93</v>
      </c>
      <c r="BM149" s="156" t="s">
        <v>721</v>
      </c>
    </row>
    <row r="150" spans="2:51" s="14" customFormat="1" ht="10.2">
      <c r="B150" s="171"/>
      <c r="D150" s="164" t="s">
        <v>170</v>
      </c>
      <c r="E150" s="172" t="s">
        <v>3</v>
      </c>
      <c r="F150" s="173" t="s">
        <v>4508</v>
      </c>
      <c r="H150" s="174">
        <v>30</v>
      </c>
      <c r="I150" s="175"/>
      <c r="L150" s="171"/>
      <c r="M150" s="176"/>
      <c r="N150" s="177"/>
      <c r="O150" s="177"/>
      <c r="P150" s="177"/>
      <c r="Q150" s="177"/>
      <c r="R150" s="177"/>
      <c r="S150" s="177"/>
      <c r="T150" s="178"/>
      <c r="AT150" s="172" t="s">
        <v>170</v>
      </c>
      <c r="AU150" s="172" t="s">
        <v>15</v>
      </c>
      <c r="AV150" s="14" t="s">
        <v>80</v>
      </c>
      <c r="AW150" s="14" t="s">
        <v>33</v>
      </c>
      <c r="AX150" s="14" t="s">
        <v>15</v>
      </c>
      <c r="AY150" s="172" t="s">
        <v>154</v>
      </c>
    </row>
    <row r="151" spans="1:65" s="2" customFormat="1" ht="24.15" customHeight="1">
      <c r="A151" s="34"/>
      <c r="B151" s="144"/>
      <c r="C151" s="145" t="s">
        <v>72</v>
      </c>
      <c r="D151" s="145" t="s">
        <v>157</v>
      </c>
      <c r="E151" s="146" t="s">
        <v>4509</v>
      </c>
      <c r="F151" s="147" t="s">
        <v>4510</v>
      </c>
      <c r="G151" s="148" t="s">
        <v>183</v>
      </c>
      <c r="H151" s="149">
        <v>30</v>
      </c>
      <c r="I151" s="150"/>
      <c r="J151" s="151">
        <f>ROUND(I151*H151,2)</f>
        <v>0</v>
      </c>
      <c r="K151" s="147" t="s">
        <v>3</v>
      </c>
      <c r="L151" s="35"/>
      <c r="M151" s="152" t="s">
        <v>3</v>
      </c>
      <c r="N151" s="153" t="s">
        <v>43</v>
      </c>
      <c r="O151" s="55"/>
      <c r="P151" s="154">
        <f>O151*H151</f>
        <v>0</v>
      </c>
      <c r="Q151" s="154">
        <v>0</v>
      </c>
      <c r="R151" s="154">
        <f>Q151*H151</f>
        <v>0</v>
      </c>
      <c r="S151" s="154">
        <v>0</v>
      </c>
      <c r="T151" s="155">
        <f>S151*H151</f>
        <v>0</v>
      </c>
      <c r="U151" s="34"/>
      <c r="V151" s="34"/>
      <c r="W151" s="34"/>
      <c r="X151" s="34"/>
      <c r="Y151" s="34"/>
      <c r="Z151" s="34"/>
      <c r="AA151" s="34"/>
      <c r="AB151" s="34"/>
      <c r="AC151" s="34"/>
      <c r="AD151" s="34"/>
      <c r="AE151" s="34"/>
      <c r="AR151" s="156" t="s">
        <v>93</v>
      </c>
      <c r="AT151" s="156" t="s">
        <v>157</v>
      </c>
      <c r="AU151" s="156" t="s">
        <v>15</v>
      </c>
      <c r="AY151" s="19" t="s">
        <v>154</v>
      </c>
      <c r="BE151" s="157">
        <f>IF(N151="základní",J151,0)</f>
        <v>0</v>
      </c>
      <c r="BF151" s="157">
        <f>IF(N151="snížená",J151,0)</f>
        <v>0</v>
      </c>
      <c r="BG151" s="157">
        <f>IF(N151="zákl. přenesená",J151,0)</f>
        <v>0</v>
      </c>
      <c r="BH151" s="157">
        <f>IF(N151="sníž. přenesená",J151,0)</f>
        <v>0</v>
      </c>
      <c r="BI151" s="157">
        <f>IF(N151="nulová",J151,0)</f>
        <v>0</v>
      </c>
      <c r="BJ151" s="19" t="s">
        <v>15</v>
      </c>
      <c r="BK151" s="157">
        <f>ROUND(I151*H151,2)</f>
        <v>0</v>
      </c>
      <c r="BL151" s="19" t="s">
        <v>93</v>
      </c>
      <c r="BM151" s="156" t="s">
        <v>729</v>
      </c>
    </row>
    <row r="152" spans="2:51" s="14" customFormat="1" ht="10.2">
      <c r="B152" s="171"/>
      <c r="D152" s="164" t="s">
        <v>170</v>
      </c>
      <c r="E152" s="172" t="s">
        <v>3</v>
      </c>
      <c r="F152" s="173" t="s">
        <v>4508</v>
      </c>
      <c r="H152" s="174">
        <v>30</v>
      </c>
      <c r="I152" s="175"/>
      <c r="L152" s="171"/>
      <c r="M152" s="176"/>
      <c r="N152" s="177"/>
      <c r="O152" s="177"/>
      <c r="P152" s="177"/>
      <c r="Q152" s="177"/>
      <c r="R152" s="177"/>
      <c r="S152" s="177"/>
      <c r="T152" s="178"/>
      <c r="AT152" s="172" t="s">
        <v>170</v>
      </c>
      <c r="AU152" s="172" t="s">
        <v>15</v>
      </c>
      <c r="AV152" s="14" t="s">
        <v>80</v>
      </c>
      <c r="AW152" s="14" t="s">
        <v>33</v>
      </c>
      <c r="AX152" s="14" t="s">
        <v>15</v>
      </c>
      <c r="AY152" s="172" t="s">
        <v>154</v>
      </c>
    </row>
    <row r="153" spans="1:65" s="2" customFormat="1" ht="24.15" customHeight="1">
      <c r="A153" s="34"/>
      <c r="B153" s="144"/>
      <c r="C153" s="145" t="s">
        <v>72</v>
      </c>
      <c r="D153" s="145" t="s">
        <v>157</v>
      </c>
      <c r="E153" s="146" t="s">
        <v>4511</v>
      </c>
      <c r="F153" s="147" t="s">
        <v>4512</v>
      </c>
      <c r="G153" s="148" t="s">
        <v>183</v>
      </c>
      <c r="H153" s="149">
        <v>30</v>
      </c>
      <c r="I153" s="150"/>
      <c r="J153" s="151">
        <f>ROUND(I153*H153,2)</f>
        <v>0</v>
      </c>
      <c r="K153" s="147" t="s">
        <v>3</v>
      </c>
      <c r="L153" s="35"/>
      <c r="M153" s="152" t="s">
        <v>3</v>
      </c>
      <c r="N153" s="153" t="s">
        <v>43</v>
      </c>
      <c r="O153" s="55"/>
      <c r="P153" s="154">
        <f>O153*H153</f>
        <v>0</v>
      </c>
      <c r="Q153" s="154">
        <v>0</v>
      </c>
      <c r="R153" s="154">
        <f>Q153*H153</f>
        <v>0</v>
      </c>
      <c r="S153" s="154">
        <v>0</v>
      </c>
      <c r="T153" s="155">
        <f>S153*H153</f>
        <v>0</v>
      </c>
      <c r="U153" s="34"/>
      <c r="V153" s="34"/>
      <c r="W153" s="34"/>
      <c r="X153" s="34"/>
      <c r="Y153" s="34"/>
      <c r="Z153" s="34"/>
      <c r="AA153" s="34"/>
      <c r="AB153" s="34"/>
      <c r="AC153" s="34"/>
      <c r="AD153" s="34"/>
      <c r="AE153" s="34"/>
      <c r="AR153" s="156" t="s">
        <v>93</v>
      </c>
      <c r="AT153" s="156" t="s">
        <v>157</v>
      </c>
      <c r="AU153" s="156" t="s">
        <v>15</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93</v>
      </c>
      <c r="BM153" s="156" t="s">
        <v>741</v>
      </c>
    </row>
    <row r="154" spans="2:51" s="14" customFormat="1" ht="10.2">
      <c r="B154" s="171"/>
      <c r="D154" s="164" t="s">
        <v>170</v>
      </c>
      <c r="E154" s="172" t="s">
        <v>3</v>
      </c>
      <c r="F154" s="173" t="s">
        <v>4508</v>
      </c>
      <c r="H154" s="174">
        <v>30</v>
      </c>
      <c r="I154" s="175"/>
      <c r="L154" s="171"/>
      <c r="M154" s="176"/>
      <c r="N154" s="177"/>
      <c r="O154" s="177"/>
      <c r="P154" s="177"/>
      <c r="Q154" s="177"/>
      <c r="R154" s="177"/>
      <c r="S154" s="177"/>
      <c r="T154" s="178"/>
      <c r="AT154" s="172" t="s">
        <v>170</v>
      </c>
      <c r="AU154" s="172" t="s">
        <v>15</v>
      </c>
      <c r="AV154" s="14" t="s">
        <v>80</v>
      </c>
      <c r="AW154" s="14" t="s">
        <v>33</v>
      </c>
      <c r="AX154" s="14" t="s">
        <v>15</v>
      </c>
      <c r="AY154" s="172" t="s">
        <v>154</v>
      </c>
    </row>
    <row r="155" spans="1:65" s="2" customFormat="1" ht="16.5" customHeight="1">
      <c r="A155" s="34"/>
      <c r="B155" s="144"/>
      <c r="C155" s="145" t="s">
        <v>72</v>
      </c>
      <c r="D155" s="145" t="s">
        <v>157</v>
      </c>
      <c r="E155" s="146" t="s">
        <v>4513</v>
      </c>
      <c r="F155" s="147" t="s">
        <v>4514</v>
      </c>
      <c r="G155" s="148" t="s">
        <v>4515</v>
      </c>
      <c r="H155" s="149">
        <v>20</v>
      </c>
      <c r="I155" s="150"/>
      <c r="J155" s="151">
        <f aca="true" t="shared" si="10" ref="J155:J172">ROUND(I155*H155,2)</f>
        <v>0</v>
      </c>
      <c r="K155" s="147" t="s">
        <v>3</v>
      </c>
      <c r="L155" s="35"/>
      <c r="M155" s="152" t="s">
        <v>3</v>
      </c>
      <c r="N155" s="153" t="s">
        <v>43</v>
      </c>
      <c r="O155" s="55"/>
      <c r="P155" s="154">
        <f aca="true" t="shared" si="11" ref="P155:P172">O155*H155</f>
        <v>0</v>
      </c>
      <c r="Q155" s="154">
        <v>0</v>
      </c>
      <c r="R155" s="154">
        <f aca="true" t="shared" si="12" ref="R155:R172">Q155*H155</f>
        <v>0</v>
      </c>
      <c r="S155" s="154">
        <v>0</v>
      </c>
      <c r="T155" s="155">
        <f aca="true" t="shared" si="13" ref="T155:T172">S155*H155</f>
        <v>0</v>
      </c>
      <c r="U155" s="34"/>
      <c r="V155" s="34"/>
      <c r="W155" s="34"/>
      <c r="X155" s="34"/>
      <c r="Y155" s="34"/>
      <c r="Z155" s="34"/>
      <c r="AA155" s="34"/>
      <c r="AB155" s="34"/>
      <c r="AC155" s="34"/>
      <c r="AD155" s="34"/>
      <c r="AE155" s="34"/>
      <c r="AR155" s="156" t="s">
        <v>93</v>
      </c>
      <c r="AT155" s="156" t="s">
        <v>157</v>
      </c>
      <c r="AU155" s="156" t="s">
        <v>15</v>
      </c>
      <c r="AY155" s="19" t="s">
        <v>154</v>
      </c>
      <c r="BE155" s="157">
        <f aca="true" t="shared" si="14" ref="BE155:BE172">IF(N155="základní",J155,0)</f>
        <v>0</v>
      </c>
      <c r="BF155" s="157">
        <f aca="true" t="shared" si="15" ref="BF155:BF172">IF(N155="snížená",J155,0)</f>
        <v>0</v>
      </c>
      <c r="BG155" s="157">
        <f aca="true" t="shared" si="16" ref="BG155:BG172">IF(N155="zákl. přenesená",J155,0)</f>
        <v>0</v>
      </c>
      <c r="BH155" s="157">
        <f aca="true" t="shared" si="17" ref="BH155:BH172">IF(N155="sníž. přenesená",J155,0)</f>
        <v>0</v>
      </c>
      <c r="BI155" s="157">
        <f aca="true" t="shared" si="18" ref="BI155:BI172">IF(N155="nulová",J155,0)</f>
        <v>0</v>
      </c>
      <c r="BJ155" s="19" t="s">
        <v>15</v>
      </c>
      <c r="BK155" s="157">
        <f aca="true" t="shared" si="19" ref="BK155:BK172">ROUND(I155*H155,2)</f>
        <v>0</v>
      </c>
      <c r="BL155" s="19" t="s">
        <v>93</v>
      </c>
      <c r="BM155" s="156" t="s">
        <v>755</v>
      </c>
    </row>
    <row r="156" spans="1:65" s="2" customFormat="1" ht="16.5" customHeight="1">
      <c r="A156" s="34"/>
      <c r="B156" s="144"/>
      <c r="C156" s="145" t="s">
        <v>72</v>
      </c>
      <c r="D156" s="145" t="s">
        <v>157</v>
      </c>
      <c r="E156" s="146" t="s">
        <v>4516</v>
      </c>
      <c r="F156" s="147" t="s">
        <v>4517</v>
      </c>
      <c r="G156" s="148" t="s">
        <v>4515</v>
      </c>
      <c r="H156" s="149">
        <v>10</v>
      </c>
      <c r="I156" s="150"/>
      <c r="J156" s="151">
        <f t="shared" si="10"/>
        <v>0</v>
      </c>
      <c r="K156" s="147" t="s">
        <v>3</v>
      </c>
      <c r="L156" s="35"/>
      <c r="M156" s="152" t="s">
        <v>3</v>
      </c>
      <c r="N156" s="153" t="s">
        <v>43</v>
      </c>
      <c r="O156" s="55"/>
      <c r="P156" s="154">
        <f t="shared" si="11"/>
        <v>0</v>
      </c>
      <c r="Q156" s="154">
        <v>0</v>
      </c>
      <c r="R156" s="154">
        <f t="shared" si="12"/>
        <v>0</v>
      </c>
      <c r="S156" s="154">
        <v>0</v>
      </c>
      <c r="T156" s="155">
        <f t="shared" si="13"/>
        <v>0</v>
      </c>
      <c r="U156" s="34"/>
      <c r="V156" s="34"/>
      <c r="W156" s="34"/>
      <c r="X156" s="34"/>
      <c r="Y156" s="34"/>
      <c r="Z156" s="34"/>
      <c r="AA156" s="34"/>
      <c r="AB156" s="34"/>
      <c r="AC156" s="34"/>
      <c r="AD156" s="34"/>
      <c r="AE156" s="34"/>
      <c r="AR156" s="156" t="s">
        <v>93</v>
      </c>
      <c r="AT156" s="156" t="s">
        <v>157</v>
      </c>
      <c r="AU156" s="156" t="s">
        <v>15</v>
      </c>
      <c r="AY156" s="19" t="s">
        <v>154</v>
      </c>
      <c r="BE156" s="157">
        <f t="shared" si="14"/>
        <v>0</v>
      </c>
      <c r="BF156" s="157">
        <f t="shared" si="15"/>
        <v>0</v>
      </c>
      <c r="BG156" s="157">
        <f t="shared" si="16"/>
        <v>0</v>
      </c>
      <c r="BH156" s="157">
        <f t="shared" si="17"/>
        <v>0</v>
      </c>
      <c r="BI156" s="157">
        <f t="shared" si="18"/>
        <v>0</v>
      </c>
      <c r="BJ156" s="19" t="s">
        <v>15</v>
      </c>
      <c r="BK156" s="157">
        <f t="shared" si="19"/>
        <v>0</v>
      </c>
      <c r="BL156" s="19" t="s">
        <v>93</v>
      </c>
      <c r="BM156" s="156" t="s">
        <v>769</v>
      </c>
    </row>
    <row r="157" spans="1:65" s="2" customFormat="1" ht="16.5" customHeight="1">
      <c r="A157" s="34"/>
      <c r="B157" s="144"/>
      <c r="C157" s="145" t="s">
        <v>72</v>
      </c>
      <c r="D157" s="145" t="s">
        <v>157</v>
      </c>
      <c r="E157" s="146" t="s">
        <v>4518</v>
      </c>
      <c r="F157" s="147" t="s">
        <v>4519</v>
      </c>
      <c r="G157" s="148" t="s">
        <v>3834</v>
      </c>
      <c r="H157" s="149">
        <v>30</v>
      </c>
      <c r="I157" s="150"/>
      <c r="J157" s="151">
        <f t="shared" si="10"/>
        <v>0</v>
      </c>
      <c r="K157" s="147" t="s">
        <v>3</v>
      </c>
      <c r="L157" s="35"/>
      <c r="M157" s="152" t="s">
        <v>3</v>
      </c>
      <c r="N157" s="153" t="s">
        <v>43</v>
      </c>
      <c r="O157" s="55"/>
      <c r="P157" s="154">
        <f t="shared" si="11"/>
        <v>0</v>
      </c>
      <c r="Q157" s="154">
        <v>0</v>
      </c>
      <c r="R157" s="154">
        <f t="shared" si="12"/>
        <v>0</v>
      </c>
      <c r="S157" s="154">
        <v>0</v>
      </c>
      <c r="T157" s="155">
        <f t="shared" si="13"/>
        <v>0</v>
      </c>
      <c r="U157" s="34"/>
      <c r="V157" s="34"/>
      <c r="W157" s="34"/>
      <c r="X157" s="34"/>
      <c r="Y157" s="34"/>
      <c r="Z157" s="34"/>
      <c r="AA157" s="34"/>
      <c r="AB157" s="34"/>
      <c r="AC157" s="34"/>
      <c r="AD157" s="34"/>
      <c r="AE157" s="34"/>
      <c r="AR157" s="156" t="s">
        <v>93</v>
      </c>
      <c r="AT157" s="156" t="s">
        <v>157</v>
      </c>
      <c r="AU157" s="156" t="s">
        <v>15</v>
      </c>
      <c r="AY157" s="19" t="s">
        <v>154</v>
      </c>
      <c r="BE157" s="157">
        <f t="shared" si="14"/>
        <v>0</v>
      </c>
      <c r="BF157" s="157">
        <f t="shared" si="15"/>
        <v>0</v>
      </c>
      <c r="BG157" s="157">
        <f t="shared" si="16"/>
        <v>0</v>
      </c>
      <c r="BH157" s="157">
        <f t="shared" si="17"/>
        <v>0</v>
      </c>
      <c r="BI157" s="157">
        <f t="shared" si="18"/>
        <v>0</v>
      </c>
      <c r="BJ157" s="19" t="s">
        <v>15</v>
      </c>
      <c r="BK157" s="157">
        <f t="shared" si="19"/>
        <v>0</v>
      </c>
      <c r="BL157" s="19" t="s">
        <v>93</v>
      </c>
      <c r="BM157" s="156" t="s">
        <v>779</v>
      </c>
    </row>
    <row r="158" spans="1:65" s="2" customFormat="1" ht="16.5" customHeight="1">
      <c r="A158" s="34"/>
      <c r="B158" s="144"/>
      <c r="C158" s="145" t="s">
        <v>72</v>
      </c>
      <c r="D158" s="145" t="s">
        <v>157</v>
      </c>
      <c r="E158" s="146" t="s">
        <v>4520</v>
      </c>
      <c r="F158" s="147" t="s">
        <v>4521</v>
      </c>
      <c r="G158" s="148" t="s">
        <v>3834</v>
      </c>
      <c r="H158" s="149">
        <v>60</v>
      </c>
      <c r="I158" s="150"/>
      <c r="J158" s="151">
        <f t="shared" si="10"/>
        <v>0</v>
      </c>
      <c r="K158" s="147" t="s">
        <v>3</v>
      </c>
      <c r="L158" s="35"/>
      <c r="M158" s="152" t="s">
        <v>3</v>
      </c>
      <c r="N158" s="153" t="s">
        <v>43</v>
      </c>
      <c r="O158" s="55"/>
      <c r="P158" s="154">
        <f t="shared" si="11"/>
        <v>0</v>
      </c>
      <c r="Q158" s="154">
        <v>0</v>
      </c>
      <c r="R158" s="154">
        <f t="shared" si="12"/>
        <v>0</v>
      </c>
      <c r="S158" s="154">
        <v>0</v>
      </c>
      <c r="T158" s="155">
        <f t="shared" si="13"/>
        <v>0</v>
      </c>
      <c r="U158" s="34"/>
      <c r="V158" s="34"/>
      <c r="W158" s="34"/>
      <c r="X158" s="34"/>
      <c r="Y158" s="34"/>
      <c r="Z158" s="34"/>
      <c r="AA158" s="34"/>
      <c r="AB158" s="34"/>
      <c r="AC158" s="34"/>
      <c r="AD158" s="34"/>
      <c r="AE158" s="34"/>
      <c r="AR158" s="156" t="s">
        <v>93</v>
      </c>
      <c r="AT158" s="156" t="s">
        <v>157</v>
      </c>
      <c r="AU158" s="156" t="s">
        <v>15</v>
      </c>
      <c r="AY158" s="19" t="s">
        <v>154</v>
      </c>
      <c r="BE158" s="157">
        <f t="shared" si="14"/>
        <v>0</v>
      </c>
      <c r="BF158" s="157">
        <f t="shared" si="15"/>
        <v>0</v>
      </c>
      <c r="BG158" s="157">
        <f t="shared" si="16"/>
        <v>0</v>
      </c>
      <c r="BH158" s="157">
        <f t="shared" si="17"/>
        <v>0</v>
      </c>
      <c r="BI158" s="157">
        <f t="shared" si="18"/>
        <v>0</v>
      </c>
      <c r="BJ158" s="19" t="s">
        <v>15</v>
      </c>
      <c r="BK158" s="157">
        <f t="shared" si="19"/>
        <v>0</v>
      </c>
      <c r="BL158" s="19" t="s">
        <v>93</v>
      </c>
      <c r="BM158" s="156" t="s">
        <v>787</v>
      </c>
    </row>
    <row r="159" spans="1:65" s="2" customFormat="1" ht="24.15" customHeight="1">
      <c r="A159" s="34"/>
      <c r="B159" s="144"/>
      <c r="C159" s="145" t="s">
        <v>72</v>
      </c>
      <c r="D159" s="145" t="s">
        <v>157</v>
      </c>
      <c r="E159" s="146" t="s">
        <v>4522</v>
      </c>
      <c r="F159" s="147" t="s">
        <v>4523</v>
      </c>
      <c r="G159" s="148" t="s">
        <v>3834</v>
      </c>
      <c r="H159" s="149">
        <v>120</v>
      </c>
      <c r="I159" s="150"/>
      <c r="J159" s="151">
        <f t="shared" si="10"/>
        <v>0</v>
      </c>
      <c r="K159" s="147" t="s">
        <v>3</v>
      </c>
      <c r="L159" s="35"/>
      <c r="M159" s="152" t="s">
        <v>3</v>
      </c>
      <c r="N159" s="153" t="s">
        <v>43</v>
      </c>
      <c r="O159" s="55"/>
      <c r="P159" s="154">
        <f t="shared" si="11"/>
        <v>0</v>
      </c>
      <c r="Q159" s="154">
        <v>0</v>
      </c>
      <c r="R159" s="154">
        <f t="shared" si="12"/>
        <v>0</v>
      </c>
      <c r="S159" s="154">
        <v>0</v>
      </c>
      <c r="T159" s="155">
        <f t="shared" si="13"/>
        <v>0</v>
      </c>
      <c r="U159" s="34"/>
      <c r="V159" s="34"/>
      <c r="W159" s="34"/>
      <c r="X159" s="34"/>
      <c r="Y159" s="34"/>
      <c r="Z159" s="34"/>
      <c r="AA159" s="34"/>
      <c r="AB159" s="34"/>
      <c r="AC159" s="34"/>
      <c r="AD159" s="34"/>
      <c r="AE159" s="34"/>
      <c r="AR159" s="156" t="s">
        <v>93</v>
      </c>
      <c r="AT159" s="156" t="s">
        <v>157</v>
      </c>
      <c r="AU159" s="156" t="s">
        <v>15</v>
      </c>
      <c r="AY159" s="19" t="s">
        <v>154</v>
      </c>
      <c r="BE159" s="157">
        <f t="shared" si="14"/>
        <v>0</v>
      </c>
      <c r="BF159" s="157">
        <f t="shared" si="15"/>
        <v>0</v>
      </c>
      <c r="BG159" s="157">
        <f t="shared" si="16"/>
        <v>0</v>
      </c>
      <c r="BH159" s="157">
        <f t="shared" si="17"/>
        <v>0</v>
      </c>
      <c r="BI159" s="157">
        <f t="shared" si="18"/>
        <v>0</v>
      </c>
      <c r="BJ159" s="19" t="s">
        <v>15</v>
      </c>
      <c r="BK159" s="157">
        <f t="shared" si="19"/>
        <v>0</v>
      </c>
      <c r="BL159" s="19" t="s">
        <v>93</v>
      </c>
      <c r="BM159" s="156" t="s">
        <v>795</v>
      </c>
    </row>
    <row r="160" spans="1:65" s="2" customFormat="1" ht="16.5" customHeight="1">
      <c r="A160" s="34"/>
      <c r="B160" s="144"/>
      <c r="C160" s="145" t="s">
        <v>72</v>
      </c>
      <c r="D160" s="145" t="s">
        <v>157</v>
      </c>
      <c r="E160" s="146" t="s">
        <v>4524</v>
      </c>
      <c r="F160" s="147" t="s">
        <v>4525</v>
      </c>
      <c r="G160" s="148" t="s">
        <v>3834</v>
      </c>
      <c r="H160" s="149">
        <v>20</v>
      </c>
      <c r="I160" s="150"/>
      <c r="J160" s="151">
        <f t="shared" si="10"/>
        <v>0</v>
      </c>
      <c r="K160" s="147" t="s">
        <v>3</v>
      </c>
      <c r="L160" s="35"/>
      <c r="M160" s="152" t="s">
        <v>3</v>
      </c>
      <c r="N160" s="153" t="s">
        <v>43</v>
      </c>
      <c r="O160" s="55"/>
      <c r="P160" s="154">
        <f t="shared" si="11"/>
        <v>0</v>
      </c>
      <c r="Q160" s="154">
        <v>0</v>
      </c>
      <c r="R160" s="154">
        <f t="shared" si="12"/>
        <v>0</v>
      </c>
      <c r="S160" s="154">
        <v>0</v>
      </c>
      <c r="T160" s="155">
        <f t="shared" si="13"/>
        <v>0</v>
      </c>
      <c r="U160" s="34"/>
      <c r="V160" s="34"/>
      <c r="W160" s="34"/>
      <c r="X160" s="34"/>
      <c r="Y160" s="34"/>
      <c r="Z160" s="34"/>
      <c r="AA160" s="34"/>
      <c r="AB160" s="34"/>
      <c r="AC160" s="34"/>
      <c r="AD160" s="34"/>
      <c r="AE160" s="34"/>
      <c r="AR160" s="156" t="s">
        <v>93</v>
      </c>
      <c r="AT160" s="156" t="s">
        <v>157</v>
      </c>
      <c r="AU160" s="156" t="s">
        <v>15</v>
      </c>
      <c r="AY160" s="19" t="s">
        <v>154</v>
      </c>
      <c r="BE160" s="157">
        <f t="shared" si="14"/>
        <v>0</v>
      </c>
      <c r="BF160" s="157">
        <f t="shared" si="15"/>
        <v>0</v>
      </c>
      <c r="BG160" s="157">
        <f t="shared" si="16"/>
        <v>0</v>
      </c>
      <c r="BH160" s="157">
        <f t="shared" si="17"/>
        <v>0</v>
      </c>
      <c r="BI160" s="157">
        <f t="shared" si="18"/>
        <v>0</v>
      </c>
      <c r="BJ160" s="19" t="s">
        <v>15</v>
      </c>
      <c r="BK160" s="157">
        <f t="shared" si="19"/>
        <v>0</v>
      </c>
      <c r="BL160" s="19" t="s">
        <v>93</v>
      </c>
      <c r="BM160" s="156" t="s">
        <v>803</v>
      </c>
    </row>
    <row r="161" spans="1:65" s="2" customFormat="1" ht="24.15" customHeight="1">
      <c r="A161" s="34"/>
      <c r="B161" s="144"/>
      <c r="C161" s="145" t="s">
        <v>72</v>
      </c>
      <c r="D161" s="145" t="s">
        <v>157</v>
      </c>
      <c r="E161" s="146" t="s">
        <v>4526</v>
      </c>
      <c r="F161" s="147" t="s">
        <v>4527</v>
      </c>
      <c r="G161" s="148" t="s">
        <v>3834</v>
      </c>
      <c r="H161" s="149">
        <v>30</v>
      </c>
      <c r="I161" s="150"/>
      <c r="J161" s="151">
        <f t="shared" si="10"/>
        <v>0</v>
      </c>
      <c r="K161" s="147" t="s">
        <v>3</v>
      </c>
      <c r="L161" s="35"/>
      <c r="M161" s="152" t="s">
        <v>3</v>
      </c>
      <c r="N161" s="153" t="s">
        <v>43</v>
      </c>
      <c r="O161" s="55"/>
      <c r="P161" s="154">
        <f t="shared" si="11"/>
        <v>0</v>
      </c>
      <c r="Q161" s="154">
        <v>0</v>
      </c>
      <c r="R161" s="154">
        <f t="shared" si="12"/>
        <v>0</v>
      </c>
      <c r="S161" s="154">
        <v>0</v>
      </c>
      <c r="T161" s="155">
        <f t="shared" si="13"/>
        <v>0</v>
      </c>
      <c r="U161" s="34"/>
      <c r="V161" s="34"/>
      <c r="W161" s="34"/>
      <c r="X161" s="34"/>
      <c r="Y161" s="34"/>
      <c r="Z161" s="34"/>
      <c r="AA161" s="34"/>
      <c r="AB161" s="34"/>
      <c r="AC161" s="34"/>
      <c r="AD161" s="34"/>
      <c r="AE161" s="34"/>
      <c r="AR161" s="156" t="s">
        <v>93</v>
      </c>
      <c r="AT161" s="156" t="s">
        <v>157</v>
      </c>
      <c r="AU161" s="156" t="s">
        <v>15</v>
      </c>
      <c r="AY161" s="19" t="s">
        <v>154</v>
      </c>
      <c r="BE161" s="157">
        <f t="shared" si="14"/>
        <v>0</v>
      </c>
      <c r="BF161" s="157">
        <f t="shared" si="15"/>
        <v>0</v>
      </c>
      <c r="BG161" s="157">
        <f t="shared" si="16"/>
        <v>0</v>
      </c>
      <c r="BH161" s="157">
        <f t="shared" si="17"/>
        <v>0</v>
      </c>
      <c r="BI161" s="157">
        <f t="shared" si="18"/>
        <v>0</v>
      </c>
      <c r="BJ161" s="19" t="s">
        <v>15</v>
      </c>
      <c r="BK161" s="157">
        <f t="shared" si="19"/>
        <v>0</v>
      </c>
      <c r="BL161" s="19" t="s">
        <v>93</v>
      </c>
      <c r="BM161" s="156" t="s">
        <v>811</v>
      </c>
    </row>
    <row r="162" spans="1:65" s="2" customFormat="1" ht="24.15" customHeight="1">
      <c r="A162" s="34"/>
      <c r="B162" s="144"/>
      <c r="C162" s="145" t="s">
        <v>72</v>
      </c>
      <c r="D162" s="145" t="s">
        <v>157</v>
      </c>
      <c r="E162" s="146" t="s">
        <v>4528</v>
      </c>
      <c r="F162" s="147" t="s">
        <v>4529</v>
      </c>
      <c r="G162" s="148" t="s">
        <v>3834</v>
      </c>
      <c r="H162" s="149">
        <v>30</v>
      </c>
      <c r="I162" s="150"/>
      <c r="J162" s="151">
        <f t="shared" si="10"/>
        <v>0</v>
      </c>
      <c r="K162" s="147" t="s">
        <v>3</v>
      </c>
      <c r="L162" s="35"/>
      <c r="M162" s="152" t="s">
        <v>3</v>
      </c>
      <c r="N162" s="153" t="s">
        <v>43</v>
      </c>
      <c r="O162" s="55"/>
      <c r="P162" s="154">
        <f t="shared" si="11"/>
        <v>0</v>
      </c>
      <c r="Q162" s="154">
        <v>0</v>
      </c>
      <c r="R162" s="154">
        <f t="shared" si="12"/>
        <v>0</v>
      </c>
      <c r="S162" s="154">
        <v>0</v>
      </c>
      <c r="T162" s="155">
        <f t="shared" si="13"/>
        <v>0</v>
      </c>
      <c r="U162" s="34"/>
      <c r="V162" s="34"/>
      <c r="W162" s="34"/>
      <c r="X162" s="34"/>
      <c r="Y162" s="34"/>
      <c r="Z162" s="34"/>
      <c r="AA162" s="34"/>
      <c r="AB162" s="34"/>
      <c r="AC162" s="34"/>
      <c r="AD162" s="34"/>
      <c r="AE162" s="34"/>
      <c r="AR162" s="156" t="s">
        <v>93</v>
      </c>
      <c r="AT162" s="156" t="s">
        <v>157</v>
      </c>
      <c r="AU162" s="156" t="s">
        <v>15</v>
      </c>
      <c r="AY162" s="19" t="s">
        <v>154</v>
      </c>
      <c r="BE162" s="157">
        <f t="shared" si="14"/>
        <v>0</v>
      </c>
      <c r="BF162" s="157">
        <f t="shared" si="15"/>
        <v>0</v>
      </c>
      <c r="BG162" s="157">
        <f t="shared" si="16"/>
        <v>0</v>
      </c>
      <c r="BH162" s="157">
        <f t="shared" si="17"/>
        <v>0</v>
      </c>
      <c r="BI162" s="157">
        <f t="shared" si="18"/>
        <v>0</v>
      </c>
      <c r="BJ162" s="19" t="s">
        <v>15</v>
      </c>
      <c r="BK162" s="157">
        <f t="shared" si="19"/>
        <v>0</v>
      </c>
      <c r="BL162" s="19" t="s">
        <v>93</v>
      </c>
      <c r="BM162" s="156" t="s">
        <v>819</v>
      </c>
    </row>
    <row r="163" spans="1:65" s="2" customFormat="1" ht="21.75" customHeight="1">
      <c r="A163" s="34"/>
      <c r="B163" s="144"/>
      <c r="C163" s="145" t="s">
        <v>72</v>
      </c>
      <c r="D163" s="145" t="s">
        <v>157</v>
      </c>
      <c r="E163" s="146" t="s">
        <v>4530</v>
      </c>
      <c r="F163" s="147" t="s">
        <v>4531</v>
      </c>
      <c r="G163" s="148" t="s">
        <v>3834</v>
      </c>
      <c r="H163" s="149">
        <v>12</v>
      </c>
      <c r="I163" s="150"/>
      <c r="J163" s="151">
        <f t="shared" si="10"/>
        <v>0</v>
      </c>
      <c r="K163" s="147" t="s">
        <v>3</v>
      </c>
      <c r="L163" s="35"/>
      <c r="M163" s="152" t="s">
        <v>3</v>
      </c>
      <c r="N163" s="153" t="s">
        <v>43</v>
      </c>
      <c r="O163" s="55"/>
      <c r="P163" s="154">
        <f t="shared" si="11"/>
        <v>0</v>
      </c>
      <c r="Q163" s="154">
        <v>0</v>
      </c>
      <c r="R163" s="154">
        <f t="shared" si="12"/>
        <v>0</v>
      </c>
      <c r="S163" s="154">
        <v>0</v>
      </c>
      <c r="T163" s="155">
        <f t="shared" si="13"/>
        <v>0</v>
      </c>
      <c r="U163" s="34"/>
      <c r="V163" s="34"/>
      <c r="W163" s="34"/>
      <c r="X163" s="34"/>
      <c r="Y163" s="34"/>
      <c r="Z163" s="34"/>
      <c r="AA163" s="34"/>
      <c r="AB163" s="34"/>
      <c r="AC163" s="34"/>
      <c r="AD163" s="34"/>
      <c r="AE163" s="34"/>
      <c r="AR163" s="156" t="s">
        <v>93</v>
      </c>
      <c r="AT163" s="156" t="s">
        <v>157</v>
      </c>
      <c r="AU163" s="156" t="s">
        <v>15</v>
      </c>
      <c r="AY163" s="19" t="s">
        <v>154</v>
      </c>
      <c r="BE163" s="157">
        <f t="shared" si="14"/>
        <v>0</v>
      </c>
      <c r="BF163" s="157">
        <f t="shared" si="15"/>
        <v>0</v>
      </c>
      <c r="BG163" s="157">
        <f t="shared" si="16"/>
        <v>0</v>
      </c>
      <c r="BH163" s="157">
        <f t="shared" si="17"/>
        <v>0</v>
      </c>
      <c r="BI163" s="157">
        <f t="shared" si="18"/>
        <v>0</v>
      </c>
      <c r="BJ163" s="19" t="s">
        <v>15</v>
      </c>
      <c r="BK163" s="157">
        <f t="shared" si="19"/>
        <v>0</v>
      </c>
      <c r="BL163" s="19" t="s">
        <v>93</v>
      </c>
      <c r="BM163" s="156" t="s">
        <v>827</v>
      </c>
    </row>
    <row r="164" spans="1:65" s="2" customFormat="1" ht="21.75" customHeight="1">
      <c r="A164" s="34"/>
      <c r="B164" s="144"/>
      <c r="C164" s="145" t="s">
        <v>72</v>
      </c>
      <c r="D164" s="145" t="s">
        <v>157</v>
      </c>
      <c r="E164" s="146" t="s">
        <v>4532</v>
      </c>
      <c r="F164" s="147" t="s">
        <v>4533</v>
      </c>
      <c r="G164" s="148" t="s">
        <v>3834</v>
      </c>
      <c r="H164" s="149">
        <v>10</v>
      </c>
      <c r="I164" s="150"/>
      <c r="J164" s="151">
        <f t="shared" si="10"/>
        <v>0</v>
      </c>
      <c r="K164" s="147" t="s">
        <v>3</v>
      </c>
      <c r="L164" s="35"/>
      <c r="M164" s="152" t="s">
        <v>3</v>
      </c>
      <c r="N164" s="153" t="s">
        <v>43</v>
      </c>
      <c r="O164" s="55"/>
      <c r="P164" s="154">
        <f t="shared" si="11"/>
        <v>0</v>
      </c>
      <c r="Q164" s="154">
        <v>0</v>
      </c>
      <c r="R164" s="154">
        <f t="shared" si="12"/>
        <v>0</v>
      </c>
      <c r="S164" s="154">
        <v>0</v>
      </c>
      <c r="T164" s="155">
        <f t="shared" si="13"/>
        <v>0</v>
      </c>
      <c r="U164" s="34"/>
      <c r="V164" s="34"/>
      <c r="W164" s="34"/>
      <c r="X164" s="34"/>
      <c r="Y164" s="34"/>
      <c r="Z164" s="34"/>
      <c r="AA164" s="34"/>
      <c r="AB164" s="34"/>
      <c r="AC164" s="34"/>
      <c r="AD164" s="34"/>
      <c r="AE164" s="34"/>
      <c r="AR164" s="156" t="s">
        <v>93</v>
      </c>
      <c r="AT164" s="156" t="s">
        <v>157</v>
      </c>
      <c r="AU164" s="156" t="s">
        <v>15</v>
      </c>
      <c r="AY164" s="19" t="s">
        <v>154</v>
      </c>
      <c r="BE164" s="157">
        <f t="shared" si="14"/>
        <v>0</v>
      </c>
      <c r="BF164" s="157">
        <f t="shared" si="15"/>
        <v>0</v>
      </c>
      <c r="BG164" s="157">
        <f t="shared" si="16"/>
        <v>0</v>
      </c>
      <c r="BH164" s="157">
        <f t="shared" si="17"/>
        <v>0</v>
      </c>
      <c r="BI164" s="157">
        <f t="shared" si="18"/>
        <v>0</v>
      </c>
      <c r="BJ164" s="19" t="s">
        <v>15</v>
      </c>
      <c r="BK164" s="157">
        <f t="shared" si="19"/>
        <v>0</v>
      </c>
      <c r="BL164" s="19" t="s">
        <v>93</v>
      </c>
      <c r="BM164" s="156" t="s">
        <v>835</v>
      </c>
    </row>
    <row r="165" spans="1:65" s="2" customFormat="1" ht="24.15" customHeight="1">
      <c r="A165" s="34"/>
      <c r="B165" s="144"/>
      <c r="C165" s="145" t="s">
        <v>72</v>
      </c>
      <c r="D165" s="145" t="s">
        <v>157</v>
      </c>
      <c r="E165" s="146" t="s">
        <v>4534</v>
      </c>
      <c r="F165" s="147" t="s">
        <v>4535</v>
      </c>
      <c r="G165" s="148" t="s">
        <v>3834</v>
      </c>
      <c r="H165" s="149">
        <v>10</v>
      </c>
      <c r="I165" s="150"/>
      <c r="J165" s="151">
        <f t="shared" si="10"/>
        <v>0</v>
      </c>
      <c r="K165" s="147" t="s">
        <v>3</v>
      </c>
      <c r="L165" s="35"/>
      <c r="M165" s="152" t="s">
        <v>3</v>
      </c>
      <c r="N165" s="153" t="s">
        <v>43</v>
      </c>
      <c r="O165" s="55"/>
      <c r="P165" s="154">
        <f t="shared" si="11"/>
        <v>0</v>
      </c>
      <c r="Q165" s="154">
        <v>0</v>
      </c>
      <c r="R165" s="154">
        <f t="shared" si="12"/>
        <v>0</v>
      </c>
      <c r="S165" s="154">
        <v>0</v>
      </c>
      <c r="T165" s="155">
        <f t="shared" si="13"/>
        <v>0</v>
      </c>
      <c r="U165" s="34"/>
      <c r="V165" s="34"/>
      <c r="W165" s="34"/>
      <c r="X165" s="34"/>
      <c r="Y165" s="34"/>
      <c r="Z165" s="34"/>
      <c r="AA165" s="34"/>
      <c r="AB165" s="34"/>
      <c r="AC165" s="34"/>
      <c r="AD165" s="34"/>
      <c r="AE165" s="34"/>
      <c r="AR165" s="156" t="s">
        <v>93</v>
      </c>
      <c r="AT165" s="156" t="s">
        <v>157</v>
      </c>
      <c r="AU165" s="156" t="s">
        <v>15</v>
      </c>
      <c r="AY165" s="19" t="s">
        <v>154</v>
      </c>
      <c r="BE165" s="157">
        <f t="shared" si="14"/>
        <v>0</v>
      </c>
      <c r="BF165" s="157">
        <f t="shared" si="15"/>
        <v>0</v>
      </c>
      <c r="BG165" s="157">
        <f t="shared" si="16"/>
        <v>0</v>
      </c>
      <c r="BH165" s="157">
        <f t="shared" si="17"/>
        <v>0</v>
      </c>
      <c r="BI165" s="157">
        <f t="shared" si="18"/>
        <v>0</v>
      </c>
      <c r="BJ165" s="19" t="s">
        <v>15</v>
      </c>
      <c r="BK165" s="157">
        <f t="shared" si="19"/>
        <v>0</v>
      </c>
      <c r="BL165" s="19" t="s">
        <v>93</v>
      </c>
      <c r="BM165" s="156" t="s">
        <v>843</v>
      </c>
    </row>
    <row r="166" spans="1:65" s="2" customFormat="1" ht="16.5" customHeight="1">
      <c r="A166" s="34"/>
      <c r="B166" s="144"/>
      <c r="C166" s="145" t="s">
        <v>72</v>
      </c>
      <c r="D166" s="145" t="s">
        <v>157</v>
      </c>
      <c r="E166" s="146" t="s">
        <v>4536</v>
      </c>
      <c r="F166" s="147" t="s">
        <v>4537</v>
      </c>
      <c r="G166" s="148" t="s">
        <v>3834</v>
      </c>
      <c r="H166" s="149">
        <v>30</v>
      </c>
      <c r="I166" s="150"/>
      <c r="J166" s="151">
        <f t="shared" si="10"/>
        <v>0</v>
      </c>
      <c r="K166" s="147" t="s">
        <v>3</v>
      </c>
      <c r="L166" s="35"/>
      <c r="M166" s="152" t="s">
        <v>3</v>
      </c>
      <c r="N166" s="153" t="s">
        <v>43</v>
      </c>
      <c r="O166" s="55"/>
      <c r="P166" s="154">
        <f t="shared" si="11"/>
        <v>0</v>
      </c>
      <c r="Q166" s="154">
        <v>0</v>
      </c>
      <c r="R166" s="154">
        <f t="shared" si="12"/>
        <v>0</v>
      </c>
      <c r="S166" s="154">
        <v>0</v>
      </c>
      <c r="T166" s="155">
        <f t="shared" si="13"/>
        <v>0</v>
      </c>
      <c r="U166" s="34"/>
      <c r="V166" s="34"/>
      <c r="W166" s="34"/>
      <c r="X166" s="34"/>
      <c r="Y166" s="34"/>
      <c r="Z166" s="34"/>
      <c r="AA166" s="34"/>
      <c r="AB166" s="34"/>
      <c r="AC166" s="34"/>
      <c r="AD166" s="34"/>
      <c r="AE166" s="34"/>
      <c r="AR166" s="156" t="s">
        <v>93</v>
      </c>
      <c r="AT166" s="156" t="s">
        <v>157</v>
      </c>
      <c r="AU166" s="156" t="s">
        <v>15</v>
      </c>
      <c r="AY166" s="19" t="s">
        <v>154</v>
      </c>
      <c r="BE166" s="157">
        <f t="shared" si="14"/>
        <v>0</v>
      </c>
      <c r="BF166" s="157">
        <f t="shared" si="15"/>
        <v>0</v>
      </c>
      <c r="BG166" s="157">
        <f t="shared" si="16"/>
        <v>0</v>
      </c>
      <c r="BH166" s="157">
        <f t="shared" si="17"/>
        <v>0</v>
      </c>
      <c r="BI166" s="157">
        <f t="shared" si="18"/>
        <v>0</v>
      </c>
      <c r="BJ166" s="19" t="s">
        <v>15</v>
      </c>
      <c r="BK166" s="157">
        <f t="shared" si="19"/>
        <v>0</v>
      </c>
      <c r="BL166" s="19" t="s">
        <v>93</v>
      </c>
      <c r="BM166" s="156" t="s">
        <v>855</v>
      </c>
    </row>
    <row r="167" spans="1:65" s="2" customFormat="1" ht="16.5" customHeight="1">
      <c r="A167" s="34"/>
      <c r="B167" s="144"/>
      <c r="C167" s="145" t="s">
        <v>72</v>
      </c>
      <c r="D167" s="145" t="s">
        <v>157</v>
      </c>
      <c r="E167" s="146" t="s">
        <v>4538</v>
      </c>
      <c r="F167" s="147" t="s">
        <v>4539</v>
      </c>
      <c r="G167" s="148" t="s">
        <v>3834</v>
      </c>
      <c r="H167" s="149">
        <v>2</v>
      </c>
      <c r="I167" s="150"/>
      <c r="J167" s="151">
        <f t="shared" si="10"/>
        <v>0</v>
      </c>
      <c r="K167" s="147" t="s">
        <v>3</v>
      </c>
      <c r="L167" s="35"/>
      <c r="M167" s="152" t="s">
        <v>3</v>
      </c>
      <c r="N167" s="153" t="s">
        <v>43</v>
      </c>
      <c r="O167" s="55"/>
      <c r="P167" s="154">
        <f t="shared" si="11"/>
        <v>0</v>
      </c>
      <c r="Q167" s="154">
        <v>0</v>
      </c>
      <c r="R167" s="154">
        <f t="shared" si="12"/>
        <v>0</v>
      </c>
      <c r="S167" s="154">
        <v>0</v>
      </c>
      <c r="T167" s="155">
        <f t="shared" si="13"/>
        <v>0</v>
      </c>
      <c r="U167" s="34"/>
      <c r="V167" s="34"/>
      <c r="W167" s="34"/>
      <c r="X167" s="34"/>
      <c r="Y167" s="34"/>
      <c r="Z167" s="34"/>
      <c r="AA167" s="34"/>
      <c r="AB167" s="34"/>
      <c r="AC167" s="34"/>
      <c r="AD167" s="34"/>
      <c r="AE167" s="34"/>
      <c r="AR167" s="156" t="s">
        <v>93</v>
      </c>
      <c r="AT167" s="156" t="s">
        <v>157</v>
      </c>
      <c r="AU167" s="156" t="s">
        <v>15</v>
      </c>
      <c r="AY167" s="19" t="s">
        <v>154</v>
      </c>
      <c r="BE167" s="157">
        <f t="shared" si="14"/>
        <v>0</v>
      </c>
      <c r="BF167" s="157">
        <f t="shared" si="15"/>
        <v>0</v>
      </c>
      <c r="BG167" s="157">
        <f t="shared" si="16"/>
        <v>0</v>
      </c>
      <c r="BH167" s="157">
        <f t="shared" si="17"/>
        <v>0</v>
      </c>
      <c r="BI167" s="157">
        <f t="shared" si="18"/>
        <v>0</v>
      </c>
      <c r="BJ167" s="19" t="s">
        <v>15</v>
      </c>
      <c r="BK167" s="157">
        <f t="shared" si="19"/>
        <v>0</v>
      </c>
      <c r="BL167" s="19" t="s">
        <v>93</v>
      </c>
      <c r="BM167" s="156" t="s">
        <v>869</v>
      </c>
    </row>
    <row r="168" spans="1:65" s="2" customFormat="1" ht="33" customHeight="1">
      <c r="A168" s="34"/>
      <c r="B168" s="144"/>
      <c r="C168" s="145" t="s">
        <v>72</v>
      </c>
      <c r="D168" s="145" t="s">
        <v>157</v>
      </c>
      <c r="E168" s="146" t="s">
        <v>4540</v>
      </c>
      <c r="F168" s="147" t="s">
        <v>4541</v>
      </c>
      <c r="G168" s="148" t="s">
        <v>3834</v>
      </c>
      <c r="H168" s="149">
        <v>8</v>
      </c>
      <c r="I168" s="150"/>
      <c r="J168" s="151">
        <f t="shared" si="10"/>
        <v>0</v>
      </c>
      <c r="K168" s="147" t="s">
        <v>3</v>
      </c>
      <c r="L168" s="35"/>
      <c r="M168" s="152" t="s">
        <v>3</v>
      </c>
      <c r="N168" s="153" t="s">
        <v>43</v>
      </c>
      <c r="O168" s="55"/>
      <c r="P168" s="154">
        <f t="shared" si="11"/>
        <v>0</v>
      </c>
      <c r="Q168" s="154">
        <v>0</v>
      </c>
      <c r="R168" s="154">
        <f t="shared" si="12"/>
        <v>0</v>
      </c>
      <c r="S168" s="154">
        <v>0</v>
      </c>
      <c r="T168" s="155">
        <f t="shared" si="13"/>
        <v>0</v>
      </c>
      <c r="U168" s="34"/>
      <c r="V168" s="34"/>
      <c r="W168" s="34"/>
      <c r="X168" s="34"/>
      <c r="Y168" s="34"/>
      <c r="Z168" s="34"/>
      <c r="AA168" s="34"/>
      <c r="AB168" s="34"/>
      <c r="AC168" s="34"/>
      <c r="AD168" s="34"/>
      <c r="AE168" s="34"/>
      <c r="AR168" s="156" t="s">
        <v>93</v>
      </c>
      <c r="AT168" s="156" t="s">
        <v>157</v>
      </c>
      <c r="AU168" s="156" t="s">
        <v>15</v>
      </c>
      <c r="AY168" s="19" t="s">
        <v>154</v>
      </c>
      <c r="BE168" s="157">
        <f t="shared" si="14"/>
        <v>0</v>
      </c>
      <c r="BF168" s="157">
        <f t="shared" si="15"/>
        <v>0</v>
      </c>
      <c r="BG168" s="157">
        <f t="shared" si="16"/>
        <v>0</v>
      </c>
      <c r="BH168" s="157">
        <f t="shared" si="17"/>
        <v>0</v>
      </c>
      <c r="BI168" s="157">
        <f t="shared" si="18"/>
        <v>0</v>
      </c>
      <c r="BJ168" s="19" t="s">
        <v>15</v>
      </c>
      <c r="BK168" s="157">
        <f t="shared" si="19"/>
        <v>0</v>
      </c>
      <c r="BL168" s="19" t="s">
        <v>93</v>
      </c>
      <c r="BM168" s="156" t="s">
        <v>878</v>
      </c>
    </row>
    <row r="169" spans="1:65" s="2" customFormat="1" ht="16.5" customHeight="1">
      <c r="A169" s="34"/>
      <c r="B169" s="144"/>
      <c r="C169" s="145" t="s">
        <v>72</v>
      </c>
      <c r="D169" s="145" t="s">
        <v>157</v>
      </c>
      <c r="E169" s="146" t="s">
        <v>4542</v>
      </c>
      <c r="F169" s="147" t="s">
        <v>4543</v>
      </c>
      <c r="G169" s="148" t="s">
        <v>3834</v>
      </c>
      <c r="H169" s="149">
        <v>30</v>
      </c>
      <c r="I169" s="150"/>
      <c r="J169" s="151">
        <f t="shared" si="10"/>
        <v>0</v>
      </c>
      <c r="K169" s="147" t="s">
        <v>3</v>
      </c>
      <c r="L169" s="35"/>
      <c r="M169" s="152" t="s">
        <v>3</v>
      </c>
      <c r="N169" s="153" t="s">
        <v>43</v>
      </c>
      <c r="O169" s="55"/>
      <c r="P169" s="154">
        <f t="shared" si="11"/>
        <v>0</v>
      </c>
      <c r="Q169" s="154">
        <v>0</v>
      </c>
      <c r="R169" s="154">
        <f t="shared" si="12"/>
        <v>0</v>
      </c>
      <c r="S169" s="154">
        <v>0</v>
      </c>
      <c r="T169" s="155">
        <f t="shared" si="13"/>
        <v>0</v>
      </c>
      <c r="U169" s="34"/>
      <c r="V169" s="34"/>
      <c r="W169" s="34"/>
      <c r="X169" s="34"/>
      <c r="Y169" s="34"/>
      <c r="Z169" s="34"/>
      <c r="AA169" s="34"/>
      <c r="AB169" s="34"/>
      <c r="AC169" s="34"/>
      <c r="AD169" s="34"/>
      <c r="AE169" s="34"/>
      <c r="AR169" s="156" t="s">
        <v>93</v>
      </c>
      <c r="AT169" s="156" t="s">
        <v>157</v>
      </c>
      <c r="AU169" s="156" t="s">
        <v>15</v>
      </c>
      <c r="AY169" s="19" t="s">
        <v>154</v>
      </c>
      <c r="BE169" s="157">
        <f t="shared" si="14"/>
        <v>0</v>
      </c>
      <c r="BF169" s="157">
        <f t="shared" si="15"/>
        <v>0</v>
      </c>
      <c r="BG169" s="157">
        <f t="shared" si="16"/>
        <v>0</v>
      </c>
      <c r="BH169" s="157">
        <f t="shared" si="17"/>
        <v>0</v>
      </c>
      <c r="BI169" s="157">
        <f t="shared" si="18"/>
        <v>0</v>
      </c>
      <c r="BJ169" s="19" t="s">
        <v>15</v>
      </c>
      <c r="BK169" s="157">
        <f t="shared" si="19"/>
        <v>0</v>
      </c>
      <c r="BL169" s="19" t="s">
        <v>93</v>
      </c>
      <c r="BM169" s="156" t="s">
        <v>188</v>
      </c>
    </row>
    <row r="170" spans="1:65" s="2" customFormat="1" ht="16.5" customHeight="1">
      <c r="A170" s="34"/>
      <c r="B170" s="144"/>
      <c r="C170" s="145" t="s">
        <v>72</v>
      </c>
      <c r="D170" s="145" t="s">
        <v>157</v>
      </c>
      <c r="E170" s="146" t="s">
        <v>4544</v>
      </c>
      <c r="F170" s="147" t="s">
        <v>4545</v>
      </c>
      <c r="G170" s="148" t="s">
        <v>3834</v>
      </c>
      <c r="H170" s="149">
        <v>15</v>
      </c>
      <c r="I170" s="150"/>
      <c r="J170" s="151">
        <f t="shared" si="10"/>
        <v>0</v>
      </c>
      <c r="K170" s="147" t="s">
        <v>3</v>
      </c>
      <c r="L170" s="35"/>
      <c r="M170" s="152" t="s">
        <v>3</v>
      </c>
      <c r="N170" s="153" t="s">
        <v>43</v>
      </c>
      <c r="O170" s="55"/>
      <c r="P170" s="154">
        <f t="shared" si="11"/>
        <v>0</v>
      </c>
      <c r="Q170" s="154">
        <v>0</v>
      </c>
      <c r="R170" s="154">
        <f t="shared" si="12"/>
        <v>0</v>
      </c>
      <c r="S170" s="154">
        <v>0</v>
      </c>
      <c r="T170" s="155">
        <f t="shared" si="13"/>
        <v>0</v>
      </c>
      <c r="U170" s="34"/>
      <c r="V170" s="34"/>
      <c r="W170" s="34"/>
      <c r="X170" s="34"/>
      <c r="Y170" s="34"/>
      <c r="Z170" s="34"/>
      <c r="AA170" s="34"/>
      <c r="AB170" s="34"/>
      <c r="AC170" s="34"/>
      <c r="AD170" s="34"/>
      <c r="AE170" s="34"/>
      <c r="AR170" s="156" t="s">
        <v>93</v>
      </c>
      <c r="AT170" s="156" t="s">
        <v>157</v>
      </c>
      <c r="AU170" s="156" t="s">
        <v>15</v>
      </c>
      <c r="AY170" s="19" t="s">
        <v>154</v>
      </c>
      <c r="BE170" s="157">
        <f t="shared" si="14"/>
        <v>0</v>
      </c>
      <c r="BF170" s="157">
        <f t="shared" si="15"/>
        <v>0</v>
      </c>
      <c r="BG170" s="157">
        <f t="shared" si="16"/>
        <v>0</v>
      </c>
      <c r="BH170" s="157">
        <f t="shared" si="17"/>
        <v>0</v>
      </c>
      <c r="BI170" s="157">
        <f t="shared" si="18"/>
        <v>0</v>
      </c>
      <c r="BJ170" s="19" t="s">
        <v>15</v>
      </c>
      <c r="BK170" s="157">
        <f t="shared" si="19"/>
        <v>0</v>
      </c>
      <c r="BL170" s="19" t="s">
        <v>93</v>
      </c>
      <c r="BM170" s="156" t="s">
        <v>907</v>
      </c>
    </row>
    <row r="171" spans="1:65" s="2" customFormat="1" ht="16.5" customHeight="1">
      <c r="A171" s="34"/>
      <c r="B171" s="144"/>
      <c r="C171" s="145" t="s">
        <v>72</v>
      </c>
      <c r="D171" s="145" t="s">
        <v>157</v>
      </c>
      <c r="E171" s="146" t="s">
        <v>4546</v>
      </c>
      <c r="F171" s="147" t="s">
        <v>4547</v>
      </c>
      <c r="G171" s="148" t="s">
        <v>3834</v>
      </c>
      <c r="H171" s="149">
        <v>28</v>
      </c>
      <c r="I171" s="150"/>
      <c r="J171" s="151">
        <f t="shared" si="10"/>
        <v>0</v>
      </c>
      <c r="K171" s="147" t="s">
        <v>3</v>
      </c>
      <c r="L171" s="35"/>
      <c r="M171" s="152" t="s">
        <v>3</v>
      </c>
      <c r="N171" s="153" t="s">
        <v>43</v>
      </c>
      <c r="O171" s="55"/>
      <c r="P171" s="154">
        <f t="shared" si="11"/>
        <v>0</v>
      </c>
      <c r="Q171" s="154">
        <v>0</v>
      </c>
      <c r="R171" s="154">
        <f t="shared" si="12"/>
        <v>0</v>
      </c>
      <c r="S171" s="154">
        <v>0</v>
      </c>
      <c r="T171" s="155">
        <f t="shared" si="13"/>
        <v>0</v>
      </c>
      <c r="U171" s="34"/>
      <c r="V171" s="34"/>
      <c r="W171" s="34"/>
      <c r="X171" s="34"/>
      <c r="Y171" s="34"/>
      <c r="Z171" s="34"/>
      <c r="AA171" s="34"/>
      <c r="AB171" s="34"/>
      <c r="AC171" s="34"/>
      <c r="AD171" s="34"/>
      <c r="AE171" s="34"/>
      <c r="AR171" s="156" t="s">
        <v>93</v>
      </c>
      <c r="AT171" s="156" t="s">
        <v>157</v>
      </c>
      <c r="AU171" s="156" t="s">
        <v>15</v>
      </c>
      <c r="AY171" s="19" t="s">
        <v>154</v>
      </c>
      <c r="BE171" s="157">
        <f t="shared" si="14"/>
        <v>0</v>
      </c>
      <c r="BF171" s="157">
        <f t="shared" si="15"/>
        <v>0</v>
      </c>
      <c r="BG171" s="157">
        <f t="shared" si="16"/>
        <v>0</v>
      </c>
      <c r="BH171" s="157">
        <f t="shared" si="17"/>
        <v>0</v>
      </c>
      <c r="BI171" s="157">
        <f t="shared" si="18"/>
        <v>0</v>
      </c>
      <c r="BJ171" s="19" t="s">
        <v>15</v>
      </c>
      <c r="BK171" s="157">
        <f t="shared" si="19"/>
        <v>0</v>
      </c>
      <c r="BL171" s="19" t="s">
        <v>93</v>
      </c>
      <c r="BM171" s="156" t="s">
        <v>194</v>
      </c>
    </row>
    <row r="172" spans="1:65" s="2" customFormat="1" ht="33" customHeight="1">
      <c r="A172" s="34"/>
      <c r="B172" s="144"/>
      <c r="C172" s="145" t="s">
        <v>72</v>
      </c>
      <c r="D172" s="145" t="s">
        <v>157</v>
      </c>
      <c r="E172" s="146" t="s">
        <v>4152</v>
      </c>
      <c r="F172" s="147" t="s">
        <v>4153</v>
      </c>
      <c r="G172" s="148" t="s">
        <v>160</v>
      </c>
      <c r="H172" s="149">
        <v>2</v>
      </c>
      <c r="I172" s="150"/>
      <c r="J172" s="151">
        <f t="shared" si="10"/>
        <v>0</v>
      </c>
      <c r="K172" s="147" t="s">
        <v>3</v>
      </c>
      <c r="L172" s="35"/>
      <c r="M172" s="152" t="s">
        <v>3</v>
      </c>
      <c r="N172" s="153" t="s">
        <v>43</v>
      </c>
      <c r="O172" s="55"/>
      <c r="P172" s="154">
        <f t="shared" si="11"/>
        <v>0</v>
      </c>
      <c r="Q172" s="154">
        <v>0</v>
      </c>
      <c r="R172" s="154">
        <f t="shared" si="12"/>
        <v>0</v>
      </c>
      <c r="S172" s="154">
        <v>0</v>
      </c>
      <c r="T172" s="155">
        <f t="shared" si="13"/>
        <v>0</v>
      </c>
      <c r="U172" s="34"/>
      <c r="V172" s="34"/>
      <c r="W172" s="34"/>
      <c r="X172" s="34"/>
      <c r="Y172" s="34"/>
      <c r="Z172" s="34"/>
      <c r="AA172" s="34"/>
      <c r="AB172" s="34"/>
      <c r="AC172" s="34"/>
      <c r="AD172" s="34"/>
      <c r="AE172" s="34"/>
      <c r="AR172" s="156" t="s">
        <v>93</v>
      </c>
      <c r="AT172" s="156" t="s">
        <v>157</v>
      </c>
      <c r="AU172" s="156" t="s">
        <v>15</v>
      </c>
      <c r="AY172" s="19" t="s">
        <v>154</v>
      </c>
      <c r="BE172" s="157">
        <f t="shared" si="14"/>
        <v>0</v>
      </c>
      <c r="BF172" s="157">
        <f t="shared" si="15"/>
        <v>0</v>
      </c>
      <c r="BG172" s="157">
        <f t="shared" si="16"/>
        <v>0</v>
      </c>
      <c r="BH172" s="157">
        <f t="shared" si="17"/>
        <v>0</v>
      </c>
      <c r="BI172" s="157">
        <f t="shared" si="18"/>
        <v>0</v>
      </c>
      <c r="BJ172" s="19" t="s">
        <v>15</v>
      </c>
      <c r="BK172" s="157">
        <f t="shared" si="19"/>
        <v>0</v>
      </c>
      <c r="BL172" s="19" t="s">
        <v>93</v>
      </c>
      <c r="BM172" s="156" t="s">
        <v>938</v>
      </c>
    </row>
    <row r="173" spans="2:63" s="12" customFormat="1" ht="25.95" customHeight="1">
      <c r="B173" s="131"/>
      <c r="D173" s="132" t="s">
        <v>71</v>
      </c>
      <c r="E173" s="133" t="s">
        <v>4262</v>
      </c>
      <c r="F173" s="133" t="s">
        <v>4548</v>
      </c>
      <c r="I173" s="134"/>
      <c r="J173" s="135">
        <f>BK173</f>
        <v>0</v>
      </c>
      <c r="L173" s="131"/>
      <c r="M173" s="136"/>
      <c r="N173" s="137"/>
      <c r="O173" s="137"/>
      <c r="P173" s="138">
        <f>SUM(P174:P190)</f>
        <v>0</v>
      </c>
      <c r="Q173" s="137"/>
      <c r="R173" s="138">
        <f>SUM(R174:R190)</f>
        <v>0</v>
      </c>
      <c r="S173" s="137"/>
      <c r="T173" s="139">
        <f>SUM(T174:T190)</f>
        <v>0</v>
      </c>
      <c r="AR173" s="132" t="s">
        <v>15</v>
      </c>
      <c r="AT173" s="140" t="s">
        <v>71</v>
      </c>
      <c r="AU173" s="140" t="s">
        <v>72</v>
      </c>
      <c r="AY173" s="132" t="s">
        <v>154</v>
      </c>
      <c r="BK173" s="141">
        <f>SUM(BK174:BK190)</f>
        <v>0</v>
      </c>
    </row>
    <row r="174" spans="1:65" s="2" customFormat="1" ht="24.15" customHeight="1">
      <c r="A174" s="34"/>
      <c r="B174" s="144"/>
      <c r="C174" s="145" t="s">
        <v>72</v>
      </c>
      <c r="D174" s="145" t="s">
        <v>157</v>
      </c>
      <c r="E174" s="146" t="s">
        <v>4549</v>
      </c>
      <c r="F174" s="147" t="s">
        <v>4550</v>
      </c>
      <c r="G174" s="148" t="s">
        <v>3834</v>
      </c>
      <c r="H174" s="149">
        <v>32</v>
      </c>
      <c r="I174" s="150"/>
      <c r="J174" s="151">
        <f aca="true" t="shared" si="20" ref="J174:J190">ROUND(I174*H174,2)</f>
        <v>0</v>
      </c>
      <c r="K174" s="147" t="s">
        <v>3</v>
      </c>
      <c r="L174" s="35"/>
      <c r="M174" s="152" t="s">
        <v>3</v>
      </c>
      <c r="N174" s="153" t="s">
        <v>43</v>
      </c>
      <c r="O174" s="55"/>
      <c r="P174" s="154">
        <f aca="true" t="shared" si="21" ref="P174:P190">O174*H174</f>
        <v>0</v>
      </c>
      <c r="Q174" s="154">
        <v>0</v>
      </c>
      <c r="R174" s="154">
        <f aca="true" t="shared" si="22" ref="R174:R190">Q174*H174</f>
        <v>0</v>
      </c>
      <c r="S174" s="154">
        <v>0</v>
      </c>
      <c r="T174" s="155">
        <f aca="true" t="shared" si="23" ref="T174:T190">S174*H174</f>
        <v>0</v>
      </c>
      <c r="U174" s="34"/>
      <c r="V174" s="34"/>
      <c r="W174" s="34"/>
      <c r="X174" s="34"/>
      <c r="Y174" s="34"/>
      <c r="Z174" s="34"/>
      <c r="AA174" s="34"/>
      <c r="AB174" s="34"/>
      <c r="AC174" s="34"/>
      <c r="AD174" s="34"/>
      <c r="AE174" s="34"/>
      <c r="AR174" s="156" t="s">
        <v>93</v>
      </c>
      <c r="AT174" s="156" t="s">
        <v>157</v>
      </c>
      <c r="AU174" s="156" t="s">
        <v>15</v>
      </c>
      <c r="AY174" s="19" t="s">
        <v>154</v>
      </c>
      <c r="BE174" s="157">
        <f aca="true" t="shared" si="24" ref="BE174:BE190">IF(N174="základní",J174,0)</f>
        <v>0</v>
      </c>
      <c r="BF174" s="157">
        <f aca="true" t="shared" si="25" ref="BF174:BF190">IF(N174="snížená",J174,0)</f>
        <v>0</v>
      </c>
      <c r="BG174" s="157">
        <f aca="true" t="shared" si="26" ref="BG174:BG190">IF(N174="zákl. přenesená",J174,0)</f>
        <v>0</v>
      </c>
      <c r="BH174" s="157">
        <f aca="true" t="shared" si="27" ref="BH174:BH190">IF(N174="sníž. přenesená",J174,0)</f>
        <v>0</v>
      </c>
      <c r="BI174" s="157">
        <f aca="true" t="shared" si="28" ref="BI174:BI190">IF(N174="nulová",J174,0)</f>
        <v>0</v>
      </c>
      <c r="BJ174" s="19" t="s">
        <v>15</v>
      </c>
      <c r="BK174" s="157">
        <f aca="true" t="shared" si="29" ref="BK174:BK190">ROUND(I174*H174,2)</f>
        <v>0</v>
      </c>
      <c r="BL174" s="19" t="s">
        <v>93</v>
      </c>
      <c r="BM174" s="156" t="s">
        <v>952</v>
      </c>
    </row>
    <row r="175" spans="1:65" s="2" customFormat="1" ht="24.15" customHeight="1">
      <c r="A175" s="34"/>
      <c r="B175" s="144"/>
      <c r="C175" s="145" t="s">
        <v>72</v>
      </c>
      <c r="D175" s="145" t="s">
        <v>157</v>
      </c>
      <c r="E175" s="146" t="s">
        <v>4551</v>
      </c>
      <c r="F175" s="147" t="s">
        <v>4552</v>
      </c>
      <c r="G175" s="148" t="s">
        <v>3834</v>
      </c>
      <c r="H175" s="149">
        <v>12</v>
      </c>
      <c r="I175" s="150"/>
      <c r="J175" s="151">
        <f t="shared" si="20"/>
        <v>0</v>
      </c>
      <c r="K175" s="147" t="s">
        <v>3</v>
      </c>
      <c r="L175" s="35"/>
      <c r="M175" s="152" t="s">
        <v>3</v>
      </c>
      <c r="N175" s="153" t="s">
        <v>43</v>
      </c>
      <c r="O175" s="55"/>
      <c r="P175" s="154">
        <f t="shared" si="21"/>
        <v>0</v>
      </c>
      <c r="Q175" s="154">
        <v>0</v>
      </c>
      <c r="R175" s="154">
        <f t="shared" si="22"/>
        <v>0</v>
      </c>
      <c r="S175" s="154">
        <v>0</v>
      </c>
      <c r="T175" s="155">
        <f t="shared" si="23"/>
        <v>0</v>
      </c>
      <c r="U175" s="34"/>
      <c r="V175" s="34"/>
      <c r="W175" s="34"/>
      <c r="X175" s="34"/>
      <c r="Y175" s="34"/>
      <c r="Z175" s="34"/>
      <c r="AA175" s="34"/>
      <c r="AB175" s="34"/>
      <c r="AC175" s="34"/>
      <c r="AD175" s="34"/>
      <c r="AE175" s="34"/>
      <c r="AR175" s="156" t="s">
        <v>93</v>
      </c>
      <c r="AT175" s="156" t="s">
        <v>157</v>
      </c>
      <c r="AU175" s="156" t="s">
        <v>15</v>
      </c>
      <c r="AY175" s="19" t="s">
        <v>154</v>
      </c>
      <c r="BE175" s="157">
        <f t="shared" si="24"/>
        <v>0</v>
      </c>
      <c r="BF175" s="157">
        <f t="shared" si="25"/>
        <v>0</v>
      </c>
      <c r="BG175" s="157">
        <f t="shared" si="26"/>
        <v>0</v>
      </c>
      <c r="BH175" s="157">
        <f t="shared" si="27"/>
        <v>0</v>
      </c>
      <c r="BI175" s="157">
        <f t="shared" si="28"/>
        <v>0</v>
      </c>
      <c r="BJ175" s="19" t="s">
        <v>15</v>
      </c>
      <c r="BK175" s="157">
        <f t="shared" si="29"/>
        <v>0</v>
      </c>
      <c r="BL175" s="19" t="s">
        <v>93</v>
      </c>
      <c r="BM175" s="156" t="s">
        <v>965</v>
      </c>
    </row>
    <row r="176" spans="1:65" s="2" customFormat="1" ht="24.15" customHeight="1">
      <c r="A176" s="34"/>
      <c r="B176" s="144"/>
      <c r="C176" s="145" t="s">
        <v>72</v>
      </c>
      <c r="D176" s="145" t="s">
        <v>157</v>
      </c>
      <c r="E176" s="146" t="s">
        <v>4553</v>
      </c>
      <c r="F176" s="147" t="s">
        <v>4554</v>
      </c>
      <c r="G176" s="148" t="s">
        <v>3834</v>
      </c>
      <c r="H176" s="149">
        <v>14</v>
      </c>
      <c r="I176" s="150"/>
      <c r="J176" s="151">
        <f t="shared" si="20"/>
        <v>0</v>
      </c>
      <c r="K176" s="147" t="s">
        <v>3</v>
      </c>
      <c r="L176" s="35"/>
      <c r="M176" s="152" t="s">
        <v>3</v>
      </c>
      <c r="N176" s="153" t="s">
        <v>43</v>
      </c>
      <c r="O176" s="55"/>
      <c r="P176" s="154">
        <f t="shared" si="21"/>
        <v>0</v>
      </c>
      <c r="Q176" s="154">
        <v>0</v>
      </c>
      <c r="R176" s="154">
        <f t="shared" si="22"/>
        <v>0</v>
      </c>
      <c r="S176" s="154">
        <v>0</v>
      </c>
      <c r="T176" s="155">
        <f t="shared" si="23"/>
        <v>0</v>
      </c>
      <c r="U176" s="34"/>
      <c r="V176" s="34"/>
      <c r="W176" s="34"/>
      <c r="X176" s="34"/>
      <c r="Y176" s="34"/>
      <c r="Z176" s="34"/>
      <c r="AA176" s="34"/>
      <c r="AB176" s="34"/>
      <c r="AC176" s="34"/>
      <c r="AD176" s="34"/>
      <c r="AE176" s="34"/>
      <c r="AR176" s="156" t="s">
        <v>93</v>
      </c>
      <c r="AT176" s="156" t="s">
        <v>157</v>
      </c>
      <c r="AU176" s="156" t="s">
        <v>15</v>
      </c>
      <c r="AY176" s="19" t="s">
        <v>154</v>
      </c>
      <c r="BE176" s="157">
        <f t="shared" si="24"/>
        <v>0</v>
      </c>
      <c r="BF176" s="157">
        <f t="shared" si="25"/>
        <v>0</v>
      </c>
      <c r="BG176" s="157">
        <f t="shared" si="26"/>
        <v>0</v>
      </c>
      <c r="BH176" s="157">
        <f t="shared" si="27"/>
        <v>0</v>
      </c>
      <c r="BI176" s="157">
        <f t="shared" si="28"/>
        <v>0</v>
      </c>
      <c r="BJ176" s="19" t="s">
        <v>15</v>
      </c>
      <c r="BK176" s="157">
        <f t="shared" si="29"/>
        <v>0</v>
      </c>
      <c r="BL176" s="19" t="s">
        <v>93</v>
      </c>
      <c r="BM176" s="156" t="s">
        <v>973</v>
      </c>
    </row>
    <row r="177" spans="1:65" s="2" customFormat="1" ht="24.15" customHeight="1">
      <c r="A177" s="34"/>
      <c r="B177" s="144"/>
      <c r="C177" s="145" t="s">
        <v>72</v>
      </c>
      <c r="D177" s="145" t="s">
        <v>157</v>
      </c>
      <c r="E177" s="146" t="s">
        <v>4555</v>
      </c>
      <c r="F177" s="147" t="s">
        <v>4556</v>
      </c>
      <c r="G177" s="148" t="s">
        <v>3834</v>
      </c>
      <c r="H177" s="149">
        <v>1</v>
      </c>
      <c r="I177" s="150"/>
      <c r="J177" s="151">
        <f t="shared" si="20"/>
        <v>0</v>
      </c>
      <c r="K177" s="147" t="s">
        <v>3</v>
      </c>
      <c r="L177" s="35"/>
      <c r="M177" s="152" t="s">
        <v>3</v>
      </c>
      <c r="N177" s="153" t="s">
        <v>43</v>
      </c>
      <c r="O177" s="55"/>
      <c r="P177" s="154">
        <f t="shared" si="21"/>
        <v>0</v>
      </c>
      <c r="Q177" s="154">
        <v>0</v>
      </c>
      <c r="R177" s="154">
        <f t="shared" si="22"/>
        <v>0</v>
      </c>
      <c r="S177" s="154">
        <v>0</v>
      </c>
      <c r="T177" s="155">
        <f t="shared" si="23"/>
        <v>0</v>
      </c>
      <c r="U177" s="34"/>
      <c r="V177" s="34"/>
      <c r="W177" s="34"/>
      <c r="X177" s="34"/>
      <c r="Y177" s="34"/>
      <c r="Z177" s="34"/>
      <c r="AA177" s="34"/>
      <c r="AB177" s="34"/>
      <c r="AC177" s="34"/>
      <c r="AD177" s="34"/>
      <c r="AE177" s="34"/>
      <c r="AR177" s="156" t="s">
        <v>93</v>
      </c>
      <c r="AT177" s="156" t="s">
        <v>157</v>
      </c>
      <c r="AU177" s="156" t="s">
        <v>15</v>
      </c>
      <c r="AY177" s="19" t="s">
        <v>154</v>
      </c>
      <c r="BE177" s="157">
        <f t="shared" si="24"/>
        <v>0</v>
      </c>
      <c r="BF177" s="157">
        <f t="shared" si="25"/>
        <v>0</v>
      </c>
      <c r="BG177" s="157">
        <f t="shared" si="26"/>
        <v>0</v>
      </c>
      <c r="BH177" s="157">
        <f t="shared" si="27"/>
        <v>0</v>
      </c>
      <c r="BI177" s="157">
        <f t="shared" si="28"/>
        <v>0</v>
      </c>
      <c r="BJ177" s="19" t="s">
        <v>15</v>
      </c>
      <c r="BK177" s="157">
        <f t="shared" si="29"/>
        <v>0</v>
      </c>
      <c r="BL177" s="19" t="s">
        <v>93</v>
      </c>
      <c r="BM177" s="156" t="s">
        <v>981</v>
      </c>
    </row>
    <row r="178" spans="1:65" s="2" customFormat="1" ht="24.15" customHeight="1">
      <c r="A178" s="34"/>
      <c r="B178" s="144"/>
      <c r="C178" s="145" t="s">
        <v>72</v>
      </c>
      <c r="D178" s="145" t="s">
        <v>157</v>
      </c>
      <c r="E178" s="146" t="s">
        <v>4557</v>
      </c>
      <c r="F178" s="147" t="s">
        <v>4558</v>
      </c>
      <c r="G178" s="148" t="s">
        <v>3834</v>
      </c>
      <c r="H178" s="149">
        <v>8</v>
      </c>
      <c r="I178" s="150"/>
      <c r="J178" s="151">
        <f t="shared" si="20"/>
        <v>0</v>
      </c>
      <c r="K178" s="147" t="s">
        <v>3</v>
      </c>
      <c r="L178" s="35"/>
      <c r="M178" s="152" t="s">
        <v>3</v>
      </c>
      <c r="N178" s="153" t="s">
        <v>43</v>
      </c>
      <c r="O178" s="55"/>
      <c r="P178" s="154">
        <f t="shared" si="21"/>
        <v>0</v>
      </c>
      <c r="Q178" s="154">
        <v>0</v>
      </c>
      <c r="R178" s="154">
        <f t="shared" si="22"/>
        <v>0</v>
      </c>
      <c r="S178" s="154">
        <v>0</v>
      </c>
      <c r="T178" s="155">
        <f t="shared" si="23"/>
        <v>0</v>
      </c>
      <c r="U178" s="34"/>
      <c r="V178" s="34"/>
      <c r="W178" s="34"/>
      <c r="X178" s="34"/>
      <c r="Y178" s="34"/>
      <c r="Z178" s="34"/>
      <c r="AA178" s="34"/>
      <c r="AB178" s="34"/>
      <c r="AC178" s="34"/>
      <c r="AD178" s="34"/>
      <c r="AE178" s="34"/>
      <c r="AR178" s="156" t="s">
        <v>93</v>
      </c>
      <c r="AT178" s="156" t="s">
        <v>157</v>
      </c>
      <c r="AU178" s="156" t="s">
        <v>15</v>
      </c>
      <c r="AY178" s="19" t="s">
        <v>154</v>
      </c>
      <c r="BE178" s="157">
        <f t="shared" si="24"/>
        <v>0</v>
      </c>
      <c r="BF178" s="157">
        <f t="shared" si="25"/>
        <v>0</v>
      </c>
      <c r="BG178" s="157">
        <f t="shared" si="26"/>
        <v>0</v>
      </c>
      <c r="BH178" s="157">
        <f t="shared" si="27"/>
        <v>0</v>
      </c>
      <c r="BI178" s="157">
        <f t="shared" si="28"/>
        <v>0</v>
      </c>
      <c r="BJ178" s="19" t="s">
        <v>15</v>
      </c>
      <c r="BK178" s="157">
        <f t="shared" si="29"/>
        <v>0</v>
      </c>
      <c r="BL178" s="19" t="s">
        <v>93</v>
      </c>
      <c r="BM178" s="156" t="s">
        <v>989</v>
      </c>
    </row>
    <row r="179" spans="1:65" s="2" customFormat="1" ht="24.15" customHeight="1">
      <c r="A179" s="34"/>
      <c r="B179" s="144"/>
      <c r="C179" s="145" t="s">
        <v>72</v>
      </c>
      <c r="D179" s="145" t="s">
        <v>157</v>
      </c>
      <c r="E179" s="146" t="s">
        <v>4559</v>
      </c>
      <c r="F179" s="147" t="s">
        <v>4560</v>
      </c>
      <c r="G179" s="148" t="s">
        <v>3834</v>
      </c>
      <c r="H179" s="149">
        <v>64</v>
      </c>
      <c r="I179" s="150"/>
      <c r="J179" s="151">
        <f t="shared" si="20"/>
        <v>0</v>
      </c>
      <c r="K179" s="147" t="s">
        <v>3</v>
      </c>
      <c r="L179" s="35"/>
      <c r="M179" s="152" t="s">
        <v>3</v>
      </c>
      <c r="N179" s="153" t="s">
        <v>43</v>
      </c>
      <c r="O179" s="55"/>
      <c r="P179" s="154">
        <f t="shared" si="21"/>
        <v>0</v>
      </c>
      <c r="Q179" s="154">
        <v>0</v>
      </c>
      <c r="R179" s="154">
        <f t="shared" si="22"/>
        <v>0</v>
      </c>
      <c r="S179" s="154">
        <v>0</v>
      </c>
      <c r="T179" s="155">
        <f t="shared" si="23"/>
        <v>0</v>
      </c>
      <c r="U179" s="34"/>
      <c r="V179" s="34"/>
      <c r="W179" s="34"/>
      <c r="X179" s="34"/>
      <c r="Y179" s="34"/>
      <c r="Z179" s="34"/>
      <c r="AA179" s="34"/>
      <c r="AB179" s="34"/>
      <c r="AC179" s="34"/>
      <c r="AD179" s="34"/>
      <c r="AE179" s="34"/>
      <c r="AR179" s="156" t="s">
        <v>93</v>
      </c>
      <c r="AT179" s="156" t="s">
        <v>157</v>
      </c>
      <c r="AU179" s="156" t="s">
        <v>15</v>
      </c>
      <c r="AY179" s="19" t="s">
        <v>154</v>
      </c>
      <c r="BE179" s="157">
        <f t="shared" si="24"/>
        <v>0</v>
      </c>
      <c r="BF179" s="157">
        <f t="shared" si="25"/>
        <v>0</v>
      </c>
      <c r="BG179" s="157">
        <f t="shared" si="26"/>
        <v>0</v>
      </c>
      <c r="BH179" s="157">
        <f t="shared" si="27"/>
        <v>0</v>
      </c>
      <c r="BI179" s="157">
        <f t="shared" si="28"/>
        <v>0</v>
      </c>
      <c r="BJ179" s="19" t="s">
        <v>15</v>
      </c>
      <c r="BK179" s="157">
        <f t="shared" si="29"/>
        <v>0</v>
      </c>
      <c r="BL179" s="19" t="s">
        <v>93</v>
      </c>
      <c r="BM179" s="156" t="s">
        <v>997</v>
      </c>
    </row>
    <row r="180" spans="1:65" s="2" customFormat="1" ht="24.15" customHeight="1">
      <c r="A180" s="34"/>
      <c r="B180" s="144"/>
      <c r="C180" s="145" t="s">
        <v>72</v>
      </c>
      <c r="D180" s="145" t="s">
        <v>157</v>
      </c>
      <c r="E180" s="146" t="s">
        <v>4561</v>
      </c>
      <c r="F180" s="147" t="s">
        <v>4562</v>
      </c>
      <c r="G180" s="148" t="s">
        <v>3834</v>
      </c>
      <c r="H180" s="149">
        <v>4</v>
      </c>
      <c r="I180" s="150"/>
      <c r="J180" s="151">
        <f t="shared" si="20"/>
        <v>0</v>
      </c>
      <c r="K180" s="147" t="s">
        <v>3</v>
      </c>
      <c r="L180" s="35"/>
      <c r="M180" s="152" t="s">
        <v>3</v>
      </c>
      <c r="N180" s="153" t="s">
        <v>43</v>
      </c>
      <c r="O180" s="55"/>
      <c r="P180" s="154">
        <f t="shared" si="21"/>
        <v>0</v>
      </c>
      <c r="Q180" s="154">
        <v>0</v>
      </c>
      <c r="R180" s="154">
        <f t="shared" si="22"/>
        <v>0</v>
      </c>
      <c r="S180" s="154">
        <v>0</v>
      </c>
      <c r="T180" s="155">
        <f t="shared" si="23"/>
        <v>0</v>
      </c>
      <c r="U180" s="34"/>
      <c r="V180" s="34"/>
      <c r="W180" s="34"/>
      <c r="X180" s="34"/>
      <c r="Y180" s="34"/>
      <c r="Z180" s="34"/>
      <c r="AA180" s="34"/>
      <c r="AB180" s="34"/>
      <c r="AC180" s="34"/>
      <c r="AD180" s="34"/>
      <c r="AE180" s="34"/>
      <c r="AR180" s="156" t="s">
        <v>93</v>
      </c>
      <c r="AT180" s="156" t="s">
        <v>157</v>
      </c>
      <c r="AU180" s="156" t="s">
        <v>15</v>
      </c>
      <c r="AY180" s="19" t="s">
        <v>154</v>
      </c>
      <c r="BE180" s="157">
        <f t="shared" si="24"/>
        <v>0</v>
      </c>
      <c r="BF180" s="157">
        <f t="shared" si="25"/>
        <v>0</v>
      </c>
      <c r="BG180" s="157">
        <f t="shared" si="26"/>
        <v>0</v>
      </c>
      <c r="BH180" s="157">
        <f t="shared" si="27"/>
        <v>0</v>
      </c>
      <c r="BI180" s="157">
        <f t="shared" si="28"/>
        <v>0</v>
      </c>
      <c r="BJ180" s="19" t="s">
        <v>15</v>
      </c>
      <c r="BK180" s="157">
        <f t="shared" si="29"/>
        <v>0</v>
      </c>
      <c r="BL180" s="19" t="s">
        <v>93</v>
      </c>
      <c r="BM180" s="156" t="s">
        <v>1005</v>
      </c>
    </row>
    <row r="181" spans="1:65" s="2" customFormat="1" ht="24.15" customHeight="1">
      <c r="A181" s="34"/>
      <c r="B181" s="144"/>
      <c r="C181" s="145" t="s">
        <v>72</v>
      </c>
      <c r="D181" s="145" t="s">
        <v>157</v>
      </c>
      <c r="E181" s="146" t="s">
        <v>4563</v>
      </c>
      <c r="F181" s="147" t="s">
        <v>4564</v>
      </c>
      <c r="G181" s="148" t="s">
        <v>3834</v>
      </c>
      <c r="H181" s="149">
        <v>4</v>
      </c>
      <c r="I181" s="150"/>
      <c r="J181" s="151">
        <f t="shared" si="20"/>
        <v>0</v>
      </c>
      <c r="K181" s="147" t="s">
        <v>3</v>
      </c>
      <c r="L181" s="35"/>
      <c r="M181" s="152" t="s">
        <v>3</v>
      </c>
      <c r="N181" s="153" t="s">
        <v>43</v>
      </c>
      <c r="O181" s="55"/>
      <c r="P181" s="154">
        <f t="shared" si="21"/>
        <v>0</v>
      </c>
      <c r="Q181" s="154">
        <v>0</v>
      </c>
      <c r="R181" s="154">
        <f t="shared" si="22"/>
        <v>0</v>
      </c>
      <c r="S181" s="154">
        <v>0</v>
      </c>
      <c r="T181" s="155">
        <f t="shared" si="23"/>
        <v>0</v>
      </c>
      <c r="U181" s="34"/>
      <c r="V181" s="34"/>
      <c r="W181" s="34"/>
      <c r="X181" s="34"/>
      <c r="Y181" s="34"/>
      <c r="Z181" s="34"/>
      <c r="AA181" s="34"/>
      <c r="AB181" s="34"/>
      <c r="AC181" s="34"/>
      <c r="AD181" s="34"/>
      <c r="AE181" s="34"/>
      <c r="AR181" s="156" t="s">
        <v>93</v>
      </c>
      <c r="AT181" s="156" t="s">
        <v>157</v>
      </c>
      <c r="AU181" s="156" t="s">
        <v>15</v>
      </c>
      <c r="AY181" s="19" t="s">
        <v>154</v>
      </c>
      <c r="BE181" s="157">
        <f t="shared" si="24"/>
        <v>0</v>
      </c>
      <c r="BF181" s="157">
        <f t="shared" si="25"/>
        <v>0</v>
      </c>
      <c r="BG181" s="157">
        <f t="shared" si="26"/>
        <v>0</v>
      </c>
      <c r="BH181" s="157">
        <f t="shared" si="27"/>
        <v>0</v>
      </c>
      <c r="BI181" s="157">
        <f t="shared" si="28"/>
        <v>0</v>
      </c>
      <c r="BJ181" s="19" t="s">
        <v>15</v>
      </c>
      <c r="BK181" s="157">
        <f t="shared" si="29"/>
        <v>0</v>
      </c>
      <c r="BL181" s="19" t="s">
        <v>93</v>
      </c>
      <c r="BM181" s="156" t="s">
        <v>1013</v>
      </c>
    </row>
    <row r="182" spans="1:65" s="2" customFormat="1" ht="16.5" customHeight="1">
      <c r="A182" s="34"/>
      <c r="B182" s="144"/>
      <c r="C182" s="145" t="s">
        <v>72</v>
      </c>
      <c r="D182" s="145" t="s">
        <v>157</v>
      </c>
      <c r="E182" s="146" t="s">
        <v>4565</v>
      </c>
      <c r="F182" s="147" t="s">
        <v>4566</v>
      </c>
      <c r="G182" s="148" t="s">
        <v>3834</v>
      </c>
      <c r="H182" s="149">
        <v>4</v>
      </c>
      <c r="I182" s="150"/>
      <c r="J182" s="151">
        <f t="shared" si="20"/>
        <v>0</v>
      </c>
      <c r="K182" s="147" t="s">
        <v>3</v>
      </c>
      <c r="L182" s="35"/>
      <c r="M182" s="152" t="s">
        <v>3</v>
      </c>
      <c r="N182" s="153" t="s">
        <v>43</v>
      </c>
      <c r="O182" s="55"/>
      <c r="P182" s="154">
        <f t="shared" si="21"/>
        <v>0</v>
      </c>
      <c r="Q182" s="154">
        <v>0</v>
      </c>
      <c r="R182" s="154">
        <f t="shared" si="22"/>
        <v>0</v>
      </c>
      <c r="S182" s="154">
        <v>0</v>
      </c>
      <c r="T182" s="155">
        <f t="shared" si="23"/>
        <v>0</v>
      </c>
      <c r="U182" s="34"/>
      <c r="V182" s="34"/>
      <c r="W182" s="34"/>
      <c r="X182" s="34"/>
      <c r="Y182" s="34"/>
      <c r="Z182" s="34"/>
      <c r="AA182" s="34"/>
      <c r="AB182" s="34"/>
      <c r="AC182" s="34"/>
      <c r="AD182" s="34"/>
      <c r="AE182" s="34"/>
      <c r="AR182" s="156" t="s">
        <v>93</v>
      </c>
      <c r="AT182" s="156" t="s">
        <v>157</v>
      </c>
      <c r="AU182" s="156" t="s">
        <v>15</v>
      </c>
      <c r="AY182" s="19" t="s">
        <v>154</v>
      </c>
      <c r="BE182" s="157">
        <f t="shared" si="24"/>
        <v>0</v>
      </c>
      <c r="BF182" s="157">
        <f t="shared" si="25"/>
        <v>0</v>
      </c>
      <c r="BG182" s="157">
        <f t="shared" si="26"/>
        <v>0</v>
      </c>
      <c r="BH182" s="157">
        <f t="shared" si="27"/>
        <v>0</v>
      </c>
      <c r="BI182" s="157">
        <f t="shared" si="28"/>
        <v>0</v>
      </c>
      <c r="BJ182" s="19" t="s">
        <v>15</v>
      </c>
      <c r="BK182" s="157">
        <f t="shared" si="29"/>
        <v>0</v>
      </c>
      <c r="BL182" s="19" t="s">
        <v>93</v>
      </c>
      <c r="BM182" s="156" t="s">
        <v>1021</v>
      </c>
    </row>
    <row r="183" spans="1:65" s="2" customFormat="1" ht="24.15" customHeight="1">
      <c r="A183" s="34"/>
      <c r="B183" s="144"/>
      <c r="C183" s="145" t="s">
        <v>72</v>
      </c>
      <c r="D183" s="145" t="s">
        <v>157</v>
      </c>
      <c r="E183" s="146" t="s">
        <v>4567</v>
      </c>
      <c r="F183" s="147" t="s">
        <v>4568</v>
      </c>
      <c r="G183" s="148" t="s">
        <v>3834</v>
      </c>
      <c r="H183" s="149">
        <v>25</v>
      </c>
      <c r="I183" s="150"/>
      <c r="J183" s="151">
        <f t="shared" si="20"/>
        <v>0</v>
      </c>
      <c r="K183" s="147" t="s">
        <v>3</v>
      </c>
      <c r="L183" s="35"/>
      <c r="M183" s="152" t="s">
        <v>3</v>
      </c>
      <c r="N183" s="153" t="s">
        <v>43</v>
      </c>
      <c r="O183" s="55"/>
      <c r="P183" s="154">
        <f t="shared" si="21"/>
        <v>0</v>
      </c>
      <c r="Q183" s="154">
        <v>0</v>
      </c>
      <c r="R183" s="154">
        <f t="shared" si="22"/>
        <v>0</v>
      </c>
      <c r="S183" s="154">
        <v>0</v>
      </c>
      <c r="T183" s="155">
        <f t="shared" si="23"/>
        <v>0</v>
      </c>
      <c r="U183" s="34"/>
      <c r="V183" s="34"/>
      <c r="W183" s="34"/>
      <c r="X183" s="34"/>
      <c r="Y183" s="34"/>
      <c r="Z183" s="34"/>
      <c r="AA183" s="34"/>
      <c r="AB183" s="34"/>
      <c r="AC183" s="34"/>
      <c r="AD183" s="34"/>
      <c r="AE183" s="34"/>
      <c r="AR183" s="156" t="s">
        <v>93</v>
      </c>
      <c r="AT183" s="156" t="s">
        <v>157</v>
      </c>
      <c r="AU183" s="156" t="s">
        <v>15</v>
      </c>
      <c r="AY183" s="19" t="s">
        <v>154</v>
      </c>
      <c r="BE183" s="157">
        <f t="shared" si="24"/>
        <v>0</v>
      </c>
      <c r="BF183" s="157">
        <f t="shared" si="25"/>
        <v>0</v>
      </c>
      <c r="BG183" s="157">
        <f t="shared" si="26"/>
        <v>0</v>
      </c>
      <c r="BH183" s="157">
        <f t="shared" si="27"/>
        <v>0</v>
      </c>
      <c r="BI183" s="157">
        <f t="shared" si="28"/>
        <v>0</v>
      </c>
      <c r="BJ183" s="19" t="s">
        <v>15</v>
      </c>
      <c r="BK183" s="157">
        <f t="shared" si="29"/>
        <v>0</v>
      </c>
      <c r="BL183" s="19" t="s">
        <v>93</v>
      </c>
      <c r="BM183" s="156" t="s">
        <v>1029</v>
      </c>
    </row>
    <row r="184" spans="1:65" s="2" customFormat="1" ht="24.15" customHeight="1">
      <c r="A184" s="34"/>
      <c r="B184" s="144"/>
      <c r="C184" s="145" t="s">
        <v>72</v>
      </c>
      <c r="D184" s="145" t="s">
        <v>157</v>
      </c>
      <c r="E184" s="146" t="s">
        <v>4569</v>
      </c>
      <c r="F184" s="147" t="s">
        <v>4570</v>
      </c>
      <c r="G184" s="148" t="s">
        <v>3834</v>
      </c>
      <c r="H184" s="149">
        <v>92</v>
      </c>
      <c r="I184" s="150"/>
      <c r="J184" s="151">
        <f t="shared" si="20"/>
        <v>0</v>
      </c>
      <c r="K184" s="147" t="s">
        <v>3</v>
      </c>
      <c r="L184" s="35"/>
      <c r="M184" s="152" t="s">
        <v>3</v>
      </c>
      <c r="N184" s="153" t="s">
        <v>43</v>
      </c>
      <c r="O184" s="55"/>
      <c r="P184" s="154">
        <f t="shared" si="21"/>
        <v>0</v>
      </c>
      <c r="Q184" s="154">
        <v>0</v>
      </c>
      <c r="R184" s="154">
        <f t="shared" si="22"/>
        <v>0</v>
      </c>
      <c r="S184" s="154">
        <v>0</v>
      </c>
      <c r="T184" s="155">
        <f t="shared" si="23"/>
        <v>0</v>
      </c>
      <c r="U184" s="34"/>
      <c r="V184" s="34"/>
      <c r="W184" s="34"/>
      <c r="X184" s="34"/>
      <c r="Y184" s="34"/>
      <c r="Z184" s="34"/>
      <c r="AA184" s="34"/>
      <c r="AB184" s="34"/>
      <c r="AC184" s="34"/>
      <c r="AD184" s="34"/>
      <c r="AE184" s="34"/>
      <c r="AR184" s="156" t="s">
        <v>93</v>
      </c>
      <c r="AT184" s="156" t="s">
        <v>157</v>
      </c>
      <c r="AU184" s="156" t="s">
        <v>15</v>
      </c>
      <c r="AY184" s="19" t="s">
        <v>154</v>
      </c>
      <c r="BE184" s="157">
        <f t="shared" si="24"/>
        <v>0</v>
      </c>
      <c r="BF184" s="157">
        <f t="shared" si="25"/>
        <v>0</v>
      </c>
      <c r="BG184" s="157">
        <f t="shared" si="26"/>
        <v>0</v>
      </c>
      <c r="BH184" s="157">
        <f t="shared" si="27"/>
        <v>0</v>
      </c>
      <c r="BI184" s="157">
        <f t="shared" si="28"/>
        <v>0</v>
      </c>
      <c r="BJ184" s="19" t="s">
        <v>15</v>
      </c>
      <c r="BK184" s="157">
        <f t="shared" si="29"/>
        <v>0</v>
      </c>
      <c r="BL184" s="19" t="s">
        <v>93</v>
      </c>
      <c r="BM184" s="156" t="s">
        <v>1037</v>
      </c>
    </row>
    <row r="185" spans="1:65" s="2" customFormat="1" ht="24.15" customHeight="1">
      <c r="A185" s="34"/>
      <c r="B185" s="144"/>
      <c r="C185" s="145" t="s">
        <v>72</v>
      </c>
      <c r="D185" s="145" t="s">
        <v>157</v>
      </c>
      <c r="E185" s="146" t="s">
        <v>4571</v>
      </c>
      <c r="F185" s="147" t="s">
        <v>4572</v>
      </c>
      <c r="G185" s="148" t="s">
        <v>3834</v>
      </c>
      <c r="H185" s="149">
        <v>16</v>
      </c>
      <c r="I185" s="150"/>
      <c r="J185" s="151">
        <f t="shared" si="20"/>
        <v>0</v>
      </c>
      <c r="K185" s="147" t="s">
        <v>3</v>
      </c>
      <c r="L185" s="35"/>
      <c r="M185" s="152" t="s">
        <v>3</v>
      </c>
      <c r="N185" s="153" t="s">
        <v>43</v>
      </c>
      <c r="O185" s="55"/>
      <c r="P185" s="154">
        <f t="shared" si="21"/>
        <v>0</v>
      </c>
      <c r="Q185" s="154">
        <v>0</v>
      </c>
      <c r="R185" s="154">
        <f t="shared" si="22"/>
        <v>0</v>
      </c>
      <c r="S185" s="154">
        <v>0</v>
      </c>
      <c r="T185" s="155">
        <f t="shared" si="23"/>
        <v>0</v>
      </c>
      <c r="U185" s="34"/>
      <c r="V185" s="34"/>
      <c r="W185" s="34"/>
      <c r="X185" s="34"/>
      <c r="Y185" s="34"/>
      <c r="Z185" s="34"/>
      <c r="AA185" s="34"/>
      <c r="AB185" s="34"/>
      <c r="AC185" s="34"/>
      <c r="AD185" s="34"/>
      <c r="AE185" s="34"/>
      <c r="AR185" s="156" t="s">
        <v>93</v>
      </c>
      <c r="AT185" s="156" t="s">
        <v>157</v>
      </c>
      <c r="AU185" s="156" t="s">
        <v>15</v>
      </c>
      <c r="AY185" s="19" t="s">
        <v>154</v>
      </c>
      <c r="BE185" s="157">
        <f t="shared" si="24"/>
        <v>0</v>
      </c>
      <c r="BF185" s="157">
        <f t="shared" si="25"/>
        <v>0</v>
      </c>
      <c r="BG185" s="157">
        <f t="shared" si="26"/>
        <v>0</v>
      </c>
      <c r="BH185" s="157">
        <f t="shared" si="27"/>
        <v>0</v>
      </c>
      <c r="BI185" s="157">
        <f t="shared" si="28"/>
        <v>0</v>
      </c>
      <c r="BJ185" s="19" t="s">
        <v>15</v>
      </c>
      <c r="BK185" s="157">
        <f t="shared" si="29"/>
        <v>0</v>
      </c>
      <c r="BL185" s="19" t="s">
        <v>93</v>
      </c>
      <c r="BM185" s="156" t="s">
        <v>1045</v>
      </c>
    </row>
    <row r="186" spans="1:65" s="2" customFormat="1" ht="33" customHeight="1">
      <c r="A186" s="34"/>
      <c r="B186" s="144"/>
      <c r="C186" s="145" t="s">
        <v>72</v>
      </c>
      <c r="D186" s="145" t="s">
        <v>157</v>
      </c>
      <c r="E186" s="146" t="s">
        <v>4573</v>
      </c>
      <c r="F186" s="147" t="s">
        <v>4574</v>
      </c>
      <c r="G186" s="148" t="s">
        <v>3834</v>
      </c>
      <c r="H186" s="149">
        <v>26</v>
      </c>
      <c r="I186" s="150"/>
      <c r="J186" s="151">
        <f t="shared" si="20"/>
        <v>0</v>
      </c>
      <c r="K186" s="147" t="s">
        <v>3</v>
      </c>
      <c r="L186" s="35"/>
      <c r="M186" s="152" t="s">
        <v>3</v>
      </c>
      <c r="N186" s="153" t="s">
        <v>43</v>
      </c>
      <c r="O186" s="55"/>
      <c r="P186" s="154">
        <f t="shared" si="21"/>
        <v>0</v>
      </c>
      <c r="Q186" s="154">
        <v>0</v>
      </c>
      <c r="R186" s="154">
        <f t="shared" si="22"/>
        <v>0</v>
      </c>
      <c r="S186" s="154">
        <v>0</v>
      </c>
      <c r="T186" s="155">
        <f t="shared" si="23"/>
        <v>0</v>
      </c>
      <c r="U186" s="34"/>
      <c r="V186" s="34"/>
      <c r="W186" s="34"/>
      <c r="X186" s="34"/>
      <c r="Y186" s="34"/>
      <c r="Z186" s="34"/>
      <c r="AA186" s="34"/>
      <c r="AB186" s="34"/>
      <c r="AC186" s="34"/>
      <c r="AD186" s="34"/>
      <c r="AE186" s="34"/>
      <c r="AR186" s="156" t="s">
        <v>93</v>
      </c>
      <c r="AT186" s="156" t="s">
        <v>157</v>
      </c>
      <c r="AU186" s="156" t="s">
        <v>15</v>
      </c>
      <c r="AY186" s="19" t="s">
        <v>154</v>
      </c>
      <c r="BE186" s="157">
        <f t="shared" si="24"/>
        <v>0</v>
      </c>
      <c r="BF186" s="157">
        <f t="shared" si="25"/>
        <v>0</v>
      </c>
      <c r="BG186" s="157">
        <f t="shared" si="26"/>
        <v>0</v>
      </c>
      <c r="BH186" s="157">
        <f t="shared" si="27"/>
        <v>0</v>
      </c>
      <c r="BI186" s="157">
        <f t="shared" si="28"/>
        <v>0</v>
      </c>
      <c r="BJ186" s="19" t="s">
        <v>15</v>
      </c>
      <c r="BK186" s="157">
        <f t="shared" si="29"/>
        <v>0</v>
      </c>
      <c r="BL186" s="19" t="s">
        <v>93</v>
      </c>
      <c r="BM186" s="156" t="s">
        <v>1053</v>
      </c>
    </row>
    <row r="187" spans="1:65" s="2" customFormat="1" ht="16.5" customHeight="1">
      <c r="A187" s="34"/>
      <c r="B187" s="144"/>
      <c r="C187" s="145" t="s">
        <v>72</v>
      </c>
      <c r="D187" s="145" t="s">
        <v>157</v>
      </c>
      <c r="E187" s="146" t="s">
        <v>4575</v>
      </c>
      <c r="F187" s="147" t="s">
        <v>4576</v>
      </c>
      <c r="G187" s="148" t="s">
        <v>3834</v>
      </c>
      <c r="H187" s="149">
        <v>2</v>
      </c>
      <c r="I187" s="150"/>
      <c r="J187" s="151">
        <f t="shared" si="20"/>
        <v>0</v>
      </c>
      <c r="K187" s="147" t="s">
        <v>3</v>
      </c>
      <c r="L187" s="35"/>
      <c r="M187" s="152" t="s">
        <v>3</v>
      </c>
      <c r="N187" s="153" t="s">
        <v>43</v>
      </c>
      <c r="O187" s="55"/>
      <c r="P187" s="154">
        <f t="shared" si="21"/>
        <v>0</v>
      </c>
      <c r="Q187" s="154">
        <v>0</v>
      </c>
      <c r="R187" s="154">
        <f t="shared" si="22"/>
        <v>0</v>
      </c>
      <c r="S187" s="154">
        <v>0</v>
      </c>
      <c r="T187" s="155">
        <f t="shared" si="23"/>
        <v>0</v>
      </c>
      <c r="U187" s="34"/>
      <c r="V187" s="34"/>
      <c r="W187" s="34"/>
      <c r="X187" s="34"/>
      <c r="Y187" s="34"/>
      <c r="Z187" s="34"/>
      <c r="AA187" s="34"/>
      <c r="AB187" s="34"/>
      <c r="AC187" s="34"/>
      <c r="AD187" s="34"/>
      <c r="AE187" s="34"/>
      <c r="AR187" s="156" t="s">
        <v>93</v>
      </c>
      <c r="AT187" s="156" t="s">
        <v>157</v>
      </c>
      <c r="AU187" s="156" t="s">
        <v>15</v>
      </c>
      <c r="AY187" s="19" t="s">
        <v>154</v>
      </c>
      <c r="BE187" s="157">
        <f t="shared" si="24"/>
        <v>0</v>
      </c>
      <c r="BF187" s="157">
        <f t="shared" si="25"/>
        <v>0</v>
      </c>
      <c r="BG187" s="157">
        <f t="shared" si="26"/>
        <v>0</v>
      </c>
      <c r="BH187" s="157">
        <f t="shared" si="27"/>
        <v>0</v>
      </c>
      <c r="BI187" s="157">
        <f t="shared" si="28"/>
        <v>0</v>
      </c>
      <c r="BJ187" s="19" t="s">
        <v>15</v>
      </c>
      <c r="BK187" s="157">
        <f t="shared" si="29"/>
        <v>0</v>
      </c>
      <c r="BL187" s="19" t="s">
        <v>93</v>
      </c>
      <c r="BM187" s="156" t="s">
        <v>1061</v>
      </c>
    </row>
    <row r="188" spans="1:65" s="2" customFormat="1" ht="16.5" customHeight="1">
      <c r="A188" s="34"/>
      <c r="B188" s="144"/>
      <c r="C188" s="145" t="s">
        <v>72</v>
      </c>
      <c r="D188" s="145" t="s">
        <v>157</v>
      </c>
      <c r="E188" s="146" t="s">
        <v>4577</v>
      </c>
      <c r="F188" s="147" t="s">
        <v>4578</v>
      </c>
      <c r="G188" s="148" t="s">
        <v>3834</v>
      </c>
      <c r="H188" s="149">
        <v>2</v>
      </c>
      <c r="I188" s="150"/>
      <c r="J188" s="151">
        <f t="shared" si="20"/>
        <v>0</v>
      </c>
      <c r="K188" s="147" t="s">
        <v>3</v>
      </c>
      <c r="L188" s="35"/>
      <c r="M188" s="152" t="s">
        <v>3</v>
      </c>
      <c r="N188" s="153" t="s">
        <v>43</v>
      </c>
      <c r="O188" s="55"/>
      <c r="P188" s="154">
        <f t="shared" si="21"/>
        <v>0</v>
      </c>
      <c r="Q188" s="154">
        <v>0</v>
      </c>
      <c r="R188" s="154">
        <f t="shared" si="22"/>
        <v>0</v>
      </c>
      <c r="S188" s="154">
        <v>0</v>
      </c>
      <c r="T188" s="155">
        <f t="shared" si="23"/>
        <v>0</v>
      </c>
      <c r="U188" s="34"/>
      <c r="V188" s="34"/>
      <c r="W188" s="34"/>
      <c r="X188" s="34"/>
      <c r="Y188" s="34"/>
      <c r="Z188" s="34"/>
      <c r="AA188" s="34"/>
      <c r="AB188" s="34"/>
      <c r="AC188" s="34"/>
      <c r="AD188" s="34"/>
      <c r="AE188" s="34"/>
      <c r="AR188" s="156" t="s">
        <v>93</v>
      </c>
      <c r="AT188" s="156" t="s">
        <v>157</v>
      </c>
      <c r="AU188" s="156" t="s">
        <v>15</v>
      </c>
      <c r="AY188" s="19" t="s">
        <v>154</v>
      </c>
      <c r="BE188" s="157">
        <f t="shared" si="24"/>
        <v>0</v>
      </c>
      <c r="BF188" s="157">
        <f t="shared" si="25"/>
        <v>0</v>
      </c>
      <c r="BG188" s="157">
        <f t="shared" si="26"/>
        <v>0</v>
      </c>
      <c r="BH188" s="157">
        <f t="shared" si="27"/>
        <v>0</v>
      </c>
      <c r="BI188" s="157">
        <f t="shared" si="28"/>
        <v>0</v>
      </c>
      <c r="BJ188" s="19" t="s">
        <v>15</v>
      </c>
      <c r="BK188" s="157">
        <f t="shared" si="29"/>
        <v>0</v>
      </c>
      <c r="BL188" s="19" t="s">
        <v>93</v>
      </c>
      <c r="BM188" s="156" t="s">
        <v>1069</v>
      </c>
    </row>
    <row r="189" spans="1:65" s="2" customFormat="1" ht="24.15" customHeight="1">
      <c r="A189" s="34"/>
      <c r="B189" s="144"/>
      <c r="C189" s="145" t="s">
        <v>72</v>
      </c>
      <c r="D189" s="145" t="s">
        <v>157</v>
      </c>
      <c r="E189" s="146" t="s">
        <v>4579</v>
      </c>
      <c r="F189" s="147" t="s">
        <v>4580</v>
      </c>
      <c r="G189" s="148" t="s">
        <v>3834</v>
      </c>
      <c r="H189" s="149">
        <v>1</v>
      </c>
      <c r="I189" s="150"/>
      <c r="J189" s="151">
        <f t="shared" si="20"/>
        <v>0</v>
      </c>
      <c r="K189" s="147" t="s">
        <v>3</v>
      </c>
      <c r="L189" s="35"/>
      <c r="M189" s="152" t="s">
        <v>3</v>
      </c>
      <c r="N189" s="153" t="s">
        <v>43</v>
      </c>
      <c r="O189" s="55"/>
      <c r="P189" s="154">
        <f t="shared" si="21"/>
        <v>0</v>
      </c>
      <c r="Q189" s="154">
        <v>0</v>
      </c>
      <c r="R189" s="154">
        <f t="shared" si="22"/>
        <v>0</v>
      </c>
      <c r="S189" s="154">
        <v>0</v>
      </c>
      <c r="T189" s="155">
        <f t="shared" si="23"/>
        <v>0</v>
      </c>
      <c r="U189" s="34"/>
      <c r="V189" s="34"/>
      <c r="W189" s="34"/>
      <c r="X189" s="34"/>
      <c r="Y189" s="34"/>
      <c r="Z189" s="34"/>
      <c r="AA189" s="34"/>
      <c r="AB189" s="34"/>
      <c r="AC189" s="34"/>
      <c r="AD189" s="34"/>
      <c r="AE189" s="34"/>
      <c r="AR189" s="156" t="s">
        <v>93</v>
      </c>
      <c r="AT189" s="156" t="s">
        <v>157</v>
      </c>
      <c r="AU189" s="156" t="s">
        <v>15</v>
      </c>
      <c r="AY189" s="19" t="s">
        <v>154</v>
      </c>
      <c r="BE189" s="157">
        <f t="shared" si="24"/>
        <v>0</v>
      </c>
      <c r="BF189" s="157">
        <f t="shared" si="25"/>
        <v>0</v>
      </c>
      <c r="BG189" s="157">
        <f t="shared" si="26"/>
        <v>0</v>
      </c>
      <c r="BH189" s="157">
        <f t="shared" si="27"/>
        <v>0</v>
      </c>
      <c r="BI189" s="157">
        <f t="shared" si="28"/>
        <v>0</v>
      </c>
      <c r="BJ189" s="19" t="s">
        <v>15</v>
      </c>
      <c r="BK189" s="157">
        <f t="shared" si="29"/>
        <v>0</v>
      </c>
      <c r="BL189" s="19" t="s">
        <v>93</v>
      </c>
      <c r="BM189" s="156" t="s">
        <v>1077</v>
      </c>
    </row>
    <row r="190" spans="1:65" s="2" customFormat="1" ht="24.15" customHeight="1">
      <c r="A190" s="34"/>
      <c r="B190" s="144"/>
      <c r="C190" s="145" t="s">
        <v>72</v>
      </c>
      <c r="D190" s="145" t="s">
        <v>157</v>
      </c>
      <c r="E190" s="146" t="s">
        <v>4581</v>
      </c>
      <c r="F190" s="147" t="s">
        <v>4582</v>
      </c>
      <c r="G190" s="148" t="s">
        <v>3834</v>
      </c>
      <c r="H190" s="149">
        <v>1</v>
      </c>
      <c r="I190" s="150"/>
      <c r="J190" s="151">
        <f t="shared" si="20"/>
        <v>0</v>
      </c>
      <c r="K190" s="147" t="s">
        <v>3</v>
      </c>
      <c r="L190" s="35"/>
      <c r="M190" s="152" t="s">
        <v>3</v>
      </c>
      <c r="N190" s="153" t="s">
        <v>43</v>
      </c>
      <c r="O190" s="55"/>
      <c r="P190" s="154">
        <f t="shared" si="21"/>
        <v>0</v>
      </c>
      <c r="Q190" s="154">
        <v>0</v>
      </c>
      <c r="R190" s="154">
        <f t="shared" si="22"/>
        <v>0</v>
      </c>
      <c r="S190" s="154">
        <v>0</v>
      </c>
      <c r="T190" s="155">
        <f t="shared" si="23"/>
        <v>0</v>
      </c>
      <c r="U190" s="34"/>
      <c r="V190" s="34"/>
      <c r="W190" s="34"/>
      <c r="X190" s="34"/>
      <c r="Y190" s="34"/>
      <c r="Z190" s="34"/>
      <c r="AA190" s="34"/>
      <c r="AB190" s="34"/>
      <c r="AC190" s="34"/>
      <c r="AD190" s="34"/>
      <c r="AE190" s="34"/>
      <c r="AR190" s="156" t="s">
        <v>93</v>
      </c>
      <c r="AT190" s="156" t="s">
        <v>157</v>
      </c>
      <c r="AU190" s="156" t="s">
        <v>15</v>
      </c>
      <c r="AY190" s="19" t="s">
        <v>154</v>
      </c>
      <c r="BE190" s="157">
        <f t="shared" si="24"/>
        <v>0</v>
      </c>
      <c r="BF190" s="157">
        <f t="shared" si="25"/>
        <v>0</v>
      </c>
      <c r="BG190" s="157">
        <f t="shared" si="26"/>
        <v>0</v>
      </c>
      <c r="BH190" s="157">
        <f t="shared" si="27"/>
        <v>0</v>
      </c>
      <c r="BI190" s="157">
        <f t="shared" si="28"/>
        <v>0</v>
      </c>
      <c r="BJ190" s="19" t="s">
        <v>15</v>
      </c>
      <c r="BK190" s="157">
        <f t="shared" si="29"/>
        <v>0</v>
      </c>
      <c r="BL190" s="19" t="s">
        <v>93</v>
      </c>
      <c r="BM190" s="156" t="s">
        <v>1086</v>
      </c>
    </row>
    <row r="191" spans="2:63" s="12" customFormat="1" ht="25.95" customHeight="1">
      <c r="B191" s="131"/>
      <c r="D191" s="132" t="s">
        <v>71</v>
      </c>
      <c r="E191" s="133" t="s">
        <v>4583</v>
      </c>
      <c r="F191" s="133" t="s">
        <v>4584</v>
      </c>
      <c r="I191" s="134"/>
      <c r="J191" s="135">
        <f>BK191</f>
        <v>0</v>
      </c>
      <c r="L191" s="131"/>
      <c r="M191" s="136"/>
      <c r="N191" s="137"/>
      <c r="O191" s="137"/>
      <c r="P191" s="138">
        <f>SUM(P192:P204)</f>
        <v>0</v>
      </c>
      <c r="Q191" s="137"/>
      <c r="R191" s="138">
        <f>SUM(R192:R204)</f>
        <v>0</v>
      </c>
      <c r="S191" s="137"/>
      <c r="T191" s="139">
        <f>SUM(T192:T204)</f>
        <v>0</v>
      </c>
      <c r="AR191" s="132" t="s">
        <v>15</v>
      </c>
      <c r="AT191" s="140" t="s">
        <v>71</v>
      </c>
      <c r="AU191" s="140" t="s">
        <v>72</v>
      </c>
      <c r="AY191" s="132" t="s">
        <v>154</v>
      </c>
      <c r="BK191" s="141">
        <f>SUM(BK192:BK204)</f>
        <v>0</v>
      </c>
    </row>
    <row r="192" spans="1:65" s="2" customFormat="1" ht="16.5" customHeight="1">
      <c r="A192" s="34"/>
      <c r="B192" s="144"/>
      <c r="C192" s="145" t="s">
        <v>72</v>
      </c>
      <c r="D192" s="145" t="s">
        <v>157</v>
      </c>
      <c r="E192" s="146" t="s">
        <v>4585</v>
      </c>
      <c r="F192" s="147" t="s">
        <v>4586</v>
      </c>
      <c r="G192" s="148" t="s">
        <v>3834</v>
      </c>
      <c r="H192" s="149">
        <v>80</v>
      </c>
      <c r="I192" s="150"/>
      <c r="J192" s="151">
        <f aca="true" t="shared" si="30" ref="J192:J204">ROUND(I192*H192,2)</f>
        <v>0</v>
      </c>
      <c r="K192" s="147" t="s">
        <v>3</v>
      </c>
      <c r="L192" s="35"/>
      <c r="M192" s="152" t="s">
        <v>3</v>
      </c>
      <c r="N192" s="153" t="s">
        <v>43</v>
      </c>
      <c r="O192" s="55"/>
      <c r="P192" s="154">
        <f aca="true" t="shared" si="31" ref="P192:P204">O192*H192</f>
        <v>0</v>
      </c>
      <c r="Q192" s="154">
        <v>0</v>
      </c>
      <c r="R192" s="154">
        <f aca="true" t="shared" si="32" ref="R192:R204">Q192*H192</f>
        <v>0</v>
      </c>
      <c r="S192" s="154">
        <v>0</v>
      </c>
      <c r="T192" s="155">
        <f aca="true" t="shared" si="33" ref="T192:T204">S192*H192</f>
        <v>0</v>
      </c>
      <c r="U192" s="34"/>
      <c r="V192" s="34"/>
      <c r="W192" s="34"/>
      <c r="X192" s="34"/>
      <c r="Y192" s="34"/>
      <c r="Z192" s="34"/>
      <c r="AA192" s="34"/>
      <c r="AB192" s="34"/>
      <c r="AC192" s="34"/>
      <c r="AD192" s="34"/>
      <c r="AE192" s="34"/>
      <c r="AR192" s="156" t="s">
        <v>93</v>
      </c>
      <c r="AT192" s="156" t="s">
        <v>157</v>
      </c>
      <c r="AU192" s="156" t="s">
        <v>15</v>
      </c>
      <c r="AY192" s="19" t="s">
        <v>154</v>
      </c>
      <c r="BE192" s="157">
        <f aca="true" t="shared" si="34" ref="BE192:BE204">IF(N192="základní",J192,0)</f>
        <v>0</v>
      </c>
      <c r="BF192" s="157">
        <f aca="true" t="shared" si="35" ref="BF192:BF204">IF(N192="snížená",J192,0)</f>
        <v>0</v>
      </c>
      <c r="BG192" s="157">
        <f aca="true" t="shared" si="36" ref="BG192:BG204">IF(N192="zákl. přenesená",J192,0)</f>
        <v>0</v>
      </c>
      <c r="BH192" s="157">
        <f aca="true" t="shared" si="37" ref="BH192:BH204">IF(N192="sníž. přenesená",J192,0)</f>
        <v>0</v>
      </c>
      <c r="BI192" s="157">
        <f aca="true" t="shared" si="38" ref="BI192:BI204">IF(N192="nulová",J192,0)</f>
        <v>0</v>
      </c>
      <c r="BJ192" s="19" t="s">
        <v>15</v>
      </c>
      <c r="BK192" s="157">
        <f aca="true" t="shared" si="39" ref="BK192:BK204">ROUND(I192*H192,2)</f>
        <v>0</v>
      </c>
      <c r="BL192" s="19" t="s">
        <v>93</v>
      </c>
      <c r="BM192" s="156" t="s">
        <v>1096</v>
      </c>
    </row>
    <row r="193" spans="1:65" s="2" customFormat="1" ht="16.5" customHeight="1">
      <c r="A193" s="34"/>
      <c r="B193" s="144"/>
      <c r="C193" s="145" t="s">
        <v>72</v>
      </c>
      <c r="D193" s="145" t="s">
        <v>157</v>
      </c>
      <c r="E193" s="146" t="s">
        <v>4587</v>
      </c>
      <c r="F193" s="147" t="s">
        <v>4588</v>
      </c>
      <c r="G193" s="148" t="s">
        <v>3834</v>
      </c>
      <c r="H193" s="149">
        <v>10</v>
      </c>
      <c r="I193" s="150"/>
      <c r="J193" s="151">
        <f t="shared" si="30"/>
        <v>0</v>
      </c>
      <c r="K193" s="147" t="s">
        <v>3</v>
      </c>
      <c r="L193" s="35"/>
      <c r="M193" s="152" t="s">
        <v>3</v>
      </c>
      <c r="N193" s="153" t="s">
        <v>43</v>
      </c>
      <c r="O193" s="55"/>
      <c r="P193" s="154">
        <f t="shared" si="31"/>
        <v>0</v>
      </c>
      <c r="Q193" s="154">
        <v>0</v>
      </c>
      <c r="R193" s="154">
        <f t="shared" si="32"/>
        <v>0</v>
      </c>
      <c r="S193" s="154">
        <v>0</v>
      </c>
      <c r="T193" s="155">
        <f t="shared" si="33"/>
        <v>0</v>
      </c>
      <c r="U193" s="34"/>
      <c r="V193" s="34"/>
      <c r="W193" s="34"/>
      <c r="X193" s="34"/>
      <c r="Y193" s="34"/>
      <c r="Z193" s="34"/>
      <c r="AA193" s="34"/>
      <c r="AB193" s="34"/>
      <c r="AC193" s="34"/>
      <c r="AD193" s="34"/>
      <c r="AE193" s="34"/>
      <c r="AR193" s="156" t="s">
        <v>93</v>
      </c>
      <c r="AT193" s="156" t="s">
        <v>157</v>
      </c>
      <c r="AU193" s="156" t="s">
        <v>15</v>
      </c>
      <c r="AY193" s="19" t="s">
        <v>154</v>
      </c>
      <c r="BE193" s="157">
        <f t="shared" si="34"/>
        <v>0</v>
      </c>
      <c r="BF193" s="157">
        <f t="shared" si="35"/>
        <v>0</v>
      </c>
      <c r="BG193" s="157">
        <f t="shared" si="36"/>
        <v>0</v>
      </c>
      <c r="BH193" s="157">
        <f t="shared" si="37"/>
        <v>0</v>
      </c>
      <c r="BI193" s="157">
        <f t="shared" si="38"/>
        <v>0</v>
      </c>
      <c r="BJ193" s="19" t="s">
        <v>15</v>
      </c>
      <c r="BK193" s="157">
        <f t="shared" si="39"/>
        <v>0</v>
      </c>
      <c r="BL193" s="19" t="s">
        <v>93</v>
      </c>
      <c r="BM193" s="156" t="s">
        <v>1106</v>
      </c>
    </row>
    <row r="194" spans="1:65" s="2" customFormat="1" ht="16.5" customHeight="1">
      <c r="A194" s="34"/>
      <c r="B194" s="144"/>
      <c r="C194" s="145" t="s">
        <v>72</v>
      </c>
      <c r="D194" s="145" t="s">
        <v>157</v>
      </c>
      <c r="E194" s="146" t="s">
        <v>4589</v>
      </c>
      <c r="F194" s="147" t="s">
        <v>4590</v>
      </c>
      <c r="G194" s="148" t="s">
        <v>3834</v>
      </c>
      <c r="H194" s="149">
        <v>4</v>
      </c>
      <c r="I194" s="150"/>
      <c r="J194" s="151">
        <f t="shared" si="30"/>
        <v>0</v>
      </c>
      <c r="K194" s="147" t="s">
        <v>3</v>
      </c>
      <c r="L194" s="35"/>
      <c r="M194" s="152" t="s">
        <v>3</v>
      </c>
      <c r="N194" s="153" t="s">
        <v>43</v>
      </c>
      <c r="O194" s="55"/>
      <c r="P194" s="154">
        <f t="shared" si="31"/>
        <v>0</v>
      </c>
      <c r="Q194" s="154">
        <v>0</v>
      </c>
      <c r="R194" s="154">
        <f t="shared" si="32"/>
        <v>0</v>
      </c>
      <c r="S194" s="154">
        <v>0</v>
      </c>
      <c r="T194" s="155">
        <f t="shared" si="33"/>
        <v>0</v>
      </c>
      <c r="U194" s="34"/>
      <c r="V194" s="34"/>
      <c r="W194" s="34"/>
      <c r="X194" s="34"/>
      <c r="Y194" s="34"/>
      <c r="Z194" s="34"/>
      <c r="AA194" s="34"/>
      <c r="AB194" s="34"/>
      <c r="AC194" s="34"/>
      <c r="AD194" s="34"/>
      <c r="AE194" s="34"/>
      <c r="AR194" s="156" t="s">
        <v>93</v>
      </c>
      <c r="AT194" s="156" t="s">
        <v>157</v>
      </c>
      <c r="AU194" s="156" t="s">
        <v>15</v>
      </c>
      <c r="AY194" s="19" t="s">
        <v>154</v>
      </c>
      <c r="BE194" s="157">
        <f t="shared" si="34"/>
        <v>0</v>
      </c>
      <c r="BF194" s="157">
        <f t="shared" si="35"/>
        <v>0</v>
      </c>
      <c r="BG194" s="157">
        <f t="shared" si="36"/>
        <v>0</v>
      </c>
      <c r="BH194" s="157">
        <f t="shared" si="37"/>
        <v>0</v>
      </c>
      <c r="BI194" s="157">
        <f t="shared" si="38"/>
        <v>0</v>
      </c>
      <c r="BJ194" s="19" t="s">
        <v>15</v>
      </c>
      <c r="BK194" s="157">
        <f t="shared" si="39"/>
        <v>0</v>
      </c>
      <c r="BL194" s="19" t="s">
        <v>93</v>
      </c>
      <c r="BM194" s="156" t="s">
        <v>1116</v>
      </c>
    </row>
    <row r="195" spans="1:65" s="2" customFormat="1" ht="16.5" customHeight="1">
      <c r="A195" s="34"/>
      <c r="B195" s="144"/>
      <c r="C195" s="145" t="s">
        <v>72</v>
      </c>
      <c r="D195" s="145" t="s">
        <v>157</v>
      </c>
      <c r="E195" s="146" t="s">
        <v>4591</v>
      </c>
      <c r="F195" s="147" t="s">
        <v>4592</v>
      </c>
      <c r="G195" s="148" t="s">
        <v>3834</v>
      </c>
      <c r="H195" s="149">
        <v>10</v>
      </c>
      <c r="I195" s="150"/>
      <c r="J195" s="151">
        <f t="shared" si="30"/>
        <v>0</v>
      </c>
      <c r="K195" s="147" t="s">
        <v>3</v>
      </c>
      <c r="L195" s="35"/>
      <c r="M195" s="152" t="s">
        <v>3</v>
      </c>
      <c r="N195" s="153" t="s">
        <v>43</v>
      </c>
      <c r="O195" s="55"/>
      <c r="P195" s="154">
        <f t="shared" si="31"/>
        <v>0</v>
      </c>
      <c r="Q195" s="154">
        <v>0</v>
      </c>
      <c r="R195" s="154">
        <f t="shared" si="32"/>
        <v>0</v>
      </c>
      <c r="S195" s="154">
        <v>0</v>
      </c>
      <c r="T195" s="155">
        <f t="shared" si="33"/>
        <v>0</v>
      </c>
      <c r="U195" s="34"/>
      <c r="V195" s="34"/>
      <c r="W195" s="34"/>
      <c r="X195" s="34"/>
      <c r="Y195" s="34"/>
      <c r="Z195" s="34"/>
      <c r="AA195" s="34"/>
      <c r="AB195" s="34"/>
      <c r="AC195" s="34"/>
      <c r="AD195" s="34"/>
      <c r="AE195" s="34"/>
      <c r="AR195" s="156" t="s">
        <v>93</v>
      </c>
      <c r="AT195" s="156" t="s">
        <v>157</v>
      </c>
      <c r="AU195" s="156" t="s">
        <v>15</v>
      </c>
      <c r="AY195" s="19" t="s">
        <v>154</v>
      </c>
      <c r="BE195" s="157">
        <f t="shared" si="34"/>
        <v>0</v>
      </c>
      <c r="BF195" s="157">
        <f t="shared" si="35"/>
        <v>0</v>
      </c>
      <c r="BG195" s="157">
        <f t="shared" si="36"/>
        <v>0</v>
      </c>
      <c r="BH195" s="157">
        <f t="shared" si="37"/>
        <v>0</v>
      </c>
      <c r="BI195" s="157">
        <f t="shared" si="38"/>
        <v>0</v>
      </c>
      <c r="BJ195" s="19" t="s">
        <v>15</v>
      </c>
      <c r="BK195" s="157">
        <f t="shared" si="39"/>
        <v>0</v>
      </c>
      <c r="BL195" s="19" t="s">
        <v>93</v>
      </c>
      <c r="BM195" s="156" t="s">
        <v>1129</v>
      </c>
    </row>
    <row r="196" spans="1:65" s="2" customFormat="1" ht="16.5" customHeight="1">
      <c r="A196" s="34"/>
      <c r="B196" s="144"/>
      <c r="C196" s="145" t="s">
        <v>72</v>
      </c>
      <c r="D196" s="145" t="s">
        <v>157</v>
      </c>
      <c r="E196" s="146" t="s">
        <v>4593</v>
      </c>
      <c r="F196" s="147" t="s">
        <v>4594</v>
      </c>
      <c r="G196" s="148" t="s">
        <v>3834</v>
      </c>
      <c r="H196" s="149">
        <v>14</v>
      </c>
      <c r="I196" s="150"/>
      <c r="J196" s="151">
        <f t="shared" si="30"/>
        <v>0</v>
      </c>
      <c r="K196" s="147" t="s">
        <v>3</v>
      </c>
      <c r="L196" s="35"/>
      <c r="M196" s="152" t="s">
        <v>3</v>
      </c>
      <c r="N196" s="153" t="s">
        <v>43</v>
      </c>
      <c r="O196" s="55"/>
      <c r="P196" s="154">
        <f t="shared" si="31"/>
        <v>0</v>
      </c>
      <c r="Q196" s="154">
        <v>0</v>
      </c>
      <c r="R196" s="154">
        <f t="shared" si="32"/>
        <v>0</v>
      </c>
      <c r="S196" s="154">
        <v>0</v>
      </c>
      <c r="T196" s="155">
        <f t="shared" si="33"/>
        <v>0</v>
      </c>
      <c r="U196" s="34"/>
      <c r="V196" s="34"/>
      <c r="W196" s="34"/>
      <c r="X196" s="34"/>
      <c r="Y196" s="34"/>
      <c r="Z196" s="34"/>
      <c r="AA196" s="34"/>
      <c r="AB196" s="34"/>
      <c r="AC196" s="34"/>
      <c r="AD196" s="34"/>
      <c r="AE196" s="34"/>
      <c r="AR196" s="156" t="s">
        <v>93</v>
      </c>
      <c r="AT196" s="156" t="s">
        <v>157</v>
      </c>
      <c r="AU196" s="156" t="s">
        <v>15</v>
      </c>
      <c r="AY196" s="19" t="s">
        <v>154</v>
      </c>
      <c r="BE196" s="157">
        <f t="shared" si="34"/>
        <v>0</v>
      </c>
      <c r="BF196" s="157">
        <f t="shared" si="35"/>
        <v>0</v>
      </c>
      <c r="BG196" s="157">
        <f t="shared" si="36"/>
        <v>0</v>
      </c>
      <c r="BH196" s="157">
        <f t="shared" si="37"/>
        <v>0</v>
      </c>
      <c r="BI196" s="157">
        <f t="shared" si="38"/>
        <v>0</v>
      </c>
      <c r="BJ196" s="19" t="s">
        <v>15</v>
      </c>
      <c r="BK196" s="157">
        <f t="shared" si="39"/>
        <v>0</v>
      </c>
      <c r="BL196" s="19" t="s">
        <v>93</v>
      </c>
      <c r="BM196" s="156" t="s">
        <v>1141</v>
      </c>
    </row>
    <row r="197" spans="1:65" s="2" customFormat="1" ht="16.5" customHeight="1">
      <c r="A197" s="34"/>
      <c r="B197" s="144"/>
      <c r="C197" s="145" t="s">
        <v>72</v>
      </c>
      <c r="D197" s="145" t="s">
        <v>157</v>
      </c>
      <c r="E197" s="146" t="s">
        <v>4595</v>
      </c>
      <c r="F197" s="147" t="s">
        <v>4596</v>
      </c>
      <c r="G197" s="148" t="s">
        <v>3834</v>
      </c>
      <c r="H197" s="149">
        <v>4</v>
      </c>
      <c r="I197" s="150"/>
      <c r="J197" s="151">
        <f t="shared" si="30"/>
        <v>0</v>
      </c>
      <c r="K197" s="147" t="s">
        <v>3</v>
      </c>
      <c r="L197" s="35"/>
      <c r="M197" s="152" t="s">
        <v>3</v>
      </c>
      <c r="N197" s="153" t="s">
        <v>43</v>
      </c>
      <c r="O197" s="55"/>
      <c r="P197" s="154">
        <f t="shared" si="31"/>
        <v>0</v>
      </c>
      <c r="Q197" s="154">
        <v>0</v>
      </c>
      <c r="R197" s="154">
        <f t="shared" si="32"/>
        <v>0</v>
      </c>
      <c r="S197" s="154">
        <v>0</v>
      </c>
      <c r="T197" s="155">
        <f t="shared" si="33"/>
        <v>0</v>
      </c>
      <c r="U197" s="34"/>
      <c r="V197" s="34"/>
      <c r="W197" s="34"/>
      <c r="X197" s="34"/>
      <c r="Y197" s="34"/>
      <c r="Z197" s="34"/>
      <c r="AA197" s="34"/>
      <c r="AB197" s="34"/>
      <c r="AC197" s="34"/>
      <c r="AD197" s="34"/>
      <c r="AE197" s="34"/>
      <c r="AR197" s="156" t="s">
        <v>93</v>
      </c>
      <c r="AT197" s="156" t="s">
        <v>157</v>
      </c>
      <c r="AU197" s="156" t="s">
        <v>15</v>
      </c>
      <c r="AY197" s="19" t="s">
        <v>154</v>
      </c>
      <c r="BE197" s="157">
        <f t="shared" si="34"/>
        <v>0</v>
      </c>
      <c r="BF197" s="157">
        <f t="shared" si="35"/>
        <v>0</v>
      </c>
      <c r="BG197" s="157">
        <f t="shared" si="36"/>
        <v>0</v>
      </c>
      <c r="BH197" s="157">
        <f t="shared" si="37"/>
        <v>0</v>
      </c>
      <c r="BI197" s="157">
        <f t="shared" si="38"/>
        <v>0</v>
      </c>
      <c r="BJ197" s="19" t="s">
        <v>15</v>
      </c>
      <c r="BK197" s="157">
        <f t="shared" si="39"/>
        <v>0</v>
      </c>
      <c r="BL197" s="19" t="s">
        <v>93</v>
      </c>
      <c r="BM197" s="156" t="s">
        <v>1268</v>
      </c>
    </row>
    <row r="198" spans="1:65" s="2" customFormat="1" ht="16.5" customHeight="1">
      <c r="A198" s="34"/>
      <c r="B198" s="144"/>
      <c r="C198" s="145" t="s">
        <v>72</v>
      </c>
      <c r="D198" s="145" t="s">
        <v>157</v>
      </c>
      <c r="E198" s="146" t="s">
        <v>4597</v>
      </c>
      <c r="F198" s="147" t="s">
        <v>4598</v>
      </c>
      <c r="G198" s="148" t="s">
        <v>3834</v>
      </c>
      <c r="H198" s="149">
        <v>10</v>
      </c>
      <c r="I198" s="150"/>
      <c r="J198" s="151">
        <f t="shared" si="30"/>
        <v>0</v>
      </c>
      <c r="K198" s="147" t="s">
        <v>3</v>
      </c>
      <c r="L198" s="35"/>
      <c r="M198" s="152" t="s">
        <v>3</v>
      </c>
      <c r="N198" s="153" t="s">
        <v>43</v>
      </c>
      <c r="O198" s="55"/>
      <c r="P198" s="154">
        <f t="shared" si="31"/>
        <v>0</v>
      </c>
      <c r="Q198" s="154">
        <v>0</v>
      </c>
      <c r="R198" s="154">
        <f t="shared" si="32"/>
        <v>0</v>
      </c>
      <c r="S198" s="154">
        <v>0</v>
      </c>
      <c r="T198" s="155">
        <f t="shared" si="33"/>
        <v>0</v>
      </c>
      <c r="U198" s="34"/>
      <c r="V198" s="34"/>
      <c r="W198" s="34"/>
      <c r="X198" s="34"/>
      <c r="Y198" s="34"/>
      <c r="Z198" s="34"/>
      <c r="AA198" s="34"/>
      <c r="AB198" s="34"/>
      <c r="AC198" s="34"/>
      <c r="AD198" s="34"/>
      <c r="AE198" s="34"/>
      <c r="AR198" s="156" t="s">
        <v>93</v>
      </c>
      <c r="AT198" s="156" t="s">
        <v>157</v>
      </c>
      <c r="AU198" s="156" t="s">
        <v>15</v>
      </c>
      <c r="AY198" s="19" t="s">
        <v>154</v>
      </c>
      <c r="BE198" s="157">
        <f t="shared" si="34"/>
        <v>0</v>
      </c>
      <c r="BF198" s="157">
        <f t="shared" si="35"/>
        <v>0</v>
      </c>
      <c r="BG198" s="157">
        <f t="shared" si="36"/>
        <v>0</v>
      </c>
      <c r="BH198" s="157">
        <f t="shared" si="37"/>
        <v>0</v>
      </c>
      <c r="BI198" s="157">
        <f t="shared" si="38"/>
        <v>0</v>
      </c>
      <c r="BJ198" s="19" t="s">
        <v>15</v>
      </c>
      <c r="BK198" s="157">
        <f t="shared" si="39"/>
        <v>0</v>
      </c>
      <c r="BL198" s="19" t="s">
        <v>93</v>
      </c>
      <c r="BM198" s="156" t="s">
        <v>1280</v>
      </c>
    </row>
    <row r="199" spans="1:65" s="2" customFormat="1" ht="16.5" customHeight="1">
      <c r="A199" s="34"/>
      <c r="B199" s="144"/>
      <c r="C199" s="145" t="s">
        <v>72</v>
      </c>
      <c r="D199" s="145" t="s">
        <v>157</v>
      </c>
      <c r="E199" s="146" t="s">
        <v>4599</v>
      </c>
      <c r="F199" s="147" t="s">
        <v>4600</v>
      </c>
      <c r="G199" s="148" t="s">
        <v>3834</v>
      </c>
      <c r="H199" s="149">
        <v>40</v>
      </c>
      <c r="I199" s="150"/>
      <c r="J199" s="151">
        <f t="shared" si="30"/>
        <v>0</v>
      </c>
      <c r="K199" s="147" t="s">
        <v>3</v>
      </c>
      <c r="L199" s="35"/>
      <c r="M199" s="152" t="s">
        <v>3</v>
      </c>
      <c r="N199" s="153" t="s">
        <v>43</v>
      </c>
      <c r="O199" s="55"/>
      <c r="P199" s="154">
        <f t="shared" si="31"/>
        <v>0</v>
      </c>
      <c r="Q199" s="154">
        <v>0</v>
      </c>
      <c r="R199" s="154">
        <f t="shared" si="32"/>
        <v>0</v>
      </c>
      <c r="S199" s="154">
        <v>0</v>
      </c>
      <c r="T199" s="155">
        <f t="shared" si="33"/>
        <v>0</v>
      </c>
      <c r="U199" s="34"/>
      <c r="V199" s="34"/>
      <c r="W199" s="34"/>
      <c r="X199" s="34"/>
      <c r="Y199" s="34"/>
      <c r="Z199" s="34"/>
      <c r="AA199" s="34"/>
      <c r="AB199" s="34"/>
      <c r="AC199" s="34"/>
      <c r="AD199" s="34"/>
      <c r="AE199" s="34"/>
      <c r="AR199" s="156" t="s">
        <v>93</v>
      </c>
      <c r="AT199" s="156" t="s">
        <v>157</v>
      </c>
      <c r="AU199" s="156" t="s">
        <v>15</v>
      </c>
      <c r="AY199" s="19" t="s">
        <v>154</v>
      </c>
      <c r="BE199" s="157">
        <f t="shared" si="34"/>
        <v>0</v>
      </c>
      <c r="BF199" s="157">
        <f t="shared" si="35"/>
        <v>0</v>
      </c>
      <c r="BG199" s="157">
        <f t="shared" si="36"/>
        <v>0</v>
      </c>
      <c r="BH199" s="157">
        <f t="shared" si="37"/>
        <v>0</v>
      </c>
      <c r="BI199" s="157">
        <f t="shared" si="38"/>
        <v>0</v>
      </c>
      <c r="BJ199" s="19" t="s">
        <v>15</v>
      </c>
      <c r="BK199" s="157">
        <f t="shared" si="39"/>
        <v>0</v>
      </c>
      <c r="BL199" s="19" t="s">
        <v>93</v>
      </c>
      <c r="BM199" s="156" t="s">
        <v>1308</v>
      </c>
    </row>
    <row r="200" spans="1:65" s="2" customFormat="1" ht="16.5" customHeight="1">
      <c r="A200" s="34"/>
      <c r="B200" s="144"/>
      <c r="C200" s="145" t="s">
        <v>72</v>
      </c>
      <c r="D200" s="145" t="s">
        <v>157</v>
      </c>
      <c r="E200" s="146" t="s">
        <v>4601</v>
      </c>
      <c r="F200" s="147" t="s">
        <v>4602</v>
      </c>
      <c r="G200" s="148" t="s">
        <v>3834</v>
      </c>
      <c r="H200" s="149">
        <v>50</v>
      </c>
      <c r="I200" s="150"/>
      <c r="J200" s="151">
        <f t="shared" si="30"/>
        <v>0</v>
      </c>
      <c r="K200" s="147" t="s">
        <v>3</v>
      </c>
      <c r="L200" s="35"/>
      <c r="M200" s="152" t="s">
        <v>3</v>
      </c>
      <c r="N200" s="153" t="s">
        <v>43</v>
      </c>
      <c r="O200" s="55"/>
      <c r="P200" s="154">
        <f t="shared" si="31"/>
        <v>0</v>
      </c>
      <c r="Q200" s="154">
        <v>0</v>
      </c>
      <c r="R200" s="154">
        <f t="shared" si="32"/>
        <v>0</v>
      </c>
      <c r="S200" s="154">
        <v>0</v>
      </c>
      <c r="T200" s="155">
        <f t="shared" si="33"/>
        <v>0</v>
      </c>
      <c r="U200" s="34"/>
      <c r="V200" s="34"/>
      <c r="W200" s="34"/>
      <c r="X200" s="34"/>
      <c r="Y200" s="34"/>
      <c r="Z200" s="34"/>
      <c r="AA200" s="34"/>
      <c r="AB200" s="34"/>
      <c r="AC200" s="34"/>
      <c r="AD200" s="34"/>
      <c r="AE200" s="34"/>
      <c r="AR200" s="156" t="s">
        <v>93</v>
      </c>
      <c r="AT200" s="156" t="s">
        <v>157</v>
      </c>
      <c r="AU200" s="156" t="s">
        <v>15</v>
      </c>
      <c r="AY200" s="19" t="s">
        <v>154</v>
      </c>
      <c r="BE200" s="157">
        <f t="shared" si="34"/>
        <v>0</v>
      </c>
      <c r="BF200" s="157">
        <f t="shared" si="35"/>
        <v>0</v>
      </c>
      <c r="BG200" s="157">
        <f t="shared" si="36"/>
        <v>0</v>
      </c>
      <c r="BH200" s="157">
        <f t="shared" si="37"/>
        <v>0</v>
      </c>
      <c r="BI200" s="157">
        <f t="shared" si="38"/>
        <v>0</v>
      </c>
      <c r="BJ200" s="19" t="s">
        <v>15</v>
      </c>
      <c r="BK200" s="157">
        <f t="shared" si="39"/>
        <v>0</v>
      </c>
      <c r="BL200" s="19" t="s">
        <v>93</v>
      </c>
      <c r="BM200" s="156" t="s">
        <v>1324</v>
      </c>
    </row>
    <row r="201" spans="1:65" s="2" customFormat="1" ht="16.5" customHeight="1">
      <c r="A201" s="34"/>
      <c r="B201" s="144"/>
      <c r="C201" s="145" t="s">
        <v>72</v>
      </c>
      <c r="D201" s="145" t="s">
        <v>157</v>
      </c>
      <c r="E201" s="146" t="s">
        <v>4603</v>
      </c>
      <c r="F201" s="147" t="s">
        <v>4604</v>
      </c>
      <c r="G201" s="148" t="s">
        <v>3834</v>
      </c>
      <c r="H201" s="149">
        <v>50</v>
      </c>
      <c r="I201" s="150"/>
      <c r="J201" s="151">
        <f t="shared" si="30"/>
        <v>0</v>
      </c>
      <c r="K201" s="147" t="s">
        <v>3</v>
      </c>
      <c r="L201" s="35"/>
      <c r="M201" s="152" t="s">
        <v>3</v>
      </c>
      <c r="N201" s="153" t="s">
        <v>43</v>
      </c>
      <c r="O201" s="55"/>
      <c r="P201" s="154">
        <f t="shared" si="31"/>
        <v>0</v>
      </c>
      <c r="Q201" s="154">
        <v>0</v>
      </c>
      <c r="R201" s="154">
        <f t="shared" si="32"/>
        <v>0</v>
      </c>
      <c r="S201" s="154">
        <v>0</v>
      </c>
      <c r="T201" s="155">
        <f t="shared" si="33"/>
        <v>0</v>
      </c>
      <c r="U201" s="34"/>
      <c r="V201" s="34"/>
      <c r="W201" s="34"/>
      <c r="X201" s="34"/>
      <c r="Y201" s="34"/>
      <c r="Z201" s="34"/>
      <c r="AA201" s="34"/>
      <c r="AB201" s="34"/>
      <c r="AC201" s="34"/>
      <c r="AD201" s="34"/>
      <c r="AE201" s="34"/>
      <c r="AR201" s="156" t="s">
        <v>93</v>
      </c>
      <c r="AT201" s="156" t="s">
        <v>157</v>
      </c>
      <c r="AU201" s="156" t="s">
        <v>15</v>
      </c>
      <c r="AY201" s="19" t="s">
        <v>154</v>
      </c>
      <c r="BE201" s="157">
        <f t="shared" si="34"/>
        <v>0</v>
      </c>
      <c r="BF201" s="157">
        <f t="shared" si="35"/>
        <v>0</v>
      </c>
      <c r="BG201" s="157">
        <f t="shared" si="36"/>
        <v>0</v>
      </c>
      <c r="BH201" s="157">
        <f t="shared" si="37"/>
        <v>0</v>
      </c>
      <c r="BI201" s="157">
        <f t="shared" si="38"/>
        <v>0</v>
      </c>
      <c r="BJ201" s="19" t="s">
        <v>15</v>
      </c>
      <c r="BK201" s="157">
        <f t="shared" si="39"/>
        <v>0</v>
      </c>
      <c r="BL201" s="19" t="s">
        <v>93</v>
      </c>
      <c r="BM201" s="156" t="s">
        <v>1348</v>
      </c>
    </row>
    <row r="202" spans="1:65" s="2" customFormat="1" ht="24.15" customHeight="1">
      <c r="A202" s="34"/>
      <c r="B202" s="144"/>
      <c r="C202" s="145" t="s">
        <v>72</v>
      </c>
      <c r="D202" s="145" t="s">
        <v>157</v>
      </c>
      <c r="E202" s="146" t="s">
        <v>4605</v>
      </c>
      <c r="F202" s="147" t="s">
        <v>4606</v>
      </c>
      <c r="G202" s="148" t="s">
        <v>3834</v>
      </c>
      <c r="H202" s="149">
        <v>18</v>
      </c>
      <c r="I202" s="150"/>
      <c r="J202" s="151">
        <f t="shared" si="30"/>
        <v>0</v>
      </c>
      <c r="K202" s="147" t="s">
        <v>3</v>
      </c>
      <c r="L202" s="35"/>
      <c r="M202" s="152" t="s">
        <v>3</v>
      </c>
      <c r="N202" s="153" t="s">
        <v>43</v>
      </c>
      <c r="O202" s="55"/>
      <c r="P202" s="154">
        <f t="shared" si="31"/>
        <v>0</v>
      </c>
      <c r="Q202" s="154">
        <v>0</v>
      </c>
      <c r="R202" s="154">
        <f t="shared" si="32"/>
        <v>0</v>
      </c>
      <c r="S202" s="154">
        <v>0</v>
      </c>
      <c r="T202" s="155">
        <f t="shared" si="33"/>
        <v>0</v>
      </c>
      <c r="U202" s="34"/>
      <c r="V202" s="34"/>
      <c r="W202" s="34"/>
      <c r="X202" s="34"/>
      <c r="Y202" s="34"/>
      <c r="Z202" s="34"/>
      <c r="AA202" s="34"/>
      <c r="AB202" s="34"/>
      <c r="AC202" s="34"/>
      <c r="AD202" s="34"/>
      <c r="AE202" s="34"/>
      <c r="AR202" s="156" t="s">
        <v>93</v>
      </c>
      <c r="AT202" s="156" t="s">
        <v>157</v>
      </c>
      <c r="AU202" s="156" t="s">
        <v>15</v>
      </c>
      <c r="AY202" s="19" t="s">
        <v>154</v>
      </c>
      <c r="BE202" s="157">
        <f t="shared" si="34"/>
        <v>0</v>
      </c>
      <c r="BF202" s="157">
        <f t="shared" si="35"/>
        <v>0</v>
      </c>
      <c r="BG202" s="157">
        <f t="shared" si="36"/>
        <v>0</v>
      </c>
      <c r="BH202" s="157">
        <f t="shared" si="37"/>
        <v>0</v>
      </c>
      <c r="BI202" s="157">
        <f t="shared" si="38"/>
        <v>0</v>
      </c>
      <c r="BJ202" s="19" t="s">
        <v>15</v>
      </c>
      <c r="BK202" s="157">
        <f t="shared" si="39"/>
        <v>0</v>
      </c>
      <c r="BL202" s="19" t="s">
        <v>93</v>
      </c>
      <c r="BM202" s="156" t="s">
        <v>1370</v>
      </c>
    </row>
    <row r="203" spans="1:65" s="2" customFormat="1" ht="16.5" customHeight="1">
      <c r="A203" s="34"/>
      <c r="B203" s="144"/>
      <c r="C203" s="145" t="s">
        <v>72</v>
      </c>
      <c r="D203" s="145" t="s">
        <v>157</v>
      </c>
      <c r="E203" s="146" t="s">
        <v>4607</v>
      </c>
      <c r="F203" s="147" t="s">
        <v>4608</v>
      </c>
      <c r="G203" s="148" t="s">
        <v>3834</v>
      </c>
      <c r="H203" s="149">
        <v>5</v>
      </c>
      <c r="I203" s="150"/>
      <c r="J203" s="151">
        <f t="shared" si="30"/>
        <v>0</v>
      </c>
      <c r="K203" s="147" t="s">
        <v>3</v>
      </c>
      <c r="L203" s="35"/>
      <c r="M203" s="152" t="s">
        <v>3</v>
      </c>
      <c r="N203" s="153" t="s">
        <v>43</v>
      </c>
      <c r="O203" s="55"/>
      <c r="P203" s="154">
        <f t="shared" si="31"/>
        <v>0</v>
      </c>
      <c r="Q203" s="154">
        <v>0</v>
      </c>
      <c r="R203" s="154">
        <f t="shared" si="32"/>
        <v>0</v>
      </c>
      <c r="S203" s="154">
        <v>0</v>
      </c>
      <c r="T203" s="155">
        <f t="shared" si="33"/>
        <v>0</v>
      </c>
      <c r="U203" s="34"/>
      <c r="V203" s="34"/>
      <c r="W203" s="34"/>
      <c r="X203" s="34"/>
      <c r="Y203" s="34"/>
      <c r="Z203" s="34"/>
      <c r="AA203" s="34"/>
      <c r="AB203" s="34"/>
      <c r="AC203" s="34"/>
      <c r="AD203" s="34"/>
      <c r="AE203" s="34"/>
      <c r="AR203" s="156" t="s">
        <v>93</v>
      </c>
      <c r="AT203" s="156" t="s">
        <v>157</v>
      </c>
      <c r="AU203" s="156" t="s">
        <v>15</v>
      </c>
      <c r="AY203" s="19" t="s">
        <v>154</v>
      </c>
      <c r="BE203" s="157">
        <f t="shared" si="34"/>
        <v>0</v>
      </c>
      <c r="BF203" s="157">
        <f t="shared" si="35"/>
        <v>0</v>
      </c>
      <c r="BG203" s="157">
        <f t="shared" si="36"/>
        <v>0</v>
      </c>
      <c r="BH203" s="157">
        <f t="shared" si="37"/>
        <v>0</v>
      </c>
      <c r="BI203" s="157">
        <f t="shared" si="38"/>
        <v>0</v>
      </c>
      <c r="BJ203" s="19" t="s">
        <v>15</v>
      </c>
      <c r="BK203" s="157">
        <f t="shared" si="39"/>
        <v>0</v>
      </c>
      <c r="BL203" s="19" t="s">
        <v>93</v>
      </c>
      <c r="BM203" s="156" t="s">
        <v>1395</v>
      </c>
    </row>
    <row r="204" spans="1:65" s="2" customFormat="1" ht="16.5" customHeight="1">
      <c r="A204" s="34"/>
      <c r="B204" s="144"/>
      <c r="C204" s="145" t="s">
        <v>72</v>
      </c>
      <c r="D204" s="145" t="s">
        <v>157</v>
      </c>
      <c r="E204" s="146" t="s">
        <v>4609</v>
      </c>
      <c r="F204" s="147" t="s">
        <v>4610</v>
      </c>
      <c r="G204" s="148" t="s">
        <v>3834</v>
      </c>
      <c r="H204" s="149">
        <v>4</v>
      </c>
      <c r="I204" s="150"/>
      <c r="J204" s="151">
        <f t="shared" si="30"/>
        <v>0</v>
      </c>
      <c r="K204" s="147" t="s">
        <v>3</v>
      </c>
      <c r="L204" s="35"/>
      <c r="M204" s="152" t="s">
        <v>3</v>
      </c>
      <c r="N204" s="153" t="s">
        <v>43</v>
      </c>
      <c r="O204" s="55"/>
      <c r="P204" s="154">
        <f t="shared" si="31"/>
        <v>0</v>
      </c>
      <c r="Q204" s="154">
        <v>0</v>
      </c>
      <c r="R204" s="154">
        <f t="shared" si="32"/>
        <v>0</v>
      </c>
      <c r="S204" s="154">
        <v>0</v>
      </c>
      <c r="T204" s="155">
        <f t="shared" si="33"/>
        <v>0</v>
      </c>
      <c r="U204" s="34"/>
      <c r="V204" s="34"/>
      <c r="W204" s="34"/>
      <c r="X204" s="34"/>
      <c r="Y204" s="34"/>
      <c r="Z204" s="34"/>
      <c r="AA204" s="34"/>
      <c r="AB204" s="34"/>
      <c r="AC204" s="34"/>
      <c r="AD204" s="34"/>
      <c r="AE204" s="34"/>
      <c r="AR204" s="156" t="s">
        <v>93</v>
      </c>
      <c r="AT204" s="156" t="s">
        <v>157</v>
      </c>
      <c r="AU204" s="156" t="s">
        <v>15</v>
      </c>
      <c r="AY204" s="19" t="s">
        <v>154</v>
      </c>
      <c r="BE204" s="157">
        <f t="shared" si="34"/>
        <v>0</v>
      </c>
      <c r="BF204" s="157">
        <f t="shared" si="35"/>
        <v>0</v>
      </c>
      <c r="BG204" s="157">
        <f t="shared" si="36"/>
        <v>0</v>
      </c>
      <c r="BH204" s="157">
        <f t="shared" si="37"/>
        <v>0</v>
      </c>
      <c r="BI204" s="157">
        <f t="shared" si="38"/>
        <v>0</v>
      </c>
      <c r="BJ204" s="19" t="s">
        <v>15</v>
      </c>
      <c r="BK204" s="157">
        <f t="shared" si="39"/>
        <v>0</v>
      </c>
      <c r="BL204" s="19" t="s">
        <v>93</v>
      </c>
      <c r="BM204" s="156" t="s">
        <v>1406</v>
      </c>
    </row>
    <row r="205" spans="2:63" s="12" customFormat="1" ht="25.95" customHeight="1">
      <c r="B205" s="131"/>
      <c r="D205" s="132" t="s">
        <v>71</v>
      </c>
      <c r="E205" s="133" t="s">
        <v>4611</v>
      </c>
      <c r="F205" s="133" t="s">
        <v>4612</v>
      </c>
      <c r="I205" s="134"/>
      <c r="J205" s="135">
        <f>BK205</f>
        <v>0</v>
      </c>
      <c r="L205" s="131"/>
      <c r="M205" s="136"/>
      <c r="N205" s="137"/>
      <c r="O205" s="137"/>
      <c r="P205" s="138">
        <f>SUM(P206:P219)</f>
        <v>0</v>
      </c>
      <c r="Q205" s="137"/>
      <c r="R205" s="138">
        <f>SUM(R206:R219)</f>
        <v>0</v>
      </c>
      <c r="S205" s="137"/>
      <c r="T205" s="139">
        <f>SUM(T206:T219)</f>
        <v>0</v>
      </c>
      <c r="AR205" s="132" t="s">
        <v>15</v>
      </c>
      <c r="AT205" s="140" t="s">
        <v>71</v>
      </c>
      <c r="AU205" s="140" t="s">
        <v>72</v>
      </c>
      <c r="AY205" s="132" t="s">
        <v>154</v>
      </c>
      <c r="BK205" s="141">
        <f>SUM(BK206:BK219)</f>
        <v>0</v>
      </c>
    </row>
    <row r="206" spans="1:65" s="2" customFormat="1" ht="16.5" customHeight="1">
      <c r="A206" s="34"/>
      <c r="B206" s="144"/>
      <c r="C206" s="145" t="s">
        <v>72</v>
      </c>
      <c r="D206" s="145" t="s">
        <v>157</v>
      </c>
      <c r="E206" s="146" t="s">
        <v>4613</v>
      </c>
      <c r="F206" s="147" t="s">
        <v>4614</v>
      </c>
      <c r="G206" s="148" t="s">
        <v>3834</v>
      </c>
      <c r="H206" s="149">
        <v>36</v>
      </c>
      <c r="I206" s="150"/>
      <c r="J206" s="151">
        <f aca="true" t="shared" si="40" ref="J206:J212">ROUND(I206*H206,2)</f>
        <v>0</v>
      </c>
      <c r="K206" s="147" t="s">
        <v>3</v>
      </c>
      <c r="L206" s="35"/>
      <c r="M206" s="152" t="s">
        <v>3</v>
      </c>
      <c r="N206" s="153" t="s">
        <v>43</v>
      </c>
      <c r="O206" s="55"/>
      <c r="P206" s="154">
        <f aca="true" t="shared" si="41" ref="P206:P212">O206*H206</f>
        <v>0</v>
      </c>
      <c r="Q206" s="154">
        <v>0</v>
      </c>
      <c r="R206" s="154">
        <f aca="true" t="shared" si="42" ref="R206:R212">Q206*H206</f>
        <v>0</v>
      </c>
      <c r="S206" s="154">
        <v>0</v>
      </c>
      <c r="T206" s="155">
        <f aca="true" t="shared" si="43" ref="T206:T212">S206*H206</f>
        <v>0</v>
      </c>
      <c r="U206" s="34"/>
      <c r="V206" s="34"/>
      <c r="W206" s="34"/>
      <c r="X206" s="34"/>
      <c r="Y206" s="34"/>
      <c r="Z206" s="34"/>
      <c r="AA206" s="34"/>
      <c r="AB206" s="34"/>
      <c r="AC206" s="34"/>
      <c r="AD206" s="34"/>
      <c r="AE206" s="34"/>
      <c r="AR206" s="156" t="s">
        <v>93</v>
      </c>
      <c r="AT206" s="156" t="s">
        <v>157</v>
      </c>
      <c r="AU206" s="156" t="s">
        <v>15</v>
      </c>
      <c r="AY206" s="19" t="s">
        <v>154</v>
      </c>
      <c r="BE206" s="157">
        <f aca="true" t="shared" si="44" ref="BE206:BE212">IF(N206="základní",J206,0)</f>
        <v>0</v>
      </c>
      <c r="BF206" s="157">
        <f aca="true" t="shared" si="45" ref="BF206:BF212">IF(N206="snížená",J206,0)</f>
        <v>0</v>
      </c>
      <c r="BG206" s="157">
        <f aca="true" t="shared" si="46" ref="BG206:BG212">IF(N206="zákl. přenesená",J206,0)</f>
        <v>0</v>
      </c>
      <c r="BH206" s="157">
        <f aca="true" t="shared" si="47" ref="BH206:BH212">IF(N206="sníž. přenesená",J206,0)</f>
        <v>0</v>
      </c>
      <c r="BI206" s="157">
        <f aca="true" t="shared" si="48" ref="BI206:BI212">IF(N206="nulová",J206,0)</f>
        <v>0</v>
      </c>
      <c r="BJ206" s="19" t="s">
        <v>15</v>
      </c>
      <c r="BK206" s="157">
        <f aca="true" t="shared" si="49" ref="BK206:BK212">ROUND(I206*H206,2)</f>
        <v>0</v>
      </c>
      <c r="BL206" s="19" t="s">
        <v>93</v>
      </c>
      <c r="BM206" s="156" t="s">
        <v>1416</v>
      </c>
    </row>
    <row r="207" spans="1:65" s="2" customFormat="1" ht="16.5" customHeight="1">
      <c r="A207" s="34"/>
      <c r="B207" s="144"/>
      <c r="C207" s="145" t="s">
        <v>72</v>
      </c>
      <c r="D207" s="145" t="s">
        <v>157</v>
      </c>
      <c r="E207" s="146" t="s">
        <v>4615</v>
      </c>
      <c r="F207" s="147" t="s">
        <v>4616</v>
      </c>
      <c r="G207" s="148" t="s">
        <v>3834</v>
      </c>
      <c r="H207" s="149">
        <v>9</v>
      </c>
      <c r="I207" s="150"/>
      <c r="J207" s="151">
        <f t="shared" si="40"/>
        <v>0</v>
      </c>
      <c r="K207" s="147" t="s">
        <v>3</v>
      </c>
      <c r="L207" s="35"/>
      <c r="M207" s="152" t="s">
        <v>3</v>
      </c>
      <c r="N207" s="153" t="s">
        <v>43</v>
      </c>
      <c r="O207" s="55"/>
      <c r="P207" s="154">
        <f t="shared" si="41"/>
        <v>0</v>
      </c>
      <c r="Q207" s="154">
        <v>0</v>
      </c>
      <c r="R207" s="154">
        <f t="shared" si="42"/>
        <v>0</v>
      </c>
      <c r="S207" s="154">
        <v>0</v>
      </c>
      <c r="T207" s="155">
        <f t="shared" si="43"/>
        <v>0</v>
      </c>
      <c r="U207" s="34"/>
      <c r="V207" s="34"/>
      <c r="W207" s="34"/>
      <c r="X207" s="34"/>
      <c r="Y207" s="34"/>
      <c r="Z207" s="34"/>
      <c r="AA207" s="34"/>
      <c r="AB207" s="34"/>
      <c r="AC207" s="34"/>
      <c r="AD207" s="34"/>
      <c r="AE207" s="34"/>
      <c r="AR207" s="156" t="s">
        <v>93</v>
      </c>
      <c r="AT207" s="156" t="s">
        <v>157</v>
      </c>
      <c r="AU207" s="156" t="s">
        <v>15</v>
      </c>
      <c r="AY207" s="19" t="s">
        <v>154</v>
      </c>
      <c r="BE207" s="157">
        <f t="shared" si="44"/>
        <v>0</v>
      </c>
      <c r="BF207" s="157">
        <f t="shared" si="45"/>
        <v>0</v>
      </c>
      <c r="BG207" s="157">
        <f t="shared" si="46"/>
        <v>0</v>
      </c>
      <c r="BH207" s="157">
        <f t="shared" si="47"/>
        <v>0</v>
      </c>
      <c r="BI207" s="157">
        <f t="shared" si="48"/>
        <v>0</v>
      </c>
      <c r="BJ207" s="19" t="s">
        <v>15</v>
      </c>
      <c r="BK207" s="157">
        <f t="shared" si="49"/>
        <v>0</v>
      </c>
      <c r="BL207" s="19" t="s">
        <v>93</v>
      </c>
      <c r="BM207" s="156" t="s">
        <v>1437</v>
      </c>
    </row>
    <row r="208" spans="1:65" s="2" customFormat="1" ht="16.5" customHeight="1">
      <c r="A208" s="34"/>
      <c r="B208" s="144"/>
      <c r="C208" s="145" t="s">
        <v>72</v>
      </c>
      <c r="D208" s="145" t="s">
        <v>157</v>
      </c>
      <c r="E208" s="146" t="s">
        <v>4617</v>
      </c>
      <c r="F208" s="147" t="s">
        <v>4618</v>
      </c>
      <c r="G208" s="148" t="s">
        <v>3834</v>
      </c>
      <c r="H208" s="149">
        <v>14</v>
      </c>
      <c r="I208" s="150"/>
      <c r="J208" s="151">
        <f t="shared" si="40"/>
        <v>0</v>
      </c>
      <c r="K208" s="147" t="s">
        <v>3</v>
      </c>
      <c r="L208" s="35"/>
      <c r="M208" s="152" t="s">
        <v>3</v>
      </c>
      <c r="N208" s="153" t="s">
        <v>43</v>
      </c>
      <c r="O208" s="55"/>
      <c r="P208" s="154">
        <f t="shared" si="41"/>
        <v>0</v>
      </c>
      <c r="Q208" s="154">
        <v>0</v>
      </c>
      <c r="R208" s="154">
        <f t="shared" si="42"/>
        <v>0</v>
      </c>
      <c r="S208" s="154">
        <v>0</v>
      </c>
      <c r="T208" s="155">
        <f t="shared" si="43"/>
        <v>0</v>
      </c>
      <c r="U208" s="34"/>
      <c r="V208" s="34"/>
      <c r="W208" s="34"/>
      <c r="X208" s="34"/>
      <c r="Y208" s="34"/>
      <c r="Z208" s="34"/>
      <c r="AA208" s="34"/>
      <c r="AB208" s="34"/>
      <c r="AC208" s="34"/>
      <c r="AD208" s="34"/>
      <c r="AE208" s="34"/>
      <c r="AR208" s="156" t="s">
        <v>93</v>
      </c>
      <c r="AT208" s="156" t="s">
        <v>157</v>
      </c>
      <c r="AU208" s="156" t="s">
        <v>15</v>
      </c>
      <c r="AY208" s="19" t="s">
        <v>154</v>
      </c>
      <c r="BE208" s="157">
        <f t="shared" si="44"/>
        <v>0</v>
      </c>
      <c r="BF208" s="157">
        <f t="shared" si="45"/>
        <v>0</v>
      </c>
      <c r="BG208" s="157">
        <f t="shared" si="46"/>
        <v>0</v>
      </c>
      <c r="BH208" s="157">
        <f t="shared" si="47"/>
        <v>0</v>
      </c>
      <c r="BI208" s="157">
        <f t="shared" si="48"/>
        <v>0</v>
      </c>
      <c r="BJ208" s="19" t="s">
        <v>15</v>
      </c>
      <c r="BK208" s="157">
        <f t="shared" si="49"/>
        <v>0</v>
      </c>
      <c r="BL208" s="19" t="s">
        <v>93</v>
      </c>
      <c r="BM208" s="156" t="s">
        <v>1447</v>
      </c>
    </row>
    <row r="209" spans="1:65" s="2" customFormat="1" ht="16.5" customHeight="1">
      <c r="A209" s="34"/>
      <c r="B209" s="144"/>
      <c r="C209" s="145" t="s">
        <v>72</v>
      </c>
      <c r="D209" s="145" t="s">
        <v>157</v>
      </c>
      <c r="E209" s="146" t="s">
        <v>4619</v>
      </c>
      <c r="F209" s="147" t="s">
        <v>4620</v>
      </c>
      <c r="G209" s="148" t="s">
        <v>3834</v>
      </c>
      <c r="H209" s="149">
        <v>126</v>
      </c>
      <c r="I209" s="150"/>
      <c r="J209" s="151">
        <f t="shared" si="40"/>
        <v>0</v>
      </c>
      <c r="K209" s="147" t="s">
        <v>3</v>
      </c>
      <c r="L209" s="35"/>
      <c r="M209" s="152" t="s">
        <v>3</v>
      </c>
      <c r="N209" s="153" t="s">
        <v>43</v>
      </c>
      <c r="O209" s="55"/>
      <c r="P209" s="154">
        <f t="shared" si="41"/>
        <v>0</v>
      </c>
      <c r="Q209" s="154">
        <v>0</v>
      </c>
      <c r="R209" s="154">
        <f t="shared" si="42"/>
        <v>0</v>
      </c>
      <c r="S209" s="154">
        <v>0</v>
      </c>
      <c r="T209" s="155">
        <f t="shared" si="43"/>
        <v>0</v>
      </c>
      <c r="U209" s="34"/>
      <c r="V209" s="34"/>
      <c r="W209" s="34"/>
      <c r="X209" s="34"/>
      <c r="Y209" s="34"/>
      <c r="Z209" s="34"/>
      <c r="AA209" s="34"/>
      <c r="AB209" s="34"/>
      <c r="AC209" s="34"/>
      <c r="AD209" s="34"/>
      <c r="AE209" s="34"/>
      <c r="AR209" s="156" t="s">
        <v>93</v>
      </c>
      <c r="AT209" s="156" t="s">
        <v>157</v>
      </c>
      <c r="AU209" s="156" t="s">
        <v>15</v>
      </c>
      <c r="AY209" s="19" t="s">
        <v>154</v>
      </c>
      <c r="BE209" s="157">
        <f t="shared" si="44"/>
        <v>0</v>
      </c>
      <c r="BF209" s="157">
        <f t="shared" si="45"/>
        <v>0</v>
      </c>
      <c r="BG209" s="157">
        <f t="shared" si="46"/>
        <v>0</v>
      </c>
      <c r="BH209" s="157">
        <f t="shared" si="47"/>
        <v>0</v>
      </c>
      <c r="BI209" s="157">
        <f t="shared" si="48"/>
        <v>0</v>
      </c>
      <c r="BJ209" s="19" t="s">
        <v>15</v>
      </c>
      <c r="BK209" s="157">
        <f t="shared" si="49"/>
        <v>0</v>
      </c>
      <c r="BL209" s="19" t="s">
        <v>93</v>
      </c>
      <c r="BM209" s="156" t="s">
        <v>1460</v>
      </c>
    </row>
    <row r="210" spans="1:65" s="2" customFormat="1" ht="16.5" customHeight="1">
      <c r="A210" s="34"/>
      <c r="B210" s="144"/>
      <c r="C210" s="145" t="s">
        <v>72</v>
      </c>
      <c r="D210" s="145" t="s">
        <v>157</v>
      </c>
      <c r="E210" s="146" t="s">
        <v>4621</v>
      </c>
      <c r="F210" s="147" t="s">
        <v>4622</v>
      </c>
      <c r="G210" s="148" t="s">
        <v>3834</v>
      </c>
      <c r="H210" s="149">
        <v>36</v>
      </c>
      <c r="I210" s="150"/>
      <c r="J210" s="151">
        <f t="shared" si="40"/>
        <v>0</v>
      </c>
      <c r="K210" s="147" t="s">
        <v>3</v>
      </c>
      <c r="L210" s="35"/>
      <c r="M210" s="152" t="s">
        <v>3</v>
      </c>
      <c r="N210" s="153" t="s">
        <v>43</v>
      </c>
      <c r="O210" s="55"/>
      <c r="P210" s="154">
        <f t="shared" si="41"/>
        <v>0</v>
      </c>
      <c r="Q210" s="154">
        <v>0</v>
      </c>
      <c r="R210" s="154">
        <f t="shared" si="42"/>
        <v>0</v>
      </c>
      <c r="S210" s="154">
        <v>0</v>
      </c>
      <c r="T210" s="155">
        <f t="shared" si="43"/>
        <v>0</v>
      </c>
      <c r="U210" s="34"/>
      <c r="V210" s="34"/>
      <c r="W210" s="34"/>
      <c r="X210" s="34"/>
      <c r="Y210" s="34"/>
      <c r="Z210" s="34"/>
      <c r="AA210" s="34"/>
      <c r="AB210" s="34"/>
      <c r="AC210" s="34"/>
      <c r="AD210" s="34"/>
      <c r="AE210" s="34"/>
      <c r="AR210" s="156" t="s">
        <v>93</v>
      </c>
      <c r="AT210" s="156" t="s">
        <v>157</v>
      </c>
      <c r="AU210" s="156" t="s">
        <v>15</v>
      </c>
      <c r="AY210" s="19" t="s">
        <v>154</v>
      </c>
      <c r="BE210" s="157">
        <f t="shared" si="44"/>
        <v>0</v>
      </c>
      <c r="BF210" s="157">
        <f t="shared" si="45"/>
        <v>0</v>
      </c>
      <c r="BG210" s="157">
        <f t="shared" si="46"/>
        <v>0</v>
      </c>
      <c r="BH210" s="157">
        <f t="shared" si="47"/>
        <v>0</v>
      </c>
      <c r="BI210" s="157">
        <f t="shared" si="48"/>
        <v>0</v>
      </c>
      <c r="BJ210" s="19" t="s">
        <v>15</v>
      </c>
      <c r="BK210" s="157">
        <f t="shared" si="49"/>
        <v>0</v>
      </c>
      <c r="BL210" s="19" t="s">
        <v>93</v>
      </c>
      <c r="BM210" s="156" t="s">
        <v>1472</v>
      </c>
    </row>
    <row r="211" spans="1:65" s="2" customFormat="1" ht="16.5" customHeight="1">
      <c r="A211" s="34"/>
      <c r="B211" s="144"/>
      <c r="C211" s="145" t="s">
        <v>72</v>
      </c>
      <c r="D211" s="145" t="s">
        <v>157</v>
      </c>
      <c r="E211" s="146" t="s">
        <v>4623</v>
      </c>
      <c r="F211" s="147" t="s">
        <v>4624</v>
      </c>
      <c r="G211" s="148" t="s">
        <v>3834</v>
      </c>
      <c r="H211" s="149">
        <v>9</v>
      </c>
      <c r="I211" s="150"/>
      <c r="J211" s="151">
        <f t="shared" si="40"/>
        <v>0</v>
      </c>
      <c r="K211" s="147" t="s">
        <v>3</v>
      </c>
      <c r="L211" s="35"/>
      <c r="M211" s="152" t="s">
        <v>3</v>
      </c>
      <c r="N211" s="153" t="s">
        <v>43</v>
      </c>
      <c r="O211" s="55"/>
      <c r="P211" s="154">
        <f t="shared" si="41"/>
        <v>0</v>
      </c>
      <c r="Q211" s="154">
        <v>0</v>
      </c>
      <c r="R211" s="154">
        <f t="shared" si="42"/>
        <v>0</v>
      </c>
      <c r="S211" s="154">
        <v>0</v>
      </c>
      <c r="T211" s="155">
        <f t="shared" si="43"/>
        <v>0</v>
      </c>
      <c r="U211" s="34"/>
      <c r="V211" s="34"/>
      <c r="W211" s="34"/>
      <c r="X211" s="34"/>
      <c r="Y211" s="34"/>
      <c r="Z211" s="34"/>
      <c r="AA211" s="34"/>
      <c r="AB211" s="34"/>
      <c r="AC211" s="34"/>
      <c r="AD211" s="34"/>
      <c r="AE211" s="34"/>
      <c r="AR211" s="156" t="s">
        <v>93</v>
      </c>
      <c r="AT211" s="156" t="s">
        <v>157</v>
      </c>
      <c r="AU211" s="156" t="s">
        <v>15</v>
      </c>
      <c r="AY211" s="19" t="s">
        <v>154</v>
      </c>
      <c r="BE211" s="157">
        <f t="shared" si="44"/>
        <v>0</v>
      </c>
      <c r="BF211" s="157">
        <f t="shared" si="45"/>
        <v>0</v>
      </c>
      <c r="BG211" s="157">
        <f t="shared" si="46"/>
        <v>0</v>
      </c>
      <c r="BH211" s="157">
        <f t="shared" si="47"/>
        <v>0</v>
      </c>
      <c r="BI211" s="157">
        <f t="shared" si="48"/>
        <v>0</v>
      </c>
      <c r="BJ211" s="19" t="s">
        <v>15</v>
      </c>
      <c r="BK211" s="157">
        <f t="shared" si="49"/>
        <v>0</v>
      </c>
      <c r="BL211" s="19" t="s">
        <v>93</v>
      </c>
      <c r="BM211" s="156" t="s">
        <v>1482</v>
      </c>
    </row>
    <row r="212" spans="1:65" s="2" customFormat="1" ht="16.5" customHeight="1">
      <c r="A212" s="34"/>
      <c r="B212" s="144"/>
      <c r="C212" s="145" t="s">
        <v>72</v>
      </c>
      <c r="D212" s="145" t="s">
        <v>157</v>
      </c>
      <c r="E212" s="146" t="s">
        <v>4625</v>
      </c>
      <c r="F212" s="147" t="s">
        <v>4626</v>
      </c>
      <c r="G212" s="148" t="s">
        <v>183</v>
      </c>
      <c r="H212" s="149">
        <v>218</v>
      </c>
      <c r="I212" s="150"/>
      <c r="J212" s="151">
        <f t="shared" si="40"/>
        <v>0</v>
      </c>
      <c r="K212" s="147" t="s">
        <v>3</v>
      </c>
      <c r="L212" s="35"/>
      <c r="M212" s="152" t="s">
        <v>3</v>
      </c>
      <c r="N212" s="153" t="s">
        <v>43</v>
      </c>
      <c r="O212" s="55"/>
      <c r="P212" s="154">
        <f t="shared" si="41"/>
        <v>0</v>
      </c>
      <c r="Q212" s="154">
        <v>0</v>
      </c>
      <c r="R212" s="154">
        <f t="shared" si="42"/>
        <v>0</v>
      </c>
      <c r="S212" s="154">
        <v>0</v>
      </c>
      <c r="T212" s="155">
        <f t="shared" si="43"/>
        <v>0</v>
      </c>
      <c r="U212" s="34"/>
      <c r="V212" s="34"/>
      <c r="W212" s="34"/>
      <c r="X212" s="34"/>
      <c r="Y212" s="34"/>
      <c r="Z212" s="34"/>
      <c r="AA212" s="34"/>
      <c r="AB212" s="34"/>
      <c r="AC212" s="34"/>
      <c r="AD212" s="34"/>
      <c r="AE212" s="34"/>
      <c r="AR212" s="156" t="s">
        <v>93</v>
      </c>
      <c r="AT212" s="156" t="s">
        <v>157</v>
      </c>
      <c r="AU212" s="156" t="s">
        <v>15</v>
      </c>
      <c r="AY212" s="19" t="s">
        <v>154</v>
      </c>
      <c r="BE212" s="157">
        <f t="shared" si="44"/>
        <v>0</v>
      </c>
      <c r="BF212" s="157">
        <f t="shared" si="45"/>
        <v>0</v>
      </c>
      <c r="BG212" s="157">
        <f t="shared" si="46"/>
        <v>0</v>
      </c>
      <c r="BH212" s="157">
        <f t="shared" si="47"/>
        <v>0</v>
      </c>
      <c r="BI212" s="157">
        <f t="shared" si="48"/>
        <v>0</v>
      </c>
      <c r="BJ212" s="19" t="s">
        <v>15</v>
      </c>
      <c r="BK212" s="157">
        <f t="shared" si="49"/>
        <v>0</v>
      </c>
      <c r="BL212" s="19" t="s">
        <v>93</v>
      </c>
      <c r="BM212" s="156" t="s">
        <v>1495</v>
      </c>
    </row>
    <row r="213" spans="2:51" s="14" customFormat="1" ht="10.2">
      <c r="B213" s="171"/>
      <c r="D213" s="164" t="s">
        <v>170</v>
      </c>
      <c r="E213" s="172" t="s">
        <v>3</v>
      </c>
      <c r="F213" s="173" t="s">
        <v>4627</v>
      </c>
      <c r="H213" s="174">
        <v>218</v>
      </c>
      <c r="I213" s="175"/>
      <c r="L213" s="171"/>
      <c r="M213" s="176"/>
      <c r="N213" s="177"/>
      <c r="O213" s="177"/>
      <c r="P213" s="177"/>
      <c r="Q213" s="177"/>
      <c r="R213" s="177"/>
      <c r="S213" s="177"/>
      <c r="T213" s="178"/>
      <c r="AT213" s="172" t="s">
        <v>170</v>
      </c>
      <c r="AU213" s="172" t="s">
        <v>15</v>
      </c>
      <c r="AV213" s="14" t="s">
        <v>80</v>
      </c>
      <c r="AW213" s="14" t="s">
        <v>33</v>
      </c>
      <c r="AX213" s="14" t="s">
        <v>15</v>
      </c>
      <c r="AY213" s="172" t="s">
        <v>154</v>
      </c>
    </row>
    <row r="214" spans="1:65" s="2" customFormat="1" ht="16.5" customHeight="1">
      <c r="A214" s="34"/>
      <c r="B214" s="144"/>
      <c r="C214" s="145" t="s">
        <v>72</v>
      </c>
      <c r="D214" s="145" t="s">
        <v>157</v>
      </c>
      <c r="E214" s="146" t="s">
        <v>4628</v>
      </c>
      <c r="F214" s="147" t="s">
        <v>4629</v>
      </c>
      <c r="G214" s="148" t="s">
        <v>183</v>
      </c>
      <c r="H214" s="149">
        <v>91</v>
      </c>
      <c r="I214" s="150"/>
      <c r="J214" s="151">
        <f>ROUND(I214*H214,2)</f>
        <v>0</v>
      </c>
      <c r="K214" s="147" t="s">
        <v>3</v>
      </c>
      <c r="L214" s="35"/>
      <c r="M214" s="152" t="s">
        <v>3</v>
      </c>
      <c r="N214" s="153" t="s">
        <v>43</v>
      </c>
      <c r="O214" s="55"/>
      <c r="P214" s="154">
        <f>O214*H214</f>
        <v>0</v>
      </c>
      <c r="Q214" s="154">
        <v>0</v>
      </c>
      <c r="R214" s="154">
        <f>Q214*H214</f>
        <v>0</v>
      </c>
      <c r="S214" s="154">
        <v>0</v>
      </c>
      <c r="T214" s="155">
        <f>S214*H214</f>
        <v>0</v>
      </c>
      <c r="U214" s="34"/>
      <c r="V214" s="34"/>
      <c r="W214" s="34"/>
      <c r="X214" s="34"/>
      <c r="Y214" s="34"/>
      <c r="Z214" s="34"/>
      <c r="AA214" s="34"/>
      <c r="AB214" s="34"/>
      <c r="AC214" s="34"/>
      <c r="AD214" s="34"/>
      <c r="AE214" s="34"/>
      <c r="AR214" s="156" t="s">
        <v>93</v>
      </c>
      <c r="AT214" s="156" t="s">
        <v>157</v>
      </c>
      <c r="AU214" s="156" t="s">
        <v>15</v>
      </c>
      <c r="AY214" s="19" t="s">
        <v>154</v>
      </c>
      <c r="BE214" s="157">
        <f>IF(N214="základní",J214,0)</f>
        <v>0</v>
      </c>
      <c r="BF214" s="157">
        <f>IF(N214="snížená",J214,0)</f>
        <v>0</v>
      </c>
      <c r="BG214" s="157">
        <f>IF(N214="zákl. přenesená",J214,0)</f>
        <v>0</v>
      </c>
      <c r="BH214" s="157">
        <f>IF(N214="sníž. přenesená",J214,0)</f>
        <v>0</v>
      </c>
      <c r="BI214" s="157">
        <f>IF(N214="nulová",J214,0)</f>
        <v>0</v>
      </c>
      <c r="BJ214" s="19" t="s">
        <v>15</v>
      </c>
      <c r="BK214" s="157">
        <f>ROUND(I214*H214,2)</f>
        <v>0</v>
      </c>
      <c r="BL214" s="19" t="s">
        <v>93</v>
      </c>
      <c r="BM214" s="156" t="s">
        <v>1506</v>
      </c>
    </row>
    <row r="215" spans="2:51" s="14" customFormat="1" ht="10.2">
      <c r="B215" s="171"/>
      <c r="D215" s="164" t="s">
        <v>170</v>
      </c>
      <c r="E215" s="172" t="s">
        <v>3</v>
      </c>
      <c r="F215" s="173" t="s">
        <v>4630</v>
      </c>
      <c r="H215" s="174">
        <v>91</v>
      </c>
      <c r="I215" s="175"/>
      <c r="L215" s="171"/>
      <c r="M215" s="176"/>
      <c r="N215" s="177"/>
      <c r="O215" s="177"/>
      <c r="P215" s="177"/>
      <c r="Q215" s="177"/>
      <c r="R215" s="177"/>
      <c r="S215" s="177"/>
      <c r="T215" s="178"/>
      <c r="AT215" s="172" t="s">
        <v>170</v>
      </c>
      <c r="AU215" s="172" t="s">
        <v>15</v>
      </c>
      <c r="AV215" s="14" t="s">
        <v>80</v>
      </c>
      <c r="AW215" s="14" t="s">
        <v>33</v>
      </c>
      <c r="AX215" s="14" t="s">
        <v>15</v>
      </c>
      <c r="AY215" s="172" t="s">
        <v>154</v>
      </c>
    </row>
    <row r="216" spans="1:65" s="2" customFormat="1" ht="16.5" customHeight="1">
      <c r="A216" s="34"/>
      <c r="B216" s="144"/>
      <c r="C216" s="145" t="s">
        <v>72</v>
      </c>
      <c r="D216" s="145" t="s">
        <v>157</v>
      </c>
      <c r="E216" s="146" t="s">
        <v>4631</v>
      </c>
      <c r="F216" s="147" t="s">
        <v>4632</v>
      </c>
      <c r="G216" s="148" t="s">
        <v>183</v>
      </c>
      <c r="H216" s="149">
        <v>57</v>
      </c>
      <c r="I216" s="150"/>
      <c r="J216" s="151">
        <f>ROUND(I216*H216,2)</f>
        <v>0</v>
      </c>
      <c r="K216" s="147" t="s">
        <v>3</v>
      </c>
      <c r="L216" s="35"/>
      <c r="M216" s="152" t="s">
        <v>3</v>
      </c>
      <c r="N216" s="153" t="s">
        <v>43</v>
      </c>
      <c r="O216" s="55"/>
      <c r="P216" s="154">
        <f>O216*H216</f>
        <v>0</v>
      </c>
      <c r="Q216" s="154">
        <v>0</v>
      </c>
      <c r="R216" s="154">
        <f>Q216*H216</f>
        <v>0</v>
      </c>
      <c r="S216" s="154">
        <v>0</v>
      </c>
      <c r="T216" s="155">
        <f>S216*H216</f>
        <v>0</v>
      </c>
      <c r="U216" s="34"/>
      <c r="V216" s="34"/>
      <c r="W216" s="34"/>
      <c r="X216" s="34"/>
      <c r="Y216" s="34"/>
      <c r="Z216" s="34"/>
      <c r="AA216" s="34"/>
      <c r="AB216" s="34"/>
      <c r="AC216" s="34"/>
      <c r="AD216" s="34"/>
      <c r="AE216" s="34"/>
      <c r="AR216" s="156" t="s">
        <v>93</v>
      </c>
      <c r="AT216" s="156" t="s">
        <v>157</v>
      </c>
      <c r="AU216" s="156" t="s">
        <v>15</v>
      </c>
      <c r="AY216" s="19" t="s">
        <v>154</v>
      </c>
      <c r="BE216" s="157">
        <f>IF(N216="základní",J216,0)</f>
        <v>0</v>
      </c>
      <c r="BF216" s="157">
        <f>IF(N216="snížená",J216,0)</f>
        <v>0</v>
      </c>
      <c r="BG216" s="157">
        <f>IF(N216="zákl. přenesená",J216,0)</f>
        <v>0</v>
      </c>
      <c r="BH216" s="157">
        <f>IF(N216="sníž. přenesená",J216,0)</f>
        <v>0</v>
      </c>
      <c r="BI216" s="157">
        <f>IF(N216="nulová",J216,0)</f>
        <v>0</v>
      </c>
      <c r="BJ216" s="19" t="s">
        <v>15</v>
      </c>
      <c r="BK216" s="157">
        <f>ROUND(I216*H216,2)</f>
        <v>0</v>
      </c>
      <c r="BL216" s="19" t="s">
        <v>93</v>
      </c>
      <c r="BM216" s="156" t="s">
        <v>1516</v>
      </c>
    </row>
    <row r="217" spans="2:51" s="14" customFormat="1" ht="10.2">
      <c r="B217" s="171"/>
      <c r="D217" s="164" t="s">
        <v>170</v>
      </c>
      <c r="E217" s="172" t="s">
        <v>3</v>
      </c>
      <c r="F217" s="173" t="s">
        <v>4633</v>
      </c>
      <c r="H217" s="174">
        <v>57</v>
      </c>
      <c r="I217" s="175"/>
      <c r="L217" s="171"/>
      <c r="M217" s="176"/>
      <c r="N217" s="177"/>
      <c r="O217" s="177"/>
      <c r="P217" s="177"/>
      <c r="Q217" s="177"/>
      <c r="R217" s="177"/>
      <c r="S217" s="177"/>
      <c r="T217" s="178"/>
      <c r="AT217" s="172" t="s">
        <v>170</v>
      </c>
      <c r="AU217" s="172" t="s">
        <v>15</v>
      </c>
      <c r="AV217" s="14" t="s">
        <v>80</v>
      </c>
      <c r="AW217" s="14" t="s">
        <v>33</v>
      </c>
      <c r="AX217" s="14" t="s">
        <v>15</v>
      </c>
      <c r="AY217" s="172" t="s">
        <v>154</v>
      </c>
    </row>
    <row r="218" spans="1:65" s="2" customFormat="1" ht="16.5" customHeight="1">
      <c r="A218" s="34"/>
      <c r="B218" s="144"/>
      <c r="C218" s="145" t="s">
        <v>72</v>
      </c>
      <c r="D218" s="145" t="s">
        <v>157</v>
      </c>
      <c r="E218" s="146" t="s">
        <v>4634</v>
      </c>
      <c r="F218" s="147" t="s">
        <v>4635</v>
      </c>
      <c r="G218" s="148" t="s">
        <v>244</v>
      </c>
      <c r="H218" s="149">
        <v>4</v>
      </c>
      <c r="I218" s="150"/>
      <c r="J218" s="151">
        <f>ROUND(I218*H218,2)</f>
        <v>0</v>
      </c>
      <c r="K218" s="147" t="s">
        <v>3</v>
      </c>
      <c r="L218" s="35"/>
      <c r="M218" s="152" t="s">
        <v>3</v>
      </c>
      <c r="N218" s="153" t="s">
        <v>43</v>
      </c>
      <c r="O218" s="55"/>
      <c r="P218" s="154">
        <f>O218*H218</f>
        <v>0</v>
      </c>
      <c r="Q218" s="154">
        <v>0</v>
      </c>
      <c r="R218" s="154">
        <f>Q218*H218</f>
        <v>0</v>
      </c>
      <c r="S218" s="154">
        <v>0</v>
      </c>
      <c r="T218" s="155">
        <f>S218*H218</f>
        <v>0</v>
      </c>
      <c r="U218" s="34"/>
      <c r="V218" s="34"/>
      <c r="W218" s="34"/>
      <c r="X218" s="34"/>
      <c r="Y218" s="34"/>
      <c r="Z218" s="34"/>
      <c r="AA218" s="34"/>
      <c r="AB218" s="34"/>
      <c r="AC218" s="34"/>
      <c r="AD218" s="34"/>
      <c r="AE218" s="34"/>
      <c r="AR218" s="156" t="s">
        <v>93</v>
      </c>
      <c r="AT218" s="156" t="s">
        <v>157</v>
      </c>
      <c r="AU218" s="156" t="s">
        <v>15</v>
      </c>
      <c r="AY218" s="19" t="s">
        <v>154</v>
      </c>
      <c r="BE218" s="157">
        <f>IF(N218="základní",J218,0)</f>
        <v>0</v>
      </c>
      <c r="BF218" s="157">
        <f>IF(N218="snížená",J218,0)</f>
        <v>0</v>
      </c>
      <c r="BG218" s="157">
        <f>IF(N218="zákl. přenesená",J218,0)</f>
        <v>0</v>
      </c>
      <c r="BH218" s="157">
        <f>IF(N218="sníž. přenesená",J218,0)</f>
        <v>0</v>
      </c>
      <c r="BI218" s="157">
        <f>IF(N218="nulová",J218,0)</f>
        <v>0</v>
      </c>
      <c r="BJ218" s="19" t="s">
        <v>15</v>
      </c>
      <c r="BK218" s="157">
        <f>ROUND(I218*H218,2)</f>
        <v>0</v>
      </c>
      <c r="BL218" s="19" t="s">
        <v>93</v>
      </c>
      <c r="BM218" s="156" t="s">
        <v>1527</v>
      </c>
    </row>
    <row r="219" spans="1:65" s="2" customFormat="1" ht="16.5" customHeight="1">
      <c r="A219" s="34"/>
      <c r="B219" s="144"/>
      <c r="C219" s="145" t="s">
        <v>72</v>
      </c>
      <c r="D219" s="145" t="s">
        <v>157</v>
      </c>
      <c r="E219" s="146" t="s">
        <v>4636</v>
      </c>
      <c r="F219" s="147" t="s">
        <v>4637</v>
      </c>
      <c r="G219" s="148" t="s">
        <v>244</v>
      </c>
      <c r="H219" s="149">
        <v>4</v>
      </c>
      <c r="I219" s="150"/>
      <c r="J219" s="151">
        <f>ROUND(I219*H219,2)</f>
        <v>0</v>
      </c>
      <c r="K219" s="147" t="s">
        <v>3</v>
      </c>
      <c r="L219" s="35"/>
      <c r="M219" s="152" t="s">
        <v>3</v>
      </c>
      <c r="N219" s="153" t="s">
        <v>43</v>
      </c>
      <c r="O219" s="55"/>
      <c r="P219" s="154">
        <f>O219*H219</f>
        <v>0</v>
      </c>
      <c r="Q219" s="154">
        <v>0</v>
      </c>
      <c r="R219" s="154">
        <f>Q219*H219</f>
        <v>0</v>
      </c>
      <c r="S219" s="154">
        <v>0</v>
      </c>
      <c r="T219" s="155">
        <f>S219*H219</f>
        <v>0</v>
      </c>
      <c r="U219" s="34"/>
      <c r="V219" s="34"/>
      <c r="W219" s="34"/>
      <c r="X219" s="34"/>
      <c r="Y219" s="34"/>
      <c r="Z219" s="34"/>
      <c r="AA219" s="34"/>
      <c r="AB219" s="34"/>
      <c r="AC219" s="34"/>
      <c r="AD219" s="34"/>
      <c r="AE219" s="34"/>
      <c r="AR219" s="156" t="s">
        <v>93</v>
      </c>
      <c r="AT219" s="156" t="s">
        <v>157</v>
      </c>
      <c r="AU219" s="156" t="s">
        <v>15</v>
      </c>
      <c r="AY219" s="19" t="s">
        <v>154</v>
      </c>
      <c r="BE219" s="157">
        <f>IF(N219="základní",J219,0)</f>
        <v>0</v>
      </c>
      <c r="BF219" s="157">
        <f>IF(N219="snížená",J219,0)</f>
        <v>0</v>
      </c>
      <c r="BG219" s="157">
        <f>IF(N219="zákl. přenesená",J219,0)</f>
        <v>0</v>
      </c>
      <c r="BH219" s="157">
        <f>IF(N219="sníž. přenesená",J219,0)</f>
        <v>0</v>
      </c>
      <c r="BI219" s="157">
        <f>IF(N219="nulová",J219,0)</f>
        <v>0</v>
      </c>
      <c r="BJ219" s="19" t="s">
        <v>15</v>
      </c>
      <c r="BK219" s="157">
        <f>ROUND(I219*H219,2)</f>
        <v>0</v>
      </c>
      <c r="BL219" s="19" t="s">
        <v>93</v>
      </c>
      <c r="BM219" s="156" t="s">
        <v>1537</v>
      </c>
    </row>
    <row r="220" spans="2:63" s="12" customFormat="1" ht="25.95" customHeight="1">
      <c r="B220" s="131"/>
      <c r="D220" s="132" t="s">
        <v>71</v>
      </c>
      <c r="E220" s="133" t="s">
        <v>4638</v>
      </c>
      <c r="F220" s="133" t="s">
        <v>4639</v>
      </c>
      <c r="I220" s="134"/>
      <c r="J220" s="135">
        <f>BK220</f>
        <v>0</v>
      </c>
      <c r="L220" s="131"/>
      <c r="M220" s="136"/>
      <c r="N220" s="137"/>
      <c r="O220" s="137"/>
      <c r="P220" s="138">
        <f>P221+P222+P231</f>
        <v>0</v>
      </c>
      <c r="Q220" s="137"/>
      <c r="R220" s="138">
        <f>R221+R222+R231</f>
        <v>0</v>
      </c>
      <c r="S220" s="137"/>
      <c r="T220" s="139">
        <f>T221+T222+T231</f>
        <v>0</v>
      </c>
      <c r="AR220" s="132" t="s">
        <v>15</v>
      </c>
      <c r="AT220" s="140" t="s">
        <v>71</v>
      </c>
      <c r="AU220" s="140" t="s">
        <v>72</v>
      </c>
      <c r="AY220" s="132" t="s">
        <v>154</v>
      </c>
      <c r="BK220" s="141">
        <f>BK221+BK222+BK231</f>
        <v>0</v>
      </c>
    </row>
    <row r="221" spans="1:65" s="2" customFormat="1" ht="44.25" customHeight="1">
      <c r="A221" s="34"/>
      <c r="B221" s="144"/>
      <c r="C221" s="145" t="s">
        <v>15</v>
      </c>
      <c r="D221" s="145" t="s">
        <v>157</v>
      </c>
      <c r="E221" s="146" t="s">
        <v>4640</v>
      </c>
      <c r="F221" s="147" t="s">
        <v>4641</v>
      </c>
      <c r="G221" s="148" t="s">
        <v>3</v>
      </c>
      <c r="H221" s="149">
        <v>0</v>
      </c>
      <c r="I221" s="150"/>
      <c r="J221" s="151">
        <f>ROUND(I221*H221,2)</f>
        <v>0</v>
      </c>
      <c r="K221" s="147" t="s">
        <v>3</v>
      </c>
      <c r="L221" s="35"/>
      <c r="M221" s="152" t="s">
        <v>3</v>
      </c>
      <c r="N221" s="153" t="s">
        <v>43</v>
      </c>
      <c r="O221" s="55"/>
      <c r="P221" s="154">
        <f>O221*H221</f>
        <v>0</v>
      </c>
      <c r="Q221" s="154">
        <v>0</v>
      </c>
      <c r="R221" s="154">
        <f>Q221*H221</f>
        <v>0</v>
      </c>
      <c r="S221" s="154">
        <v>0</v>
      </c>
      <c r="T221" s="155">
        <f>S221*H221</f>
        <v>0</v>
      </c>
      <c r="U221" s="34"/>
      <c r="V221" s="34"/>
      <c r="W221" s="34"/>
      <c r="X221" s="34"/>
      <c r="Y221" s="34"/>
      <c r="Z221" s="34"/>
      <c r="AA221" s="34"/>
      <c r="AB221" s="34"/>
      <c r="AC221" s="34"/>
      <c r="AD221" s="34"/>
      <c r="AE221" s="34"/>
      <c r="AR221" s="156" t="s">
        <v>93</v>
      </c>
      <c r="AT221" s="156" t="s">
        <v>157</v>
      </c>
      <c r="AU221" s="156" t="s">
        <v>15</v>
      </c>
      <c r="AY221" s="19" t="s">
        <v>154</v>
      </c>
      <c r="BE221" s="157">
        <f>IF(N221="základní",J221,0)</f>
        <v>0</v>
      </c>
      <c r="BF221" s="157">
        <f>IF(N221="snížená",J221,0)</f>
        <v>0</v>
      </c>
      <c r="BG221" s="157">
        <f>IF(N221="zákl. přenesená",J221,0)</f>
        <v>0</v>
      </c>
      <c r="BH221" s="157">
        <f>IF(N221="sníž. přenesená",J221,0)</f>
        <v>0</v>
      </c>
      <c r="BI221" s="157">
        <f>IF(N221="nulová",J221,0)</f>
        <v>0</v>
      </c>
      <c r="BJ221" s="19" t="s">
        <v>15</v>
      </c>
      <c r="BK221" s="157">
        <f>ROUND(I221*H221,2)</f>
        <v>0</v>
      </c>
      <c r="BL221" s="19" t="s">
        <v>93</v>
      </c>
      <c r="BM221" s="156" t="s">
        <v>4642</v>
      </c>
    </row>
    <row r="222" spans="2:63" s="12" customFormat="1" ht="22.8" customHeight="1">
      <c r="B222" s="131"/>
      <c r="D222" s="132" t="s">
        <v>71</v>
      </c>
      <c r="E222" s="142" t="s">
        <v>4643</v>
      </c>
      <c r="F222" s="142" t="s">
        <v>209</v>
      </c>
      <c r="I222" s="134"/>
      <c r="J222" s="143">
        <f>BK222</f>
        <v>0</v>
      </c>
      <c r="L222" s="131"/>
      <c r="M222" s="136"/>
      <c r="N222" s="137"/>
      <c r="O222" s="137"/>
      <c r="P222" s="138">
        <f>SUM(P223:P230)</f>
        <v>0</v>
      </c>
      <c r="Q222" s="137"/>
      <c r="R222" s="138">
        <f>SUM(R223:R230)</f>
        <v>0</v>
      </c>
      <c r="S222" s="137"/>
      <c r="T222" s="139">
        <f>SUM(T223:T230)</f>
        <v>0</v>
      </c>
      <c r="AR222" s="132" t="s">
        <v>15</v>
      </c>
      <c r="AT222" s="140" t="s">
        <v>71</v>
      </c>
      <c r="AU222" s="140" t="s">
        <v>15</v>
      </c>
      <c r="AY222" s="132" t="s">
        <v>154</v>
      </c>
      <c r="BK222" s="141">
        <f>SUM(BK223:BK230)</f>
        <v>0</v>
      </c>
    </row>
    <row r="223" spans="1:65" s="2" customFormat="1" ht="24.15" customHeight="1">
      <c r="A223" s="34"/>
      <c r="B223" s="144"/>
      <c r="C223" s="145" t="s">
        <v>72</v>
      </c>
      <c r="D223" s="145" t="s">
        <v>157</v>
      </c>
      <c r="E223" s="146" t="s">
        <v>4644</v>
      </c>
      <c r="F223" s="147" t="s">
        <v>4645</v>
      </c>
      <c r="G223" s="148" t="s">
        <v>3834</v>
      </c>
      <c r="H223" s="149">
        <v>38</v>
      </c>
      <c r="I223" s="150"/>
      <c r="J223" s="151">
        <f aca="true" t="shared" si="50" ref="J223:J230">ROUND(I223*H223,2)</f>
        <v>0</v>
      </c>
      <c r="K223" s="147" t="s">
        <v>3</v>
      </c>
      <c r="L223" s="35"/>
      <c r="M223" s="152" t="s">
        <v>3</v>
      </c>
      <c r="N223" s="153" t="s">
        <v>43</v>
      </c>
      <c r="O223" s="55"/>
      <c r="P223" s="154">
        <f aca="true" t="shared" si="51" ref="P223:P230">O223*H223</f>
        <v>0</v>
      </c>
      <c r="Q223" s="154">
        <v>0</v>
      </c>
      <c r="R223" s="154">
        <f aca="true" t="shared" si="52" ref="R223:R230">Q223*H223</f>
        <v>0</v>
      </c>
      <c r="S223" s="154">
        <v>0</v>
      </c>
      <c r="T223" s="155">
        <f aca="true" t="shared" si="53" ref="T223:T230">S223*H223</f>
        <v>0</v>
      </c>
      <c r="U223" s="34"/>
      <c r="V223" s="34"/>
      <c r="W223" s="34"/>
      <c r="X223" s="34"/>
      <c r="Y223" s="34"/>
      <c r="Z223" s="34"/>
      <c r="AA223" s="34"/>
      <c r="AB223" s="34"/>
      <c r="AC223" s="34"/>
      <c r="AD223" s="34"/>
      <c r="AE223" s="34"/>
      <c r="AR223" s="156" t="s">
        <v>93</v>
      </c>
      <c r="AT223" s="156" t="s">
        <v>157</v>
      </c>
      <c r="AU223" s="156" t="s">
        <v>80</v>
      </c>
      <c r="AY223" s="19" t="s">
        <v>154</v>
      </c>
      <c r="BE223" s="157">
        <f aca="true" t="shared" si="54" ref="BE223:BE230">IF(N223="základní",J223,0)</f>
        <v>0</v>
      </c>
      <c r="BF223" s="157">
        <f aca="true" t="shared" si="55" ref="BF223:BF230">IF(N223="snížená",J223,0)</f>
        <v>0</v>
      </c>
      <c r="BG223" s="157">
        <f aca="true" t="shared" si="56" ref="BG223:BG230">IF(N223="zákl. přenesená",J223,0)</f>
        <v>0</v>
      </c>
      <c r="BH223" s="157">
        <f aca="true" t="shared" si="57" ref="BH223:BH230">IF(N223="sníž. přenesená",J223,0)</f>
        <v>0</v>
      </c>
      <c r="BI223" s="157">
        <f aca="true" t="shared" si="58" ref="BI223:BI230">IF(N223="nulová",J223,0)</f>
        <v>0</v>
      </c>
      <c r="BJ223" s="19" t="s">
        <v>15</v>
      </c>
      <c r="BK223" s="157">
        <f aca="true" t="shared" si="59" ref="BK223:BK230">ROUND(I223*H223,2)</f>
        <v>0</v>
      </c>
      <c r="BL223" s="19" t="s">
        <v>93</v>
      </c>
      <c r="BM223" s="156" t="s">
        <v>1545</v>
      </c>
    </row>
    <row r="224" spans="1:65" s="2" customFormat="1" ht="37.8" customHeight="1">
      <c r="A224" s="34"/>
      <c r="B224" s="144"/>
      <c r="C224" s="145" t="s">
        <v>72</v>
      </c>
      <c r="D224" s="145" t="s">
        <v>157</v>
      </c>
      <c r="E224" s="146" t="s">
        <v>4646</v>
      </c>
      <c r="F224" s="147" t="s">
        <v>4647</v>
      </c>
      <c r="G224" s="148" t="s">
        <v>3834</v>
      </c>
      <c r="H224" s="149">
        <v>3</v>
      </c>
      <c r="I224" s="150"/>
      <c r="J224" s="151">
        <f t="shared" si="50"/>
        <v>0</v>
      </c>
      <c r="K224" s="147" t="s">
        <v>3</v>
      </c>
      <c r="L224" s="35"/>
      <c r="M224" s="152" t="s">
        <v>3</v>
      </c>
      <c r="N224" s="153" t="s">
        <v>43</v>
      </c>
      <c r="O224" s="55"/>
      <c r="P224" s="154">
        <f t="shared" si="51"/>
        <v>0</v>
      </c>
      <c r="Q224" s="154">
        <v>0</v>
      </c>
      <c r="R224" s="154">
        <f t="shared" si="52"/>
        <v>0</v>
      </c>
      <c r="S224" s="154">
        <v>0</v>
      </c>
      <c r="T224" s="155">
        <f t="shared" si="53"/>
        <v>0</v>
      </c>
      <c r="U224" s="34"/>
      <c r="V224" s="34"/>
      <c r="W224" s="34"/>
      <c r="X224" s="34"/>
      <c r="Y224" s="34"/>
      <c r="Z224" s="34"/>
      <c r="AA224" s="34"/>
      <c r="AB224" s="34"/>
      <c r="AC224" s="34"/>
      <c r="AD224" s="34"/>
      <c r="AE224" s="34"/>
      <c r="AR224" s="156" t="s">
        <v>93</v>
      </c>
      <c r="AT224" s="156" t="s">
        <v>157</v>
      </c>
      <c r="AU224" s="156" t="s">
        <v>80</v>
      </c>
      <c r="AY224" s="19" t="s">
        <v>154</v>
      </c>
      <c r="BE224" s="157">
        <f t="shared" si="54"/>
        <v>0</v>
      </c>
      <c r="BF224" s="157">
        <f t="shared" si="55"/>
        <v>0</v>
      </c>
      <c r="BG224" s="157">
        <f t="shared" si="56"/>
        <v>0</v>
      </c>
      <c r="BH224" s="157">
        <f t="shared" si="57"/>
        <v>0</v>
      </c>
      <c r="BI224" s="157">
        <f t="shared" si="58"/>
        <v>0</v>
      </c>
      <c r="BJ224" s="19" t="s">
        <v>15</v>
      </c>
      <c r="BK224" s="157">
        <f t="shared" si="59"/>
        <v>0</v>
      </c>
      <c r="BL224" s="19" t="s">
        <v>93</v>
      </c>
      <c r="BM224" s="156" t="s">
        <v>1549</v>
      </c>
    </row>
    <row r="225" spans="1:65" s="2" customFormat="1" ht="24.15" customHeight="1">
      <c r="A225" s="34"/>
      <c r="B225" s="144"/>
      <c r="C225" s="145" t="s">
        <v>72</v>
      </c>
      <c r="D225" s="145" t="s">
        <v>157</v>
      </c>
      <c r="E225" s="146" t="s">
        <v>4648</v>
      </c>
      <c r="F225" s="147" t="s">
        <v>4649</v>
      </c>
      <c r="G225" s="148" t="s">
        <v>3834</v>
      </c>
      <c r="H225" s="149">
        <v>13</v>
      </c>
      <c r="I225" s="150"/>
      <c r="J225" s="151">
        <f t="shared" si="50"/>
        <v>0</v>
      </c>
      <c r="K225" s="147" t="s">
        <v>3</v>
      </c>
      <c r="L225" s="35"/>
      <c r="M225" s="152" t="s">
        <v>3</v>
      </c>
      <c r="N225" s="153" t="s">
        <v>43</v>
      </c>
      <c r="O225" s="55"/>
      <c r="P225" s="154">
        <f t="shared" si="51"/>
        <v>0</v>
      </c>
      <c r="Q225" s="154">
        <v>0</v>
      </c>
      <c r="R225" s="154">
        <f t="shared" si="52"/>
        <v>0</v>
      </c>
      <c r="S225" s="154">
        <v>0</v>
      </c>
      <c r="T225" s="155">
        <f t="shared" si="53"/>
        <v>0</v>
      </c>
      <c r="U225" s="34"/>
      <c r="V225" s="34"/>
      <c r="W225" s="34"/>
      <c r="X225" s="34"/>
      <c r="Y225" s="34"/>
      <c r="Z225" s="34"/>
      <c r="AA225" s="34"/>
      <c r="AB225" s="34"/>
      <c r="AC225" s="34"/>
      <c r="AD225" s="34"/>
      <c r="AE225" s="34"/>
      <c r="AR225" s="156" t="s">
        <v>93</v>
      </c>
      <c r="AT225" s="156" t="s">
        <v>157</v>
      </c>
      <c r="AU225" s="156" t="s">
        <v>80</v>
      </c>
      <c r="AY225" s="19" t="s">
        <v>154</v>
      </c>
      <c r="BE225" s="157">
        <f t="shared" si="54"/>
        <v>0</v>
      </c>
      <c r="BF225" s="157">
        <f t="shared" si="55"/>
        <v>0</v>
      </c>
      <c r="BG225" s="157">
        <f t="shared" si="56"/>
        <v>0</v>
      </c>
      <c r="BH225" s="157">
        <f t="shared" si="57"/>
        <v>0</v>
      </c>
      <c r="BI225" s="157">
        <f t="shared" si="58"/>
        <v>0</v>
      </c>
      <c r="BJ225" s="19" t="s">
        <v>15</v>
      </c>
      <c r="BK225" s="157">
        <f t="shared" si="59"/>
        <v>0</v>
      </c>
      <c r="BL225" s="19" t="s">
        <v>93</v>
      </c>
      <c r="BM225" s="156" t="s">
        <v>1557</v>
      </c>
    </row>
    <row r="226" spans="1:65" s="2" customFormat="1" ht="24.15" customHeight="1">
      <c r="A226" s="34"/>
      <c r="B226" s="144"/>
      <c r="C226" s="145" t="s">
        <v>72</v>
      </c>
      <c r="D226" s="145" t="s">
        <v>157</v>
      </c>
      <c r="E226" s="146" t="s">
        <v>4650</v>
      </c>
      <c r="F226" s="147" t="s">
        <v>4651</v>
      </c>
      <c r="G226" s="148" t="s">
        <v>3834</v>
      </c>
      <c r="H226" s="149">
        <v>6</v>
      </c>
      <c r="I226" s="150"/>
      <c r="J226" s="151">
        <f t="shared" si="50"/>
        <v>0</v>
      </c>
      <c r="K226" s="147" t="s">
        <v>3</v>
      </c>
      <c r="L226" s="35"/>
      <c r="M226" s="152" t="s">
        <v>3</v>
      </c>
      <c r="N226" s="153" t="s">
        <v>43</v>
      </c>
      <c r="O226" s="55"/>
      <c r="P226" s="154">
        <f t="shared" si="51"/>
        <v>0</v>
      </c>
      <c r="Q226" s="154">
        <v>0</v>
      </c>
      <c r="R226" s="154">
        <f t="shared" si="52"/>
        <v>0</v>
      </c>
      <c r="S226" s="154">
        <v>0</v>
      </c>
      <c r="T226" s="155">
        <f t="shared" si="53"/>
        <v>0</v>
      </c>
      <c r="U226" s="34"/>
      <c r="V226" s="34"/>
      <c r="W226" s="34"/>
      <c r="X226" s="34"/>
      <c r="Y226" s="34"/>
      <c r="Z226" s="34"/>
      <c r="AA226" s="34"/>
      <c r="AB226" s="34"/>
      <c r="AC226" s="34"/>
      <c r="AD226" s="34"/>
      <c r="AE226" s="34"/>
      <c r="AR226" s="156" t="s">
        <v>93</v>
      </c>
      <c r="AT226" s="156" t="s">
        <v>157</v>
      </c>
      <c r="AU226" s="156" t="s">
        <v>80</v>
      </c>
      <c r="AY226" s="19" t="s">
        <v>154</v>
      </c>
      <c r="BE226" s="157">
        <f t="shared" si="54"/>
        <v>0</v>
      </c>
      <c r="BF226" s="157">
        <f t="shared" si="55"/>
        <v>0</v>
      </c>
      <c r="BG226" s="157">
        <f t="shared" si="56"/>
        <v>0</v>
      </c>
      <c r="BH226" s="157">
        <f t="shared" si="57"/>
        <v>0</v>
      </c>
      <c r="BI226" s="157">
        <f t="shared" si="58"/>
        <v>0</v>
      </c>
      <c r="BJ226" s="19" t="s">
        <v>15</v>
      </c>
      <c r="BK226" s="157">
        <f t="shared" si="59"/>
        <v>0</v>
      </c>
      <c r="BL226" s="19" t="s">
        <v>93</v>
      </c>
      <c r="BM226" s="156" t="s">
        <v>1566</v>
      </c>
    </row>
    <row r="227" spans="1:65" s="2" customFormat="1" ht="24.15" customHeight="1">
      <c r="A227" s="34"/>
      <c r="B227" s="144"/>
      <c r="C227" s="145" t="s">
        <v>72</v>
      </c>
      <c r="D227" s="145" t="s">
        <v>157</v>
      </c>
      <c r="E227" s="146" t="s">
        <v>4652</v>
      </c>
      <c r="F227" s="147" t="s">
        <v>4653</v>
      </c>
      <c r="G227" s="148" t="s">
        <v>3834</v>
      </c>
      <c r="H227" s="149">
        <v>8</v>
      </c>
      <c r="I227" s="150"/>
      <c r="J227" s="151">
        <f t="shared" si="50"/>
        <v>0</v>
      </c>
      <c r="K227" s="147" t="s">
        <v>3</v>
      </c>
      <c r="L227" s="35"/>
      <c r="M227" s="152" t="s">
        <v>3</v>
      </c>
      <c r="N227" s="153" t="s">
        <v>43</v>
      </c>
      <c r="O227" s="55"/>
      <c r="P227" s="154">
        <f t="shared" si="51"/>
        <v>0</v>
      </c>
      <c r="Q227" s="154">
        <v>0</v>
      </c>
      <c r="R227" s="154">
        <f t="shared" si="52"/>
        <v>0</v>
      </c>
      <c r="S227" s="154">
        <v>0</v>
      </c>
      <c r="T227" s="155">
        <f t="shared" si="53"/>
        <v>0</v>
      </c>
      <c r="U227" s="34"/>
      <c r="V227" s="34"/>
      <c r="W227" s="34"/>
      <c r="X227" s="34"/>
      <c r="Y227" s="34"/>
      <c r="Z227" s="34"/>
      <c r="AA227" s="34"/>
      <c r="AB227" s="34"/>
      <c r="AC227" s="34"/>
      <c r="AD227" s="34"/>
      <c r="AE227" s="34"/>
      <c r="AR227" s="156" t="s">
        <v>93</v>
      </c>
      <c r="AT227" s="156" t="s">
        <v>157</v>
      </c>
      <c r="AU227" s="156" t="s">
        <v>80</v>
      </c>
      <c r="AY227" s="19" t="s">
        <v>154</v>
      </c>
      <c r="BE227" s="157">
        <f t="shared" si="54"/>
        <v>0</v>
      </c>
      <c r="BF227" s="157">
        <f t="shared" si="55"/>
        <v>0</v>
      </c>
      <c r="BG227" s="157">
        <f t="shared" si="56"/>
        <v>0</v>
      </c>
      <c r="BH227" s="157">
        <f t="shared" si="57"/>
        <v>0</v>
      </c>
      <c r="BI227" s="157">
        <f t="shared" si="58"/>
        <v>0</v>
      </c>
      <c r="BJ227" s="19" t="s">
        <v>15</v>
      </c>
      <c r="BK227" s="157">
        <f t="shared" si="59"/>
        <v>0</v>
      </c>
      <c r="BL227" s="19" t="s">
        <v>93</v>
      </c>
      <c r="BM227" s="156" t="s">
        <v>1591</v>
      </c>
    </row>
    <row r="228" spans="1:65" s="2" customFormat="1" ht="24.15" customHeight="1">
      <c r="A228" s="34"/>
      <c r="B228" s="144"/>
      <c r="C228" s="145" t="s">
        <v>72</v>
      </c>
      <c r="D228" s="145" t="s">
        <v>157</v>
      </c>
      <c r="E228" s="146" t="s">
        <v>4654</v>
      </c>
      <c r="F228" s="147" t="s">
        <v>4655</v>
      </c>
      <c r="G228" s="148" t="s">
        <v>3834</v>
      </c>
      <c r="H228" s="149">
        <v>9</v>
      </c>
      <c r="I228" s="150"/>
      <c r="J228" s="151">
        <f t="shared" si="50"/>
        <v>0</v>
      </c>
      <c r="K228" s="147" t="s">
        <v>3</v>
      </c>
      <c r="L228" s="35"/>
      <c r="M228" s="152" t="s">
        <v>3</v>
      </c>
      <c r="N228" s="153" t="s">
        <v>43</v>
      </c>
      <c r="O228" s="55"/>
      <c r="P228" s="154">
        <f t="shared" si="51"/>
        <v>0</v>
      </c>
      <c r="Q228" s="154">
        <v>0</v>
      </c>
      <c r="R228" s="154">
        <f t="shared" si="52"/>
        <v>0</v>
      </c>
      <c r="S228" s="154">
        <v>0</v>
      </c>
      <c r="T228" s="155">
        <f t="shared" si="53"/>
        <v>0</v>
      </c>
      <c r="U228" s="34"/>
      <c r="V228" s="34"/>
      <c r="W228" s="34"/>
      <c r="X228" s="34"/>
      <c r="Y228" s="34"/>
      <c r="Z228" s="34"/>
      <c r="AA228" s="34"/>
      <c r="AB228" s="34"/>
      <c r="AC228" s="34"/>
      <c r="AD228" s="34"/>
      <c r="AE228" s="34"/>
      <c r="AR228" s="156" t="s">
        <v>93</v>
      </c>
      <c r="AT228" s="156" t="s">
        <v>157</v>
      </c>
      <c r="AU228" s="156" t="s">
        <v>80</v>
      </c>
      <c r="AY228" s="19" t="s">
        <v>154</v>
      </c>
      <c r="BE228" s="157">
        <f t="shared" si="54"/>
        <v>0</v>
      </c>
      <c r="BF228" s="157">
        <f t="shared" si="55"/>
        <v>0</v>
      </c>
      <c r="BG228" s="157">
        <f t="shared" si="56"/>
        <v>0</v>
      </c>
      <c r="BH228" s="157">
        <f t="shared" si="57"/>
        <v>0</v>
      </c>
      <c r="BI228" s="157">
        <f t="shared" si="58"/>
        <v>0</v>
      </c>
      <c r="BJ228" s="19" t="s">
        <v>15</v>
      </c>
      <c r="BK228" s="157">
        <f t="shared" si="59"/>
        <v>0</v>
      </c>
      <c r="BL228" s="19" t="s">
        <v>93</v>
      </c>
      <c r="BM228" s="156" t="s">
        <v>1601</v>
      </c>
    </row>
    <row r="229" spans="1:65" s="2" customFormat="1" ht="16.5" customHeight="1">
      <c r="A229" s="34"/>
      <c r="B229" s="144"/>
      <c r="C229" s="145" t="s">
        <v>72</v>
      </c>
      <c r="D229" s="145" t="s">
        <v>157</v>
      </c>
      <c r="E229" s="146" t="s">
        <v>4656</v>
      </c>
      <c r="F229" s="147" t="s">
        <v>4657</v>
      </c>
      <c r="G229" s="148" t="s">
        <v>3834</v>
      </c>
      <c r="H229" s="149">
        <v>1</v>
      </c>
      <c r="I229" s="150"/>
      <c r="J229" s="151">
        <f t="shared" si="50"/>
        <v>0</v>
      </c>
      <c r="K229" s="147" t="s">
        <v>3</v>
      </c>
      <c r="L229" s="35"/>
      <c r="M229" s="152" t="s">
        <v>3</v>
      </c>
      <c r="N229" s="153" t="s">
        <v>43</v>
      </c>
      <c r="O229" s="55"/>
      <c r="P229" s="154">
        <f t="shared" si="51"/>
        <v>0</v>
      </c>
      <c r="Q229" s="154">
        <v>0</v>
      </c>
      <c r="R229" s="154">
        <f t="shared" si="52"/>
        <v>0</v>
      </c>
      <c r="S229" s="154">
        <v>0</v>
      </c>
      <c r="T229" s="155">
        <f t="shared" si="53"/>
        <v>0</v>
      </c>
      <c r="U229" s="34"/>
      <c r="V229" s="34"/>
      <c r="W229" s="34"/>
      <c r="X229" s="34"/>
      <c r="Y229" s="34"/>
      <c r="Z229" s="34"/>
      <c r="AA229" s="34"/>
      <c r="AB229" s="34"/>
      <c r="AC229" s="34"/>
      <c r="AD229" s="34"/>
      <c r="AE229" s="34"/>
      <c r="AR229" s="156" t="s">
        <v>93</v>
      </c>
      <c r="AT229" s="156" t="s">
        <v>157</v>
      </c>
      <c r="AU229" s="156" t="s">
        <v>80</v>
      </c>
      <c r="AY229" s="19" t="s">
        <v>154</v>
      </c>
      <c r="BE229" s="157">
        <f t="shared" si="54"/>
        <v>0</v>
      </c>
      <c r="BF229" s="157">
        <f t="shared" si="55"/>
        <v>0</v>
      </c>
      <c r="BG229" s="157">
        <f t="shared" si="56"/>
        <v>0</v>
      </c>
      <c r="BH229" s="157">
        <f t="shared" si="57"/>
        <v>0</v>
      </c>
      <c r="BI229" s="157">
        <f t="shared" si="58"/>
        <v>0</v>
      </c>
      <c r="BJ229" s="19" t="s">
        <v>15</v>
      </c>
      <c r="BK229" s="157">
        <f t="shared" si="59"/>
        <v>0</v>
      </c>
      <c r="BL229" s="19" t="s">
        <v>93</v>
      </c>
      <c r="BM229" s="156" t="s">
        <v>1611</v>
      </c>
    </row>
    <row r="230" spans="1:65" s="2" customFormat="1" ht="16.5" customHeight="1">
      <c r="A230" s="34"/>
      <c r="B230" s="144"/>
      <c r="C230" s="145" t="s">
        <v>72</v>
      </c>
      <c r="D230" s="145" t="s">
        <v>157</v>
      </c>
      <c r="E230" s="146" t="s">
        <v>4658</v>
      </c>
      <c r="F230" s="147" t="s">
        <v>4659</v>
      </c>
      <c r="G230" s="148" t="s">
        <v>3834</v>
      </c>
      <c r="H230" s="149">
        <v>78</v>
      </c>
      <c r="I230" s="150"/>
      <c r="J230" s="151">
        <f t="shared" si="50"/>
        <v>0</v>
      </c>
      <c r="K230" s="147" t="s">
        <v>3</v>
      </c>
      <c r="L230" s="35"/>
      <c r="M230" s="152" t="s">
        <v>3</v>
      </c>
      <c r="N230" s="153" t="s">
        <v>43</v>
      </c>
      <c r="O230" s="55"/>
      <c r="P230" s="154">
        <f t="shared" si="51"/>
        <v>0</v>
      </c>
      <c r="Q230" s="154">
        <v>0</v>
      </c>
      <c r="R230" s="154">
        <f t="shared" si="52"/>
        <v>0</v>
      </c>
      <c r="S230" s="154">
        <v>0</v>
      </c>
      <c r="T230" s="155">
        <f t="shared" si="53"/>
        <v>0</v>
      </c>
      <c r="U230" s="34"/>
      <c r="V230" s="34"/>
      <c r="W230" s="34"/>
      <c r="X230" s="34"/>
      <c r="Y230" s="34"/>
      <c r="Z230" s="34"/>
      <c r="AA230" s="34"/>
      <c r="AB230" s="34"/>
      <c r="AC230" s="34"/>
      <c r="AD230" s="34"/>
      <c r="AE230" s="34"/>
      <c r="AR230" s="156" t="s">
        <v>93</v>
      </c>
      <c r="AT230" s="156" t="s">
        <v>157</v>
      </c>
      <c r="AU230" s="156" t="s">
        <v>80</v>
      </c>
      <c r="AY230" s="19" t="s">
        <v>154</v>
      </c>
      <c r="BE230" s="157">
        <f t="shared" si="54"/>
        <v>0</v>
      </c>
      <c r="BF230" s="157">
        <f t="shared" si="55"/>
        <v>0</v>
      </c>
      <c r="BG230" s="157">
        <f t="shared" si="56"/>
        <v>0</v>
      </c>
      <c r="BH230" s="157">
        <f t="shared" si="57"/>
        <v>0</v>
      </c>
      <c r="BI230" s="157">
        <f t="shared" si="58"/>
        <v>0</v>
      </c>
      <c r="BJ230" s="19" t="s">
        <v>15</v>
      </c>
      <c r="BK230" s="157">
        <f t="shared" si="59"/>
        <v>0</v>
      </c>
      <c r="BL230" s="19" t="s">
        <v>93</v>
      </c>
      <c r="BM230" s="156" t="s">
        <v>1625</v>
      </c>
    </row>
    <row r="231" spans="2:63" s="12" customFormat="1" ht="22.8" customHeight="1">
      <c r="B231" s="131"/>
      <c r="D231" s="132" t="s">
        <v>71</v>
      </c>
      <c r="E231" s="142" t="s">
        <v>4660</v>
      </c>
      <c r="F231" s="142" t="s">
        <v>216</v>
      </c>
      <c r="I231" s="134"/>
      <c r="J231" s="143">
        <f>BK231</f>
        <v>0</v>
      </c>
      <c r="L231" s="131"/>
      <c r="M231" s="136"/>
      <c r="N231" s="137"/>
      <c r="O231" s="137"/>
      <c r="P231" s="138">
        <f>SUM(P232:P242)</f>
        <v>0</v>
      </c>
      <c r="Q231" s="137"/>
      <c r="R231" s="138">
        <f>SUM(R232:R242)</f>
        <v>0</v>
      </c>
      <c r="S231" s="137"/>
      <c r="T231" s="139">
        <f>SUM(T232:T242)</f>
        <v>0</v>
      </c>
      <c r="AR231" s="132" t="s">
        <v>15</v>
      </c>
      <c r="AT231" s="140" t="s">
        <v>71</v>
      </c>
      <c r="AU231" s="140" t="s">
        <v>15</v>
      </c>
      <c r="AY231" s="132" t="s">
        <v>154</v>
      </c>
      <c r="BK231" s="141">
        <f>SUM(BK232:BK242)</f>
        <v>0</v>
      </c>
    </row>
    <row r="232" spans="1:65" s="2" customFormat="1" ht="24.15" customHeight="1">
      <c r="A232" s="34"/>
      <c r="B232" s="144"/>
      <c r="C232" s="145" t="s">
        <v>72</v>
      </c>
      <c r="D232" s="145" t="s">
        <v>157</v>
      </c>
      <c r="E232" s="146" t="s">
        <v>4661</v>
      </c>
      <c r="F232" s="147" t="s">
        <v>4662</v>
      </c>
      <c r="G232" s="148" t="s">
        <v>3834</v>
      </c>
      <c r="H232" s="149">
        <v>72</v>
      </c>
      <c r="I232" s="150"/>
      <c r="J232" s="151">
        <f aca="true" t="shared" si="60" ref="J232:J242">ROUND(I232*H232,2)</f>
        <v>0</v>
      </c>
      <c r="K232" s="147" t="s">
        <v>3</v>
      </c>
      <c r="L232" s="35"/>
      <c r="M232" s="152" t="s">
        <v>3</v>
      </c>
      <c r="N232" s="153" t="s">
        <v>43</v>
      </c>
      <c r="O232" s="55"/>
      <c r="P232" s="154">
        <f aca="true" t="shared" si="61" ref="P232:P242">O232*H232</f>
        <v>0</v>
      </c>
      <c r="Q232" s="154">
        <v>0</v>
      </c>
      <c r="R232" s="154">
        <f aca="true" t="shared" si="62" ref="R232:R242">Q232*H232</f>
        <v>0</v>
      </c>
      <c r="S232" s="154">
        <v>0</v>
      </c>
      <c r="T232" s="155">
        <f aca="true" t="shared" si="63" ref="T232:T242">S232*H232</f>
        <v>0</v>
      </c>
      <c r="U232" s="34"/>
      <c r="V232" s="34"/>
      <c r="W232" s="34"/>
      <c r="X232" s="34"/>
      <c r="Y232" s="34"/>
      <c r="Z232" s="34"/>
      <c r="AA232" s="34"/>
      <c r="AB232" s="34"/>
      <c r="AC232" s="34"/>
      <c r="AD232" s="34"/>
      <c r="AE232" s="34"/>
      <c r="AR232" s="156" t="s">
        <v>93</v>
      </c>
      <c r="AT232" s="156" t="s">
        <v>157</v>
      </c>
      <c r="AU232" s="156" t="s">
        <v>80</v>
      </c>
      <c r="AY232" s="19" t="s">
        <v>154</v>
      </c>
      <c r="BE232" s="157">
        <f aca="true" t="shared" si="64" ref="BE232:BE242">IF(N232="základní",J232,0)</f>
        <v>0</v>
      </c>
      <c r="BF232" s="157">
        <f aca="true" t="shared" si="65" ref="BF232:BF242">IF(N232="snížená",J232,0)</f>
        <v>0</v>
      </c>
      <c r="BG232" s="157">
        <f aca="true" t="shared" si="66" ref="BG232:BG242">IF(N232="zákl. přenesená",J232,0)</f>
        <v>0</v>
      </c>
      <c r="BH232" s="157">
        <f aca="true" t="shared" si="67" ref="BH232:BH242">IF(N232="sníž. přenesená",J232,0)</f>
        <v>0</v>
      </c>
      <c r="BI232" s="157">
        <f aca="true" t="shared" si="68" ref="BI232:BI242">IF(N232="nulová",J232,0)</f>
        <v>0</v>
      </c>
      <c r="BJ232" s="19" t="s">
        <v>15</v>
      </c>
      <c r="BK232" s="157">
        <f aca="true" t="shared" si="69" ref="BK232:BK242">ROUND(I232*H232,2)</f>
        <v>0</v>
      </c>
      <c r="BL232" s="19" t="s">
        <v>93</v>
      </c>
      <c r="BM232" s="156" t="s">
        <v>1668</v>
      </c>
    </row>
    <row r="233" spans="1:65" s="2" customFormat="1" ht="37.8" customHeight="1">
      <c r="A233" s="34"/>
      <c r="B233" s="144"/>
      <c r="C233" s="145" t="s">
        <v>72</v>
      </c>
      <c r="D233" s="145" t="s">
        <v>157</v>
      </c>
      <c r="E233" s="146" t="s">
        <v>4663</v>
      </c>
      <c r="F233" s="147" t="s">
        <v>4664</v>
      </c>
      <c r="G233" s="148" t="s">
        <v>3834</v>
      </c>
      <c r="H233" s="149">
        <v>6</v>
      </c>
      <c r="I233" s="150"/>
      <c r="J233" s="151">
        <f t="shared" si="60"/>
        <v>0</v>
      </c>
      <c r="K233" s="147" t="s">
        <v>3</v>
      </c>
      <c r="L233" s="35"/>
      <c r="M233" s="152" t="s">
        <v>3</v>
      </c>
      <c r="N233" s="153" t="s">
        <v>43</v>
      </c>
      <c r="O233" s="55"/>
      <c r="P233" s="154">
        <f t="shared" si="61"/>
        <v>0</v>
      </c>
      <c r="Q233" s="154">
        <v>0</v>
      </c>
      <c r="R233" s="154">
        <f t="shared" si="62"/>
        <v>0</v>
      </c>
      <c r="S233" s="154">
        <v>0</v>
      </c>
      <c r="T233" s="155">
        <f t="shared" si="63"/>
        <v>0</v>
      </c>
      <c r="U233" s="34"/>
      <c r="V233" s="34"/>
      <c r="W233" s="34"/>
      <c r="X233" s="34"/>
      <c r="Y233" s="34"/>
      <c r="Z233" s="34"/>
      <c r="AA233" s="34"/>
      <c r="AB233" s="34"/>
      <c r="AC233" s="34"/>
      <c r="AD233" s="34"/>
      <c r="AE233" s="34"/>
      <c r="AR233" s="156" t="s">
        <v>93</v>
      </c>
      <c r="AT233" s="156" t="s">
        <v>157</v>
      </c>
      <c r="AU233" s="156" t="s">
        <v>80</v>
      </c>
      <c r="AY233" s="19" t="s">
        <v>154</v>
      </c>
      <c r="BE233" s="157">
        <f t="shared" si="64"/>
        <v>0</v>
      </c>
      <c r="BF233" s="157">
        <f t="shared" si="65"/>
        <v>0</v>
      </c>
      <c r="BG233" s="157">
        <f t="shared" si="66"/>
        <v>0</v>
      </c>
      <c r="BH233" s="157">
        <f t="shared" si="67"/>
        <v>0</v>
      </c>
      <c r="BI233" s="157">
        <f t="shared" si="68"/>
        <v>0</v>
      </c>
      <c r="BJ233" s="19" t="s">
        <v>15</v>
      </c>
      <c r="BK233" s="157">
        <f t="shared" si="69"/>
        <v>0</v>
      </c>
      <c r="BL233" s="19" t="s">
        <v>93</v>
      </c>
      <c r="BM233" s="156" t="s">
        <v>1679</v>
      </c>
    </row>
    <row r="234" spans="1:65" s="2" customFormat="1" ht="24.15" customHeight="1">
      <c r="A234" s="34"/>
      <c r="B234" s="144"/>
      <c r="C234" s="145" t="s">
        <v>72</v>
      </c>
      <c r="D234" s="145" t="s">
        <v>157</v>
      </c>
      <c r="E234" s="146" t="s">
        <v>4665</v>
      </c>
      <c r="F234" s="147" t="s">
        <v>4666</v>
      </c>
      <c r="G234" s="148" t="s">
        <v>3834</v>
      </c>
      <c r="H234" s="149">
        <v>8</v>
      </c>
      <c r="I234" s="150"/>
      <c r="J234" s="151">
        <f t="shared" si="60"/>
        <v>0</v>
      </c>
      <c r="K234" s="147" t="s">
        <v>3</v>
      </c>
      <c r="L234" s="35"/>
      <c r="M234" s="152" t="s">
        <v>3</v>
      </c>
      <c r="N234" s="153" t="s">
        <v>43</v>
      </c>
      <c r="O234" s="55"/>
      <c r="P234" s="154">
        <f t="shared" si="61"/>
        <v>0</v>
      </c>
      <c r="Q234" s="154">
        <v>0</v>
      </c>
      <c r="R234" s="154">
        <f t="shared" si="62"/>
        <v>0</v>
      </c>
      <c r="S234" s="154">
        <v>0</v>
      </c>
      <c r="T234" s="155">
        <f t="shared" si="63"/>
        <v>0</v>
      </c>
      <c r="U234" s="34"/>
      <c r="V234" s="34"/>
      <c r="W234" s="34"/>
      <c r="X234" s="34"/>
      <c r="Y234" s="34"/>
      <c r="Z234" s="34"/>
      <c r="AA234" s="34"/>
      <c r="AB234" s="34"/>
      <c r="AC234" s="34"/>
      <c r="AD234" s="34"/>
      <c r="AE234" s="34"/>
      <c r="AR234" s="156" t="s">
        <v>93</v>
      </c>
      <c r="AT234" s="156" t="s">
        <v>157</v>
      </c>
      <c r="AU234" s="156" t="s">
        <v>80</v>
      </c>
      <c r="AY234" s="19" t="s">
        <v>154</v>
      </c>
      <c r="BE234" s="157">
        <f t="shared" si="64"/>
        <v>0</v>
      </c>
      <c r="BF234" s="157">
        <f t="shared" si="65"/>
        <v>0</v>
      </c>
      <c r="BG234" s="157">
        <f t="shared" si="66"/>
        <v>0</v>
      </c>
      <c r="BH234" s="157">
        <f t="shared" si="67"/>
        <v>0</v>
      </c>
      <c r="BI234" s="157">
        <f t="shared" si="68"/>
        <v>0</v>
      </c>
      <c r="BJ234" s="19" t="s">
        <v>15</v>
      </c>
      <c r="BK234" s="157">
        <f t="shared" si="69"/>
        <v>0</v>
      </c>
      <c r="BL234" s="19" t="s">
        <v>93</v>
      </c>
      <c r="BM234" s="156" t="s">
        <v>1689</v>
      </c>
    </row>
    <row r="235" spans="1:65" s="2" customFormat="1" ht="37.8" customHeight="1">
      <c r="A235" s="34"/>
      <c r="B235" s="144"/>
      <c r="C235" s="145" t="s">
        <v>72</v>
      </c>
      <c r="D235" s="145" t="s">
        <v>157</v>
      </c>
      <c r="E235" s="146" t="s">
        <v>4667</v>
      </c>
      <c r="F235" s="147" t="s">
        <v>4668</v>
      </c>
      <c r="G235" s="148" t="s">
        <v>3834</v>
      </c>
      <c r="H235" s="149">
        <v>4</v>
      </c>
      <c r="I235" s="150"/>
      <c r="J235" s="151">
        <f t="shared" si="60"/>
        <v>0</v>
      </c>
      <c r="K235" s="147" t="s">
        <v>3</v>
      </c>
      <c r="L235" s="35"/>
      <c r="M235" s="152" t="s">
        <v>3</v>
      </c>
      <c r="N235" s="153" t="s">
        <v>43</v>
      </c>
      <c r="O235" s="55"/>
      <c r="P235" s="154">
        <f t="shared" si="61"/>
        <v>0</v>
      </c>
      <c r="Q235" s="154">
        <v>0</v>
      </c>
      <c r="R235" s="154">
        <f t="shared" si="62"/>
        <v>0</v>
      </c>
      <c r="S235" s="154">
        <v>0</v>
      </c>
      <c r="T235" s="155">
        <f t="shared" si="63"/>
        <v>0</v>
      </c>
      <c r="U235" s="34"/>
      <c r="V235" s="34"/>
      <c r="W235" s="34"/>
      <c r="X235" s="34"/>
      <c r="Y235" s="34"/>
      <c r="Z235" s="34"/>
      <c r="AA235" s="34"/>
      <c r="AB235" s="34"/>
      <c r="AC235" s="34"/>
      <c r="AD235" s="34"/>
      <c r="AE235" s="34"/>
      <c r="AR235" s="156" t="s">
        <v>93</v>
      </c>
      <c r="AT235" s="156" t="s">
        <v>157</v>
      </c>
      <c r="AU235" s="156" t="s">
        <v>80</v>
      </c>
      <c r="AY235" s="19" t="s">
        <v>154</v>
      </c>
      <c r="BE235" s="157">
        <f t="shared" si="64"/>
        <v>0</v>
      </c>
      <c r="BF235" s="157">
        <f t="shared" si="65"/>
        <v>0</v>
      </c>
      <c r="BG235" s="157">
        <f t="shared" si="66"/>
        <v>0</v>
      </c>
      <c r="BH235" s="157">
        <f t="shared" si="67"/>
        <v>0</v>
      </c>
      <c r="BI235" s="157">
        <f t="shared" si="68"/>
        <v>0</v>
      </c>
      <c r="BJ235" s="19" t="s">
        <v>15</v>
      </c>
      <c r="BK235" s="157">
        <f t="shared" si="69"/>
        <v>0</v>
      </c>
      <c r="BL235" s="19" t="s">
        <v>93</v>
      </c>
      <c r="BM235" s="156" t="s">
        <v>1703</v>
      </c>
    </row>
    <row r="236" spans="1:65" s="2" customFormat="1" ht="24.15" customHeight="1">
      <c r="A236" s="34"/>
      <c r="B236" s="144"/>
      <c r="C236" s="145" t="s">
        <v>72</v>
      </c>
      <c r="D236" s="145" t="s">
        <v>157</v>
      </c>
      <c r="E236" s="146" t="s">
        <v>4669</v>
      </c>
      <c r="F236" s="147" t="s">
        <v>4670</v>
      </c>
      <c r="G236" s="148" t="s">
        <v>3834</v>
      </c>
      <c r="H236" s="149">
        <v>6</v>
      </c>
      <c r="I236" s="150"/>
      <c r="J236" s="151">
        <f t="shared" si="60"/>
        <v>0</v>
      </c>
      <c r="K236" s="147" t="s">
        <v>3</v>
      </c>
      <c r="L236" s="35"/>
      <c r="M236" s="152" t="s">
        <v>3</v>
      </c>
      <c r="N236" s="153" t="s">
        <v>43</v>
      </c>
      <c r="O236" s="55"/>
      <c r="P236" s="154">
        <f t="shared" si="61"/>
        <v>0</v>
      </c>
      <c r="Q236" s="154">
        <v>0</v>
      </c>
      <c r="R236" s="154">
        <f t="shared" si="62"/>
        <v>0</v>
      </c>
      <c r="S236" s="154">
        <v>0</v>
      </c>
      <c r="T236" s="155">
        <f t="shared" si="63"/>
        <v>0</v>
      </c>
      <c r="U236" s="34"/>
      <c r="V236" s="34"/>
      <c r="W236" s="34"/>
      <c r="X236" s="34"/>
      <c r="Y236" s="34"/>
      <c r="Z236" s="34"/>
      <c r="AA236" s="34"/>
      <c r="AB236" s="34"/>
      <c r="AC236" s="34"/>
      <c r="AD236" s="34"/>
      <c r="AE236" s="34"/>
      <c r="AR236" s="156" t="s">
        <v>93</v>
      </c>
      <c r="AT236" s="156" t="s">
        <v>157</v>
      </c>
      <c r="AU236" s="156" t="s">
        <v>80</v>
      </c>
      <c r="AY236" s="19" t="s">
        <v>154</v>
      </c>
      <c r="BE236" s="157">
        <f t="shared" si="64"/>
        <v>0</v>
      </c>
      <c r="BF236" s="157">
        <f t="shared" si="65"/>
        <v>0</v>
      </c>
      <c r="BG236" s="157">
        <f t="shared" si="66"/>
        <v>0</v>
      </c>
      <c r="BH236" s="157">
        <f t="shared" si="67"/>
        <v>0</v>
      </c>
      <c r="BI236" s="157">
        <f t="shared" si="68"/>
        <v>0</v>
      </c>
      <c r="BJ236" s="19" t="s">
        <v>15</v>
      </c>
      <c r="BK236" s="157">
        <f t="shared" si="69"/>
        <v>0</v>
      </c>
      <c r="BL236" s="19" t="s">
        <v>93</v>
      </c>
      <c r="BM236" s="156" t="s">
        <v>1713</v>
      </c>
    </row>
    <row r="237" spans="1:65" s="2" customFormat="1" ht="24.15" customHeight="1">
      <c r="A237" s="34"/>
      <c r="B237" s="144"/>
      <c r="C237" s="145" t="s">
        <v>72</v>
      </c>
      <c r="D237" s="145" t="s">
        <v>157</v>
      </c>
      <c r="E237" s="146" t="s">
        <v>4652</v>
      </c>
      <c r="F237" s="147" t="s">
        <v>4653</v>
      </c>
      <c r="G237" s="148" t="s">
        <v>3834</v>
      </c>
      <c r="H237" s="149">
        <v>11</v>
      </c>
      <c r="I237" s="150"/>
      <c r="J237" s="151">
        <f t="shared" si="60"/>
        <v>0</v>
      </c>
      <c r="K237" s="147" t="s">
        <v>3</v>
      </c>
      <c r="L237" s="35"/>
      <c r="M237" s="152" t="s">
        <v>3</v>
      </c>
      <c r="N237" s="153" t="s">
        <v>43</v>
      </c>
      <c r="O237" s="55"/>
      <c r="P237" s="154">
        <f t="shared" si="61"/>
        <v>0</v>
      </c>
      <c r="Q237" s="154">
        <v>0</v>
      </c>
      <c r="R237" s="154">
        <f t="shared" si="62"/>
        <v>0</v>
      </c>
      <c r="S237" s="154">
        <v>0</v>
      </c>
      <c r="T237" s="155">
        <f t="shared" si="63"/>
        <v>0</v>
      </c>
      <c r="U237" s="34"/>
      <c r="V237" s="34"/>
      <c r="W237" s="34"/>
      <c r="X237" s="34"/>
      <c r="Y237" s="34"/>
      <c r="Z237" s="34"/>
      <c r="AA237" s="34"/>
      <c r="AB237" s="34"/>
      <c r="AC237" s="34"/>
      <c r="AD237" s="34"/>
      <c r="AE237" s="34"/>
      <c r="AR237" s="156" t="s">
        <v>93</v>
      </c>
      <c r="AT237" s="156" t="s">
        <v>157</v>
      </c>
      <c r="AU237" s="156" t="s">
        <v>80</v>
      </c>
      <c r="AY237" s="19" t="s">
        <v>154</v>
      </c>
      <c r="BE237" s="157">
        <f t="shared" si="64"/>
        <v>0</v>
      </c>
      <c r="BF237" s="157">
        <f t="shared" si="65"/>
        <v>0</v>
      </c>
      <c r="BG237" s="157">
        <f t="shared" si="66"/>
        <v>0</v>
      </c>
      <c r="BH237" s="157">
        <f t="shared" si="67"/>
        <v>0</v>
      </c>
      <c r="BI237" s="157">
        <f t="shared" si="68"/>
        <v>0</v>
      </c>
      <c r="BJ237" s="19" t="s">
        <v>15</v>
      </c>
      <c r="BK237" s="157">
        <f t="shared" si="69"/>
        <v>0</v>
      </c>
      <c r="BL237" s="19" t="s">
        <v>93</v>
      </c>
      <c r="BM237" s="156" t="s">
        <v>1724</v>
      </c>
    </row>
    <row r="238" spans="1:65" s="2" customFormat="1" ht="16.5" customHeight="1">
      <c r="A238" s="34"/>
      <c r="B238" s="144"/>
      <c r="C238" s="145" t="s">
        <v>72</v>
      </c>
      <c r="D238" s="145" t="s">
        <v>157</v>
      </c>
      <c r="E238" s="146" t="s">
        <v>4656</v>
      </c>
      <c r="F238" s="147" t="s">
        <v>4657</v>
      </c>
      <c r="G238" s="148" t="s">
        <v>3834</v>
      </c>
      <c r="H238" s="149">
        <v>1</v>
      </c>
      <c r="I238" s="150"/>
      <c r="J238" s="151">
        <f t="shared" si="60"/>
        <v>0</v>
      </c>
      <c r="K238" s="147" t="s">
        <v>3</v>
      </c>
      <c r="L238" s="35"/>
      <c r="M238" s="152" t="s">
        <v>3</v>
      </c>
      <c r="N238" s="153" t="s">
        <v>43</v>
      </c>
      <c r="O238" s="55"/>
      <c r="P238" s="154">
        <f t="shared" si="61"/>
        <v>0</v>
      </c>
      <c r="Q238" s="154">
        <v>0</v>
      </c>
      <c r="R238" s="154">
        <f t="shared" si="62"/>
        <v>0</v>
      </c>
      <c r="S238" s="154">
        <v>0</v>
      </c>
      <c r="T238" s="155">
        <f t="shared" si="63"/>
        <v>0</v>
      </c>
      <c r="U238" s="34"/>
      <c r="V238" s="34"/>
      <c r="W238" s="34"/>
      <c r="X238" s="34"/>
      <c r="Y238" s="34"/>
      <c r="Z238" s="34"/>
      <c r="AA238" s="34"/>
      <c r="AB238" s="34"/>
      <c r="AC238" s="34"/>
      <c r="AD238" s="34"/>
      <c r="AE238" s="34"/>
      <c r="AR238" s="156" t="s">
        <v>93</v>
      </c>
      <c r="AT238" s="156" t="s">
        <v>157</v>
      </c>
      <c r="AU238" s="156" t="s">
        <v>80</v>
      </c>
      <c r="AY238" s="19" t="s">
        <v>154</v>
      </c>
      <c r="BE238" s="157">
        <f t="shared" si="64"/>
        <v>0</v>
      </c>
      <c r="BF238" s="157">
        <f t="shared" si="65"/>
        <v>0</v>
      </c>
      <c r="BG238" s="157">
        <f t="shared" si="66"/>
        <v>0</v>
      </c>
      <c r="BH238" s="157">
        <f t="shared" si="67"/>
        <v>0</v>
      </c>
      <c r="BI238" s="157">
        <f t="shared" si="68"/>
        <v>0</v>
      </c>
      <c r="BJ238" s="19" t="s">
        <v>15</v>
      </c>
      <c r="BK238" s="157">
        <f t="shared" si="69"/>
        <v>0</v>
      </c>
      <c r="BL238" s="19" t="s">
        <v>93</v>
      </c>
      <c r="BM238" s="156" t="s">
        <v>1735</v>
      </c>
    </row>
    <row r="239" spans="1:65" s="2" customFormat="1" ht="24.15" customHeight="1">
      <c r="A239" s="34"/>
      <c r="B239" s="144"/>
      <c r="C239" s="145" t="s">
        <v>72</v>
      </c>
      <c r="D239" s="145" t="s">
        <v>157</v>
      </c>
      <c r="E239" s="146" t="s">
        <v>4671</v>
      </c>
      <c r="F239" s="147" t="s">
        <v>4672</v>
      </c>
      <c r="G239" s="148" t="s">
        <v>3834</v>
      </c>
      <c r="H239" s="149">
        <v>4</v>
      </c>
      <c r="I239" s="150"/>
      <c r="J239" s="151">
        <f t="shared" si="60"/>
        <v>0</v>
      </c>
      <c r="K239" s="147" t="s">
        <v>3</v>
      </c>
      <c r="L239" s="35"/>
      <c r="M239" s="152" t="s">
        <v>3</v>
      </c>
      <c r="N239" s="153" t="s">
        <v>43</v>
      </c>
      <c r="O239" s="55"/>
      <c r="P239" s="154">
        <f t="shared" si="61"/>
        <v>0</v>
      </c>
      <c r="Q239" s="154">
        <v>0</v>
      </c>
      <c r="R239" s="154">
        <f t="shared" si="62"/>
        <v>0</v>
      </c>
      <c r="S239" s="154">
        <v>0</v>
      </c>
      <c r="T239" s="155">
        <f t="shared" si="63"/>
        <v>0</v>
      </c>
      <c r="U239" s="34"/>
      <c r="V239" s="34"/>
      <c r="W239" s="34"/>
      <c r="X239" s="34"/>
      <c r="Y239" s="34"/>
      <c r="Z239" s="34"/>
      <c r="AA239" s="34"/>
      <c r="AB239" s="34"/>
      <c r="AC239" s="34"/>
      <c r="AD239" s="34"/>
      <c r="AE239" s="34"/>
      <c r="AR239" s="156" t="s">
        <v>93</v>
      </c>
      <c r="AT239" s="156" t="s">
        <v>157</v>
      </c>
      <c r="AU239" s="156" t="s">
        <v>80</v>
      </c>
      <c r="AY239" s="19" t="s">
        <v>154</v>
      </c>
      <c r="BE239" s="157">
        <f t="shared" si="64"/>
        <v>0</v>
      </c>
      <c r="BF239" s="157">
        <f t="shared" si="65"/>
        <v>0</v>
      </c>
      <c r="BG239" s="157">
        <f t="shared" si="66"/>
        <v>0</v>
      </c>
      <c r="BH239" s="157">
        <f t="shared" si="67"/>
        <v>0</v>
      </c>
      <c r="BI239" s="157">
        <f t="shared" si="68"/>
        <v>0</v>
      </c>
      <c r="BJ239" s="19" t="s">
        <v>15</v>
      </c>
      <c r="BK239" s="157">
        <f t="shared" si="69"/>
        <v>0</v>
      </c>
      <c r="BL239" s="19" t="s">
        <v>93</v>
      </c>
      <c r="BM239" s="156" t="s">
        <v>1743</v>
      </c>
    </row>
    <row r="240" spans="1:65" s="2" customFormat="1" ht="24.15" customHeight="1">
      <c r="A240" s="34"/>
      <c r="B240" s="144"/>
      <c r="C240" s="145" t="s">
        <v>72</v>
      </c>
      <c r="D240" s="145" t="s">
        <v>157</v>
      </c>
      <c r="E240" s="146" t="s">
        <v>4673</v>
      </c>
      <c r="F240" s="147" t="s">
        <v>4674</v>
      </c>
      <c r="G240" s="148" t="s">
        <v>3834</v>
      </c>
      <c r="H240" s="149">
        <v>4</v>
      </c>
      <c r="I240" s="150"/>
      <c r="J240" s="151">
        <f t="shared" si="60"/>
        <v>0</v>
      </c>
      <c r="K240" s="147" t="s">
        <v>3</v>
      </c>
      <c r="L240" s="35"/>
      <c r="M240" s="152" t="s">
        <v>3</v>
      </c>
      <c r="N240" s="153" t="s">
        <v>43</v>
      </c>
      <c r="O240" s="55"/>
      <c r="P240" s="154">
        <f t="shared" si="61"/>
        <v>0</v>
      </c>
      <c r="Q240" s="154">
        <v>0</v>
      </c>
      <c r="R240" s="154">
        <f t="shared" si="62"/>
        <v>0</v>
      </c>
      <c r="S240" s="154">
        <v>0</v>
      </c>
      <c r="T240" s="155">
        <f t="shared" si="63"/>
        <v>0</v>
      </c>
      <c r="U240" s="34"/>
      <c r="V240" s="34"/>
      <c r="W240" s="34"/>
      <c r="X240" s="34"/>
      <c r="Y240" s="34"/>
      <c r="Z240" s="34"/>
      <c r="AA240" s="34"/>
      <c r="AB240" s="34"/>
      <c r="AC240" s="34"/>
      <c r="AD240" s="34"/>
      <c r="AE240" s="34"/>
      <c r="AR240" s="156" t="s">
        <v>93</v>
      </c>
      <c r="AT240" s="156" t="s">
        <v>157</v>
      </c>
      <c r="AU240" s="156" t="s">
        <v>80</v>
      </c>
      <c r="AY240" s="19" t="s">
        <v>154</v>
      </c>
      <c r="BE240" s="157">
        <f t="shared" si="64"/>
        <v>0</v>
      </c>
      <c r="BF240" s="157">
        <f t="shared" si="65"/>
        <v>0</v>
      </c>
      <c r="BG240" s="157">
        <f t="shared" si="66"/>
        <v>0</v>
      </c>
      <c r="BH240" s="157">
        <f t="shared" si="67"/>
        <v>0</v>
      </c>
      <c r="BI240" s="157">
        <f t="shared" si="68"/>
        <v>0</v>
      </c>
      <c r="BJ240" s="19" t="s">
        <v>15</v>
      </c>
      <c r="BK240" s="157">
        <f t="shared" si="69"/>
        <v>0</v>
      </c>
      <c r="BL240" s="19" t="s">
        <v>93</v>
      </c>
      <c r="BM240" s="156" t="s">
        <v>1751</v>
      </c>
    </row>
    <row r="241" spans="1:65" s="2" customFormat="1" ht="24.15" customHeight="1">
      <c r="A241" s="34"/>
      <c r="B241" s="144"/>
      <c r="C241" s="145" t="s">
        <v>72</v>
      </c>
      <c r="D241" s="145" t="s">
        <v>157</v>
      </c>
      <c r="E241" s="146" t="s">
        <v>4654</v>
      </c>
      <c r="F241" s="147" t="s">
        <v>4655</v>
      </c>
      <c r="G241" s="148" t="s">
        <v>3834</v>
      </c>
      <c r="H241" s="149">
        <v>15</v>
      </c>
      <c r="I241" s="150"/>
      <c r="J241" s="151">
        <f t="shared" si="60"/>
        <v>0</v>
      </c>
      <c r="K241" s="147" t="s">
        <v>3</v>
      </c>
      <c r="L241" s="35"/>
      <c r="M241" s="152" t="s">
        <v>3</v>
      </c>
      <c r="N241" s="153" t="s">
        <v>43</v>
      </c>
      <c r="O241" s="55"/>
      <c r="P241" s="154">
        <f t="shared" si="61"/>
        <v>0</v>
      </c>
      <c r="Q241" s="154">
        <v>0</v>
      </c>
      <c r="R241" s="154">
        <f t="shared" si="62"/>
        <v>0</v>
      </c>
      <c r="S241" s="154">
        <v>0</v>
      </c>
      <c r="T241" s="155">
        <f t="shared" si="63"/>
        <v>0</v>
      </c>
      <c r="U241" s="34"/>
      <c r="V241" s="34"/>
      <c r="W241" s="34"/>
      <c r="X241" s="34"/>
      <c r="Y241" s="34"/>
      <c r="Z241" s="34"/>
      <c r="AA241" s="34"/>
      <c r="AB241" s="34"/>
      <c r="AC241" s="34"/>
      <c r="AD241" s="34"/>
      <c r="AE241" s="34"/>
      <c r="AR241" s="156" t="s">
        <v>93</v>
      </c>
      <c r="AT241" s="156" t="s">
        <v>157</v>
      </c>
      <c r="AU241" s="156" t="s">
        <v>80</v>
      </c>
      <c r="AY241" s="19" t="s">
        <v>154</v>
      </c>
      <c r="BE241" s="157">
        <f t="shared" si="64"/>
        <v>0</v>
      </c>
      <c r="BF241" s="157">
        <f t="shared" si="65"/>
        <v>0</v>
      </c>
      <c r="BG241" s="157">
        <f t="shared" si="66"/>
        <v>0</v>
      </c>
      <c r="BH241" s="157">
        <f t="shared" si="67"/>
        <v>0</v>
      </c>
      <c r="BI241" s="157">
        <f t="shared" si="68"/>
        <v>0</v>
      </c>
      <c r="BJ241" s="19" t="s">
        <v>15</v>
      </c>
      <c r="BK241" s="157">
        <f t="shared" si="69"/>
        <v>0</v>
      </c>
      <c r="BL241" s="19" t="s">
        <v>93</v>
      </c>
      <c r="BM241" s="156" t="s">
        <v>1759</v>
      </c>
    </row>
    <row r="242" spans="1:65" s="2" customFormat="1" ht="16.5" customHeight="1">
      <c r="A242" s="34"/>
      <c r="B242" s="144"/>
      <c r="C242" s="145" t="s">
        <v>72</v>
      </c>
      <c r="D242" s="145" t="s">
        <v>157</v>
      </c>
      <c r="E242" s="146" t="s">
        <v>4658</v>
      </c>
      <c r="F242" s="147" t="s">
        <v>4659</v>
      </c>
      <c r="G242" s="148" t="s">
        <v>3834</v>
      </c>
      <c r="H242" s="149">
        <v>131</v>
      </c>
      <c r="I242" s="150"/>
      <c r="J242" s="151">
        <f t="shared" si="60"/>
        <v>0</v>
      </c>
      <c r="K242" s="147" t="s">
        <v>3</v>
      </c>
      <c r="L242" s="35"/>
      <c r="M242" s="152" t="s">
        <v>3</v>
      </c>
      <c r="N242" s="153" t="s">
        <v>43</v>
      </c>
      <c r="O242" s="55"/>
      <c r="P242" s="154">
        <f t="shared" si="61"/>
        <v>0</v>
      </c>
      <c r="Q242" s="154">
        <v>0</v>
      </c>
      <c r="R242" s="154">
        <f t="shared" si="62"/>
        <v>0</v>
      </c>
      <c r="S242" s="154">
        <v>0</v>
      </c>
      <c r="T242" s="155">
        <f t="shared" si="63"/>
        <v>0</v>
      </c>
      <c r="U242" s="34"/>
      <c r="V242" s="34"/>
      <c r="W242" s="34"/>
      <c r="X242" s="34"/>
      <c r="Y242" s="34"/>
      <c r="Z242" s="34"/>
      <c r="AA242" s="34"/>
      <c r="AB242" s="34"/>
      <c r="AC242" s="34"/>
      <c r="AD242" s="34"/>
      <c r="AE242" s="34"/>
      <c r="AR242" s="156" t="s">
        <v>93</v>
      </c>
      <c r="AT242" s="156" t="s">
        <v>157</v>
      </c>
      <c r="AU242" s="156" t="s">
        <v>80</v>
      </c>
      <c r="AY242" s="19" t="s">
        <v>154</v>
      </c>
      <c r="BE242" s="157">
        <f t="shared" si="64"/>
        <v>0</v>
      </c>
      <c r="BF242" s="157">
        <f t="shared" si="65"/>
        <v>0</v>
      </c>
      <c r="BG242" s="157">
        <f t="shared" si="66"/>
        <v>0</v>
      </c>
      <c r="BH242" s="157">
        <f t="shared" si="67"/>
        <v>0</v>
      </c>
      <c r="BI242" s="157">
        <f t="shared" si="68"/>
        <v>0</v>
      </c>
      <c r="BJ242" s="19" t="s">
        <v>15</v>
      </c>
      <c r="BK242" s="157">
        <f t="shared" si="69"/>
        <v>0</v>
      </c>
      <c r="BL242" s="19" t="s">
        <v>93</v>
      </c>
      <c r="BM242" s="156" t="s">
        <v>1767</v>
      </c>
    </row>
    <row r="243" spans="2:63" s="12" customFormat="1" ht="25.95" customHeight="1">
      <c r="B243" s="131"/>
      <c r="D243" s="132" t="s">
        <v>71</v>
      </c>
      <c r="E243" s="133" t="s">
        <v>4675</v>
      </c>
      <c r="F243" s="133" t="s">
        <v>4676</v>
      </c>
      <c r="I243" s="134"/>
      <c r="J243" s="135">
        <f>BK243</f>
        <v>0</v>
      </c>
      <c r="L243" s="131"/>
      <c r="M243" s="136"/>
      <c r="N243" s="137"/>
      <c r="O243" s="137"/>
      <c r="P243" s="138">
        <f>P244</f>
        <v>0</v>
      </c>
      <c r="Q243" s="137"/>
      <c r="R243" s="138">
        <f>R244</f>
        <v>0</v>
      </c>
      <c r="S243" s="137"/>
      <c r="T243" s="139">
        <f>T244</f>
        <v>0</v>
      </c>
      <c r="AR243" s="132" t="s">
        <v>15</v>
      </c>
      <c r="AT243" s="140" t="s">
        <v>71</v>
      </c>
      <c r="AU243" s="140" t="s">
        <v>72</v>
      </c>
      <c r="AY243" s="132" t="s">
        <v>154</v>
      </c>
      <c r="BK243" s="141">
        <f>BK244</f>
        <v>0</v>
      </c>
    </row>
    <row r="244" spans="1:65" s="2" customFormat="1" ht="37.8" customHeight="1">
      <c r="A244" s="34"/>
      <c r="B244" s="144"/>
      <c r="C244" s="145" t="s">
        <v>72</v>
      </c>
      <c r="D244" s="145" t="s">
        <v>157</v>
      </c>
      <c r="E244" s="146" t="s">
        <v>4677</v>
      </c>
      <c r="F244" s="147" t="s">
        <v>4678</v>
      </c>
      <c r="G244" s="148" t="s">
        <v>3834</v>
      </c>
      <c r="H244" s="149">
        <v>1</v>
      </c>
      <c r="I244" s="150"/>
      <c r="J244" s="151">
        <f>ROUND(I244*H244,2)</f>
        <v>0</v>
      </c>
      <c r="K244" s="147" t="s">
        <v>3</v>
      </c>
      <c r="L244" s="35"/>
      <c r="M244" s="152" t="s">
        <v>3</v>
      </c>
      <c r="N244" s="153" t="s">
        <v>43</v>
      </c>
      <c r="O244" s="55"/>
      <c r="P244" s="154">
        <f>O244*H244</f>
        <v>0</v>
      </c>
      <c r="Q244" s="154">
        <v>0</v>
      </c>
      <c r="R244" s="154">
        <f>Q244*H244</f>
        <v>0</v>
      </c>
      <c r="S244" s="154">
        <v>0</v>
      </c>
      <c r="T244" s="155">
        <f>S244*H244</f>
        <v>0</v>
      </c>
      <c r="U244" s="34"/>
      <c r="V244" s="34"/>
      <c r="W244" s="34"/>
      <c r="X244" s="34"/>
      <c r="Y244" s="34"/>
      <c r="Z244" s="34"/>
      <c r="AA244" s="34"/>
      <c r="AB244" s="34"/>
      <c r="AC244" s="34"/>
      <c r="AD244" s="34"/>
      <c r="AE244" s="34"/>
      <c r="AR244" s="156" t="s">
        <v>93</v>
      </c>
      <c r="AT244" s="156" t="s">
        <v>157</v>
      </c>
      <c r="AU244" s="156" t="s">
        <v>15</v>
      </c>
      <c r="AY244" s="19" t="s">
        <v>154</v>
      </c>
      <c r="BE244" s="157">
        <f>IF(N244="základní",J244,0)</f>
        <v>0</v>
      </c>
      <c r="BF244" s="157">
        <f>IF(N244="snížená",J244,0)</f>
        <v>0</v>
      </c>
      <c r="BG244" s="157">
        <f>IF(N244="zákl. přenesená",J244,0)</f>
        <v>0</v>
      </c>
      <c r="BH244" s="157">
        <f>IF(N244="sníž. přenesená",J244,0)</f>
        <v>0</v>
      </c>
      <c r="BI244" s="157">
        <f>IF(N244="nulová",J244,0)</f>
        <v>0</v>
      </c>
      <c r="BJ244" s="19" t="s">
        <v>15</v>
      </c>
      <c r="BK244" s="157">
        <f>ROUND(I244*H244,2)</f>
        <v>0</v>
      </c>
      <c r="BL244" s="19" t="s">
        <v>93</v>
      </c>
      <c r="BM244" s="156" t="s">
        <v>1783</v>
      </c>
    </row>
    <row r="245" spans="2:63" s="12" customFormat="1" ht="25.95" customHeight="1">
      <c r="B245" s="131"/>
      <c r="D245" s="132" t="s">
        <v>71</v>
      </c>
      <c r="E245" s="133" t="s">
        <v>4679</v>
      </c>
      <c r="F245" s="133" t="s">
        <v>4680</v>
      </c>
      <c r="I245" s="134"/>
      <c r="J245" s="135">
        <f>BK245</f>
        <v>0</v>
      </c>
      <c r="L245" s="131"/>
      <c r="M245" s="136"/>
      <c r="N245" s="137"/>
      <c r="O245" s="137"/>
      <c r="P245" s="138">
        <f>P246</f>
        <v>0</v>
      </c>
      <c r="Q245" s="137"/>
      <c r="R245" s="138">
        <f>R246</f>
        <v>0</v>
      </c>
      <c r="S245" s="137"/>
      <c r="T245" s="139">
        <f>T246</f>
        <v>0</v>
      </c>
      <c r="AR245" s="132" t="s">
        <v>15</v>
      </c>
      <c r="AT245" s="140" t="s">
        <v>71</v>
      </c>
      <c r="AU245" s="140" t="s">
        <v>72</v>
      </c>
      <c r="AY245" s="132" t="s">
        <v>154</v>
      </c>
      <c r="BK245" s="141">
        <f>BK246</f>
        <v>0</v>
      </c>
    </row>
    <row r="246" spans="1:65" s="2" customFormat="1" ht="37.8" customHeight="1">
      <c r="A246" s="34"/>
      <c r="B246" s="144"/>
      <c r="C246" s="145" t="s">
        <v>72</v>
      </c>
      <c r="D246" s="145" t="s">
        <v>157</v>
      </c>
      <c r="E246" s="146" t="s">
        <v>4681</v>
      </c>
      <c r="F246" s="147" t="s">
        <v>4682</v>
      </c>
      <c r="G246" s="148" t="s">
        <v>3834</v>
      </c>
      <c r="H246" s="149">
        <v>1</v>
      </c>
      <c r="I246" s="150"/>
      <c r="J246" s="151">
        <f>ROUND(I246*H246,2)</f>
        <v>0</v>
      </c>
      <c r="K246" s="147" t="s">
        <v>3</v>
      </c>
      <c r="L246" s="35"/>
      <c r="M246" s="152" t="s">
        <v>3</v>
      </c>
      <c r="N246" s="153" t="s">
        <v>43</v>
      </c>
      <c r="O246" s="55"/>
      <c r="P246" s="154">
        <f>O246*H246</f>
        <v>0</v>
      </c>
      <c r="Q246" s="154">
        <v>0</v>
      </c>
      <c r="R246" s="154">
        <f>Q246*H246</f>
        <v>0</v>
      </c>
      <c r="S246" s="154">
        <v>0</v>
      </c>
      <c r="T246" s="155">
        <f>S246*H246</f>
        <v>0</v>
      </c>
      <c r="U246" s="34"/>
      <c r="V246" s="34"/>
      <c r="W246" s="34"/>
      <c r="X246" s="34"/>
      <c r="Y246" s="34"/>
      <c r="Z246" s="34"/>
      <c r="AA246" s="34"/>
      <c r="AB246" s="34"/>
      <c r="AC246" s="34"/>
      <c r="AD246" s="34"/>
      <c r="AE246" s="34"/>
      <c r="AR246" s="156" t="s">
        <v>93</v>
      </c>
      <c r="AT246" s="156" t="s">
        <v>157</v>
      </c>
      <c r="AU246" s="156" t="s">
        <v>15</v>
      </c>
      <c r="AY246" s="19" t="s">
        <v>154</v>
      </c>
      <c r="BE246" s="157">
        <f>IF(N246="základní",J246,0)</f>
        <v>0</v>
      </c>
      <c r="BF246" s="157">
        <f>IF(N246="snížená",J246,0)</f>
        <v>0</v>
      </c>
      <c r="BG246" s="157">
        <f>IF(N246="zákl. přenesená",J246,0)</f>
        <v>0</v>
      </c>
      <c r="BH246" s="157">
        <f>IF(N246="sníž. přenesená",J246,0)</f>
        <v>0</v>
      </c>
      <c r="BI246" s="157">
        <f>IF(N246="nulová",J246,0)</f>
        <v>0</v>
      </c>
      <c r="BJ246" s="19" t="s">
        <v>15</v>
      </c>
      <c r="BK246" s="157">
        <f>ROUND(I246*H246,2)</f>
        <v>0</v>
      </c>
      <c r="BL246" s="19" t="s">
        <v>93</v>
      </c>
      <c r="BM246" s="156" t="s">
        <v>1791</v>
      </c>
    </row>
    <row r="247" spans="2:63" s="12" customFormat="1" ht="25.95" customHeight="1">
      <c r="B247" s="131"/>
      <c r="D247" s="132" t="s">
        <v>71</v>
      </c>
      <c r="E247" s="133" t="s">
        <v>4683</v>
      </c>
      <c r="F247" s="133" t="s">
        <v>4684</v>
      </c>
      <c r="I247" s="134"/>
      <c r="J247" s="135">
        <f>BK247</f>
        <v>0</v>
      </c>
      <c r="L247" s="131"/>
      <c r="M247" s="136"/>
      <c r="N247" s="137"/>
      <c r="O247" s="137"/>
      <c r="P247" s="138">
        <f>P248</f>
        <v>0</v>
      </c>
      <c r="Q247" s="137"/>
      <c r="R247" s="138">
        <f>R248</f>
        <v>0</v>
      </c>
      <c r="S247" s="137"/>
      <c r="T247" s="139">
        <f>T248</f>
        <v>0</v>
      </c>
      <c r="AR247" s="132" t="s">
        <v>15</v>
      </c>
      <c r="AT247" s="140" t="s">
        <v>71</v>
      </c>
      <c r="AU247" s="140" t="s">
        <v>72</v>
      </c>
      <c r="AY247" s="132" t="s">
        <v>154</v>
      </c>
      <c r="BK247" s="141">
        <f>BK248</f>
        <v>0</v>
      </c>
    </row>
    <row r="248" spans="1:65" s="2" customFormat="1" ht="76.35" customHeight="1">
      <c r="A248" s="34"/>
      <c r="B248" s="144"/>
      <c r="C248" s="145" t="s">
        <v>72</v>
      </c>
      <c r="D248" s="145" t="s">
        <v>157</v>
      </c>
      <c r="E248" s="146" t="s">
        <v>4685</v>
      </c>
      <c r="F248" s="147" t="s">
        <v>4686</v>
      </c>
      <c r="G248" s="148" t="s">
        <v>3834</v>
      </c>
      <c r="H248" s="149">
        <v>1</v>
      </c>
      <c r="I248" s="150"/>
      <c r="J248" s="151">
        <f>ROUND(I248*H248,2)</f>
        <v>0</v>
      </c>
      <c r="K248" s="147" t="s">
        <v>3</v>
      </c>
      <c r="L248" s="35"/>
      <c r="M248" s="152" t="s">
        <v>3</v>
      </c>
      <c r="N248" s="153" t="s">
        <v>43</v>
      </c>
      <c r="O248" s="55"/>
      <c r="P248" s="154">
        <f>O248*H248</f>
        <v>0</v>
      </c>
      <c r="Q248" s="154">
        <v>0</v>
      </c>
      <c r="R248" s="154">
        <f>Q248*H248</f>
        <v>0</v>
      </c>
      <c r="S248" s="154">
        <v>0</v>
      </c>
      <c r="T248" s="155">
        <f>S248*H248</f>
        <v>0</v>
      </c>
      <c r="U248" s="34"/>
      <c r="V248" s="34"/>
      <c r="W248" s="34"/>
      <c r="X248" s="34"/>
      <c r="Y248" s="34"/>
      <c r="Z248" s="34"/>
      <c r="AA248" s="34"/>
      <c r="AB248" s="34"/>
      <c r="AC248" s="34"/>
      <c r="AD248" s="34"/>
      <c r="AE248" s="34"/>
      <c r="AR248" s="156" t="s">
        <v>93</v>
      </c>
      <c r="AT248" s="156" t="s">
        <v>157</v>
      </c>
      <c r="AU248" s="156" t="s">
        <v>15</v>
      </c>
      <c r="AY248" s="19" t="s">
        <v>154</v>
      </c>
      <c r="BE248" s="157">
        <f>IF(N248="základní",J248,0)</f>
        <v>0</v>
      </c>
      <c r="BF248" s="157">
        <f>IF(N248="snížená",J248,0)</f>
        <v>0</v>
      </c>
      <c r="BG248" s="157">
        <f>IF(N248="zákl. přenesená",J248,0)</f>
        <v>0</v>
      </c>
      <c r="BH248" s="157">
        <f>IF(N248="sníž. přenesená",J248,0)</f>
        <v>0</v>
      </c>
      <c r="BI248" s="157">
        <f>IF(N248="nulová",J248,0)</f>
        <v>0</v>
      </c>
      <c r="BJ248" s="19" t="s">
        <v>15</v>
      </c>
      <c r="BK248" s="157">
        <f>ROUND(I248*H248,2)</f>
        <v>0</v>
      </c>
      <c r="BL248" s="19" t="s">
        <v>93</v>
      </c>
      <c r="BM248" s="156" t="s">
        <v>1775</v>
      </c>
    </row>
    <row r="249" spans="2:63" s="12" customFormat="1" ht="25.95" customHeight="1">
      <c r="B249" s="131"/>
      <c r="D249" s="132" t="s">
        <v>71</v>
      </c>
      <c r="E249" s="133" t="s">
        <v>4687</v>
      </c>
      <c r="F249" s="133" t="s">
        <v>4688</v>
      </c>
      <c r="I249" s="134"/>
      <c r="J249" s="135">
        <f>BK249</f>
        <v>0</v>
      </c>
      <c r="L249" s="131"/>
      <c r="M249" s="136"/>
      <c r="N249" s="137"/>
      <c r="O249" s="137"/>
      <c r="P249" s="138">
        <f>SUM(P250:P266)</f>
        <v>0</v>
      </c>
      <c r="Q249" s="137"/>
      <c r="R249" s="138">
        <f>SUM(R250:R266)</f>
        <v>0</v>
      </c>
      <c r="S249" s="137"/>
      <c r="T249" s="139">
        <f>SUM(T250:T266)</f>
        <v>0</v>
      </c>
      <c r="AR249" s="132" t="s">
        <v>15</v>
      </c>
      <c r="AT249" s="140" t="s">
        <v>71</v>
      </c>
      <c r="AU249" s="140" t="s">
        <v>72</v>
      </c>
      <c r="AY249" s="132" t="s">
        <v>154</v>
      </c>
      <c r="BK249" s="141">
        <f>SUM(BK250:BK266)</f>
        <v>0</v>
      </c>
    </row>
    <row r="250" spans="1:65" s="2" customFormat="1" ht="21.75" customHeight="1">
      <c r="A250" s="34"/>
      <c r="B250" s="144"/>
      <c r="C250" s="145" t="s">
        <v>72</v>
      </c>
      <c r="D250" s="145" t="s">
        <v>157</v>
      </c>
      <c r="E250" s="146" t="s">
        <v>4689</v>
      </c>
      <c r="F250" s="147" t="s">
        <v>4690</v>
      </c>
      <c r="G250" s="148" t="s">
        <v>192</v>
      </c>
      <c r="H250" s="149">
        <v>1</v>
      </c>
      <c r="I250" s="150"/>
      <c r="J250" s="151">
        <f aca="true" t="shared" si="70" ref="J250:J266">ROUND(I250*H250,2)</f>
        <v>0</v>
      </c>
      <c r="K250" s="147" t="s">
        <v>3</v>
      </c>
      <c r="L250" s="35"/>
      <c r="M250" s="152" t="s">
        <v>3</v>
      </c>
      <c r="N250" s="153" t="s">
        <v>43</v>
      </c>
      <c r="O250" s="55"/>
      <c r="P250" s="154">
        <f aca="true" t="shared" si="71" ref="P250:P266">O250*H250</f>
        <v>0</v>
      </c>
      <c r="Q250" s="154">
        <v>0</v>
      </c>
      <c r="R250" s="154">
        <f aca="true" t="shared" si="72" ref="R250:R266">Q250*H250</f>
        <v>0</v>
      </c>
      <c r="S250" s="154">
        <v>0</v>
      </c>
      <c r="T250" s="155">
        <f aca="true" t="shared" si="73" ref="T250:T266">S250*H250</f>
        <v>0</v>
      </c>
      <c r="U250" s="34"/>
      <c r="V250" s="34"/>
      <c r="W250" s="34"/>
      <c r="X250" s="34"/>
      <c r="Y250" s="34"/>
      <c r="Z250" s="34"/>
      <c r="AA250" s="34"/>
      <c r="AB250" s="34"/>
      <c r="AC250" s="34"/>
      <c r="AD250" s="34"/>
      <c r="AE250" s="34"/>
      <c r="AR250" s="156" t="s">
        <v>93</v>
      </c>
      <c r="AT250" s="156" t="s">
        <v>157</v>
      </c>
      <c r="AU250" s="156" t="s">
        <v>15</v>
      </c>
      <c r="AY250" s="19" t="s">
        <v>154</v>
      </c>
      <c r="BE250" s="157">
        <f aca="true" t="shared" si="74" ref="BE250:BE266">IF(N250="základní",J250,0)</f>
        <v>0</v>
      </c>
      <c r="BF250" s="157">
        <f aca="true" t="shared" si="75" ref="BF250:BF266">IF(N250="snížená",J250,0)</f>
        <v>0</v>
      </c>
      <c r="BG250" s="157">
        <f aca="true" t="shared" si="76" ref="BG250:BG266">IF(N250="zákl. přenesená",J250,0)</f>
        <v>0</v>
      </c>
      <c r="BH250" s="157">
        <f aca="true" t="shared" si="77" ref="BH250:BH266">IF(N250="sníž. přenesená",J250,0)</f>
        <v>0</v>
      </c>
      <c r="BI250" s="157">
        <f aca="true" t="shared" si="78" ref="BI250:BI266">IF(N250="nulová",J250,0)</f>
        <v>0</v>
      </c>
      <c r="BJ250" s="19" t="s">
        <v>15</v>
      </c>
      <c r="BK250" s="157">
        <f aca="true" t="shared" si="79" ref="BK250:BK266">ROUND(I250*H250,2)</f>
        <v>0</v>
      </c>
      <c r="BL250" s="19" t="s">
        <v>93</v>
      </c>
      <c r="BM250" s="156" t="s">
        <v>1799</v>
      </c>
    </row>
    <row r="251" spans="1:65" s="2" customFormat="1" ht="16.5" customHeight="1">
      <c r="A251" s="34"/>
      <c r="B251" s="144"/>
      <c r="C251" s="145" t="s">
        <v>72</v>
      </c>
      <c r="D251" s="145" t="s">
        <v>157</v>
      </c>
      <c r="E251" s="146" t="s">
        <v>4691</v>
      </c>
      <c r="F251" s="147" t="s">
        <v>4692</v>
      </c>
      <c r="G251" s="148" t="s">
        <v>183</v>
      </c>
      <c r="H251" s="149">
        <v>280</v>
      </c>
      <c r="I251" s="150"/>
      <c r="J251" s="151">
        <f t="shared" si="70"/>
        <v>0</v>
      </c>
      <c r="K251" s="147" t="s">
        <v>3</v>
      </c>
      <c r="L251" s="35"/>
      <c r="M251" s="152" t="s">
        <v>3</v>
      </c>
      <c r="N251" s="153" t="s">
        <v>43</v>
      </c>
      <c r="O251" s="55"/>
      <c r="P251" s="154">
        <f t="shared" si="71"/>
        <v>0</v>
      </c>
      <c r="Q251" s="154">
        <v>0</v>
      </c>
      <c r="R251" s="154">
        <f t="shared" si="72"/>
        <v>0</v>
      </c>
      <c r="S251" s="154">
        <v>0</v>
      </c>
      <c r="T251" s="155">
        <f t="shared" si="73"/>
        <v>0</v>
      </c>
      <c r="U251" s="34"/>
      <c r="V251" s="34"/>
      <c r="W251" s="34"/>
      <c r="X251" s="34"/>
      <c r="Y251" s="34"/>
      <c r="Z251" s="34"/>
      <c r="AA251" s="34"/>
      <c r="AB251" s="34"/>
      <c r="AC251" s="34"/>
      <c r="AD251" s="34"/>
      <c r="AE251" s="34"/>
      <c r="AR251" s="156" t="s">
        <v>93</v>
      </c>
      <c r="AT251" s="156" t="s">
        <v>157</v>
      </c>
      <c r="AU251" s="156" t="s">
        <v>15</v>
      </c>
      <c r="AY251" s="19" t="s">
        <v>154</v>
      </c>
      <c r="BE251" s="157">
        <f t="shared" si="74"/>
        <v>0</v>
      </c>
      <c r="BF251" s="157">
        <f t="shared" si="75"/>
        <v>0</v>
      </c>
      <c r="BG251" s="157">
        <f t="shared" si="76"/>
        <v>0</v>
      </c>
      <c r="BH251" s="157">
        <f t="shared" si="77"/>
        <v>0</v>
      </c>
      <c r="BI251" s="157">
        <f t="shared" si="78"/>
        <v>0</v>
      </c>
      <c r="BJ251" s="19" t="s">
        <v>15</v>
      </c>
      <c r="BK251" s="157">
        <f t="shared" si="79"/>
        <v>0</v>
      </c>
      <c r="BL251" s="19" t="s">
        <v>93</v>
      </c>
      <c r="BM251" s="156" t="s">
        <v>1807</v>
      </c>
    </row>
    <row r="252" spans="1:65" s="2" customFormat="1" ht="16.5" customHeight="1">
      <c r="A252" s="34"/>
      <c r="B252" s="144"/>
      <c r="C252" s="145" t="s">
        <v>72</v>
      </c>
      <c r="D252" s="145" t="s">
        <v>157</v>
      </c>
      <c r="E252" s="146" t="s">
        <v>4693</v>
      </c>
      <c r="F252" s="147" t="s">
        <v>4694</v>
      </c>
      <c r="G252" s="148" t="s">
        <v>183</v>
      </c>
      <c r="H252" s="149">
        <v>40</v>
      </c>
      <c r="I252" s="150"/>
      <c r="J252" s="151">
        <f t="shared" si="70"/>
        <v>0</v>
      </c>
      <c r="K252" s="147" t="s">
        <v>3</v>
      </c>
      <c r="L252" s="35"/>
      <c r="M252" s="152" t="s">
        <v>3</v>
      </c>
      <c r="N252" s="153" t="s">
        <v>43</v>
      </c>
      <c r="O252" s="55"/>
      <c r="P252" s="154">
        <f t="shared" si="71"/>
        <v>0</v>
      </c>
      <c r="Q252" s="154">
        <v>0</v>
      </c>
      <c r="R252" s="154">
        <f t="shared" si="72"/>
        <v>0</v>
      </c>
      <c r="S252" s="154">
        <v>0</v>
      </c>
      <c r="T252" s="155">
        <f t="shared" si="73"/>
        <v>0</v>
      </c>
      <c r="U252" s="34"/>
      <c r="V252" s="34"/>
      <c r="W252" s="34"/>
      <c r="X252" s="34"/>
      <c r="Y252" s="34"/>
      <c r="Z252" s="34"/>
      <c r="AA252" s="34"/>
      <c r="AB252" s="34"/>
      <c r="AC252" s="34"/>
      <c r="AD252" s="34"/>
      <c r="AE252" s="34"/>
      <c r="AR252" s="156" t="s">
        <v>93</v>
      </c>
      <c r="AT252" s="156" t="s">
        <v>157</v>
      </c>
      <c r="AU252" s="156" t="s">
        <v>15</v>
      </c>
      <c r="AY252" s="19" t="s">
        <v>154</v>
      </c>
      <c r="BE252" s="157">
        <f t="shared" si="74"/>
        <v>0</v>
      </c>
      <c r="BF252" s="157">
        <f t="shared" si="75"/>
        <v>0</v>
      </c>
      <c r="BG252" s="157">
        <f t="shared" si="76"/>
        <v>0</v>
      </c>
      <c r="BH252" s="157">
        <f t="shared" si="77"/>
        <v>0</v>
      </c>
      <c r="BI252" s="157">
        <f t="shared" si="78"/>
        <v>0</v>
      </c>
      <c r="BJ252" s="19" t="s">
        <v>15</v>
      </c>
      <c r="BK252" s="157">
        <f t="shared" si="79"/>
        <v>0</v>
      </c>
      <c r="BL252" s="19" t="s">
        <v>93</v>
      </c>
      <c r="BM252" s="156" t="s">
        <v>1811</v>
      </c>
    </row>
    <row r="253" spans="1:65" s="2" customFormat="1" ht="16.5" customHeight="1">
      <c r="A253" s="34"/>
      <c r="B253" s="144"/>
      <c r="C253" s="145" t="s">
        <v>72</v>
      </c>
      <c r="D253" s="145" t="s">
        <v>157</v>
      </c>
      <c r="E253" s="146" t="s">
        <v>4695</v>
      </c>
      <c r="F253" s="147" t="s">
        <v>4696</v>
      </c>
      <c r="G253" s="148" t="s">
        <v>183</v>
      </c>
      <c r="H253" s="149">
        <v>220</v>
      </c>
      <c r="I253" s="150"/>
      <c r="J253" s="151">
        <f t="shared" si="70"/>
        <v>0</v>
      </c>
      <c r="K253" s="147" t="s">
        <v>3</v>
      </c>
      <c r="L253" s="35"/>
      <c r="M253" s="152" t="s">
        <v>3</v>
      </c>
      <c r="N253" s="153" t="s">
        <v>43</v>
      </c>
      <c r="O253" s="55"/>
      <c r="P253" s="154">
        <f t="shared" si="71"/>
        <v>0</v>
      </c>
      <c r="Q253" s="154">
        <v>0</v>
      </c>
      <c r="R253" s="154">
        <f t="shared" si="72"/>
        <v>0</v>
      </c>
      <c r="S253" s="154">
        <v>0</v>
      </c>
      <c r="T253" s="155">
        <f t="shared" si="73"/>
        <v>0</v>
      </c>
      <c r="U253" s="34"/>
      <c r="V253" s="34"/>
      <c r="W253" s="34"/>
      <c r="X253" s="34"/>
      <c r="Y253" s="34"/>
      <c r="Z253" s="34"/>
      <c r="AA253" s="34"/>
      <c r="AB253" s="34"/>
      <c r="AC253" s="34"/>
      <c r="AD253" s="34"/>
      <c r="AE253" s="34"/>
      <c r="AR253" s="156" t="s">
        <v>93</v>
      </c>
      <c r="AT253" s="156" t="s">
        <v>157</v>
      </c>
      <c r="AU253" s="156" t="s">
        <v>15</v>
      </c>
      <c r="AY253" s="19" t="s">
        <v>154</v>
      </c>
      <c r="BE253" s="157">
        <f t="shared" si="74"/>
        <v>0</v>
      </c>
      <c r="BF253" s="157">
        <f t="shared" si="75"/>
        <v>0</v>
      </c>
      <c r="BG253" s="157">
        <f t="shared" si="76"/>
        <v>0</v>
      </c>
      <c r="BH253" s="157">
        <f t="shared" si="77"/>
        <v>0</v>
      </c>
      <c r="BI253" s="157">
        <f t="shared" si="78"/>
        <v>0</v>
      </c>
      <c r="BJ253" s="19" t="s">
        <v>15</v>
      </c>
      <c r="BK253" s="157">
        <f t="shared" si="79"/>
        <v>0</v>
      </c>
      <c r="BL253" s="19" t="s">
        <v>93</v>
      </c>
      <c r="BM253" s="156" t="s">
        <v>1826</v>
      </c>
    </row>
    <row r="254" spans="1:65" s="2" customFormat="1" ht="16.5" customHeight="1">
      <c r="A254" s="34"/>
      <c r="B254" s="144"/>
      <c r="C254" s="145" t="s">
        <v>72</v>
      </c>
      <c r="D254" s="145" t="s">
        <v>157</v>
      </c>
      <c r="E254" s="146" t="s">
        <v>4697</v>
      </c>
      <c r="F254" s="147" t="s">
        <v>4698</v>
      </c>
      <c r="G254" s="148" t="s">
        <v>3834</v>
      </c>
      <c r="H254" s="149">
        <v>12</v>
      </c>
      <c r="I254" s="150"/>
      <c r="J254" s="151">
        <f t="shared" si="70"/>
        <v>0</v>
      </c>
      <c r="K254" s="147" t="s">
        <v>3</v>
      </c>
      <c r="L254" s="35"/>
      <c r="M254" s="152" t="s">
        <v>3</v>
      </c>
      <c r="N254" s="153" t="s">
        <v>43</v>
      </c>
      <c r="O254" s="55"/>
      <c r="P254" s="154">
        <f t="shared" si="71"/>
        <v>0</v>
      </c>
      <c r="Q254" s="154">
        <v>0</v>
      </c>
      <c r="R254" s="154">
        <f t="shared" si="72"/>
        <v>0</v>
      </c>
      <c r="S254" s="154">
        <v>0</v>
      </c>
      <c r="T254" s="155">
        <f t="shared" si="73"/>
        <v>0</v>
      </c>
      <c r="U254" s="34"/>
      <c r="V254" s="34"/>
      <c r="W254" s="34"/>
      <c r="X254" s="34"/>
      <c r="Y254" s="34"/>
      <c r="Z254" s="34"/>
      <c r="AA254" s="34"/>
      <c r="AB254" s="34"/>
      <c r="AC254" s="34"/>
      <c r="AD254" s="34"/>
      <c r="AE254" s="34"/>
      <c r="AR254" s="156" t="s">
        <v>93</v>
      </c>
      <c r="AT254" s="156" t="s">
        <v>157</v>
      </c>
      <c r="AU254" s="156" t="s">
        <v>15</v>
      </c>
      <c r="AY254" s="19" t="s">
        <v>154</v>
      </c>
      <c r="BE254" s="157">
        <f t="shared" si="74"/>
        <v>0</v>
      </c>
      <c r="BF254" s="157">
        <f t="shared" si="75"/>
        <v>0</v>
      </c>
      <c r="BG254" s="157">
        <f t="shared" si="76"/>
        <v>0</v>
      </c>
      <c r="BH254" s="157">
        <f t="shared" si="77"/>
        <v>0</v>
      </c>
      <c r="BI254" s="157">
        <f t="shared" si="78"/>
        <v>0</v>
      </c>
      <c r="BJ254" s="19" t="s">
        <v>15</v>
      </c>
      <c r="BK254" s="157">
        <f t="shared" si="79"/>
        <v>0</v>
      </c>
      <c r="BL254" s="19" t="s">
        <v>93</v>
      </c>
      <c r="BM254" s="156" t="s">
        <v>1836</v>
      </c>
    </row>
    <row r="255" spans="1:65" s="2" customFormat="1" ht="16.5" customHeight="1">
      <c r="A255" s="34"/>
      <c r="B255" s="144"/>
      <c r="C255" s="145" t="s">
        <v>72</v>
      </c>
      <c r="D255" s="145" t="s">
        <v>157</v>
      </c>
      <c r="E255" s="146" t="s">
        <v>4699</v>
      </c>
      <c r="F255" s="147" t="s">
        <v>4700</v>
      </c>
      <c r="G255" s="148" t="s">
        <v>3834</v>
      </c>
      <c r="H255" s="149">
        <v>96</v>
      </c>
      <c r="I255" s="150"/>
      <c r="J255" s="151">
        <f t="shared" si="70"/>
        <v>0</v>
      </c>
      <c r="K255" s="147" t="s">
        <v>3</v>
      </c>
      <c r="L255" s="35"/>
      <c r="M255" s="152" t="s">
        <v>3</v>
      </c>
      <c r="N255" s="153" t="s">
        <v>43</v>
      </c>
      <c r="O255" s="55"/>
      <c r="P255" s="154">
        <f t="shared" si="71"/>
        <v>0</v>
      </c>
      <c r="Q255" s="154">
        <v>0</v>
      </c>
      <c r="R255" s="154">
        <f t="shared" si="72"/>
        <v>0</v>
      </c>
      <c r="S255" s="154">
        <v>0</v>
      </c>
      <c r="T255" s="155">
        <f t="shared" si="73"/>
        <v>0</v>
      </c>
      <c r="U255" s="34"/>
      <c r="V255" s="34"/>
      <c r="W255" s="34"/>
      <c r="X255" s="34"/>
      <c r="Y255" s="34"/>
      <c r="Z255" s="34"/>
      <c r="AA255" s="34"/>
      <c r="AB255" s="34"/>
      <c r="AC255" s="34"/>
      <c r="AD255" s="34"/>
      <c r="AE255" s="34"/>
      <c r="AR255" s="156" t="s">
        <v>93</v>
      </c>
      <c r="AT255" s="156" t="s">
        <v>157</v>
      </c>
      <c r="AU255" s="156" t="s">
        <v>15</v>
      </c>
      <c r="AY255" s="19" t="s">
        <v>154</v>
      </c>
      <c r="BE255" s="157">
        <f t="shared" si="74"/>
        <v>0</v>
      </c>
      <c r="BF255" s="157">
        <f t="shared" si="75"/>
        <v>0</v>
      </c>
      <c r="BG255" s="157">
        <f t="shared" si="76"/>
        <v>0</v>
      </c>
      <c r="BH255" s="157">
        <f t="shared" si="77"/>
        <v>0</v>
      </c>
      <c r="BI255" s="157">
        <f t="shared" si="78"/>
        <v>0</v>
      </c>
      <c r="BJ255" s="19" t="s">
        <v>15</v>
      </c>
      <c r="BK255" s="157">
        <f t="shared" si="79"/>
        <v>0</v>
      </c>
      <c r="BL255" s="19" t="s">
        <v>93</v>
      </c>
      <c r="BM255" s="156" t="s">
        <v>1846</v>
      </c>
    </row>
    <row r="256" spans="1:65" s="2" customFormat="1" ht="16.5" customHeight="1">
      <c r="A256" s="34"/>
      <c r="B256" s="144"/>
      <c r="C256" s="145" t="s">
        <v>72</v>
      </c>
      <c r="D256" s="145" t="s">
        <v>157</v>
      </c>
      <c r="E256" s="146" t="s">
        <v>4701</v>
      </c>
      <c r="F256" s="147" t="s">
        <v>4702</v>
      </c>
      <c r="G256" s="148" t="s">
        <v>3834</v>
      </c>
      <c r="H256" s="149">
        <v>70</v>
      </c>
      <c r="I256" s="150"/>
      <c r="J256" s="151">
        <f t="shared" si="70"/>
        <v>0</v>
      </c>
      <c r="K256" s="147" t="s">
        <v>3</v>
      </c>
      <c r="L256" s="35"/>
      <c r="M256" s="152" t="s">
        <v>3</v>
      </c>
      <c r="N256" s="153" t="s">
        <v>43</v>
      </c>
      <c r="O256" s="55"/>
      <c r="P256" s="154">
        <f t="shared" si="71"/>
        <v>0</v>
      </c>
      <c r="Q256" s="154">
        <v>0</v>
      </c>
      <c r="R256" s="154">
        <f t="shared" si="72"/>
        <v>0</v>
      </c>
      <c r="S256" s="154">
        <v>0</v>
      </c>
      <c r="T256" s="155">
        <f t="shared" si="73"/>
        <v>0</v>
      </c>
      <c r="U256" s="34"/>
      <c r="V256" s="34"/>
      <c r="W256" s="34"/>
      <c r="X256" s="34"/>
      <c r="Y256" s="34"/>
      <c r="Z256" s="34"/>
      <c r="AA256" s="34"/>
      <c r="AB256" s="34"/>
      <c r="AC256" s="34"/>
      <c r="AD256" s="34"/>
      <c r="AE256" s="34"/>
      <c r="AR256" s="156" t="s">
        <v>93</v>
      </c>
      <c r="AT256" s="156" t="s">
        <v>157</v>
      </c>
      <c r="AU256" s="156" t="s">
        <v>15</v>
      </c>
      <c r="AY256" s="19" t="s">
        <v>154</v>
      </c>
      <c r="BE256" s="157">
        <f t="shared" si="74"/>
        <v>0</v>
      </c>
      <c r="BF256" s="157">
        <f t="shared" si="75"/>
        <v>0</v>
      </c>
      <c r="BG256" s="157">
        <f t="shared" si="76"/>
        <v>0</v>
      </c>
      <c r="BH256" s="157">
        <f t="shared" si="77"/>
        <v>0</v>
      </c>
      <c r="BI256" s="157">
        <f t="shared" si="78"/>
        <v>0</v>
      </c>
      <c r="BJ256" s="19" t="s">
        <v>15</v>
      </c>
      <c r="BK256" s="157">
        <f t="shared" si="79"/>
        <v>0</v>
      </c>
      <c r="BL256" s="19" t="s">
        <v>93</v>
      </c>
      <c r="BM256" s="156" t="s">
        <v>1856</v>
      </c>
    </row>
    <row r="257" spans="1:65" s="2" customFormat="1" ht="16.5" customHeight="1">
      <c r="A257" s="34"/>
      <c r="B257" s="144"/>
      <c r="C257" s="145" t="s">
        <v>72</v>
      </c>
      <c r="D257" s="145" t="s">
        <v>157</v>
      </c>
      <c r="E257" s="146" t="s">
        <v>4703</v>
      </c>
      <c r="F257" s="147" t="s">
        <v>4704</v>
      </c>
      <c r="G257" s="148" t="s">
        <v>3834</v>
      </c>
      <c r="H257" s="149">
        <v>120</v>
      </c>
      <c r="I257" s="150"/>
      <c r="J257" s="151">
        <f t="shared" si="70"/>
        <v>0</v>
      </c>
      <c r="K257" s="147" t="s">
        <v>3</v>
      </c>
      <c r="L257" s="35"/>
      <c r="M257" s="152" t="s">
        <v>3</v>
      </c>
      <c r="N257" s="153" t="s">
        <v>43</v>
      </c>
      <c r="O257" s="55"/>
      <c r="P257" s="154">
        <f t="shared" si="71"/>
        <v>0</v>
      </c>
      <c r="Q257" s="154">
        <v>0</v>
      </c>
      <c r="R257" s="154">
        <f t="shared" si="72"/>
        <v>0</v>
      </c>
      <c r="S257" s="154">
        <v>0</v>
      </c>
      <c r="T257" s="155">
        <f t="shared" si="73"/>
        <v>0</v>
      </c>
      <c r="U257" s="34"/>
      <c r="V257" s="34"/>
      <c r="W257" s="34"/>
      <c r="X257" s="34"/>
      <c r="Y257" s="34"/>
      <c r="Z257" s="34"/>
      <c r="AA257" s="34"/>
      <c r="AB257" s="34"/>
      <c r="AC257" s="34"/>
      <c r="AD257" s="34"/>
      <c r="AE257" s="34"/>
      <c r="AR257" s="156" t="s">
        <v>93</v>
      </c>
      <c r="AT257" s="156" t="s">
        <v>157</v>
      </c>
      <c r="AU257" s="156" t="s">
        <v>15</v>
      </c>
      <c r="AY257" s="19" t="s">
        <v>154</v>
      </c>
      <c r="BE257" s="157">
        <f t="shared" si="74"/>
        <v>0</v>
      </c>
      <c r="BF257" s="157">
        <f t="shared" si="75"/>
        <v>0</v>
      </c>
      <c r="BG257" s="157">
        <f t="shared" si="76"/>
        <v>0</v>
      </c>
      <c r="BH257" s="157">
        <f t="shared" si="77"/>
        <v>0</v>
      </c>
      <c r="BI257" s="157">
        <f t="shared" si="78"/>
        <v>0</v>
      </c>
      <c r="BJ257" s="19" t="s">
        <v>15</v>
      </c>
      <c r="BK257" s="157">
        <f t="shared" si="79"/>
        <v>0</v>
      </c>
      <c r="BL257" s="19" t="s">
        <v>93</v>
      </c>
      <c r="BM257" s="156" t="s">
        <v>1864</v>
      </c>
    </row>
    <row r="258" spans="1:65" s="2" customFormat="1" ht="16.5" customHeight="1">
      <c r="A258" s="34"/>
      <c r="B258" s="144"/>
      <c r="C258" s="145" t="s">
        <v>72</v>
      </c>
      <c r="D258" s="145" t="s">
        <v>157</v>
      </c>
      <c r="E258" s="146" t="s">
        <v>4705</v>
      </c>
      <c r="F258" s="147" t="s">
        <v>4706</v>
      </c>
      <c r="G258" s="148" t="s">
        <v>3834</v>
      </c>
      <c r="H258" s="149">
        <v>12</v>
      </c>
      <c r="I258" s="150"/>
      <c r="J258" s="151">
        <f t="shared" si="70"/>
        <v>0</v>
      </c>
      <c r="K258" s="147" t="s">
        <v>3</v>
      </c>
      <c r="L258" s="35"/>
      <c r="M258" s="152" t="s">
        <v>3</v>
      </c>
      <c r="N258" s="153" t="s">
        <v>43</v>
      </c>
      <c r="O258" s="55"/>
      <c r="P258" s="154">
        <f t="shared" si="71"/>
        <v>0</v>
      </c>
      <c r="Q258" s="154">
        <v>0</v>
      </c>
      <c r="R258" s="154">
        <f t="shared" si="72"/>
        <v>0</v>
      </c>
      <c r="S258" s="154">
        <v>0</v>
      </c>
      <c r="T258" s="155">
        <f t="shared" si="73"/>
        <v>0</v>
      </c>
      <c r="U258" s="34"/>
      <c r="V258" s="34"/>
      <c r="W258" s="34"/>
      <c r="X258" s="34"/>
      <c r="Y258" s="34"/>
      <c r="Z258" s="34"/>
      <c r="AA258" s="34"/>
      <c r="AB258" s="34"/>
      <c r="AC258" s="34"/>
      <c r="AD258" s="34"/>
      <c r="AE258" s="34"/>
      <c r="AR258" s="156" t="s">
        <v>93</v>
      </c>
      <c r="AT258" s="156" t="s">
        <v>157</v>
      </c>
      <c r="AU258" s="156" t="s">
        <v>15</v>
      </c>
      <c r="AY258" s="19" t="s">
        <v>154</v>
      </c>
      <c r="BE258" s="157">
        <f t="shared" si="74"/>
        <v>0</v>
      </c>
      <c r="BF258" s="157">
        <f t="shared" si="75"/>
        <v>0</v>
      </c>
      <c r="BG258" s="157">
        <f t="shared" si="76"/>
        <v>0</v>
      </c>
      <c r="BH258" s="157">
        <f t="shared" si="77"/>
        <v>0</v>
      </c>
      <c r="BI258" s="157">
        <f t="shared" si="78"/>
        <v>0</v>
      </c>
      <c r="BJ258" s="19" t="s">
        <v>15</v>
      </c>
      <c r="BK258" s="157">
        <f t="shared" si="79"/>
        <v>0</v>
      </c>
      <c r="BL258" s="19" t="s">
        <v>93</v>
      </c>
      <c r="BM258" s="156" t="s">
        <v>1880</v>
      </c>
    </row>
    <row r="259" spans="1:65" s="2" customFormat="1" ht="24.15" customHeight="1">
      <c r="A259" s="34"/>
      <c r="B259" s="144"/>
      <c r="C259" s="145" t="s">
        <v>72</v>
      </c>
      <c r="D259" s="145" t="s">
        <v>157</v>
      </c>
      <c r="E259" s="146" t="s">
        <v>4707</v>
      </c>
      <c r="F259" s="147" t="s">
        <v>4708</v>
      </c>
      <c r="G259" s="148" t="s">
        <v>3834</v>
      </c>
      <c r="H259" s="149">
        <v>48</v>
      </c>
      <c r="I259" s="150"/>
      <c r="J259" s="151">
        <f t="shared" si="70"/>
        <v>0</v>
      </c>
      <c r="K259" s="147" t="s">
        <v>3</v>
      </c>
      <c r="L259" s="35"/>
      <c r="M259" s="152" t="s">
        <v>3</v>
      </c>
      <c r="N259" s="153" t="s">
        <v>43</v>
      </c>
      <c r="O259" s="55"/>
      <c r="P259" s="154">
        <f t="shared" si="71"/>
        <v>0</v>
      </c>
      <c r="Q259" s="154">
        <v>0</v>
      </c>
      <c r="R259" s="154">
        <f t="shared" si="72"/>
        <v>0</v>
      </c>
      <c r="S259" s="154">
        <v>0</v>
      </c>
      <c r="T259" s="155">
        <f t="shared" si="73"/>
        <v>0</v>
      </c>
      <c r="U259" s="34"/>
      <c r="V259" s="34"/>
      <c r="W259" s="34"/>
      <c r="X259" s="34"/>
      <c r="Y259" s="34"/>
      <c r="Z259" s="34"/>
      <c r="AA259" s="34"/>
      <c r="AB259" s="34"/>
      <c r="AC259" s="34"/>
      <c r="AD259" s="34"/>
      <c r="AE259" s="34"/>
      <c r="AR259" s="156" t="s">
        <v>93</v>
      </c>
      <c r="AT259" s="156" t="s">
        <v>157</v>
      </c>
      <c r="AU259" s="156" t="s">
        <v>15</v>
      </c>
      <c r="AY259" s="19" t="s">
        <v>154</v>
      </c>
      <c r="BE259" s="157">
        <f t="shared" si="74"/>
        <v>0</v>
      </c>
      <c r="BF259" s="157">
        <f t="shared" si="75"/>
        <v>0</v>
      </c>
      <c r="BG259" s="157">
        <f t="shared" si="76"/>
        <v>0</v>
      </c>
      <c r="BH259" s="157">
        <f t="shared" si="77"/>
        <v>0</v>
      </c>
      <c r="BI259" s="157">
        <f t="shared" si="78"/>
        <v>0</v>
      </c>
      <c r="BJ259" s="19" t="s">
        <v>15</v>
      </c>
      <c r="BK259" s="157">
        <f t="shared" si="79"/>
        <v>0</v>
      </c>
      <c r="BL259" s="19" t="s">
        <v>93</v>
      </c>
      <c r="BM259" s="156" t="s">
        <v>1891</v>
      </c>
    </row>
    <row r="260" spans="1:65" s="2" customFormat="1" ht="16.5" customHeight="1">
      <c r="A260" s="34"/>
      <c r="B260" s="144"/>
      <c r="C260" s="145" t="s">
        <v>72</v>
      </c>
      <c r="D260" s="145" t="s">
        <v>157</v>
      </c>
      <c r="E260" s="146" t="s">
        <v>4709</v>
      </c>
      <c r="F260" s="147" t="s">
        <v>4710</v>
      </c>
      <c r="G260" s="148" t="s">
        <v>3834</v>
      </c>
      <c r="H260" s="149">
        <v>240</v>
      </c>
      <c r="I260" s="150"/>
      <c r="J260" s="151">
        <f t="shared" si="70"/>
        <v>0</v>
      </c>
      <c r="K260" s="147" t="s">
        <v>3</v>
      </c>
      <c r="L260" s="35"/>
      <c r="M260" s="152" t="s">
        <v>3</v>
      </c>
      <c r="N260" s="153" t="s">
        <v>43</v>
      </c>
      <c r="O260" s="55"/>
      <c r="P260" s="154">
        <f t="shared" si="71"/>
        <v>0</v>
      </c>
      <c r="Q260" s="154">
        <v>0</v>
      </c>
      <c r="R260" s="154">
        <f t="shared" si="72"/>
        <v>0</v>
      </c>
      <c r="S260" s="154">
        <v>0</v>
      </c>
      <c r="T260" s="155">
        <f t="shared" si="73"/>
        <v>0</v>
      </c>
      <c r="U260" s="34"/>
      <c r="V260" s="34"/>
      <c r="W260" s="34"/>
      <c r="X260" s="34"/>
      <c r="Y260" s="34"/>
      <c r="Z260" s="34"/>
      <c r="AA260" s="34"/>
      <c r="AB260" s="34"/>
      <c r="AC260" s="34"/>
      <c r="AD260" s="34"/>
      <c r="AE260" s="34"/>
      <c r="AR260" s="156" t="s">
        <v>93</v>
      </c>
      <c r="AT260" s="156" t="s">
        <v>157</v>
      </c>
      <c r="AU260" s="156" t="s">
        <v>15</v>
      </c>
      <c r="AY260" s="19" t="s">
        <v>154</v>
      </c>
      <c r="BE260" s="157">
        <f t="shared" si="74"/>
        <v>0</v>
      </c>
      <c r="BF260" s="157">
        <f t="shared" si="75"/>
        <v>0</v>
      </c>
      <c r="BG260" s="157">
        <f t="shared" si="76"/>
        <v>0</v>
      </c>
      <c r="BH260" s="157">
        <f t="shared" si="77"/>
        <v>0</v>
      </c>
      <c r="BI260" s="157">
        <f t="shared" si="78"/>
        <v>0</v>
      </c>
      <c r="BJ260" s="19" t="s">
        <v>15</v>
      </c>
      <c r="BK260" s="157">
        <f t="shared" si="79"/>
        <v>0</v>
      </c>
      <c r="BL260" s="19" t="s">
        <v>93</v>
      </c>
      <c r="BM260" s="156" t="s">
        <v>1905</v>
      </c>
    </row>
    <row r="261" spans="1:65" s="2" customFormat="1" ht="24.15" customHeight="1">
      <c r="A261" s="34"/>
      <c r="B261" s="144"/>
      <c r="C261" s="145" t="s">
        <v>72</v>
      </c>
      <c r="D261" s="145" t="s">
        <v>157</v>
      </c>
      <c r="E261" s="146" t="s">
        <v>4711</v>
      </c>
      <c r="F261" s="147" t="s">
        <v>4712</v>
      </c>
      <c r="G261" s="148" t="s">
        <v>3834</v>
      </c>
      <c r="H261" s="149">
        <v>90</v>
      </c>
      <c r="I261" s="150"/>
      <c r="J261" s="151">
        <f t="shared" si="70"/>
        <v>0</v>
      </c>
      <c r="K261" s="147" t="s">
        <v>3</v>
      </c>
      <c r="L261" s="35"/>
      <c r="M261" s="152" t="s">
        <v>3</v>
      </c>
      <c r="N261" s="153" t="s">
        <v>43</v>
      </c>
      <c r="O261" s="55"/>
      <c r="P261" s="154">
        <f t="shared" si="71"/>
        <v>0</v>
      </c>
      <c r="Q261" s="154">
        <v>0</v>
      </c>
      <c r="R261" s="154">
        <f t="shared" si="72"/>
        <v>0</v>
      </c>
      <c r="S261" s="154">
        <v>0</v>
      </c>
      <c r="T261" s="155">
        <f t="shared" si="73"/>
        <v>0</v>
      </c>
      <c r="U261" s="34"/>
      <c r="V261" s="34"/>
      <c r="W261" s="34"/>
      <c r="X261" s="34"/>
      <c r="Y261" s="34"/>
      <c r="Z261" s="34"/>
      <c r="AA261" s="34"/>
      <c r="AB261" s="34"/>
      <c r="AC261" s="34"/>
      <c r="AD261" s="34"/>
      <c r="AE261" s="34"/>
      <c r="AR261" s="156" t="s">
        <v>93</v>
      </c>
      <c r="AT261" s="156" t="s">
        <v>157</v>
      </c>
      <c r="AU261" s="156" t="s">
        <v>15</v>
      </c>
      <c r="AY261" s="19" t="s">
        <v>154</v>
      </c>
      <c r="BE261" s="157">
        <f t="shared" si="74"/>
        <v>0</v>
      </c>
      <c r="BF261" s="157">
        <f t="shared" si="75"/>
        <v>0</v>
      </c>
      <c r="BG261" s="157">
        <f t="shared" si="76"/>
        <v>0</v>
      </c>
      <c r="BH261" s="157">
        <f t="shared" si="77"/>
        <v>0</v>
      </c>
      <c r="BI261" s="157">
        <f t="shared" si="78"/>
        <v>0</v>
      </c>
      <c r="BJ261" s="19" t="s">
        <v>15</v>
      </c>
      <c r="BK261" s="157">
        <f t="shared" si="79"/>
        <v>0</v>
      </c>
      <c r="BL261" s="19" t="s">
        <v>93</v>
      </c>
      <c r="BM261" s="156" t="s">
        <v>1915</v>
      </c>
    </row>
    <row r="262" spans="1:65" s="2" customFormat="1" ht="16.5" customHeight="1">
      <c r="A262" s="34"/>
      <c r="B262" s="144"/>
      <c r="C262" s="145" t="s">
        <v>72</v>
      </c>
      <c r="D262" s="145" t="s">
        <v>157</v>
      </c>
      <c r="E262" s="146" t="s">
        <v>4713</v>
      </c>
      <c r="F262" s="147" t="s">
        <v>4714</v>
      </c>
      <c r="G262" s="148" t="s">
        <v>3834</v>
      </c>
      <c r="H262" s="149">
        <v>12</v>
      </c>
      <c r="I262" s="150"/>
      <c r="J262" s="151">
        <f t="shared" si="70"/>
        <v>0</v>
      </c>
      <c r="K262" s="147" t="s">
        <v>3</v>
      </c>
      <c r="L262" s="35"/>
      <c r="M262" s="152" t="s">
        <v>3</v>
      </c>
      <c r="N262" s="153" t="s">
        <v>43</v>
      </c>
      <c r="O262" s="55"/>
      <c r="P262" s="154">
        <f t="shared" si="71"/>
        <v>0</v>
      </c>
      <c r="Q262" s="154">
        <v>0</v>
      </c>
      <c r="R262" s="154">
        <f t="shared" si="72"/>
        <v>0</v>
      </c>
      <c r="S262" s="154">
        <v>0</v>
      </c>
      <c r="T262" s="155">
        <f t="shared" si="73"/>
        <v>0</v>
      </c>
      <c r="U262" s="34"/>
      <c r="V262" s="34"/>
      <c r="W262" s="34"/>
      <c r="X262" s="34"/>
      <c r="Y262" s="34"/>
      <c r="Z262" s="34"/>
      <c r="AA262" s="34"/>
      <c r="AB262" s="34"/>
      <c r="AC262" s="34"/>
      <c r="AD262" s="34"/>
      <c r="AE262" s="34"/>
      <c r="AR262" s="156" t="s">
        <v>93</v>
      </c>
      <c r="AT262" s="156" t="s">
        <v>157</v>
      </c>
      <c r="AU262" s="156" t="s">
        <v>15</v>
      </c>
      <c r="AY262" s="19" t="s">
        <v>154</v>
      </c>
      <c r="BE262" s="157">
        <f t="shared" si="74"/>
        <v>0</v>
      </c>
      <c r="BF262" s="157">
        <f t="shared" si="75"/>
        <v>0</v>
      </c>
      <c r="BG262" s="157">
        <f t="shared" si="76"/>
        <v>0</v>
      </c>
      <c r="BH262" s="157">
        <f t="shared" si="77"/>
        <v>0</v>
      </c>
      <c r="BI262" s="157">
        <f t="shared" si="78"/>
        <v>0</v>
      </c>
      <c r="BJ262" s="19" t="s">
        <v>15</v>
      </c>
      <c r="BK262" s="157">
        <f t="shared" si="79"/>
        <v>0</v>
      </c>
      <c r="BL262" s="19" t="s">
        <v>93</v>
      </c>
      <c r="BM262" s="156" t="s">
        <v>1928</v>
      </c>
    </row>
    <row r="263" spans="1:65" s="2" customFormat="1" ht="16.5" customHeight="1">
      <c r="A263" s="34"/>
      <c r="B263" s="144"/>
      <c r="C263" s="145" t="s">
        <v>72</v>
      </c>
      <c r="D263" s="145" t="s">
        <v>157</v>
      </c>
      <c r="E263" s="146" t="s">
        <v>4715</v>
      </c>
      <c r="F263" s="147" t="s">
        <v>4716</v>
      </c>
      <c r="G263" s="148" t="s">
        <v>3834</v>
      </c>
      <c r="H263" s="149">
        <v>16</v>
      </c>
      <c r="I263" s="150"/>
      <c r="J263" s="151">
        <f t="shared" si="70"/>
        <v>0</v>
      </c>
      <c r="K263" s="147" t="s">
        <v>3</v>
      </c>
      <c r="L263" s="35"/>
      <c r="M263" s="152" t="s">
        <v>3</v>
      </c>
      <c r="N263" s="153" t="s">
        <v>43</v>
      </c>
      <c r="O263" s="55"/>
      <c r="P263" s="154">
        <f t="shared" si="71"/>
        <v>0</v>
      </c>
      <c r="Q263" s="154">
        <v>0</v>
      </c>
      <c r="R263" s="154">
        <f t="shared" si="72"/>
        <v>0</v>
      </c>
      <c r="S263" s="154">
        <v>0</v>
      </c>
      <c r="T263" s="155">
        <f t="shared" si="73"/>
        <v>0</v>
      </c>
      <c r="U263" s="34"/>
      <c r="V263" s="34"/>
      <c r="W263" s="34"/>
      <c r="X263" s="34"/>
      <c r="Y263" s="34"/>
      <c r="Z263" s="34"/>
      <c r="AA263" s="34"/>
      <c r="AB263" s="34"/>
      <c r="AC263" s="34"/>
      <c r="AD263" s="34"/>
      <c r="AE263" s="34"/>
      <c r="AR263" s="156" t="s">
        <v>93</v>
      </c>
      <c r="AT263" s="156" t="s">
        <v>157</v>
      </c>
      <c r="AU263" s="156" t="s">
        <v>15</v>
      </c>
      <c r="AY263" s="19" t="s">
        <v>154</v>
      </c>
      <c r="BE263" s="157">
        <f t="shared" si="74"/>
        <v>0</v>
      </c>
      <c r="BF263" s="157">
        <f t="shared" si="75"/>
        <v>0</v>
      </c>
      <c r="BG263" s="157">
        <f t="shared" si="76"/>
        <v>0</v>
      </c>
      <c r="BH263" s="157">
        <f t="shared" si="77"/>
        <v>0</v>
      </c>
      <c r="BI263" s="157">
        <f t="shared" si="78"/>
        <v>0</v>
      </c>
      <c r="BJ263" s="19" t="s">
        <v>15</v>
      </c>
      <c r="BK263" s="157">
        <f t="shared" si="79"/>
        <v>0</v>
      </c>
      <c r="BL263" s="19" t="s">
        <v>93</v>
      </c>
      <c r="BM263" s="156" t="s">
        <v>1941</v>
      </c>
    </row>
    <row r="264" spans="1:65" s="2" customFormat="1" ht="16.5" customHeight="1">
      <c r="A264" s="34"/>
      <c r="B264" s="144"/>
      <c r="C264" s="145" t="s">
        <v>72</v>
      </c>
      <c r="D264" s="145" t="s">
        <v>157</v>
      </c>
      <c r="E264" s="146" t="s">
        <v>4717</v>
      </c>
      <c r="F264" s="147" t="s">
        <v>4718</v>
      </c>
      <c r="G264" s="148" t="s">
        <v>3834</v>
      </c>
      <c r="H264" s="149">
        <v>64</v>
      </c>
      <c r="I264" s="150"/>
      <c r="J264" s="151">
        <f t="shared" si="70"/>
        <v>0</v>
      </c>
      <c r="K264" s="147" t="s">
        <v>3</v>
      </c>
      <c r="L264" s="35"/>
      <c r="M264" s="152" t="s">
        <v>3</v>
      </c>
      <c r="N264" s="153" t="s">
        <v>43</v>
      </c>
      <c r="O264" s="55"/>
      <c r="P264" s="154">
        <f t="shared" si="71"/>
        <v>0</v>
      </c>
      <c r="Q264" s="154">
        <v>0</v>
      </c>
      <c r="R264" s="154">
        <f t="shared" si="72"/>
        <v>0</v>
      </c>
      <c r="S264" s="154">
        <v>0</v>
      </c>
      <c r="T264" s="155">
        <f t="shared" si="73"/>
        <v>0</v>
      </c>
      <c r="U264" s="34"/>
      <c r="V264" s="34"/>
      <c r="W264" s="34"/>
      <c r="X264" s="34"/>
      <c r="Y264" s="34"/>
      <c r="Z264" s="34"/>
      <c r="AA264" s="34"/>
      <c r="AB264" s="34"/>
      <c r="AC264" s="34"/>
      <c r="AD264" s="34"/>
      <c r="AE264" s="34"/>
      <c r="AR264" s="156" t="s">
        <v>93</v>
      </c>
      <c r="AT264" s="156" t="s">
        <v>157</v>
      </c>
      <c r="AU264" s="156" t="s">
        <v>15</v>
      </c>
      <c r="AY264" s="19" t="s">
        <v>154</v>
      </c>
      <c r="BE264" s="157">
        <f t="shared" si="74"/>
        <v>0</v>
      </c>
      <c r="BF264" s="157">
        <f t="shared" si="75"/>
        <v>0</v>
      </c>
      <c r="BG264" s="157">
        <f t="shared" si="76"/>
        <v>0</v>
      </c>
      <c r="BH264" s="157">
        <f t="shared" si="77"/>
        <v>0</v>
      </c>
      <c r="BI264" s="157">
        <f t="shared" si="78"/>
        <v>0</v>
      </c>
      <c r="BJ264" s="19" t="s">
        <v>15</v>
      </c>
      <c r="BK264" s="157">
        <f t="shared" si="79"/>
        <v>0</v>
      </c>
      <c r="BL264" s="19" t="s">
        <v>93</v>
      </c>
      <c r="BM264" s="156" t="s">
        <v>1955</v>
      </c>
    </row>
    <row r="265" spans="1:65" s="2" customFormat="1" ht="16.5" customHeight="1">
      <c r="A265" s="34"/>
      <c r="B265" s="144"/>
      <c r="C265" s="145" t="s">
        <v>72</v>
      </c>
      <c r="D265" s="145" t="s">
        <v>157</v>
      </c>
      <c r="E265" s="146" t="s">
        <v>4719</v>
      </c>
      <c r="F265" s="147" t="s">
        <v>4720</v>
      </c>
      <c r="G265" s="148" t="s">
        <v>3834</v>
      </c>
      <c r="H265" s="149">
        <v>12</v>
      </c>
      <c r="I265" s="150"/>
      <c r="J265" s="151">
        <f t="shared" si="70"/>
        <v>0</v>
      </c>
      <c r="K265" s="147" t="s">
        <v>3</v>
      </c>
      <c r="L265" s="35"/>
      <c r="M265" s="152" t="s">
        <v>3</v>
      </c>
      <c r="N265" s="153" t="s">
        <v>43</v>
      </c>
      <c r="O265" s="55"/>
      <c r="P265" s="154">
        <f t="shared" si="71"/>
        <v>0</v>
      </c>
      <c r="Q265" s="154">
        <v>0</v>
      </c>
      <c r="R265" s="154">
        <f t="shared" si="72"/>
        <v>0</v>
      </c>
      <c r="S265" s="154">
        <v>0</v>
      </c>
      <c r="T265" s="155">
        <f t="shared" si="73"/>
        <v>0</v>
      </c>
      <c r="U265" s="34"/>
      <c r="V265" s="34"/>
      <c r="W265" s="34"/>
      <c r="X265" s="34"/>
      <c r="Y265" s="34"/>
      <c r="Z265" s="34"/>
      <c r="AA265" s="34"/>
      <c r="AB265" s="34"/>
      <c r="AC265" s="34"/>
      <c r="AD265" s="34"/>
      <c r="AE265" s="34"/>
      <c r="AR265" s="156" t="s">
        <v>93</v>
      </c>
      <c r="AT265" s="156" t="s">
        <v>157</v>
      </c>
      <c r="AU265" s="156" t="s">
        <v>15</v>
      </c>
      <c r="AY265" s="19" t="s">
        <v>154</v>
      </c>
      <c r="BE265" s="157">
        <f t="shared" si="74"/>
        <v>0</v>
      </c>
      <c r="BF265" s="157">
        <f t="shared" si="75"/>
        <v>0</v>
      </c>
      <c r="BG265" s="157">
        <f t="shared" si="76"/>
        <v>0</v>
      </c>
      <c r="BH265" s="157">
        <f t="shared" si="77"/>
        <v>0</v>
      </c>
      <c r="BI265" s="157">
        <f t="shared" si="78"/>
        <v>0</v>
      </c>
      <c r="BJ265" s="19" t="s">
        <v>15</v>
      </c>
      <c r="BK265" s="157">
        <f t="shared" si="79"/>
        <v>0</v>
      </c>
      <c r="BL265" s="19" t="s">
        <v>93</v>
      </c>
      <c r="BM265" s="156" t="s">
        <v>1963</v>
      </c>
    </row>
    <row r="266" spans="1:65" s="2" customFormat="1" ht="16.5" customHeight="1">
      <c r="A266" s="34"/>
      <c r="B266" s="144"/>
      <c r="C266" s="145" t="s">
        <v>72</v>
      </c>
      <c r="D266" s="145" t="s">
        <v>157</v>
      </c>
      <c r="E266" s="146" t="s">
        <v>4721</v>
      </c>
      <c r="F266" s="147" t="s">
        <v>4722</v>
      </c>
      <c r="G266" s="148" t="s">
        <v>3834</v>
      </c>
      <c r="H266" s="149">
        <v>24</v>
      </c>
      <c r="I266" s="150"/>
      <c r="J266" s="151">
        <f t="shared" si="70"/>
        <v>0</v>
      </c>
      <c r="K266" s="147" t="s">
        <v>3</v>
      </c>
      <c r="L266" s="35"/>
      <c r="M266" s="152" t="s">
        <v>3</v>
      </c>
      <c r="N266" s="153" t="s">
        <v>43</v>
      </c>
      <c r="O266" s="55"/>
      <c r="P266" s="154">
        <f t="shared" si="71"/>
        <v>0</v>
      </c>
      <c r="Q266" s="154">
        <v>0</v>
      </c>
      <c r="R266" s="154">
        <f t="shared" si="72"/>
        <v>0</v>
      </c>
      <c r="S266" s="154">
        <v>0</v>
      </c>
      <c r="T266" s="155">
        <f t="shared" si="73"/>
        <v>0</v>
      </c>
      <c r="U266" s="34"/>
      <c r="V266" s="34"/>
      <c r="W266" s="34"/>
      <c r="X266" s="34"/>
      <c r="Y266" s="34"/>
      <c r="Z266" s="34"/>
      <c r="AA266" s="34"/>
      <c r="AB266" s="34"/>
      <c r="AC266" s="34"/>
      <c r="AD266" s="34"/>
      <c r="AE266" s="34"/>
      <c r="AR266" s="156" t="s">
        <v>93</v>
      </c>
      <c r="AT266" s="156" t="s">
        <v>157</v>
      </c>
      <c r="AU266" s="156" t="s">
        <v>15</v>
      </c>
      <c r="AY266" s="19" t="s">
        <v>154</v>
      </c>
      <c r="BE266" s="157">
        <f t="shared" si="74"/>
        <v>0</v>
      </c>
      <c r="BF266" s="157">
        <f t="shared" si="75"/>
        <v>0</v>
      </c>
      <c r="BG266" s="157">
        <f t="shared" si="76"/>
        <v>0</v>
      </c>
      <c r="BH266" s="157">
        <f t="shared" si="77"/>
        <v>0</v>
      </c>
      <c r="BI266" s="157">
        <f t="shared" si="78"/>
        <v>0</v>
      </c>
      <c r="BJ266" s="19" t="s">
        <v>15</v>
      </c>
      <c r="BK266" s="157">
        <f t="shared" si="79"/>
        <v>0</v>
      </c>
      <c r="BL266" s="19" t="s">
        <v>93</v>
      </c>
      <c r="BM266" s="156" t="s">
        <v>1979</v>
      </c>
    </row>
    <row r="267" spans="2:63" s="12" customFormat="1" ht="25.95" customHeight="1">
      <c r="B267" s="131"/>
      <c r="D267" s="132" t="s">
        <v>71</v>
      </c>
      <c r="E267" s="133" t="s">
        <v>4723</v>
      </c>
      <c r="F267" s="133" t="s">
        <v>3394</v>
      </c>
      <c r="I267" s="134"/>
      <c r="J267" s="135">
        <f>BK267</f>
        <v>0</v>
      </c>
      <c r="L267" s="131"/>
      <c r="M267" s="136"/>
      <c r="N267" s="137"/>
      <c r="O267" s="137"/>
      <c r="P267" s="138">
        <f>SUM(P268:P273)</f>
        <v>0</v>
      </c>
      <c r="Q267" s="137"/>
      <c r="R267" s="138">
        <f>SUM(R268:R273)</f>
        <v>0</v>
      </c>
      <c r="S267" s="137"/>
      <c r="T267" s="139">
        <f>SUM(T268:T273)</f>
        <v>0</v>
      </c>
      <c r="AR267" s="132" t="s">
        <v>15</v>
      </c>
      <c r="AT267" s="140" t="s">
        <v>71</v>
      </c>
      <c r="AU267" s="140" t="s">
        <v>72</v>
      </c>
      <c r="AY267" s="132" t="s">
        <v>154</v>
      </c>
      <c r="BK267" s="141">
        <f>SUM(BK268:BK273)</f>
        <v>0</v>
      </c>
    </row>
    <row r="268" spans="1:65" s="2" customFormat="1" ht="16.5" customHeight="1">
      <c r="A268" s="34"/>
      <c r="B268" s="144"/>
      <c r="C268" s="145" t="s">
        <v>72</v>
      </c>
      <c r="D268" s="145" t="s">
        <v>157</v>
      </c>
      <c r="E268" s="146" t="s">
        <v>4724</v>
      </c>
      <c r="F268" s="147" t="s">
        <v>4725</v>
      </c>
      <c r="G268" s="148" t="s">
        <v>3398</v>
      </c>
      <c r="H268" s="149">
        <v>80</v>
      </c>
      <c r="I268" s="150"/>
      <c r="J268" s="151">
        <f aca="true" t="shared" si="80" ref="J268:J273">ROUND(I268*H268,2)</f>
        <v>0</v>
      </c>
      <c r="K268" s="147" t="s">
        <v>3</v>
      </c>
      <c r="L268" s="35"/>
      <c r="M268" s="152" t="s">
        <v>3</v>
      </c>
      <c r="N268" s="153" t="s">
        <v>43</v>
      </c>
      <c r="O268" s="55"/>
      <c r="P268" s="154">
        <f aca="true" t="shared" si="81" ref="P268:P273">O268*H268</f>
        <v>0</v>
      </c>
      <c r="Q268" s="154">
        <v>0</v>
      </c>
      <c r="R268" s="154">
        <f aca="true" t="shared" si="82" ref="R268:R273">Q268*H268</f>
        <v>0</v>
      </c>
      <c r="S268" s="154">
        <v>0</v>
      </c>
      <c r="T268" s="155">
        <f aca="true" t="shared" si="83" ref="T268:T273">S268*H268</f>
        <v>0</v>
      </c>
      <c r="U268" s="34"/>
      <c r="V268" s="34"/>
      <c r="W268" s="34"/>
      <c r="X268" s="34"/>
      <c r="Y268" s="34"/>
      <c r="Z268" s="34"/>
      <c r="AA268" s="34"/>
      <c r="AB268" s="34"/>
      <c r="AC268" s="34"/>
      <c r="AD268" s="34"/>
      <c r="AE268" s="34"/>
      <c r="AR268" s="156" t="s">
        <v>93</v>
      </c>
      <c r="AT268" s="156" t="s">
        <v>157</v>
      </c>
      <c r="AU268" s="156" t="s">
        <v>15</v>
      </c>
      <c r="AY268" s="19" t="s">
        <v>154</v>
      </c>
      <c r="BE268" s="157">
        <f aca="true" t="shared" si="84" ref="BE268:BE273">IF(N268="základní",J268,0)</f>
        <v>0</v>
      </c>
      <c r="BF268" s="157">
        <f aca="true" t="shared" si="85" ref="BF268:BF273">IF(N268="snížená",J268,0)</f>
        <v>0</v>
      </c>
      <c r="BG268" s="157">
        <f aca="true" t="shared" si="86" ref="BG268:BG273">IF(N268="zákl. přenesená",J268,0)</f>
        <v>0</v>
      </c>
      <c r="BH268" s="157">
        <f aca="true" t="shared" si="87" ref="BH268:BH273">IF(N268="sníž. přenesená",J268,0)</f>
        <v>0</v>
      </c>
      <c r="BI268" s="157">
        <f aca="true" t="shared" si="88" ref="BI268:BI273">IF(N268="nulová",J268,0)</f>
        <v>0</v>
      </c>
      <c r="BJ268" s="19" t="s">
        <v>15</v>
      </c>
      <c r="BK268" s="157">
        <f aca="true" t="shared" si="89" ref="BK268:BK273">ROUND(I268*H268,2)</f>
        <v>0</v>
      </c>
      <c r="BL268" s="19" t="s">
        <v>93</v>
      </c>
      <c r="BM268" s="156" t="s">
        <v>1988</v>
      </c>
    </row>
    <row r="269" spans="1:65" s="2" customFormat="1" ht="16.5" customHeight="1">
      <c r="A269" s="34"/>
      <c r="B269" s="144"/>
      <c r="C269" s="145" t="s">
        <v>72</v>
      </c>
      <c r="D269" s="145" t="s">
        <v>157</v>
      </c>
      <c r="E269" s="146" t="s">
        <v>4726</v>
      </c>
      <c r="F269" s="147" t="s">
        <v>4727</v>
      </c>
      <c r="G269" s="148" t="s">
        <v>3398</v>
      </c>
      <c r="H269" s="149">
        <v>30</v>
      </c>
      <c r="I269" s="150"/>
      <c r="J269" s="151">
        <f t="shared" si="80"/>
        <v>0</v>
      </c>
      <c r="K269" s="147" t="s">
        <v>3</v>
      </c>
      <c r="L269" s="35"/>
      <c r="M269" s="152" t="s">
        <v>3</v>
      </c>
      <c r="N269" s="153" t="s">
        <v>43</v>
      </c>
      <c r="O269" s="55"/>
      <c r="P269" s="154">
        <f t="shared" si="81"/>
        <v>0</v>
      </c>
      <c r="Q269" s="154">
        <v>0</v>
      </c>
      <c r="R269" s="154">
        <f t="shared" si="82"/>
        <v>0</v>
      </c>
      <c r="S269" s="154">
        <v>0</v>
      </c>
      <c r="T269" s="155">
        <f t="shared" si="83"/>
        <v>0</v>
      </c>
      <c r="U269" s="34"/>
      <c r="V269" s="34"/>
      <c r="W269" s="34"/>
      <c r="X269" s="34"/>
      <c r="Y269" s="34"/>
      <c r="Z269" s="34"/>
      <c r="AA269" s="34"/>
      <c r="AB269" s="34"/>
      <c r="AC269" s="34"/>
      <c r="AD269" s="34"/>
      <c r="AE269" s="34"/>
      <c r="AR269" s="156" t="s">
        <v>93</v>
      </c>
      <c r="AT269" s="156" t="s">
        <v>157</v>
      </c>
      <c r="AU269" s="156" t="s">
        <v>15</v>
      </c>
      <c r="AY269" s="19" t="s">
        <v>154</v>
      </c>
      <c r="BE269" s="157">
        <f t="shared" si="84"/>
        <v>0</v>
      </c>
      <c r="BF269" s="157">
        <f t="shared" si="85"/>
        <v>0</v>
      </c>
      <c r="BG269" s="157">
        <f t="shared" si="86"/>
        <v>0</v>
      </c>
      <c r="BH269" s="157">
        <f t="shared" si="87"/>
        <v>0</v>
      </c>
      <c r="BI269" s="157">
        <f t="shared" si="88"/>
        <v>0</v>
      </c>
      <c r="BJ269" s="19" t="s">
        <v>15</v>
      </c>
      <c r="BK269" s="157">
        <f t="shared" si="89"/>
        <v>0</v>
      </c>
      <c r="BL269" s="19" t="s">
        <v>93</v>
      </c>
      <c r="BM269" s="156" t="s">
        <v>1996</v>
      </c>
    </row>
    <row r="270" spans="1:65" s="2" customFormat="1" ht="16.5" customHeight="1">
      <c r="A270" s="34"/>
      <c r="B270" s="144"/>
      <c r="C270" s="145" t="s">
        <v>72</v>
      </c>
      <c r="D270" s="145" t="s">
        <v>157</v>
      </c>
      <c r="E270" s="146" t="s">
        <v>4728</v>
      </c>
      <c r="F270" s="147" t="s">
        <v>4729</v>
      </c>
      <c r="G270" s="148" t="s">
        <v>4410</v>
      </c>
      <c r="H270" s="149">
        <v>1</v>
      </c>
      <c r="I270" s="150"/>
      <c r="J270" s="151">
        <f t="shared" si="80"/>
        <v>0</v>
      </c>
      <c r="K270" s="147" t="s">
        <v>3</v>
      </c>
      <c r="L270" s="35"/>
      <c r="M270" s="152" t="s">
        <v>3</v>
      </c>
      <c r="N270" s="153" t="s">
        <v>43</v>
      </c>
      <c r="O270" s="55"/>
      <c r="P270" s="154">
        <f t="shared" si="81"/>
        <v>0</v>
      </c>
      <c r="Q270" s="154">
        <v>0</v>
      </c>
      <c r="R270" s="154">
        <f t="shared" si="82"/>
        <v>0</v>
      </c>
      <c r="S270" s="154">
        <v>0</v>
      </c>
      <c r="T270" s="155">
        <f t="shared" si="83"/>
        <v>0</v>
      </c>
      <c r="U270" s="34"/>
      <c r="V270" s="34"/>
      <c r="W270" s="34"/>
      <c r="X270" s="34"/>
      <c r="Y270" s="34"/>
      <c r="Z270" s="34"/>
      <c r="AA270" s="34"/>
      <c r="AB270" s="34"/>
      <c r="AC270" s="34"/>
      <c r="AD270" s="34"/>
      <c r="AE270" s="34"/>
      <c r="AR270" s="156" t="s">
        <v>93</v>
      </c>
      <c r="AT270" s="156" t="s">
        <v>157</v>
      </c>
      <c r="AU270" s="156" t="s">
        <v>15</v>
      </c>
      <c r="AY270" s="19" t="s">
        <v>154</v>
      </c>
      <c r="BE270" s="157">
        <f t="shared" si="84"/>
        <v>0</v>
      </c>
      <c r="BF270" s="157">
        <f t="shared" si="85"/>
        <v>0</v>
      </c>
      <c r="BG270" s="157">
        <f t="shared" si="86"/>
        <v>0</v>
      </c>
      <c r="BH270" s="157">
        <f t="shared" si="87"/>
        <v>0</v>
      </c>
      <c r="BI270" s="157">
        <f t="shared" si="88"/>
        <v>0</v>
      </c>
      <c r="BJ270" s="19" t="s">
        <v>15</v>
      </c>
      <c r="BK270" s="157">
        <f t="shared" si="89"/>
        <v>0</v>
      </c>
      <c r="BL270" s="19" t="s">
        <v>93</v>
      </c>
      <c r="BM270" s="156" t="s">
        <v>2005</v>
      </c>
    </row>
    <row r="271" spans="1:65" s="2" customFormat="1" ht="24.15" customHeight="1">
      <c r="A271" s="34"/>
      <c r="B271" s="144"/>
      <c r="C271" s="145" t="s">
        <v>72</v>
      </c>
      <c r="D271" s="145" t="s">
        <v>157</v>
      </c>
      <c r="E271" s="146" t="s">
        <v>4730</v>
      </c>
      <c r="F271" s="147" t="s">
        <v>4731</v>
      </c>
      <c r="G271" s="148" t="s">
        <v>3834</v>
      </c>
      <c r="H271" s="149">
        <v>20</v>
      </c>
      <c r="I271" s="150"/>
      <c r="J271" s="151">
        <f t="shared" si="80"/>
        <v>0</v>
      </c>
      <c r="K271" s="147" t="s">
        <v>3</v>
      </c>
      <c r="L271" s="35"/>
      <c r="M271" s="152" t="s">
        <v>3</v>
      </c>
      <c r="N271" s="153" t="s">
        <v>43</v>
      </c>
      <c r="O271" s="55"/>
      <c r="P271" s="154">
        <f t="shared" si="81"/>
        <v>0</v>
      </c>
      <c r="Q271" s="154">
        <v>0</v>
      </c>
      <c r="R271" s="154">
        <f t="shared" si="82"/>
        <v>0</v>
      </c>
      <c r="S271" s="154">
        <v>0</v>
      </c>
      <c r="T271" s="155">
        <f t="shared" si="83"/>
        <v>0</v>
      </c>
      <c r="U271" s="34"/>
      <c r="V271" s="34"/>
      <c r="W271" s="34"/>
      <c r="X271" s="34"/>
      <c r="Y271" s="34"/>
      <c r="Z271" s="34"/>
      <c r="AA271" s="34"/>
      <c r="AB271" s="34"/>
      <c r="AC271" s="34"/>
      <c r="AD271" s="34"/>
      <c r="AE271" s="34"/>
      <c r="AR271" s="156" t="s">
        <v>93</v>
      </c>
      <c r="AT271" s="156" t="s">
        <v>157</v>
      </c>
      <c r="AU271" s="156" t="s">
        <v>15</v>
      </c>
      <c r="AY271" s="19" t="s">
        <v>154</v>
      </c>
      <c r="BE271" s="157">
        <f t="shared" si="84"/>
        <v>0</v>
      </c>
      <c r="BF271" s="157">
        <f t="shared" si="85"/>
        <v>0</v>
      </c>
      <c r="BG271" s="157">
        <f t="shared" si="86"/>
        <v>0</v>
      </c>
      <c r="BH271" s="157">
        <f t="shared" si="87"/>
        <v>0</v>
      </c>
      <c r="BI271" s="157">
        <f t="shared" si="88"/>
        <v>0</v>
      </c>
      <c r="BJ271" s="19" t="s">
        <v>15</v>
      </c>
      <c r="BK271" s="157">
        <f t="shared" si="89"/>
        <v>0</v>
      </c>
      <c r="BL271" s="19" t="s">
        <v>93</v>
      </c>
      <c r="BM271" s="156" t="s">
        <v>2012</v>
      </c>
    </row>
    <row r="272" spans="1:65" s="2" customFormat="1" ht="16.5" customHeight="1">
      <c r="A272" s="34"/>
      <c r="B272" s="144"/>
      <c r="C272" s="145" t="s">
        <v>72</v>
      </c>
      <c r="D272" s="145" t="s">
        <v>157</v>
      </c>
      <c r="E272" s="146" t="s">
        <v>4732</v>
      </c>
      <c r="F272" s="147" t="s">
        <v>4733</v>
      </c>
      <c r="G272" s="148" t="s">
        <v>244</v>
      </c>
      <c r="H272" s="149">
        <v>4</v>
      </c>
      <c r="I272" s="150"/>
      <c r="J272" s="151">
        <f t="shared" si="80"/>
        <v>0</v>
      </c>
      <c r="K272" s="147" t="s">
        <v>3</v>
      </c>
      <c r="L272" s="35"/>
      <c r="M272" s="152" t="s">
        <v>3</v>
      </c>
      <c r="N272" s="153" t="s">
        <v>43</v>
      </c>
      <c r="O272" s="55"/>
      <c r="P272" s="154">
        <f t="shared" si="81"/>
        <v>0</v>
      </c>
      <c r="Q272" s="154">
        <v>0</v>
      </c>
      <c r="R272" s="154">
        <f t="shared" si="82"/>
        <v>0</v>
      </c>
      <c r="S272" s="154">
        <v>0</v>
      </c>
      <c r="T272" s="155">
        <f t="shared" si="83"/>
        <v>0</v>
      </c>
      <c r="U272" s="34"/>
      <c r="V272" s="34"/>
      <c r="W272" s="34"/>
      <c r="X272" s="34"/>
      <c r="Y272" s="34"/>
      <c r="Z272" s="34"/>
      <c r="AA272" s="34"/>
      <c r="AB272" s="34"/>
      <c r="AC272" s="34"/>
      <c r="AD272" s="34"/>
      <c r="AE272" s="34"/>
      <c r="AR272" s="156" t="s">
        <v>93</v>
      </c>
      <c r="AT272" s="156" t="s">
        <v>157</v>
      </c>
      <c r="AU272" s="156" t="s">
        <v>15</v>
      </c>
      <c r="AY272" s="19" t="s">
        <v>154</v>
      </c>
      <c r="BE272" s="157">
        <f t="shared" si="84"/>
        <v>0</v>
      </c>
      <c r="BF272" s="157">
        <f t="shared" si="85"/>
        <v>0</v>
      </c>
      <c r="BG272" s="157">
        <f t="shared" si="86"/>
        <v>0</v>
      </c>
      <c r="BH272" s="157">
        <f t="shared" si="87"/>
        <v>0</v>
      </c>
      <c r="BI272" s="157">
        <f t="shared" si="88"/>
        <v>0</v>
      </c>
      <c r="BJ272" s="19" t="s">
        <v>15</v>
      </c>
      <c r="BK272" s="157">
        <f t="shared" si="89"/>
        <v>0</v>
      </c>
      <c r="BL272" s="19" t="s">
        <v>93</v>
      </c>
      <c r="BM272" s="156" t="s">
        <v>2021</v>
      </c>
    </row>
    <row r="273" spans="1:65" s="2" customFormat="1" ht="16.5" customHeight="1">
      <c r="A273" s="34"/>
      <c r="B273" s="144"/>
      <c r="C273" s="145" t="s">
        <v>72</v>
      </c>
      <c r="D273" s="145" t="s">
        <v>157</v>
      </c>
      <c r="E273" s="146" t="s">
        <v>4734</v>
      </c>
      <c r="F273" s="147" t="s">
        <v>4735</v>
      </c>
      <c r="G273" s="148" t="s">
        <v>4410</v>
      </c>
      <c r="H273" s="149">
        <v>1</v>
      </c>
      <c r="I273" s="150"/>
      <c r="J273" s="151">
        <f t="shared" si="80"/>
        <v>0</v>
      </c>
      <c r="K273" s="147" t="s">
        <v>3</v>
      </c>
      <c r="L273" s="35"/>
      <c r="M273" s="187" t="s">
        <v>3</v>
      </c>
      <c r="N273" s="188" t="s">
        <v>43</v>
      </c>
      <c r="O273" s="189"/>
      <c r="P273" s="190">
        <f t="shared" si="81"/>
        <v>0</v>
      </c>
      <c r="Q273" s="190">
        <v>0</v>
      </c>
      <c r="R273" s="190">
        <f t="shared" si="82"/>
        <v>0</v>
      </c>
      <c r="S273" s="190">
        <v>0</v>
      </c>
      <c r="T273" s="191">
        <f t="shared" si="83"/>
        <v>0</v>
      </c>
      <c r="U273" s="34"/>
      <c r="V273" s="34"/>
      <c r="W273" s="34"/>
      <c r="X273" s="34"/>
      <c r="Y273" s="34"/>
      <c r="Z273" s="34"/>
      <c r="AA273" s="34"/>
      <c r="AB273" s="34"/>
      <c r="AC273" s="34"/>
      <c r="AD273" s="34"/>
      <c r="AE273" s="34"/>
      <c r="AR273" s="156" t="s">
        <v>93</v>
      </c>
      <c r="AT273" s="156" t="s">
        <v>157</v>
      </c>
      <c r="AU273" s="156" t="s">
        <v>15</v>
      </c>
      <c r="AY273" s="19" t="s">
        <v>154</v>
      </c>
      <c r="BE273" s="157">
        <f t="shared" si="84"/>
        <v>0</v>
      </c>
      <c r="BF273" s="157">
        <f t="shared" si="85"/>
        <v>0</v>
      </c>
      <c r="BG273" s="157">
        <f t="shared" si="86"/>
        <v>0</v>
      </c>
      <c r="BH273" s="157">
        <f t="shared" si="87"/>
        <v>0</v>
      </c>
      <c r="BI273" s="157">
        <f t="shared" si="88"/>
        <v>0</v>
      </c>
      <c r="BJ273" s="19" t="s">
        <v>15</v>
      </c>
      <c r="BK273" s="157">
        <f t="shared" si="89"/>
        <v>0</v>
      </c>
      <c r="BL273" s="19" t="s">
        <v>93</v>
      </c>
      <c r="BM273" s="156" t="s">
        <v>2028</v>
      </c>
    </row>
    <row r="274" spans="1:31" s="2" customFormat="1" ht="6.9" customHeight="1">
      <c r="A274" s="34"/>
      <c r="B274" s="44"/>
      <c r="C274" s="45"/>
      <c r="D274" s="45"/>
      <c r="E274" s="45"/>
      <c r="F274" s="45"/>
      <c r="G274" s="45"/>
      <c r="H274" s="45"/>
      <c r="I274" s="45"/>
      <c r="J274" s="45"/>
      <c r="K274" s="45"/>
      <c r="L274" s="35"/>
      <c r="M274" s="34"/>
      <c r="O274" s="34"/>
      <c r="P274" s="34"/>
      <c r="Q274" s="34"/>
      <c r="R274" s="34"/>
      <c r="S274" s="34"/>
      <c r="T274" s="34"/>
      <c r="U274" s="34"/>
      <c r="V274" s="34"/>
      <c r="W274" s="34"/>
      <c r="X274" s="34"/>
      <c r="Y274" s="34"/>
      <c r="Z274" s="34"/>
      <c r="AA274" s="34"/>
      <c r="AB274" s="34"/>
      <c r="AC274" s="34"/>
      <c r="AD274" s="34"/>
      <c r="AE274" s="34"/>
    </row>
  </sheetData>
  <autoFilter ref="C97:K273"/>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6" t="s">
        <v>6</v>
      </c>
      <c r="M2" s="311"/>
      <c r="N2" s="311"/>
      <c r="O2" s="311"/>
      <c r="P2" s="311"/>
      <c r="Q2" s="311"/>
      <c r="R2" s="311"/>
      <c r="S2" s="311"/>
      <c r="T2" s="311"/>
      <c r="U2" s="311"/>
      <c r="V2" s="311"/>
      <c r="AT2" s="19" t="s">
        <v>112</v>
      </c>
    </row>
    <row r="3" spans="2:46" s="1" customFormat="1" ht="6.9" customHeight="1">
      <c r="B3" s="20"/>
      <c r="C3" s="21"/>
      <c r="D3" s="21"/>
      <c r="E3" s="21"/>
      <c r="F3" s="21"/>
      <c r="G3" s="21"/>
      <c r="H3" s="21"/>
      <c r="I3" s="21"/>
      <c r="J3" s="21"/>
      <c r="K3" s="21"/>
      <c r="L3" s="22"/>
      <c r="AT3" s="19" t="s">
        <v>80</v>
      </c>
    </row>
    <row r="4" spans="2:46" s="1" customFormat="1" ht="24.9" customHeight="1">
      <c r="B4" s="22"/>
      <c r="D4" s="23" t="s">
        <v>125</v>
      </c>
      <c r="L4" s="22"/>
      <c r="M4" s="95" t="s">
        <v>11</v>
      </c>
      <c r="AT4" s="19" t="s">
        <v>4</v>
      </c>
    </row>
    <row r="5" spans="2:12" s="1" customFormat="1" ht="6.9"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3032</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3033</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4736</v>
      </c>
      <c r="F11" s="344"/>
      <c r="G11" s="344"/>
      <c r="H11" s="344"/>
      <c r="I11" s="34"/>
      <c r="J11" s="34"/>
      <c r="K11" s="34"/>
      <c r="L11" s="96"/>
      <c r="S11" s="34"/>
      <c r="T11" s="34"/>
      <c r="U11" s="34"/>
      <c r="V11" s="34"/>
      <c r="W11" s="34"/>
      <c r="X11" s="34"/>
      <c r="Y11" s="34"/>
      <c r="Z11" s="34"/>
      <c r="AA11" s="34"/>
      <c r="AB11" s="34"/>
      <c r="AC11" s="34"/>
      <c r="AD11" s="34"/>
      <c r="AE11" s="34"/>
    </row>
    <row r="12" spans="1:31" s="2" customFormat="1" ht="10.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35</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8"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tr">
        <f>IF('Rekapitulace stavby'!AN10="","",'Rekapitulace stavby'!AN10)</f>
        <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tr">
        <f>IF('Rekapitulace stavby'!E11="","",'Rekapitulace stavby'!E11)</f>
        <v>Klatovská nemocnice, a. s.</v>
      </c>
      <c r="F17" s="34"/>
      <c r="G17" s="34"/>
      <c r="H17" s="34"/>
      <c r="I17" s="29" t="s">
        <v>28</v>
      </c>
      <c r="J17" s="27" t="str">
        <f>IF('Rekapitulace stavby'!AN11="","",'Rekapitulace stavby'!AN11)</f>
        <v/>
      </c>
      <c r="K17" s="34"/>
      <c r="L17" s="96"/>
      <c r="S17" s="34"/>
      <c r="T17" s="34"/>
      <c r="U17" s="34"/>
      <c r="V17" s="34"/>
      <c r="W17" s="34"/>
      <c r="X17" s="34"/>
      <c r="Y17" s="34"/>
      <c r="Z17" s="34"/>
      <c r="AA17" s="34"/>
      <c r="AB17" s="34"/>
      <c r="AC17" s="34"/>
      <c r="AD17" s="34"/>
      <c r="AE17" s="34"/>
    </row>
    <row r="18" spans="1:31" s="2" customFormat="1" ht="6.9"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tr">
        <f>IF('Rekapitulace stavby'!AN16="","",'Rekapitulace stavby'!AN16)</f>
        <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tr">
        <f>IF('Rekapitulace stavby'!E17="","",'Rekapitulace stavby'!E17)</f>
        <v>AGP nova spol. s r.o.</v>
      </c>
      <c r="F23" s="34"/>
      <c r="G23" s="34"/>
      <c r="H23" s="34"/>
      <c r="I23" s="29" t="s">
        <v>28</v>
      </c>
      <c r="J23" s="27" t="str">
        <f>IF('Rekapitulace stavby'!AN17="","",'Rekapitulace stavby'!AN17)</f>
        <v/>
      </c>
      <c r="K23" s="34"/>
      <c r="L23" s="96"/>
      <c r="S23" s="34"/>
      <c r="T23" s="34"/>
      <c r="U23" s="34"/>
      <c r="V23" s="34"/>
      <c r="W23" s="34"/>
      <c r="X23" s="34"/>
      <c r="Y23" s="34"/>
      <c r="Z23" s="34"/>
      <c r="AA23" s="34"/>
      <c r="AB23" s="34"/>
      <c r="AC23" s="34"/>
      <c r="AD23" s="34"/>
      <c r="AE23" s="34"/>
    </row>
    <row r="24" spans="1:31" s="2" customFormat="1" ht="6.9"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ROUND(J92,2)</f>
        <v>0</v>
      </c>
      <c r="K32" s="34"/>
      <c r="L32" s="96"/>
      <c r="S32" s="34"/>
      <c r="T32" s="34"/>
      <c r="U32" s="34"/>
      <c r="V32" s="34"/>
      <c r="W32" s="34"/>
      <c r="X32" s="34"/>
      <c r="Y32" s="34"/>
      <c r="Z32" s="34"/>
      <c r="AA32" s="34"/>
      <c r="AB32" s="34"/>
      <c r="AC32" s="34"/>
      <c r="AD32" s="34"/>
      <c r="AE32" s="34"/>
    </row>
    <row r="33" spans="1:31" s="2" customFormat="1" ht="6.9"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 customHeight="1">
      <c r="A35" s="34"/>
      <c r="B35" s="35"/>
      <c r="C35" s="34"/>
      <c r="D35" s="101" t="s">
        <v>42</v>
      </c>
      <c r="E35" s="29" t="s">
        <v>43</v>
      </c>
      <c r="F35" s="102">
        <f>ROUND((SUM(BE92:BE149)),2)</f>
        <v>0</v>
      </c>
      <c r="G35" s="34"/>
      <c r="H35" s="34"/>
      <c r="I35" s="103">
        <v>0.21</v>
      </c>
      <c r="J35" s="102">
        <f>ROUND(((SUM(BE92:BE149))*I35),2)</f>
        <v>0</v>
      </c>
      <c r="K35" s="34"/>
      <c r="L35" s="96"/>
      <c r="S35" s="34"/>
      <c r="T35" s="34"/>
      <c r="U35" s="34"/>
      <c r="V35" s="34"/>
      <c r="W35" s="34"/>
      <c r="X35" s="34"/>
      <c r="Y35" s="34"/>
      <c r="Z35" s="34"/>
      <c r="AA35" s="34"/>
      <c r="AB35" s="34"/>
      <c r="AC35" s="34"/>
      <c r="AD35" s="34"/>
      <c r="AE35" s="34"/>
    </row>
    <row r="36" spans="1:31" s="2" customFormat="1" ht="14.4" customHeight="1">
      <c r="A36" s="34"/>
      <c r="B36" s="35"/>
      <c r="C36" s="34"/>
      <c r="D36" s="34"/>
      <c r="E36" s="29" t="s">
        <v>44</v>
      </c>
      <c r="F36" s="102">
        <f>ROUND((SUM(BF92:BF149)),2)</f>
        <v>0</v>
      </c>
      <c r="G36" s="34"/>
      <c r="H36" s="34"/>
      <c r="I36" s="103">
        <v>0.15</v>
      </c>
      <c r="J36" s="102">
        <f>ROUND(((SUM(BF92:BF149))*I36),2)</f>
        <v>0</v>
      </c>
      <c r="K36" s="34"/>
      <c r="L36" s="96"/>
      <c r="S36" s="34"/>
      <c r="T36" s="34"/>
      <c r="U36" s="34"/>
      <c r="V36" s="34"/>
      <c r="W36" s="34"/>
      <c r="X36" s="34"/>
      <c r="Y36" s="34"/>
      <c r="Z36" s="34"/>
      <c r="AA36" s="34"/>
      <c r="AB36" s="34"/>
      <c r="AC36" s="34"/>
      <c r="AD36" s="34"/>
      <c r="AE36" s="34"/>
    </row>
    <row r="37" spans="1:31" s="2" customFormat="1" ht="14.4" customHeight="1" hidden="1">
      <c r="A37" s="34"/>
      <c r="B37" s="35"/>
      <c r="C37" s="34"/>
      <c r="D37" s="34"/>
      <c r="E37" s="29" t="s">
        <v>45</v>
      </c>
      <c r="F37" s="102">
        <f>ROUND((SUM(BG92:BG149)),2)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 customHeight="1" hidden="1">
      <c r="A38" s="34"/>
      <c r="B38" s="35"/>
      <c r="C38" s="34"/>
      <c r="D38" s="34"/>
      <c r="E38" s="29" t="s">
        <v>46</v>
      </c>
      <c r="F38" s="102">
        <f>ROUND((SUM(BH92:BH149)),2)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 customHeight="1" hidden="1">
      <c r="A39" s="34"/>
      <c r="B39" s="35"/>
      <c r="C39" s="34"/>
      <c r="D39" s="34"/>
      <c r="E39" s="29" t="s">
        <v>47</v>
      </c>
      <c r="F39" s="102">
        <f>ROUND((SUM(BI92:BI149)),2)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3032</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3033</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7 - MaR</v>
      </c>
      <c r="F54" s="344"/>
      <c r="G54" s="344"/>
      <c r="H54" s="344"/>
      <c r="I54" s="34"/>
      <c r="J54" s="34"/>
      <c r="K54" s="34"/>
      <c r="L54" s="96"/>
      <c r="S54" s="34"/>
      <c r="T54" s="34"/>
      <c r="U54" s="34"/>
      <c r="V54" s="34"/>
      <c r="W54" s="34"/>
      <c r="X54" s="34"/>
      <c r="Y54" s="34"/>
      <c r="Z54" s="34"/>
      <c r="AA54" s="34"/>
      <c r="AB54" s="34"/>
      <c r="AC54" s="34"/>
      <c r="AD54" s="34"/>
      <c r="AE54" s="34"/>
    </row>
    <row r="55" spans="1:31" s="2" customFormat="1" ht="6.9"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 xml:space="preserve"> </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15"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15"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8" customHeight="1">
      <c r="A63" s="34"/>
      <c r="B63" s="35"/>
      <c r="C63" s="112" t="s">
        <v>70</v>
      </c>
      <c r="D63" s="34"/>
      <c r="E63" s="34"/>
      <c r="F63" s="34"/>
      <c r="G63" s="34"/>
      <c r="H63" s="34"/>
      <c r="I63" s="34"/>
      <c r="J63" s="68">
        <f>J92</f>
        <v>0</v>
      </c>
      <c r="K63" s="34"/>
      <c r="L63" s="96"/>
      <c r="S63" s="34"/>
      <c r="T63" s="34"/>
      <c r="U63" s="34"/>
      <c r="V63" s="34"/>
      <c r="W63" s="34"/>
      <c r="X63" s="34"/>
      <c r="Y63" s="34"/>
      <c r="Z63" s="34"/>
      <c r="AA63" s="34"/>
      <c r="AB63" s="34"/>
      <c r="AC63" s="34"/>
      <c r="AD63" s="34"/>
      <c r="AE63" s="34"/>
      <c r="AU63" s="19" t="s">
        <v>131</v>
      </c>
    </row>
    <row r="64" spans="2:12" s="9" customFormat="1" ht="24.9" customHeight="1">
      <c r="B64" s="113"/>
      <c r="D64" s="114" t="s">
        <v>292</v>
      </c>
      <c r="E64" s="115"/>
      <c r="F64" s="115"/>
      <c r="G64" s="115"/>
      <c r="H64" s="115"/>
      <c r="I64" s="115"/>
      <c r="J64" s="116">
        <f>J93</f>
        <v>0</v>
      </c>
      <c r="L64" s="113"/>
    </row>
    <row r="65" spans="2:12" s="10" customFormat="1" ht="19.95" customHeight="1">
      <c r="B65" s="117"/>
      <c r="D65" s="118" t="s">
        <v>4737</v>
      </c>
      <c r="E65" s="119"/>
      <c r="F65" s="119"/>
      <c r="G65" s="119"/>
      <c r="H65" s="119"/>
      <c r="I65" s="119"/>
      <c r="J65" s="120">
        <f>J94</f>
        <v>0</v>
      </c>
      <c r="L65" s="117"/>
    </row>
    <row r="66" spans="2:12" s="10" customFormat="1" ht="19.95" customHeight="1">
      <c r="B66" s="117"/>
      <c r="D66" s="118" t="s">
        <v>4738</v>
      </c>
      <c r="E66" s="119"/>
      <c r="F66" s="119"/>
      <c r="G66" s="119"/>
      <c r="H66" s="119"/>
      <c r="I66" s="119"/>
      <c r="J66" s="120">
        <f>J101</f>
        <v>0</v>
      </c>
      <c r="L66" s="117"/>
    </row>
    <row r="67" spans="2:12" s="10" customFormat="1" ht="19.95" customHeight="1">
      <c r="B67" s="117"/>
      <c r="D67" s="118" t="s">
        <v>4739</v>
      </c>
      <c r="E67" s="119"/>
      <c r="F67" s="119"/>
      <c r="G67" s="119"/>
      <c r="H67" s="119"/>
      <c r="I67" s="119"/>
      <c r="J67" s="120">
        <f>J108</f>
        <v>0</v>
      </c>
      <c r="L67" s="117"/>
    </row>
    <row r="68" spans="2:12" s="10" customFormat="1" ht="19.95" customHeight="1">
      <c r="B68" s="117"/>
      <c r="D68" s="118" t="s">
        <v>4740</v>
      </c>
      <c r="E68" s="119"/>
      <c r="F68" s="119"/>
      <c r="G68" s="119"/>
      <c r="H68" s="119"/>
      <c r="I68" s="119"/>
      <c r="J68" s="120">
        <f>J120</f>
        <v>0</v>
      </c>
      <c r="L68" s="117"/>
    </row>
    <row r="69" spans="2:12" s="10" customFormat="1" ht="19.95" customHeight="1">
      <c r="B69" s="117"/>
      <c r="D69" s="118" t="s">
        <v>4741</v>
      </c>
      <c r="E69" s="119"/>
      <c r="F69" s="119"/>
      <c r="G69" s="119"/>
      <c r="H69" s="119"/>
      <c r="I69" s="119"/>
      <c r="J69" s="120">
        <f>J140</f>
        <v>0</v>
      </c>
      <c r="L69" s="117"/>
    </row>
    <row r="70" spans="2:12" s="10" customFormat="1" ht="19.95" customHeight="1">
      <c r="B70" s="117"/>
      <c r="D70" s="118" t="s">
        <v>4742</v>
      </c>
      <c r="E70" s="119"/>
      <c r="F70" s="119"/>
      <c r="G70" s="119"/>
      <c r="H70" s="119"/>
      <c r="I70" s="119"/>
      <c r="J70" s="120">
        <f>J143</f>
        <v>0</v>
      </c>
      <c r="L70" s="117"/>
    </row>
    <row r="71" spans="1:31" s="2" customFormat="1" ht="21.75" customHeight="1">
      <c r="A71" s="34"/>
      <c r="B71" s="35"/>
      <c r="C71" s="34"/>
      <c r="D71" s="34"/>
      <c r="E71" s="34"/>
      <c r="F71" s="34"/>
      <c r="G71" s="34"/>
      <c r="H71" s="34"/>
      <c r="I71" s="34"/>
      <c r="J71" s="34"/>
      <c r="K71" s="34"/>
      <c r="L71" s="96"/>
      <c r="S71" s="34"/>
      <c r="T71" s="34"/>
      <c r="U71" s="34"/>
      <c r="V71" s="34"/>
      <c r="W71" s="34"/>
      <c r="X71" s="34"/>
      <c r="Y71" s="34"/>
      <c r="Z71" s="34"/>
      <c r="AA71" s="34"/>
      <c r="AB71" s="34"/>
      <c r="AC71" s="34"/>
      <c r="AD71" s="34"/>
      <c r="AE71" s="34"/>
    </row>
    <row r="72" spans="1:31" s="2" customFormat="1" ht="6.9" customHeight="1">
      <c r="A72" s="34"/>
      <c r="B72" s="44"/>
      <c r="C72" s="45"/>
      <c r="D72" s="45"/>
      <c r="E72" s="45"/>
      <c r="F72" s="45"/>
      <c r="G72" s="45"/>
      <c r="H72" s="45"/>
      <c r="I72" s="45"/>
      <c r="J72" s="45"/>
      <c r="K72" s="45"/>
      <c r="L72" s="96"/>
      <c r="S72" s="34"/>
      <c r="T72" s="34"/>
      <c r="U72" s="34"/>
      <c r="V72" s="34"/>
      <c r="W72" s="34"/>
      <c r="X72" s="34"/>
      <c r="Y72" s="34"/>
      <c r="Z72" s="34"/>
      <c r="AA72" s="34"/>
      <c r="AB72" s="34"/>
      <c r="AC72" s="34"/>
      <c r="AD72" s="34"/>
      <c r="AE72" s="34"/>
    </row>
    <row r="76" spans="1:31" s="2" customFormat="1" ht="6.9" customHeight="1">
      <c r="A76" s="34"/>
      <c r="B76" s="46"/>
      <c r="C76" s="47"/>
      <c r="D76" s="47"/>
      <c r="E76" s="47"/>
      <c r="F76" s="47"/>
      <c r="G76" s="47"/>
      <c r="H76" s="47"/>
      <c r="I76" s="47"/>
      <c r="J76" s="47"/>
      <c r="K76" s="47"/>
      <c r="L76" s="96"/>
      <c r="S76" s="34"/>
      <c r="T76" s="34"/>
      <c r="U76" s="34"/>
      <c r="V76" s="34"/>
      <c r="W76" s="34"/>
      <c r="X76" s="34"/>
      <c r="Y76" s="34"/>
      <c r="Z76" s="34"/>
      <c r="AA76" s="34"/>
      <c r="AB76" s="34"/>
      <c r="AC76" s="34"/>
      <c r="AD76" s="34"/>
      <c r="AE76" s="34"/>
    </row>
    <row r="77" spans="1:31" s="2" customFormat="1" ht="24.9" customHeight="1">
      <c r="A77" s="34"/>
      <c r="B77" s="35"/>
      <c r="C77" s="23" t="s">
        <v>139</v>
      </c>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6.9" customHeight="1">
      <c r="A78" s="34"/>
      <c r="B78" s="35"/>
      <c r="C78" s="34"/>
      <c r="D78" s="34"/>
      <c r="E78" s="34"/>
      <c r="F78" s="34"/>
      <c r="G78" s="34"/>
      <c r="H78" s="34"/>
      <c r="I78" s="34"/>
      <c r="J78" s="34"/>
      <c r="K78" s="34"/>
      <c r="L78" s="96"/>
      <c r="S78" s="34"/>
      <c r="T78" s="34"/>
      <c r="U78" s="34"/>
      <c r="V78" s="34"/>
      <c r="W78" s="34"/>
      <c r="X78" s="34"/>
      <c r="Y78" s="34"/>
      <c r="Z78" s="34"/>
      <c r="AA78" s="34"/>
      <c r="AB78" s="34"/>
      <c r="AC78" s="34"/>
      <c r="AD78" s="34"/>
      <c r="AE78" s="34"/>
    </row>
    <row r="79" spans="1:31" s="2" customFormat="1" ht="12" customHeight="1">
      <c r="A79" s="34"/>
      <c r="B79" s="35"/>
      <c r="C79" s="29" t="s">
        <v>17</v>
      </c>
      <c r="D79" s="34"/>
      <c r="E79" s="34"/>
      <c r="F79" s="34"/>
      <c r="G79" s="34"/>
      <c r="H79" s="34"/>
      <c r="I79" s="34"/>
      <c r="J79" s="34"/>
      <c r="K79" s="34"/>
      <c r="L79" s="96"/>
      <c r="S79" s="34"/>
      <c r="T79" s="34"/>
      <c r="U79" s="34"/>
      <c r="V79" s="34"/>
      <c r="W79" s="34"/>
      <c r="X79" s="34"/>
      <c r="Y79" s="34"/>
      <c r="Z79" s="34"/>
      <c r="AA79" s="34"/>
      <c r="AB79" s="34"/>
      <c r="AC79" s="34"/>
      <c r="AD79" s="34"/>
      <c r="AE79" s="34"/>
    </row>
    <row r="80" spans="1:31" s="2" customFormat="1" ht="16.5" customHeight="1">
      <c r="A80" s="34"/>
      <c r="B80" s="35"/>
      <c r="C80" s="34"/>
      <c r="D80" s="34"/>
      <c r="E80" s="342" t="str">
        <f>E7</f>
        <v>Nové dialyzační středisko</v>
      </c>
      <c r="F80" s="343"/>
      <c r="G80" s="343"/>
      <c r="H80" s="343"/>
      <c r="I80" s="34"/>
      <c r="J80" s="34"/>
      <c r="K80" s="34"/>
      <c r="L80" s="96"/>
      <c r="S80" s="34"/>
      <c r="T80" s="34"/>
      <c r="U80" s="34"/>
      <c r="V80" s="34"/>
      <c r="W80" s="34"/>
      <c r="X80" s="34"/>
      <c r="Y80" s="34"/>
      <c r="Z80" s="34"/>
      <c r="AA80" s="34"/>
      <c r="AB80" s="34"/>
      <c r="AC80" s="34"/>
      <c r="AD80" s="34"/>
      <c r="AE80" s="34"/>
    </row>
    <row r="81" spans="2:12" s="1" customFormat="1" ht="12" customHeight="1">
      <c r="B81" s="22"/>
      <c r="C81" s="29" t="s">
        <v>126</v>
      </c>
      <c r="L81" s="22"/>
    </row>
    <row r="82" spans="1:31" s="2" customFormat="1" ht="16.5" customHeight="1">
      <c r="A82" s="34"/>
      <c r="B82" s="35"/>
      <c r="C82" s="34"/>
      <c r="D82" s="34"/>
      <c r="E82" s="342" t="s">
        <v>3032</v>
      </c>
      <c r="F82" s="344"/>
      <c r="G82" s="344"/>
      <c r="H82" s="344"/>
      <c r="I82" s="34"/>
      <c r="J82" s="34"/>
      <c r="K82" s="34"/>
      <c r="L82" s="96"/>
      <c r="S82" s="34"/>
      <c r="T82" s="34"/>
      <c r="U82" s="34"/>
      <c r="V82" s="34"/>
      <c r="W82" s="34"/>
      <c r="X82" s="34"/>
      <c r="Y82" s="34"/>
      <c r="Z82" s="34"/>
      <c r="AA82" s="34"/>
      <c r="AB82" s="34"/>
      <c r="AC82" s="34"/>
      <c r="AD82" s="34"/>
      <c r="AE82" s="34"/>
    </row>
    <row r="83" spans="1:31" s="2" customFormat="1" ht="12" customHeight="1">
      <c r="A83" s="34"/>
      <c r="B83" s="35"/>
      <c r="C83" s="29" t="s">
        <v>3033</v>
      </c>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16.5" customHeight="1">
      <c r="A84" s="34"/>
      <c r="B84" s="35"/>
      <c r="C84" s="34"/>
      <c r="D84" s="34"/>
      <c r="E84" s="304" t="str">
        <f>E11</f>
        <v>7 - MaR</v>
      </c>
      <c r="F84" s="344"/>
      <c r="G84" s="344"/>
      <c r="H84" s="344"/>
      <c r="I84" s="34"/>
      <c r="J84" s="34"/>
      <c r="K84" s="34"/>
      <c r="L84" s="96"/>
      <c r="S84" s="34"/>
      <c r="T84" s="34"/>
      <c r="U84" s="34"/>
      <c r="V84" s="34"/>
      <c r="W84" s="34"/>
      <c r="X84" s="34"/>
      <c r="Y84" s="34"/>
      <c r="Z84" s="34"/>
      <c r="AA84" s="34"/>
      <c r="AB84" s="34"/>
      <c r="AC84" s="34"/>
      <c r="AD84" s="34"/>
      <c r="AE84" s="34"/>
    </row>
    <row r="85" spans="1:31" s="2" customFormat="1" ht="6.9" customHeight="1">
      <c r="A85" s="34"/>
      <c r="B85" s="35"/>
      <c r="C85" s="34"/>
      <c r="D85" s="34"/>
      <c r="E85" s="34"/>
      <c r="F85" s="34"/>
      <c r="G85" s="34"/>
      <c r="H85" s="34"/>
      <c r="I85" s="34"/>
      <c r="J85" s="34"/>
      <c r="K85" s="34"/>
      <c r="L85" s="96"/>
      <c r="S85" s="34"/>
      <c r="T85" s="34"/>
      <c r="U85" s="34"/>
      <c r="V85" s="34"/>
      <c r="W85" s="34"/>
      <c r="X85" s="34"/>
      <c r="Y85" s="34"/>
      <c r="Z85" s="34"/>
      <c r="AA85" s="34"/>
      <c r="AB85" s="34"/>
      <c r="AC85" s="34"/>
      <c r="AD85" s="34"/>
      <c r="AE85" s="34"/>
    </row>
    <row r="86" spans="1:31" s="2" customFormat="1" ht="12" customHeight="1">
      <c r="A86" s="34"/>
      <c r="B86" s="35"/>
      <c r="C86" s="29" t="s">
        <v>21</v>
      </c>
      <c r="D86" s="34"/>
      <c r="E86" s="34"/>
      <c r="F86" s="27" t="str">
        <f>F14</f>
        <v xml:space="preserve"> </v>
      </c>
      <c r="G86" s="34"/>
      <c r="H86" s="34"/>
      <c r="I86" s="29" t="s">
        <v>23</v>
      </c>
      <c r="J86" s="52" t="str">
        <f>IF(J14="","",J14)</f>
        <v>7. 11. 2021</v>
      </c>
      <c r="K86" s="34"/>
      <c r="L86" s="96"/>
      <c r="S86" s="34"/>
      <c r="T86" s="34"/>
      <c r="U86" s="34"/>
      <c r="V86" s="34"/>
      <c r="W86" s="34"/>
      <c r="X86" s="34"/>
      <c r="Y86" s="34"/>
      <c r="Z86" s="34"/>
      <c r="AA86" s="34"/>
      <c r="AB86" s="34"/>
      <c r="AC86" s="34"/>
      <c r="AD86" s="34"/>
      <c r="AE86" s="34"/>
    </row>
    <row r="87" spans="1:31" s="2" customFormat="1" ht="6.9" customHeight="1">
      <c r="A87" s="34"/>
      <c r="B87" s="35"/>
      <c r="C87" s="34"/>
      <c r="D87" s="34"/>
      <c r="E87" s="34"/>
      <c r="F87" s="34"/>
      <c r="G87" s="34"/>
      <c r="H87" s="34"/>
      <c r="I87" s="34"/>
      <c r="J87" s="34"/>
      <c r="K87" s="34"/>
      <c r="L87" s="96"/>
      <c r="S87" s="34"/>
      <c r="T87" s="34"/>
      <c r="U87" s="34"/>
      <c r="V87" s="34"/>
      <c r="W87" s="34"/>
      <c r="X87" s="34"/>
      <c r="Y87" s="34"/>
      <c r="Z87" s="34"/>
      <c r="AA87" s="34"/>
      <c r="AB87" s="34"/>
      <c r="AC87" s="34"/>
      <c r="AD87" s="34"/>
      <c r="AE87" s="34"/>
    </row>
    <row r="88" spans="1:31" s="2" customFormat="1" ht="15.15" customHeight="1">
      <c r="A88" s="34"/>
      <c r="B88" s="35"/>
      <c r="C88" s="29" t="s">
        <v>25</v>
      </c>
      <c r="D88" s="34"/>
      <c r="E88" s="34"/>
      <c r="F88" s="27" t="str">
        <f>E17</f>
        <v>Klatovská nemocnice, a. s.</v>
      </c>
      <c r="G88" s="34"/>
      <c r="H88" s="34"/>
      <c r="I88" s="29" t="s">
        <v>31</v>
      </c>
      <c r="J88" s="32" t="str">
        <f>E23</f>
        <v>AGP nova spol. s r.o.</v>
      </c>
      <c r="K88" s="34"/>
      <c r="L88" s="96"/>
      <c r="S88" s="34"/>
      <c r="T88" s="34"/>
      <c r="U88" s="34"/>
      <c r="V88" s="34"/>
      <c r="W88" s="34"/>
      <c r="X88" s="34"/>
      <c r="Y88" s="34"/>
      <c r="Z88" s="34"/>
      <c r="AA88" s="34"/>
      <c r="AB88" s="34"/>
      <c r="AC88" s="34"/>
      <c r="AD88" s="34"/>
      <c r="AE88" s="34"/>
    </row>
    <row r="89" spans="1:31" s="2" customFormat="1" ht="15.15" customHeight="1">
      <c r="A89" s="34"/>
      <c r="B89" s="35"/>
      <c r="C89" s="29" t="s">
        <v>29</v>
      </c>
      <c r="D89" s="34"/>
      <c r="E89" s="34"/>
      <c r="F89" s="27" t="str">
        <f>IF(E20="","",E20)</f>
        <v>Vyplň údaj</v>
      </c>
      <c r="G89" s="34"/>
      <c r="H89" s="34"/>
      <c r="I89" s="29" t="s">
        <v>34</v>
      </c>
      <c r="J89" s="32" t="str">
        <f>E26</f>
        <v xml:space="preserve"> </v>
      </c>
      <c r="K89" s="34"/>
      <c r="L89" s="96"/>
      <c r="S89" s="34"/>
      <c r="T89" s="34"/>
      <c r="U89" s="34"/>
      <c r="V89" s="34"/>
      <c r="W89" s="34"/>
      <c r="X89" s="34"/>
      <c r="Y89" s="34"/>
      <c r="Z89" s="34"/>
      <c r="AA89" s="34"/>
      <c r="AB89" s="34"/>
      <c r="AC89" s="34"/>
      <c r="AD89" s="34"/>
      <c r="AE89" s="34"/>
    </row>
    <row r="90" spans="1:31" s="2" customFormat="1" ht="10.35" customHeight="1">
      <c r="A90" s="34"/>
      <c r="B90" s="35"/>
      <c r="C90" s="34"/>
      <c r="D90" s="34"/>
      <c r="E90" s="34"/>
      <c r="F90" s="34"/>
      <c r="G90" s="34"/>
      <c r="H90" s="34"/>
      <c r="I90" s="34"/>
      <c r="J90" s="34"/>
      <c r="K90" s="34"/>
      <c r="L90" s="96"/>
      <c r="S90" s="34"/>
      <c r="T90" s="34"/>
      <c r="U90" s="34"/>
      <c r="V90" s="34"/>
      <c r="W90" s="34"/>
      <c r="X90" s="34"/>
      <c r="Y90" s="34"/>
      <c r="Z90" s="34"/>
      <c r="AA90" s="34"/>
      <c r="AB90" s="34"/>
      <c r="AC90" s="34"/>
      <c r="AD90" s="34"/>
      <c r="AE90" s="34"/>
    </row>
    <row r="91" spans="1:31" s="11" customFormat="1" ht="29.25" customHeight="1">
      <c r="A91" s="121"/>
      <c r="B91" s="122"/>
      <c r="C91" s="123" t="s">
        <v>140</v>
      </c>
      <c r="D91" s="124" t="s">
        <v>57</v>
      </c>
      <c r="E91" s="124" t="s">
        <v>53</v>
      </c>
      <c r="F91" s="124" t="s">
        <v>54</v>
      </c>
      <c r="G91" s="124" t="s">
        <v>141</v>
      </c>
      <c r="H91" s="124" t="s">
        <v>142</v>
      </c>
      <c r="I91" s="124" t="s">
        <v>143</v>
      </c>
      <c r="J91" s="124" t="s">
        <v>130</v>
      </c>
      <c r="K91" s="125" t="s">
        <v>144</v>
      </c>
      <c r="L91" s="126"/>
      <c r="M91" s="59" t="s">
        <v>3</v>
      </c>
      <c r="N91" s="60" t="s">
        <v>42</v>
      </c>
      <c r="O91" s="60" t="s">
        <v>145</v>
      </c>
      <c r="P91" s="60" t="s">
        <v>146</v>
      </c>
      <c r="Q91" s="60" t="s">
        <v>147</v>
      </c>
      <c r="R91" s="60" t="s">
        <v>148</v>
      </c>
      <c r="S91" s="60" t="s">
        <v>149</v>
      </c>
      <c r="T91" s="61" t="s">
        <v>150</v>
      </c>
      <c r="U91" s="121"/>
      <c r="V91" s="121"/>
      <c r="W91" s="121"/>
      <c r="X91" s="121"/>
      <c r="Y91" s="121"/>
      <c r="Z91" s="121"/>
      <c r="AA91" s="121"/>
      <c r="AB91" s="121"/>
      <c r="AC91" s="121"/>
      <c r="AD91" s="121"/>
      <c r="AE91" s="121"/>
    </row>
    <row r="92" spans="1:63" s="2" customFormat="1" ht="22.8" customHeight="1">
      <c r="A92" s="34"/>
      <c r="B92" s="35"/>
      <c r="C92" s="66" t="s">
        <v>151</v>
      </c>
      <c r="D92" s="34"/>
      <c r="E92" s="34"/>
      <c r="F92" s="34"/>
      <c r="G92" s="34"/>
      <c r="H92" s="34"/>
      <c r="I92" s="34"/>
      <c r="J92" s="127">
        <f>BK92</f>
        <v>0</v>
      </c>
      <c r="K92" s="34"/>
      <c r="L92" s="35"/>
      <c r="M92" s="62"/>
      <c r="N92" s="53"/>
      <c r="O92" s="63"/>
      <c r="P92" s="128">
        <f>P93</f>
        <v>0</v>
      </c>
      <c r="Q92" s="63"/>
      <c r="R92" s="128">
        <f>R93</f>
        <v>0</v>
      </c>
      <c r="S92" s="63"/>
      <c r="T92" s="129">
        <f>T93</f>
        <v>0</v>
      </c>
      <c r="U92" s="34"/>
      <c r="V92" s="34"/>
      <c r="W92" s="34"/>
      <c r="X92" s="34"/>
      <c r="Y92" s="34"/>
      <c r="Z92" s="34"/>
      <c r="AA92" s="34"/>
      <c r="AB92" s="34"/>
      <c r="AC92" s="34"/>
      <c r="AD92" s="34"/>
      <c r="AE92" s="34"/>
      <c r="AT92" s="19" t="s">
        <v>71</v>
      </c>
      <c r="AU92" s="19" t="s">
        <v>131</v>
      </c>
      <c r="BK92" s="130">
        <f>BK93</f>
        <v>0</v>
      </c>
    </row>
    <row r="93" spans="2:63" s="12" customFormat="1" ht="25.95" customHeight="1">
      <c r="B93" s="131"/>
      <c r="D93" s="132" t="s">
        <v>71</v>
      </c>
      <c r="E93" s="133" t="s">
        <v>1822</v>
      </c>
      <c r="F93" s="133" t="s">
        <v>1823</v>
      </c>
      <c r="I93" s="134"/>
      <c r="J93" s="135">
        <f>BK93</f>
        <v>0</v>
      </c>
      <c r="L93" s="131"/>
      <c r="M93" s="136"/>
      <c r="N93" s="137"/>
      <c r="O93" s="137"/>
      <c r="P93" s="138">
        <f>P94+P101+P108+P120+P140+P143</f>
        <v>0</v>
      </c>
      <c r="Q93" s="137"/>
      <c r="R93" s="138">
        <f>R94+R101+R108+R120+R140+R143</f>
        <v>0</v>
      </c>
      <c r="S93" s="137"/>
      <c r="T93" s="139">
        <f>T94+T101+T108+T120+T140+T143</f>
        <v>0</v>
      </c>
      <c r="AR93" s="132" t="s">
        <v>80</v>
      </c>
      <c r="AT93" s="140" t="s">
        <v>71</v>
      </c>
      <c r="AU93" s="140" t="s">
        <v>72</v>
      </c>
      <c r="AY93" s="132" t="s">
        <v>154</v>
      </c>
      <c r="BK93" s="141">
        <f>BK94+BK101+BK108+BK120+BK140+BK143</f>
        <v>0</v>
      </c>
    </row>
    <row r="94" spans="2:63" s="12" customFormat="1" ht="22.8" customHeight="1">
      <c r="B94" s="131"/>
      <c r="D94" s="132" t="s">
        <v>71</v>
      </c>
      <c r="E94" s="142" t="s">
        <v>3051</v>
      </c>
      <c r="F94" s="142" t="s">
        <v>4743</v>
      </c>
      <c r="I94" s="134"/>
      <c r="J94" s="143">
        <f>BK94</f>
        <v>0</v>
      </c>
      <c r="L94" s="131"/>
      <c r="M94" s="136"/>
      <c r="N94" s="137"/>
      <c r="O94" s="137"/>
      <c r="P94" s="138">
        <f>SUM(P95:P100)</f>
        <v>0</v>
      </c>
      <c r="Q94" s="137"/>
      <c r="R94" s="138">
        <f>SUM(R95:R100)</f>
        <v>0</v>
      </c>
      <c r="S94" s="137"/>
      <c r="T94" s="139">
        <f>SUM(T95:T100)</f>
        <v>0</v>
      </c>
      <c r="AR94" s="132" t="s">
        <v>80</v>
      </c>
      <c r="AT94" s="140" t="s">
        <v>71</v>
      </c>
      <c r="AU94" s="140" t="s">
        <v>15</v>
      </c>
      <c r="AY94" s="132" t="s">
        <v>154</v>
      </c>
      <c r="BK94" s="141">
        <f>SUM(BK95:BK100)</f>
        <v>0</v>
      </c>
    </row>
    <row r="95" spans="1:65" s="2" customFormat="1" ht="16.5" customHeight="1">
      <c r="A95" s="34"/>
      <c r="B95" s="144"/>
      <c r="C95" s="145" t="s">
        <v>15</v>
      </c>
      <c r="D95" s="145" t="s">
        <v>157</v>
      </c>
      <c r="E95" s="146" t="s">
        <v>4744</v>
      </c>
      <c r="F95" s="147" t="s">
        <v>4745</v>
      </c>
      <c r="G95" s="148" t="s">
        <v>3834</v>
      </c>
      <c r="H95" s="149">
        <v>1</v>
      </c>
      <c r="I95" s="150"/>
      <c r="J95" s="151">
        <f aca="true" t="shared" si="0" ref="J95:J100">ROUND(I95*H95,2)</f>
        <v>0</v>
      </c>
      <c r="K95" s="147" t="s">
        <v>3</v>
      </c>
      <c r="L95" s="35"/>
      <c r="M95" s="152" t="s">
        <v>3</v>
      </c>
      <c r="N95" s="153" t="s">
        <v>43</v>
      </c>
      <c r="O95" s="55"/>
      <c r="P95" s="154">
        <f aca="true" t="shared" si="1" ref="P95:P100">O95*H95</f>
        <v>0</v>
      </c>
      <c r="Q95" s="154">
        <v>0</v>
      </c>
      <c r="R95" s="154">
        <f aca="true" t="shared" si="2" ref="R95:R100">Q95*H95</f>
        <v>0</v>
      </c>
      <c r="S95" s="154">
        <v>0</v>
      </c>
      <c r="T95" s="155">
        <f aca="true" t="shared" si="3" ref="T95:T100">S95*H95</f>
        <v>0</v>
      </c>
      <c r="U95" s="34"/>
      <c r="V95" s="34"/>
      <c r="W95" s="34"/>
      <c r="X95" s="34"/>
      <c r="Y95" s="34"/>
      <c r="Z95" s="34"/>
      <c r="AA95" s="34"/>
      <c r="AB95" s="34"/>
      <c r="AC95" s="34"/>
      <c r="AD95" s="34"/>
      <c r="AE95" s="34"/>
      <c r="AR95" s="156" t="s">
        <v>180</v>
      </c>
      <c r="AT95" s="156" t="s">
        <v>157</v>
      </c>
      <c r="AU95" s="156" t="s">
        <v>80</v>
      </c>
      <c r="AY95" s="19" t="s">
        <v>154</v>
      </c>
      <c r="BE95" s="157">
        <f aca="true" t="shared" si="4" ref="BE95:BE100">IF(N95="základní",J95,0)</f>
        <v>0</v>
      </c>
      <c r="BF95" s="157">
        <f aca="true" t="shared" si="5" ref="BF95:BF100">IF(N95="snížená",J95,0)</f>
        <v>0</v>
      </c>
      <c r="BG95" s="157">
        <f aca="true" t="shared" si="6" ref="BG95:BG100">IF(N95="zákl. přenesená",J95,0)</f>
        <v>0</v>
      </c>
      <c r="BH95" s="157">
        <f aca="true" t="shared" si="7" ref="BH95:BH100">IF(N95="sníž. přenesená",J95,0)</f>
        <v>0</v>
      </c>
      <c r="BI95" s="157">
        <f aca="true" t="shared" si="8" ref="BI95:BI100">IF(N95="nulová",J95,0)</f>
        <v>0</v>
      </c>
      <c r="BJ95" s="19" t="s">
        <v>15</v>
      </c>
      <c r="BK95" s="157">
        <f aca="true" t="shared" si="9" ref="BK95:BK100">ROUND(I95*H95,2)</f>
        <v>0</v>
      </c>
      <c r="BL95" s="19" t="s">
        <v>180</v>
      </c>
      <c r="BM95" s="156" t="s">
        <v>4746</v>
      </c>
    </row>
    <row r="96" spans="1:65" s="2" customFormat="1" ht="16.5" customHeight="1">
      <c r="A96" s="34"/>
      <c r="B96" s="144"/>
      <c r="C96" s="145" t="s">
        <v>80</v>
      </c>
      <c r="D96" s="145" t="s">
        <v>157</v>
      </c>
      <c r="E96" s="146" t="s">
        <v>4747</v>
      </c>
      <c r="F96" s="147" t="s">
        <v>4659</v>
      </c>
      <c r="G96" s="148" t="s">
        <v>3834</v>
      </c>
      <c r="H96" s="149">
        <v>1</v>
      </c>
      <c r="I96" s="150"/>
      <c r="J96" s="151">
        <f t="shared" si="0"/>
        <v>0</v>
      </c>
      <c r="K96" s="147" t="s">
        <v>3</v>
      </c>
      <c r="L96" s="35"/>
      <c r="M96" s="152" t="s">
        <v>3</v>
      </c>
      <c r="N96" s="153" t="s">
        <v>43</v>
      </c>
      <c r="O96" s="55"/>
      <c r="P96" s="154">
        <f t="shared" si="1"/>
        <v>0</v>
      </c>
      <c r="Q96" s="154">
        <v>0</v>
      </c>
      <c r="R96" s="154">
        <f t="shared" si="2"/>
        <v>0</v>
      </c>
      <c r="S96" s="154">
        <v>0</v>
      </c>
      <c r="T96" s="155">
        <f t="shared" si="3"/>
        <v>0</v>
      </c>
      <c r="U96" s="34"/>
      <c r="V96" s="34"/>
      <c r="W96" s="34"/>
      <c r="X96" s="34"/>
      <c r="Y96" s="34"/>
      <c r="Z96" s="34"/>
      <c r="AA96" s="34"/>
      <c r="AB96" s="34"/>
      <c r="AC96" s="34"/>
      <c r="AD96" s="34"/>
      <c r="AE96" s="34"/>
      <c r="AR96" s="156" t="s">
        <v>180</v>
      </c>
      <c r="AT96" s="156" t="s">
        <v>157</v>
      </c>
      <c r="AU96" s="156" t="s">
        <v>80</v>
      </c>
      <c r="AY96" s="19" t="s">
        <v>154</v>
      </c>
      <c r="BE96" s="157">
        <f t="shared" si="4"/>
        <v>0</v>
      </c>
      <c r="BF96" s="157">
        <f t="shared" si="5"/>
        <v>0</v>
      </c>
      <c r="BG96" s="157">
        <f t="shared" si="6"/>
        <v>0</v>
      </c>
      <c r="BH96" s="157">
        <f t="shared" si="7"/>
        <v>0</v>
      </c>
      <c r="BI96" s="157">
        <f t="shared" si="8"/>
        <v>0</v>
      </c>
      <c r="BJ96" s="19" t="s">
        <v>15</v>
      </c>
      <c r="BK96" s="157">
        <f t="shared" si="9"/>
        <v>0</v>
      </c>
      <c r="BL96" s="19" t="s">
        <v>180</v>
      </c>
      <c r="BM96" s="156" t="s">
        <v>4748</v>
      </c>
    </row>
    <row r="97" spans="1:65" s="2" customFormat="1" ht="21.75" customHeight="1">
      <c r="A97" s="34"/>
      <c r="B97" s="144"/>
      <c r="C97" s="145" t="s">
        <v>90</v>
      </c>
      <c r="D97" s="145" t="s">
        <v>157</v>
      </c>
      <c r="E97" s="146" t="s">
        <v>4749</v>
      </c>
      <c r="F97" s="147" t="s">
        <v>4750</v>
      </c>
      <c r="G97" s="148" t="s">
        <v>3834</v>
      </c>
      <c r="H97" s="149">
        <v>1</v>
      </c>
      <c r="I97" s="150"/>
      <c r="J97" s="151">
        <f t="shared" si="0"/>
        <v>0</v>
      </c>
      <c r="K97" s="147" t="s">
        <v>3</v>
      </c>
      <c r="L97" s="35"/>
      <c r="M97" s="152" t="s">
        <v>3</v>
      </c>
      <c r="N97" s="153" t="s">
        <v>43</v>
      </c>
      <c r="O97" s="55"/>
      <c r="P97" s="154">
        <f t="shared" si="1"/>
        <v>0</v>
      </c>
      <c r="Q97" s="154">
        <v>0</v>
      </c>
      <c r="R97" s="154">
        <f t="shared" si="2"/>
        <v>0</v>
      </c>
      <c r="S97" s="154">
        <v>0</v>
      </c>
      <c r="T97" s="155">
        <f t="shared" si="3"/>
        <v>0</v>
      </c>
      <c r="U97" s="34"/>
      <c r="V97" s="34"/>
      <c r="W97" s="34"/>
      <c r="X97" s="34"/>
      <c r="Y97" s="34"/>
      <c r="Z97" s="34"/>
      <c r="AA97" s="34"/>
      <c r="AB97" s="34"/>
      <c r="AC97" s="34"/>
      <c r="AD97" s="34"/>
      <c r="AE97" s="34"/>
      <c r="AR97" s="156" t="s">
        <v>180</v>
      </c>
      <c r="AT97" s="156" t="s">
        <v>157</v>
      </c>
      <c r="AU97" s="156" t="s">
        <v>80</v>
      </c>
      <c r="AY97" s="19" t="s">
        <v>154</v>
      </c>
      <c r="BE97" s="157">
        <f t="shared" si="4"/>
        <v>0</v>
      </c>
      <c r="BF97" s="157">
        <f t="shared" si="5"/>
        <v>0</v>
      </c>
      <c r="BG97" s="157">
        <f t="shared" si="6"/>
        <v>0</v>
      </c>
      <c r="BH97" s="157">
        <f t="shared" si="7"/>
        <v>0</v>
      </c>
      <c r="BI97" s="157">
        <f t="shared" si="8"/>
        <v>0</v>
      </c>
      <c r="BJ97" s="19" t="s">
        <v>15</v>
      </c>
      <c r="BK97" s="157">
        <f t="shared" si="9"/>
        <v>0</v>
      </c>
      <c r="BL97" s="19" t="s">
        <v>180</v>
      </c>
      <c r="BM97" s="156" t="s">
        <v>4751</v>
      </c>
    </row>
    <row r="98" spans="1:65" s="2" customFormat="1" ht="16.5" customHeight="1">
      <c r="A98" s="34"/>
      <c r="B98" s="144"/>
      <c r="C98" s="145" t="s">
        <v>93</v>
      </c>
      <c r="D98" s="145" t="s">
        <v>157</v>
      </c>
      <c r="E98" s="146" t="s">
        <v>4747</v>
      </c>
      <c r="F98" s="147" t="s">
        <v>4659</v>
      </c>
      <c r="G98" s="148" t="s">
        <v>3834</v>
      </c>
      <c r="H98" s="149">
        <v>1</v>
      </c>
      <c r="I98" s="150"/>
      <c r="J98" s="151">
        <f t="shared" si="0"/>
        <v>0</v>
      </c>
      <c r="K98" s="147" t="s">
        <v>3</v>
      </c>
      <c r="L98" s="35"/>
      <c r="M98" s="152" t="s">
        <v>3</v>
      </c>
      <c r="N98" s="153" t="s">
        <v>43</v>
      </c>
      <c r="O98" s="55"/>
      <c r="P98" s="154">
        <f t="shared" si="1"/>
        <v>0</v>
      </c>
      <c r="Q98" s="154">
        <v>0</v>
      </c>
      <c r="R98" s="154">
        <f t="shared" si="2"/>
        <v>0</v>
      </c>
      <c r="S98" s="154">
        <v>0</v>
      </c>
      <c r="T98" s="155">
        <f t="shared" si="3"/>
        <v>0</v>
      </c>
      <c r="U98" s="34"/>
      <c r="V98" s="34"/>
      <c r="W98" s="34"/>
      <c r="X98" s="34"/>
      <c r="Y98" s="34"/>
      <c r="Z98" s="34"/>
      <c r="AA98" s="34"/>
      <c r="AB98" s="34"/>
      <c r="AC98" s="34"/>
      <c r="AD98" s="34"/>
      <c r="AE98" s="34"/>
      <c r="AR98" s="156" t="s">
        <v>180</v>
      </c>
      <c r="AT98" s="156" t="s">
        <v>157</v>
      </c>
      <c r="AU98" s="156" t="s">
        <v>80</v>
      </c>
      <c r="AY98" s="19" t="s">
        <v>154</v>
      </c>
      <c r="BE98" s="157">
        <f t="shared" si="4"/>
        <v>0</v>
      </c>
      <c r="BF98" s="157">
        <f t="shared" si="5"/>
        <v>0</v>
      </c>
      <c r="BG98" s="157">
        <f t="shared" si="6"/>
        <v>0</v>
      </c>
      <c r="BH98" s="157">
        <f t="shared" si="7"/>
        <v>0</v>
      </c>
      <c r="BI98" s="157">
        <f t="shared" si="8"/>
        <v>0</v>
      </c>
      <c r="BJ98" s="19" t="s">
        <v>15</v>
      </c>
      <c r="BK98" s="157">
        <f t="shared" si="9"/>
        <v>0</v>
      </c>
      <c r="BL98" s="19" t="s">
        <v>180</v>
      </c>
      <c r="BM98" s="156" t="s">
        <v>4752</v>
      </c>
    </row>
    <row r="99" spans="1:65" s="2" customFormat="1" ht="21.75" customHeight="1">
      <c r="A99" s="34"/>
      <c r="B99" s="144"/>
      <c r="C99" s="145" t="s">
        <v>104</v>
      </c>
      <c r="D99" s="145" t="s">
        <v>157</v>
      </c>
      <c r="E99" s="146" t="s">
        <v>4753</v>
      </c>
      <c r="F99" s="147" t="s">
        <v>4754</v>
      </c>
      <c r="G99" s="148" t="s">
        <v>3834</v>
      </c>
      <c r="H99" s="149">
        <v>1</v>
      </c>
      <c r="I99" s="150"/>
      <c r="J99" s="151">
        <f t="shared" si="0"/>
        <v>0</v>
      </c>
      <c r="K99" s="147" t="s">
        <v>3</v>
      </c>
      <c r="L99" s="35"/>
      <c r="M99" s="152" t="s">
        <v>3</v>
      </c>
      <c r="N99" s="153" t="s">
        <v>43</v>
      </c>
      <c r="O99" s="55"/>
      <c r="P99" s="154">
        <f t="shared" si="1"/>
        <v>0</v>
      </c>
      <c r="Q99" s="154">
        <v>0</v>
      </c>
      <c r="R99" s="154">
        <f t="shared" si="2"/>
        <v>0</v>
      </c>
      <c r="S99" s="154">
        <v>0</v>
      </c>
      <c r="T99" s="155">
        <f t="shared" si="3"/>
        <v>0</v>
      </c>
      <c r="U99" s="34"/>
      <c r="V99" s="34"/>
      <c r="W99" s="34"/>
      <c r="X99" s="34"/>
      <c r="Y99" s="34"/>
      <c r="Z99" s="34"/>
      <c r="AA99" s="34"/>
      <c r="AB99" s="34"/>
      <c r="AC99" s="34"/>
      <c r="AD99" s="34"/>
      <c r="AE99" s="34"/>
      <c r="AR99" s="156" t="s">
        <v>180</v>
      </c>
      <c r="AT99" s="156" t="s">
        <v>157</v>
      </c>
      <c r="AU99" s="156" t="s">
        <v>80</v>
      </c>
      <c r="AY99" s="19" t="s">
        <v>154</v>
      </c>
      <c r="BE99" s="157">
        <f t="shared" si="4"/>
        <v>0</v>
      </c>
      <c r="BF99" s="157">
        <f t="shared" si="5"/>
        <v>0</v>
      </c>
      <c r="BG99" s="157">
        <f t="shared" si="6"/>
        <v>0</v>
      </c>
      <c r="BH99" s="157">
        <f t="shared" si="7"/>
        <v>0</v>
      </c>
      <c r="BI99" s="157">
        <f t="shared" si="8"/>
        <v>0</v>
      </c>
      <c r="BJ99" s="19" t="s">
        <v>15</v>
      </c>
      <c r="BK99" s="157">
        <f t="shared" si="9"/>
        <v>0</v>
      </c>
      <c r="BL99" s="19" t="s">
        <v>180</v>
      </c>
      <c r="BM99" s="156" t="s">
        <v>4755</v>
      </c>
    </row>
    <row r="100" spans="1:65" s="2" customFormat="1" ht="16.5" customHeight="1">
      <c r="A100" s="34"/>
      <c r="B100" s="144"/>
      <c r="C100" s="145" t="s">
        <v>107</v>
      </c>
      <c r="D100" s="145" t="s">
        <v>157</v>
      </c>
      <c r="E100" s="146" t="s">
        <v>4747</v>
      </c>
      <c r="F100" s="147" t="s">
        <v>4659</v>
      </c>
      <c r="G100" s="148" t="s">
        <v>3834</v>
      </c>
      <c r="H100" s="149">
        <v>1</v>
      </c>
      <c r="I100" s="150"/>
      <c r="J100" s="151">
        <f t="shared" si="0"/>
        <v>0</v>
      </c>
      <c r="K100" s="147" t="s">
        <v>3</v>
      </c>
      <c r="L100" s="35"/>
      <c r="M100" s="152" t="s">
        <v>3</v>
      </c>
      <c r="N100" s="153" t="s">
        <v>43</v>
      </c>
      <c r="O100" s="55"/>
      <c r="P100" s="154">
        <f t="shared" si="1"/>
        <v>0</v>
      </c>
      <c r="Q100" s="154">
        <v>0</v>
      </c>
      <c r="R100" s="154">
        <f t="shared" si="2"/>
        <v>0</v>
      </c>
      <c r="S100" s="154">
        <v>0</v>
      </c>
      <c r="T100" s="155">
        <f t="shared" si="3"/>
        <v>0</v>
      </c>
      <c r="U100" s="34"/>
      <c r="V100" s="34"/>
      <c r="W100" s="34"/>
      <c r="X100" s="34"/>
      <c r="Y100" s="34"/>
      <c r="Z100" s="34"/>
      <c r="AA100" s="34"/>
      <c r="AB100" s="34"/>
      <c r="AC100" s="34"/>
      <c r="AD100" s="34"/>
      <c r="AE100" s="34"/>
      <c r="AR100" s="156" t="s">
        <v>180</v>
      </c>
      <c r="AT100" s="156" t="s">
        <v>157</v>
      </c>
      <c r="AU100" s="156" t="s">
        <v>80</v>
      </c>
      <c r="AY100" s="19" t="s">
        <v>154</v>
      </c>
      <c r="BE100" s="157">
        <f t="shared" si="4"/>
        <v>0</v>
      </c>
      <c r="BF100" s="157">
        <f t="shared" si="5"/>
        <v>0</v>
      </c>
      <c r="BG100" s="157">
        <f t="shared" si="6"/>
        <v>0</v>
      </c>
      <c r="BH100" s="157">
        <f t="shared" si="7"/>
        <v>0</v>
      </c>
      <c r="BI100" s="157">
        <f t="shared" si="8"/>
        <v>0</v>
      </c>
      <c r="BJ100" s="19" t="s">
        <v>15</v>
      </c>
      <c r="BK100" s="157">
        <f t="shared" si="9"/>
        <v>0</v>
      </c>
      <c r="BL100" s="19" t="s">
        <v>180</v>
      </c>
      <c r="BM100" s="156" t="s">
        <v>4756</v>
      </c>
    </row>
    <row r="101" spans="2:63" s="12" customFormat="1" ht="22.8" customHeight="1">
      <c r="B101" s="131"/>
      <c r="D101" s="132" t="s">
        <v>71</v>
      </c>
      <c r="E101" s="142" t="s">
        <v>3169</v>
      </c>
      <c r="F101" s="142" t="s">
        <v>4757</v>
      </c>
      <c r="I101" s="134"/>
      <c r="J101" s="143">
        <f>BK101</f>
        <v>0</v>
      </c>
      <c r="L101" s="131"/>
      <c r="M101" s="136"/>
      <c r="N101" s="137"/>
      <c r="O101" s="137"/>
      <c r="P101" s="138">
        <f>SUM(P102:P107)</f>
        <v>0</v>
      </c>
      <c r="Q101" s="137"/>
      <c r="R101" s="138">
        <f>SUM(R102:R107)</f>
        <v>0</v>
      </c>
      <c r="S101" s="137"/>
      <c r="T101" s="139">
        <f>SUM(T102:T107)</f>
        <v>0</v>
      </c>
      <c r="AR101" s="132" t="s">
        <v>80</v>
      </c>
      <c r="AT101" s="140" t="s">
        <v>71</v>
      </c>
      <c r="AU101" s="140" t="s">
        <v>15</v>
      </c>
      <c r="AY101" s="132" t="s">
        <v>154</v>
      </c>
      <c r="BK101" s="141">
        <f>SUM(BK102:BK107)</f>
        <v>0</v>
      </c>
    </row>
    <row r="102" spans="1:65" s="2" customFormat="1" ht="16.5" customHeight="1">
      <c r="A102" s="34"/>
      <c r="B102" s="144"/>
      <c r="C102" s="145" t="s">
        <v>110</v>
      </c>
      <c r="D102" s="145" t="s">
        <v>157</v>
      </c>
      <c r="E102" s="146" t="s">
        <v>4758</v>
      </c>
      <c r="F102" s="147" t="s">
        <v>4759</v>
      </c>
      <c r="G102" s="148" t="s">
        <v>3834</v>
      </c>
      <c r="H102" s="149">
        <v>3</v>
      </c>
      <c r="I102" s="150"/>
      <c r="J102" s="151">
        <f aca="true" t="shared" si="10" ref="J102:J107">ROUND(I102*H102,2)</f>
        <v>0</v>
      </c>
      <c r="K102" s="147" t="s">
        <v>3</v>
      </c>
      <c r="L102" s="35"/>
      <c r="M102" s="152" t="s">
        <v>3</v>
      </c>
      <c r="N102" s="153" t="s">
        <v>43</v>
      </c>
      <c r="O102" s="55"/>
      <c r="P102" s="154">
        <f aca="true" t="shared" si="11" ref="P102:P107">O102*H102</f>
        <v>0</v>
      </c>
      <c r="Q102" s="154">
        <v>0</v>
      </c>
      <c r="R102" s="154">
        <f aca="true" t="shared" si="12" ref="R102:R107">Q102*H102</f>
        <v>0</v>
      </c>
      <c r="S102" s="154">
        <v>0</v>
      </c>
      <c r="T102" s="155">
        <f aca="true" t="shared" si="13" ref="T102:T107">S102*H102</f>
        <v>0</v>
      </c>
      <c r="U102" s="34"/>
      <c r="V102" s="34"/>
      <c r="W102" s="34"/>
      <c r="X102" s="34"/>
      <c r="Y102" s="34"/>
      <c r="Z102" s="34"/>
      <c r="AA102" s="34"/>
      <c r="AB102" s="34"/>
      <c r="AC102" s="34"/>
      <c r="AD102" s="34"/>
      <c r="AE102" s="34"/>
      <c r="AR102" s="156" t="s">
        <v>180</v>
      </c>
      <c r="AT102" s="156" t="s">
        <v>157</v>
      </c>
      <c r="AU102" s="156" t="s">
        <v>80</v>
      </c>
      <c r="AY102" s="19" t="s">
        <v>154</v>
      </c>
      <c r="BE102" s="157">
        <f aca="true" t="shared" si="14" ref="BE102:BE107">IF(N102="základní",J102,0)</f>
        <v>0</v>
      </c>
      <c r="BF102" s="157">
        <f aca="true" t="shared" si="15" ref="BF102:BF107">IF(N102="snížená",J102,0)</f>
        <v>0</v>
      </c>
      <c r="BG102" s="157">
        <f aca="true" t="shared" si="16" ref="BG102:BG107">IF(N102="zákl. přenesená",J102,0)</f>
        <v>0</v>
      </c>
      <c r="BH102" s="157">
        <f aca="true" t="shared" si="17" ref="BH102:BH107">IF(N102="sníž. přenesená",J102,0)</f>
        <v>0</v>
      </c>
      <c r="BI102" s="157">
        <f aca="true" t="shared" si="18" ref="BI102:BI107">IF(N102="nulová",J102,0)</f>
        <v>0</v>
      </c>
      <c r="BJ102" s="19" t="s">
        <v>15</v>
      </c>
      <c r="BK102" s="157">
        <f aca="true" t="shared" si="19" ref="BK102:BK107">ROUND(I102*H102,2)</f>
        <v>0</v>
      </c>
      <c r="BL102" s="19" t="s">
        <v>180</v>
      </c>
      <c r="BM102" s="156" t="s">
        <v>4760</v>
      </c>
    </row>
    <row r="103" spans="1:65" s="2" customFormat="1" ht="16.5" customHeight="1">
      <c r="A103" s="34"/>
      <c r="B103" s="144"/>
      <c r="C103" s="145" t="s">
        <v>113</v>
      </c>
      <c r="D103" s="145" t="s">
        <v>157</v>
      </c>
      <c r="E103" s="146" t="s">
        <v>4761</v>
      </c>
      <c r="F103" s="147" t="s">
        <v>4762</v>
      </c>
      <c r="G103" s="148" t="s">
        <v>3834</v>
      </c>
      <c r="H103" s="149">
        <v>3</v>
      </c>
      <c r="I103" s="150"/>
      <c r="J103" s="151">
        <f t="shared" si="10"/>
        <v>0</v>
      </c>
      <c r="K103" s="147" t="s">
        <v>3</v>
      </c>
      <c r="L103" s="35"/>
      <c r="M103" s="152" t="s">
        <v>3</v>
      </c>
      <c r="N103" s="153" t="s">
        <v>43</v>
      </c>
      <c r="O103" s="55"/>
      <c r="P103" s="154">
        <f t="shared" si="11"/>
        <v>0</v>
      </c>
      <c r="Q103" s="154">
        <v>0</v>
      </c>
      <c r="R103" s="154">
        <f t="shared" si="12"/>
        <v>0</v>
      </c>
      <c r="S103" s="154">
        <v>0</v>
      </c>
      <c r="T103" s="155">
        <f t="shared" si="13"/>
        <v>0</v>
      </c>
      <c r="U103" s="34"/>
      <c r="V103" s="34"/>
      <c r="W103" s="34"/>
      <c r="X103" s="34"/>
      <c r="Y103" s="34"/>
      <c r="Z103" s="34"/>
      <c r="AA103" s="34"/>
      <c r="AB103" s="34"/>
      <c r="AC103" s="34"/>
      <c r="AD103" s="34"/>
      <c r="AE103" s="34"/>
      <c r="AR103" s="156" t="s">
        <v>180</v>
      </c>
      <c r="AT103" s="156" t="s">
        <v>157</v>
      </c>
      <c r="AU103" s="156" t="s">
        <v>80</v>
      </c>
      <c r="AY103" s="19" t="s">
        <v>154</v>
      </c>
      <c r="BE103" s="157">
        <f t="shared" si="14"/>
        <v>0</v>
      </c>
      <c r="BF103" s="157">
        <f t="shared" si="15"/>
        <v>0</v>
      </c>
      <c r="BG103" s="157">
        <f t="shared" si="16"/>
        <v>0</v>
      </c>
      <c r="BH103" s="157">
        <f t="shared" si="17"/>
        <v>0</v>
      </c>
      <c r="BI103" s="157">
        <f t="shared" si="18"/>
        <v>0</v>
      </c>
      <c r="BJ103" s="19" t="s">
        <v>15</v>
      </c>
      <c r="BK103" s="157">
        <f t="shared" si="19"/>
        <v>0</v>
      </c>
      <c r="BL103" s="19" t="s">
        <v>180</v>
      </c>
      <c r="BM103" s="156" t="s">
        <v>4763</v>
      </c>
    </row>
    <row r="104" spans="1:65" s="2" customFormat="1" ht="16.5" customHeight="1">
      <c r="A104" s="34"/>
      <c r="B104" s="144"/>
      <c r="C104" s="145" t="s">
        <v>176</v>
      </c>
      <c r="D104" s="145" t="s">
        <v>157</v>
      </c>
      <c r="E104" s="146" t="s">
        <v>4764</v>
      </c>
      <c r="F104" s="147" t="s">
        <v>4765</v>
      </c>
      <c r="G104" s="148" t="s">
        <v>3834</v>
      </c>
      <c r="H104" s="149">
        <v>20</v>
      </c>
      <c r="I104" s="150"/>
      <c r="J104" s="151">
        <f t="shared" si="10"/>
        <v>0</v>
      </c>
      <c r="K104" s="147" t="s">
        <v>3</v>
      </c>
      <c r="L104" s="35"/>
      <c r="M104" s="152" t="s">
        <v>3</v>
      </c>
      <c r="N104" s="153" t="s">
        <v>43</v>
      </c>
      <c r="O104" s="55"/>
      <c r="P104" s="154">
        <f t="shared" si="11"/>
        <v>0</v>
      </c>
      <c r="Q104" s="154">
        <v>0</v>
      </c>
      <c r="R104" s="154">
        <f t="shared" si="12"/>
        <v>0</v>
      </c>
      <c r="S104" s="154">
        <v>0</v>
      </c>
      <c r="T104" s="155">
        <f t="shared" si="13"/>
        <v>0</v>
      </c>
      <c r="U104" s="34"/>
      <c r="V104" s="34"/>
      <c r="W104" s="34"/>
      <c r="X104" s="34"/>
      <c r="Y104" s="34"/>
      <c r="Z104" s="34"/>
      <c r="AA104" s="34"/>
      <c r="AB104" s="34"/>
      <c r="AC104" s="34"/>
      <c r="AD104" s="34"/>
      <c r="AE104" s="34"/>
      <c r="AR104" s="156" t="s">
        <v>180</v>
      </c>
      <c r="AT104" s="156" t="s">
        <v>157</v>
      </c>
      <c r="AU104" s="156" t="s">
        <v>80</v>
      </c>
      <c r="AY104" s="19" t="s">
        <v>154</v>
      </c>
      <c r="BE104" s="157">
        <f t="shared" si="14"/>
        <v>0</v>
      </c>
      <c r="BF104" s="157">
        <f t="shared" si="15"/>
        <v>0</v>
      </c>
      <c r="BG104" s="157">
        <f t="shared" si="16"/>
        <v>0</v>
      </c>
      <c r="BH104" s="157">
        <f t="shared" si="17"/>
        <v>0</v>
      </c>
      <c r="BI104" s="157">
        <f t="shared" si="18"/>
        <v>0</v>
      </c>
      <c r="BJ104" s="19" t="s">
        <v>15</v>
      </c>
      <c r="BK104" s="157">
        <f t="shared" si="19"/>
        <v>0</v>
      </c>
      <c r="BL104" s="19" t="s">
        <v>180</v>
      </c>
      <c r="BM104" s="156" t="s">
        <v>4766</v>
      </c>
    </row>
    <row r="105" spans="1:65" s="2" customFormat="1" ht="16.5" customHeight="1">
      <c r="A105" s="34"/>
      <c r="B105" s="144"/>
      <c r="C105" s="145" t="s">
        <v>249</v>
      </c>
      <c r="D105" s="145" t="s">
        <v>157</v>
      </c>
      <c r="E105" s="146" t="s">
        <v>4767</v>
      </c>
      <c r="F105" s="147" t="s">
        <v>4768</v>
      </c>
      <c r="G105" s="148" t="s">
        <v>183</v>
      </c>
      <c r="H105" s="149">
        <v>10</v>
      </c>
      <c r="I105" s="150"/>
      <c r="J105" s="151">
        <f t="shared" si="10"/>
        <v>0</v>
      </c>
      <c r="K105" s="147" t="s">
        <v>3</v>
      </c>
      <c r="L105" s="35"/>
      <c r="M105" s="152" t="s">
        <v>3</v>
      </c>
      <c r="N105" s="153" t="s">
        <v>43</v>
      </c>
      <c r="O105" s="55"/>
      <c r="P105" s="154">
        <f t="shared" si="11"/>
        <v>0</v>
      </c>
      <c r="Q105" s="154">
        <v>0</v>
      </c>
      <c r="R105" s="154">
        <f t="shared" si="12"/>
        <v>0</v>
      </c>
      <c r="S105" s="154">
        <v>0</v>
      </c>
      <c r="T105" s="155">
        <f t="shared" si="13"/>
        <v>0</v>
      </c>
      <c r="U105" s="34"/>
      <c r="V105" s="34"/>
      <c r="W105" s="34"/>
      <c r="X105" s="34"/>
      <c r="Y105" s="34"/>
      <c r="Z105" s="34"/>
      <c r="AA105" s="34"/>
      <c r="AB105" s="34"/>
      <c r="AC105" s="34"/>
      <c r="AD105" s="34"/>
      <c r="AE105" s="34"/>
      <c r="AR105" s="156" t="s">
        <v>180</v>
      </c>
      <c r="AT105" s="156" t="s">
        <v>157</v>
      </c>
      <c r="AU105" s="156" t="s">
        <v>80</v>
      </c>
      <c r="AY105" s="19" t="s">
        <v>154</v>
      </c>
      <c r="BE105" s="157">
        <f t="shared" si="14"/>
        <v>0</v>
      </c>
      <c r="BF105" s="157">
        <f t="shared" si="15"/>
        <v>0</v>
      </c>
      <c r="BG105" s="157">
        <f t="shared" si="16"/>
        <v>0</v>
      </c>
      <c r="BH105" s="157">
        <f t="shared" si="17"/>
        <v>0</v>
      </c>
      <c r="BI105" s="157">
        <f t="shared" si="18"/>
        <v>0</v>
      </c>
      <c r="BJ105" s="19" t="s">
        <v>15</v>
      </c>
      <c r="BK105" s="157">
        <f t="shared" si="19"/>
        <v>0</v>
      </c>
      <c r="BL105" s="19" t="s">
        <v>180</v>
      </c>
      <c r="BM105" s="156" t="s">
        <v>4769</v>
      </c>
    </row>
    <row r="106" spans="1:65" s="2" customFormat="1" ht="16.5" customHeight="1">
      <c r="A106" s="34"/>
      <c r="B106" s="144"/>
      <c r="C106" s="145" t="s">
        <v>254</v>
      </c>
      <c r="D106" s="145" t="s">
        <v>157</v>
      </c>
      <c r="E106" s="146" t="s">
        <v>4770</v>
      </c>
      <c r="F106" s="147" t="s">
        <v>4771</v>
      </c>
      <c r="G106" s="148" t="s">
        <v>3834</v>
      </c>
      <c r="H106" s="149">
        <v>1</v>
      </c>
      <c r="I106" s="150"/>
      <c r="J106" s="151">
        <f t="shared" si="10"/>
        <v>0</v>
      </c>
      <c r="K106" s="147" t="s">
        <v>3</v>
      </c>
      <c r="L106" s="35"/>
      <c r="M106" s="152" t="s">
        <v>3</v>
      </c>
      <c r="N106" s="153" t="s">
        <v>43</v>
      </c>
      <c r="O106" s="55"/>
      <c r="P106" s="154">
        <f t="shared" si="11"/>
        <v>0</v>
      </c>
      <c r="Q106" s="154">
        <v>0</v>
      </c>
      <c r="R106" s="154">
        <f t="shared" si="12"/>
        <v>0</v>
      </c>
      <c r="S106" s="154">
        <v>0</v>
      </c>
      <c r="T106" s="155">
        <f t="shared" si="13"/>
        <v>0</v>
      </c>
      <c r="U106" s="34"/>
      <c r="V106" s="34"/>
      <c r="W106" s="34"/>
      <c r="X106" s="34"/>
      <c r="Y106" s="34"/>
      <c r="Z106" s="34"/>
      <c r="AA106" s="34"/>
      <c r="AB106" s="34"/>
      <c r="AC106" s="34"/>
      <c r="AD106" s="34"/>
      <c r="AE106" s="34"/>
      <c r="AR106" s="156" t="s">
        <v>180</v>
      </c>
      <c r="AT106" s="156" t="s">
        <v>157</v>
      </c>
      <c r="AU106" s="156" t="s">
        <v>80</v>
      </c>
      <c r="AY106" s="19" t="s">
        <v>154</v>
      </c>
      <c r="BE106" s="157">
        <f t="shared" si="14"/>
        <v>0</v>
      </c>
      <c r="BF106" s="157">
        <f t="shared" si="15"/>
        <v>0</v>
      </c>
      <c r="BG106" s="157">
        <f t="shared" si="16"/>
        <v>0</v>
      </c>
      <c r="BH106" s="157">
        <f t="shared" si="17"/>
        <v>0</v>
      </c>
      <c r="BI106" s="157">
        <f t="shared" si="18"/>
        <v>0</v>
      </c>
      <c r="BJ106" s="19" t="s">
        <v>15</v>
      </c>
      <c r="BK106" s="157">
        <f t="shared" si="19"/>
        <v>0</v>
      </c>
      <c r="BL106" s="19" t="s">
        <v>180</v>
      </c>
      <c r="BM106" s="156" t="s">
        <v>4772</v>
      </c>
    </row>
    <row r="107" spans="1:65" s="2" customFormat="1" ht="24.15" customHeight="1">
      <c r="A107" s="34"/>
      <c r="B107" s="144"/>
      <c r="C107" s="145" t="s">
        <v>260</v>
      </c>
      <c r="D107" s="145" t="s">
        <v>157</v>
      </c>
      <c r="E107" s="146" t="s">
        <v>4773</v>
      </c>
      <c r="F107" s="147" t="s">
        <v>4774</v>
      </c>
      <c r="G107" s="148" t="s">
        <v>3834</v>
      </c>
      <c r="H107" s="149">
        <v>1</v>
      </c>
      <c r="I107" s="150"/>
      <c r="J107" s="151">
        <f t="shared" si="10"/>
        <v>0</v>
      </c>
      <c r="K107" s="147" t="s">
        <v>3</v>
      </c>
      <c r="L107" s="35"/>
      <c r="M107" s="152" t="s">
        <v>3</v>
      </c>
      <c r="N107" s="153" t="s">
        <v>43</v>
      </c>
      <c r="O107" s="55"/>
      <c r="P107" s="154">
        <f t="shared" si="11"/>
        <v>0</v>
      </c>
      <c r="Q107" s="154">
        <v>0</v>
      </c>
      <c r="R107" s="154">
        <f t="shared" si="12"/>
        <v>0</v>
      </c>
      <c r="S107" s="154">
        <v>0</v>
      </c>
      <c r="T107" s="155">
        <f t="shared" si="13"/>
        <v>0</v>
      </c>
      <c r="U107" s="34"/>
      <c r="V107" s="34"/>
      <c r="W107" s="34"/>
      <c r="X107" s="34"/>
      <c r="Y107" s="34"/>
      <c r="Z107" s="34"/>
      <c r="AA107" s="34"/>
      <c r="AB107" s="34"/>
      <c r="AC107" s="34"/>
      <c r="AD107" s="34"/>
      <c r="AE107" s="34"/>
      <c r="AR107" s="156" t="s">
        <v>180</v>
      </c>
      <c r="AT107" s="156" t="s">
        <v>157</v>
      </c>
      <c r="AU107" s="156" t="s">
        <v>80</v>
      </c>
      <c r="AY107" s="19" t="s">
        <v>154</v>
      </c>
      <c r="BE107" s="157">
        <f t="shared" si="14"/>
        <v>0</v>
      </c>
      <c r="BF107" s="157">
        <f t="shared" si="15"/>
        <v>0</v>
      </c>
      <c r="BG107" s="157">
        <f t="shared" si="16"/>
        <v>0</v>
      </c>
      <c r="BH107" s="157">
        <f t="shared" si="17"/>
        <v>0</v>
      </c>
      <c r="BI107" s="157">
        <f t="shared" si="18"/>
        <v>0</v>
      </c>
      <c r="BJ107" s="19" t="s">
        <v>15</v>
      </c>
      <c r="BK107" s="157">
        <f t="shared" si="19"/>
        <v>0</v>
      </c>
      <c r="BL107" s="19" t="s">
        <v>180</v>
      </c>
      <c r="BM107" s="156" t="s">
        <v>4775</v>
      </c>
    </row>
    <row r="108" spans="2:63" s="12" customFormat="1" ht="22.8" customHeight="1">
      <c r="B108" s="131"/>
      <c r="D108" s="132" t="s">
        <v>71</v>
      </c>
      <c r="E108" s="142" t="s">
        <v>4398</v>
      </c>
      <c r="F108" s="142" t="s">
        <v>4776</v>
      </c>
      <c r="I108" s="134"/>
      <c r="J108" s="143">
        <f>BK108</f>
        <v>0</v>
      </c>
      <c r="L108" s="131"/>
      <c r="M108" s="136"/>
      <c r="N108" s="137"/>
      <c r="O108" s="137"/>
      <c r="P108" s="138">
        <f>SUM(P109:P119)</f>
        <v>0</v>
      </c>
      <c r="Q108" s="137"/>
      <c r="R108" s="138">
        <f>SUM(R109:R119)</f>
        <v>0</v>
      </c>
      <c r="S108" s="137"/>
      <c r="T108" s="139">
        <f>SUM(T109:T119)</f>
        <v>0</v>
      </c>
      <c r="AR108" s="132" t="s">
        <v>80</v>
      </c>
      <c r="AT108" s="140" t="s">
        <v>71</v>
      </c>
      <c r="AU108" s="140" t="s">
        <v>15</v>
      </c>
      <c r="AY108" s="132" t="s">
        <v>154</v>
      </c>
      <c r="BK108" s="141">
        <f>SUM(BK109:BK119)</f>
        <v>0</v>
      </c>
    </row>
    <row r="109" spans="1:65" s="2" customFormat="1" ht="16.5" customHeight="1">
      <c r="A109" s="34"/>
      <c r="B109" s="144"/>
      <c r="C109" s="145" t="s">
        <v>266</v>
      </c>
      <c r="D109" s="145" t="s">
        <v>157</v>
      </c>
      <c r="E109" s="146" t="s">
        <v>4777</v>
      </c>
      <c r="F109" s="147" t="s">
        <v>4778</v>
      </c>
      <c r="G109" s="148" t="s">
        <v>3834</v>
      </c>
      <c r="H109" s="149">
        <v>1</v>
      </c>
      <c r="I109" s="150"/>
      <c r="J109" s="151">
        <f aca="true" t="shared" si="20" ref="J109:J119">ROUND(I109*H109,2)</f>
        <v>0</v>
      </c>
      <c r="K109" s="147" t="s">
        <v>3</v>
      </c>
      <c r="L109" s="35"/>
      <c r="M109" s="152" t="s">
        <v>3</v>
      </c>
      <c r="N109" s="153" t="s">
        <v>43</v>
      </c>
      <c r="O109" s="55"/>
      <c r="P109" s="154">
        <f aca="true" t="shared" si="21" ref="P109:P119">O109*H109</f>
        <v>0</v>
      </c>
      <c r="Q109" s="154">
        <v>0</v>
      </c>
      <c r="R109" s="154">
        <f aca="true" t="shared" si="22" ref="R109:R119">Q109*H109</f>
        <v>0</v>
      </c>
      <c r="S109" s="154">
        <v>0</v>
      </c>
      <c r="T109" s="155">
        <f aca="true" t="shared" si="23" ref="T109:T119">S109*H109</f>
        <v>0</v>
      </c>
      <c r="U109" s="34"/>
      <c r="V109" s="34"/>
      <c r="W109" s="34"/>
      <c r="X109" s="34"/>
      <c r="Y109" s="34"/>
      <c r="Z109" s="34"/>
      <c r="AA109" s="34"/>
      <c r="AB109" s="34"/>
      <c r="AC109" s="34"/>
      <c r="AD109" s="34"/>
      <c r="AE109" s="34"/>
      <c r="AR109" s="156" t="s">
        <v>180</v>
      </c>
      <c r="AT109" s="156" t="s">
        <v>157</v>
      </c>
      <c r="AU109" s="156" t="s">
        <v>80</v>
      </c>
      <c r="AY109" s="19" t="s">
        <v>154</v>
      </c>
      <c r="BE109" s="157">
        <f aca="true" t="shared" si="24" ref="BE109:BE119">IF(N109="základní",J109,0)</f>
        <v>0</v>
      </c>
      <c r="BF109" s="157">
        <f aca="true" t="shared" si="25" ref="BF109:BF119">IF(N109="snížená",J109,0)</f>
        <v>0</v>
      </c>
      <c r="BG109" s="157">
        <f aca="true" t="shared" si="26" ref="BG109:BG119">IF(N109="zákl. přenesená",J109,0)</f>
        <v>0</v>
      </c>
      <c r="BH109" s="157">
        <f aca="true" t="shared" si="27" ref="BH109:BH119">IF(N109="sníž. přenesená",J109,0)</f>
        <v>0</v>
      </c>
      <c r="BI109" s="157">
        <f aca="true" t="shared" si="28" ref="BI109:BI119">IF(N109="nulová",J109,0)</f>
        <v>0</v>
      </c>
      <c r="BJ109" s="19" t="s">
        <v>15</v>
      </c>
      <c r="BK109" s="157">
        <f aca="true" t="shared" si="29" ref="BK109:BK119">ROUND(I109*H109,2)</f>
        <v>0</v>
      </c>
      <c r="BL109" s="19" t="s">
        <v>180</v>
      </c>
      <c r="BM109" s="156" t="s">
        <v>4779</v>
      </c>
    </row>
    <row r="110" spans="1:65" s="2" customFormat="1" ht="16.5" customHeight="1">
      <c r="A110" s="34"/>
      <c r="B110" s="144"/>
      <c r="C110" s="145" t="s">
        <v>271</v>
      </c>
      <c r="D110" s="145" t="s">
        <v>157</v>
      </c>
      <c r="E110" s="146" t="s">
        <v>4780</v>
      </c>
      <c r="F110" s="147" t="s">
        <v>4781</v>
      </c>
      <c r="G110" s="148" t="s">
        <v>3834</v>
      </c>
      <c r="H110" s="149">
        <v>1</v>
      </c>
      <c r="I110" s="150"/>
      <c r="J110" s="151">
        <f t="shared" si="20"/>
        <v>0</v>
      </c>
      <c r="K110" s="147" t="s">
        <v>3</v>
      </c>
      <c r="L110" s="35"/>
      <c r="M110" s="152" t="s">
        <v>3</v>
      </c>
      <c r="N110" s="153" t="s">
        <v>43</v>
      </c>
      <c r="O110" s="55"/>
      <c r="P110" s="154">
        <f t="shared" si="21"/>
        <v>0</v>
      </c>
      <c r="Q110" s="154">
        <v>0</v>
      </c>
      <c r="R110" s="154">
        <f t="shared" si="22"/>
        <v>0</v>
      </c>
      <c r="S110" s="154">
        <v>0</v>
      </c>
      <c r="T110" s="155">
        <f t="shared" si="23"/>
        <v>0</v>
      </c>
      <c r="U110" s="34"/>
      <c r="V110" s="34"/>
      <c r="W110" s="34"/>
      <c r="X110" s="34"/>
      <c r="Y110" s="34"/>
      <c r="Z110" s="34"/>
      <c r="AA110" s="34"/>
      <c r="AB110" s="34"/>
      <c r="AC110" s="34"/>
      <c r="AD110" s="34"/>
      <c r="AE110" s="34"/>
      <c r="AR110" s="156" t="s">
        <v>180</v>
      </c>
      <c r="AT110" s="156" t="s">
        <v>157</v>
      </c>
      <c r="AU110" s="156" t="s">
        <v>80</v>
      </c>
      <c r="AY110" s="19" t="s">
        <v>154</v>
      </c>
      <c r="BE110" s="157">
        <f t="shared" si="24"/>
        <v>0</v>
      </c>
      <c r="BF110" s="157">
        <f t="shared" si="25"/>
        <v>0</v>
      </c>
      <c r="BG110" s="157">
        <f t="shared" si="26"/>
        <v>0</v>
      </c>
      <c r="BH110" s="157">
        <f t="shared" si="27"/>
        <v>0</v>
      </c>
      <c r="BI110" s="157">
        <f t="shared" si="28"/>
        <v>0</v>
      </c>
      <c r="BJ110" s="19" t="s">
        <v>15</v>
      </c>
      <c r="BK110" s="157">
        <f t="shared" si="29"/>
        <v>0</v>
      </c>
      <c r="BL110" s="19" t="s">
        <v>180</v>
      </c>
      <c r="BM110" s="156" t="s">
        <v>4782</v>
      </c>
    </row>
    <row r="111" spans="1:65" s="2" customFormat="1" ht="16.5" customHeight="1">
      <c r="A111" s="34"/>
      <c r="B111" s="144"/>
      <c r="C111" s="145" t="s">
        <v>9</v>
      </c>
      <c r="D111" s="145" t="s">
        <v>157</v>
      </c>
      <c r="E111" s="146" t="s">
        <v>4783</v>
      </c>
      <c r="F111" s="147" t="s">
        <v>4784</v>
      </c>
      <c r="G111" s="148" t="s">
        <v>3834</v>
      </c>
      <c r="H111" s="149">
        <v>1</v>
      </c>
      <c r="I111" s="150"/>
      <c r="J111" s="151">
        <f t="shared" si="20"/>
        <v>0</v>
      </c>
      <c r="K111" s="147" t="s">
        <v>3</v>
      </c>
      <c r="L111" s="35"/>
      <c r="M111" s="152" t="s">
        <v>3</v>
      </c>
      <c r="N111" s="153" t="s">
        <v>43</v>
      </c>
      <c r="O111" s="55"/>
      <c r="P111" s="154">
        <f t="shared" si="21"/>
        <v>0</v>
      </c>
      <c r="Q111" s="154">
        <v>0</v>
      </c>
      <c r="R111" s="154">
        <f t="shared" si="22"/>
        <v>0</v>
      </c>
      <c r="S111" s="154">
        <v>0</v>
      </c>
      <c r="T111" s="155">
        <f t="shared" si="23"/>
        <v>0</v>
      </c>
      <c r="U111" s="34"/>
      <c r="V111" s="34"/>
      <c r="W111" s="34"/>
      <c r="X111" s="34"/>
      <c r="Y111" s="34"/>
      <c r="Z111" s="34"/>
      <c r="AA111" s="34"/>
      <c r="AB111" s="34"/>
      <c r="AC111" s="34"/>
      <c r="AD111" s="34"/>
      <c r="AE111" s="34"/>
      <c r="AR111" s="156" t="s">
        <v>180</v>
      </c>
      <c r="AT111" s="156" t="s">
        <v>157</v>
      </c>
      <c r="AU111" s="156" t="s">
        <v>80</v>
      </c>
      <c r="AY111" s="19" t="s">
        <v>154</v>
      </c>
      <c r="BE111" s="157">
        <f t="shared" si="24"/>
        <v>0</v>
      </c>
      <c r="BF111" s="157">
        <f t="shared" si="25"/>
        <v>0</v>
      </c>
      <c r="BG111" s="157">
        <f t="shared" si="26"/>
        <v>0</v>
      </c>
      <c r="BH111" s="157">
        <f t="shared" si="27"/>
        <v>0</v>
      </c>
      <c r="BI111" s="157">
        <f t="shared" si="28"/>
        <v>0</v>
      </c>
      <c r="BJ111" s="19" t="s">
        <v>15</v>
      </c>
      <c r="BK111" s="157">
        <f t="shared" si="29"/>
        <v>0</v>
      </c>
      <c r="BL111" s="19" t="s">
        <v>180</v>
      </c>
      <c r="BM111" s="156" t="s">
        <v>4785</v>
      </c>
    </row>
    <row r="112" spans="1:65" s="2" customFormat="1" ht="16.5" customHeight="1">
      <c r="A112" s="34"/>
      <c r="B112" s="144"/>
      <c r="C112" s="145" t="s">
        <v>180</v>
      </c>
      <c r="D112" s="145" t="s">
        <v>157</v>
      </c>
      <c r="E112" s="146" t="s">
        <v>4786</v>
      </c>
      <c r="F112" s="147" t="s">
        <v>4787</v>
      </c>
      <c r="G112" s="148" t="s">
        <v>3834</v>
      </c>
      <c r="H112" s="149">
        <v>1</v>
      </c>
      <c r="I112" s="150"/>
      <c r="J112" s="151">
        <f t="shared" si="20"/>
        <v>0</v>
      </c>
      <c r="K112" s="147" t="s">
        <v>3</v>
      </c>
      <c r="L112" s="35"/>
      <c r="M112" s="152" t="s">
        <v>3</v>
      </c>
      <c r="N112" s="153" t="s">
        <v>43</v>
      </c>
      <c r="O112" s="55"/>
      <c r="P112" s="154">
        <f t="shared" si="21"/>
        <v>0</v>
      </c>
      <c r="Q112" s="154">
        <v>0</v>
      </c>
      <c r="R112" s="154">
        <f t="shared" si="22"/>
        <v>0</v>
      </c>
      <c r="S112" s="154">
        <v>0</v>
      </c>
      <c r="T112" s="155">
        <f t="shared" si="23"/>
        <v>0</v>
      </c>
      <c r="U112" s="34"/>
      <c r="V112" s="34"/>
      <c r="W112" s="34"/>
      <c r="X112" s="34"/>
      <c r="Y112" s="34"/>
      <c r="Z112" s="34"/>
      <c r="AA112" s="34"/>
      <c r="AB112" s="34"/>
      <c r="AC112" s="34"/>
      <c r="AD112" s="34"/>
      <c r="AE112" s="34"/>
      <c r="AR112" s="156" t="s">
        <v>180</v>
      </c>
      <c r="AT112" s="156" t="s">
        <v>157</v>
      </c>
      <c r="AU112" s="156" t="s">
        <v>80</v>
      </c>
      <c r="AY112" s="19" t="s">
        <v>154</v>
      </c>
      <c r="BE112" s="157">
        <f t="shared" si="24"/>
        <v>0</v>
      </c>
      <c r="BF112" s="157">
        <f t="shared" si="25"/>
        <v>0</v>
      </c>
      <c r="BG112" s="157">
        <f t="shared" si="26"/>
        <v>0</v>
      </c>
      <c r="BH112" s="157">
        <f t="shared" si="27"/>
        <v>0</v>
      </c>
      <c r="BI112" s="157">
        <f t="shared" si="28"/>
        <v>0</v>
      </c>
      <c r="BJ112" s="19" t="s">
        <v>15</v>
      </c>
      <c r="BK112" s="157">
        <f t="shared" si="29"/>
        <v>0</v>
      </c>
      <c r="BL112" s="19" t="s">
        <v>180</v>
      </c>
      <c r="BM112" s="156" t="s">
        <v>4788</v>
      </c>
    </row>
    <row r="113" spans="1:65" s="2" customFormat="1" ht="16.5" customHeight="1">
      <c r="A113" s="34"/>
      <c r="B113" s="144"/>
      <c r="C113" s="145" t="s">
        <v>165</v>
      </c>
      <c r="D113" s="145" t="s">
        <v>157</v>
      </c>
      <c r="E113" s="146" t="s">
        <v>4789</v>
      </c>
      <c r="F113" s="147" t="s">
        <v>4790</v>
      </c>
      <c r="G113" s="148" t="s">
        <v>3834</v>
      </c>
      <c r="H113" s="149">
        <v>1</v>
      </c>
      <c r="I113" s="150"/>
      <c r="J113" s="151">
        <f t="shared" si="20"/>
        <v>0</v>
      </c>
      <c r="K113" s="147" t="s">
        <v>3</v>
      </c>
      <c r="L113" s="35"/>
      <c r="M113" s="152" t="s">
        <v>3</v>
      </c>
      <c r="N113" s="153" t="s">
        <v>43</v>
      </c>
      <c r="O113" s="55"/>
      <c r="P113" s="154">
        <f t="shared" si="21"/>
        <v>0</v>
      </c>
      <c r="Q113" s="154">
        <v>0</v>
      </c>
      <c r="R113" s="154">
        <f t="shared" si="22"/>
        <v>0</v>
      </c>
      <c r="S113" s="154">
        <v>0</v>
      </c>
      <c r="T113" s="155">
        <f t="shared" si="23"/>
        <v>0</v>
      </c>
      <c r="U113" s="34"/>
      <c r="V113" s="34"/>
      <c r="W113" s="34"/>
      <c r="X113" s="34"/>
      <c r="Y113" s="34"/>
      <c r="Z113" s="34"/>
      <c r="AA113" s="34"/>
      <c r="AB113" s="34"/>
      <c r="AC113" s="34"/>
      <c r="AD113" s="34"/>
      <c r="AE113" s="34"/>
      <c r="AR113" s="156" t="s">
        <v>180</v>
      </c>
      <c r="AT113" s="156" t="s">
        <v>157</v>
      </c>
      <c r="AU113" s="156" t="s">
        <v>80</v>
      </c>
      <c r="AY113" s="19" t="s">
        <v>154</v>
      </c>
      <c r="BE113" s="157">
        <f t="shared" si="24"/>
        <v>0</v>
      </c>
      <c r="BF113" s="157">
        <f t="shared" si="25"/>
        <v>0</v>
      </c>
      <c r="BG113" s="157">
        <f t="shared" si="26"/>
        <v>0</v>
      </c>
      <c r="BH113" s="157">
        <f t="shared" si="27"/>
        <v>0</v>
      </c>
      <c r="BI113" s="157">
        <f t="shared" si="28"/>
        <v>0</v>
      </c>
      <c r="BJ113" s="19" t="s">
        <v>15</v>
      </c>
      <c r="BK113" s="157">
        <f t="shared" si="29"/>
        <v>0</v>
      </c>
      <c r="BL113" s="19" t="s">
        <v>180</v>
      </c>
      <c r="BM113" s="156" t="s">
        <v>4791</v>
      </c>
    </row>
    <row r="114" spans="1:65" s="2" customFormat="1" ht="16.5" customHeight="1">
      <c r="A114" s="34"/>
      <c r="B114" s="144"/>
      <c r="C114" s="145" t="s">
        <v>156</v>
      </c>
      <c r="D114" s="145" t="s">
        <v>157</v>
      </c>
      <c r="E114" s="146" t="s">
        <v>4792</v>
      </c>
      <c r="F114" s="147" t="s">
        <v>4793</v>
      </c>
      <c r="G114" s="148" t="s">
        <v>3834</v>
      </c>
      <c r="H114" s="149">
        <v>1</v>
      </c>
      <c r="I114" s="150"/>
      <c r="J114" s="151">
        <f t="shared" si="20"/>
        <v>0</v>
      </c>
      <c r="K114" s="147" t="s">
        <v>3</v>
      </c>
      <c r="L114" s="35"/>
      <c r="M114" s="152" t="s">
        <v>3</v>
      </c>
      <c r="N114" s="153" t="s">
        <v>43</v>
      </c>
      <c r="O114" s="55"/>
      <c r="P114" s="154">
        <f t="shared" si="21"/>
        <v>0</v>
      </c>
      <c r="Q114" s="154">
        <v>0</v>
      </c>
      <c r="R114" s="154">
        <f t="shared" si="22"/>
        <v>0</v>
      </c>
      <c r="S114" s="154">
        <v>0</v>
      </c>
      <c r="T114" s="155">
        <f t="shared" si="23"/>
        <v>0</v>
      </c>
      <c r="U114" s="34"/>
      <c r="V114" s="34"/>
      <c r="W114" s="34"/>
      <c r="X114" s="34"/>
      <c r="Y114" s="34"/>
      <c r="Z114" s="34"/>
      <c r="AA114" s="34"/>
      <c r="AB114" s="34"/>
      <c r="AC114" s="34"/>
      <c r="AD114" s="34"/>
      <c r="AE114" s="34"/>
      <c r="AR114" s="156" t="s">
        <v>180</v>
      </c>
      <c r="AT114" s="156" t="s">
        <v>157</v>
      </c>
      <c r="AU114" s="156" t="s">
        <v>80</v>
      </c>
      <c r="AY114" s="19" t="s">
        <v>154</v>
      </c>
      <c r="BE114" s="157">
        <f t="shared" si="24"/>
        <v>0</v>
      </c>
      <c r="BF114" s="157">
        <f t="shared" si="25"/>
        <v>0</v>
      </c>
      <c r="BG114" s="157">
        <f t="shared" si="26"/>
        <v>0</v>
      </c>
      <c r="BH114" s="157">
        <f t="shared" si="27"/>
        <v>0</v>
      </c>
      <c r="BI114" s="157">
        <f t="shared" si="28"/>
        <v>0</v>
      </c>
      <c r="BJ114" s="19" t="s">
        <v>15</v>
      </c>
      <c r="BK114" s="157">
        <f t="shared" si="29"/>
        <v>0</v>
      </c>
      <c r="BL114" s="19" t="s">
        <v>180</v>
      </c>
      <c r="BM114" s="156" t="s">
        <v>4794</v>
      </c>
    </row>
    <row r="115" spans="1:65" s="2" customFormat="1" ht="16.5" customHeight="1">
      <c r="A115" s="34"/>
      <c r="B115" s="144"/>
      <c r="C115" s="145" t="s">
        <v>434</v>
      </c>
      <c r="D115" s="145" t="s">
        <v>157</v>
      </c>
      <c r="E115" s="146" t="s">
        <v>4795</v>
      </c>
      <c r="F115" s="147" t="s">
        <v>4796</v>
      </c>
      <c r="G115" s="148" t="s">
        <v>3834</v>
      </c>
      <c r="H115" s="149">
        <v>1</v>
      </c>
      <c r="I115" s="150"/>
      <c r="J115" s="151">
        <f t="shared" si="20"/>
        <v>0</v>
      </c>
      <c r="K115" s="147" t="s">
        <v>3</v>
      </c>
      <c r="L115" s="35"/>
      <c r="M115" s="152" t="s">
        <v>3</v>
      </c>
      <c r="N115" s="153" t="s">
        <v>43</v>
      </c>
      <c r="O115" s="55"/>
      <c r="P115" s="154">
        <f t="shared" si="21"/>
        <v>0</v>
      </c>
      <c r="Q115" s="154">
        <v>0</v>
      </c>
      <c r="R115" s="154">
        <f t="shared" si="22"/>
        <v>0</v>
      </c>
      <c r="S115" s="154">
        <v>0</v>
      </c>
      <c r="T115" s="155">
        <f t="shared" si="23"/>
        <v>0</v>
      </c>
      <c r="U115" s="34"/>
      <c r="V115" s="34"/>
      <c r="W115" s="34"/>
      <c r="X115" s="34"/>
      <c r="Y115" s="34"/>
      <c r="Z115" s="34"/>
      <c r="AA115" s="34"/>
      <c r="AB115" s="34"/>
      <c r="AC115" s="34"/>
      <c r="AD115" s="34"/>
      <c r="AE115" s="34"/>
      <c r="AR115" s="156" t="s">
        <v>180</v>
      </c>
      <c r="AT115" s="156" t="s">
        <v>157</v>
      </c>
      <c r="AU115" s="156" t="s">
        <v>80</v>
      </c>
      <c r="AY115" s="19" t="s">
        <v>154</v>
      </c>
      <c r="BE115" s="157">
        <f t="shared" si="24"/>
        <v>0</v>
      </c>
      <c r="BF115" s="157">
        <f t="shared" si="25"/>
        <v>0</v>
      </c>
      <c r="BG115" s="157">
        <f t="shared" si="26"/>
        <v>0</v>
      </c>
      <c r="BH115" s="157">
        <f t="shared" si="27"/>
        <v>0</v>
      </c>
      <c r="BI115" s="157">
        <f t="shared" si="28"/>
        <v>0</v>
      </c>
      <c r="BJ115" s="19" t="s">
        <v>15</v>
      </c>
      <c r="BK115" s="157">
        <f t="shared" si="29"/>
        <v>0</v>
      </c>
      <c r="BL115" s="19" t="s">
        <v>180</v>
      </c>
      <c r="BM115" s="156" t="s">
        <v>4797</v>
      </c>
    </row>
    <row r="116" spans="1:65" s="2" customFormat="1" ht="16.5" customHeight="1">
      <c r="A116" s="34"/>
      <c r="B116" s="144"/>
      <c r="C116" s="145" t="s">
        <v>439</v>
      </c>
      <c r="D116" s="145" t="s">
        <v>157</v>
      </c>
      <c r="E116" s="146" t="s">
        <v>4798</v>
      </c>
      <c r="F116" s="147" t="s">
        <v>4799</v>
      </c>
      <c r="G116" s="148" t="s">
        <v>3834</v>
      </c>
      <c r="H116" s="149">
        <v>1</v>
      </c>
      <c r="I116" s="150"/>
      <c r="J116" s="151">
        <f t="shared" si="20"/>
        <v>0</v>
      </c>
      <c r="K116" s="147" t="s">
        <v>3</v>
      </c>
      <c r="L116" s="35"/>
      <c r="M116" s="152" t="s">
        <v>3</v>
      </c>
      <c r="N116" s="153" t="s">
        <v>43</v>
      </c>
      <c r="O116" s="55"/>
      <c r="P116" s="154">
        <f t="shared" si="21"/>
        <v>0</v>
      </c>
      <c r="Q116" s="154">
        <v>0</v>
      </c>
      <c r="R116" s="154">
        <f t="shared" si="22"/>
        <v>0</v>
      </c>
      <c r="S116" s="154">
        <v>0</v>
      </c>
      <c r="T116" s="155">
        <f t="shared" si="23"/>
        <v>0</v>
      </c>
      <c r="U116" s="34"/>
      <c r="V116" s="34"/>
      <c r="W116" s="34"/>
      <c r="X116" s="34"/>
      <c r="Y116" s="34"/>
      <c r="Z116" s="34"/>
      <c r="AA116" s="34"/>
      <c r="AB116" s="34"/>
      <c r="AC116" s="34"/>
      <c r="AD116" s="34"/>
      <c r="AE116" s="34"/>
      <c r="AR116" s="156" t="s">
        <v>180</v>
      </c>
      <c r="AT116" s="156" t="s">
        <v>157</v>
      </c>
      <c r="AU116" s="156" t="s">
        <v>80</v>
      </c>
      <c r="AY116" s="19" t="s">
        <v>154</v>
      </c>
      <c r="BE116" s="157">
        <f t="shared" si="24"/>
        <v>0</v>
      </c>
      <c r="BF116" s="157">
        <f t="shared" si="25"/>
        <v>0</v>
      </c>
      <c r="BG116" s="157">
        <f t="shared" si="26"/>
        <v>0</v>
      </c>
      <c r="BH116" s="157">
        <f t="shared" si="27"/>
        <v>0</v>
      </c>
      <c r="BI116" s="157">
        <f t="shared" si="28"/>
        <v>0</v>
      </c>
      <c r="BJ116" s="19" t="s">
        <v>15</v>
      </c>
      <c r="BK116" s="157">
        <f t="shared" si="29"/>
        <v>0</v>
      </c>
      <c r="BL116" s="19" t="s">
        <v>180</v>
      </c>
      <c r="BM116" s="156" t="s">
        <v>4800</v>
      </c>
    </row>
    <row r="117" spans="1:65" s="2" customFormat="1" ht="16.5" customHeight="1">
      <c r="A117" s="34"/>
      <c r="B117" s="144"/>
      <c r="C117" s="145" t="s">
        <v>8</v>
      </c>
      <c r="D117" s="145" t="s">
        <v>157</v>
      </c>
      <c r="E117" s="146" t="s">
        <v>4801</v>
      </c>
      <c r="F117" s="147" t="s">
        <v>4802</v>
      </c>
      <c r="G117" s="148" t="s">
        <v>3834</v>
      </c>
      <c r="H117" s="149">
        <v>1</v>
      </c>
      <c r="I117" s="150"/>
      <c r="J117" s="151">
        <f t="shared" si="20"/>
        <v>0</v>
      </c>
      <c r="K117" s="147" t="s">
        <v>3</v>
      </c>
      <c r="L117" s="35"/>
      <c r="M117" s="152" t="s">
        <v>3</v>
      </c>
      <c r="N117" s="153" t="s">
        <v>43</v>
      </c>
      <c r="O117" s="55"/>
      <c r="P117" s="154">
        <f t="shared" si="21"/>
        <v>0</v>
      </c>
      <c r="Q117" s="154">
        <v>0</v>
      </c>
      <c r="R117" s="154">
        <f t="shared" si="22"/>
        <v>0</v>
      </c>
      <c r="S117" s="154">
        <v>0</v>
      </c>
      <c r="T117" s="155">
        <f t="shared" si="23"/>
        <v>0</v>
      </c>
      <c r="U117" s="34"/>
      <c r="V117" s="34"/>
      <c r="W117" s="34"/>
      <c r="X117" s="34"/>
      <c r="Y117" s="34"/>
      <c r="Z117" s="34"/>
      <c r="AA117" s="34"/>
      <c r="AB117" s="34"/>
      <c r="AC117" s="34"/>
      <c r="AD117" s="34"/>
      <c r="AE117" s="34"/>
      <c r="AR117" s="156" t="s">
        <v>180</v>
      </c>
      <c r="AT117" s="156" t="s">
        <v>157</v>
      </c>
      <c r="AU117" s="156" t="s">
        <v>80</v>
      </c>
      <c r="AY117" s="19" t="s">
        <v>154</v>
      </c>
      <c r="BE117" s="157">
        <f t="shared" si="24"/>
        <v>0</v>
      </c>
      <c r="BF117" s="157">
        <f t="shared" si="25"/>
        <v>0</v>
      </c>
      <c r="BG117" s="157">
        <f t="shared" si="26"/>
        <v>0</v>
      </c>
      <c r="BH117" s="157">
        <f t="shared" si="27"/>
        <v>0</v>
      </c>
      <c r="BI117" s="157">
        <f t="shared" si="28"/>
        <v>0</v>
      </c>
      <c r="BJ117" s="19" t="s">
        <v>15</v>
      </c>
      <c r="BK117" s="157">
        <f t="shared" si="29"/>
        <v>0</v>
      </c>
      <c r="BL117" s="19" t="s">
        <v>180</v>
      </c>
      <c r="BM117" s="156" t="s">
        <v>4803</v>
      </c>
    </row>
    <row r="118" spans="1:65" s="2" customFormat="1" ht="16.5" customHeight="1">
      <c r="A118" s="34"/>
      <c r="B118" s="144"/>
      <c r="C118" s="145" t="s">
        <v>451</v>
      </c>
      <c r="D118" s="145" t="s">
        <v>157</v>
      </c>
      <c r="E118" s="146" t="s">
        <v>4804</v>
      </c>
      <c r="F118" s="147" t="s">
        <v>4805</v>
      </c>
      <c r="G118" s="148" t="s">
        <v>4410</v>
      </c>
      <c r="H118" s="149">
        <v>1</v>
      </c>
      <c r="I118" s="150"/>
      <c r="J118" s="151">
        <f t="shared" si="20"/>
        <v>0</v>
      </c>
      <c r="K118" s="147" t="s">
        <v>3</v>
      </c>
      <c r="L118" s="35"/>
      <c r="M118" s="152" t="s">
        <v>3</v>
      </c>
      <c r="N118" s="153" t="s">
        <v>43</v>
      </c>
      <c r="O118" s="55"/>
      <c r="P118" s="154">
        <f t="shared" si="21"/>
        <v>0</v>
      </c>
      <c r="Q118" s="154">
        <v>0</v>
      </c>
      <c r="R118" s="154">
        <f t="shared" si="22"/>
        <v>0</v>
      </c>
      <c r="S118" s="154">
        <v>0</v>
      </c>
      <c r="T118" s="155">
        <f t="shared" si="23"/>
        <v>0</v>
      </c>
      <c r="U118" s="34"/>
      <c r="V118" s="34"/>
      <c r="W118" s="34"/>
      <c r="X118" s="34"/>
      <c r="Y118" s="34"/>
      <c r="Z118" s="34"/>
      <c r="AA118" s="34"/>
      <c r="AB118" s="34"/>
      <c r="AC118" s="34"/>
      <c r="AD118" s="34"/>
      <c r="AE118" s="34"/>
      <c r="AR118" s="156" t="s">
        <v>180</v>
      </c>
      <c r="AT118" s="156" t="s">
        <v>157</v>
      </c>
      <c r="AU118" s="156" t="s">
        <v>80</v>
      </c>
      <c r="AY118" s="19" t="s">
        <v>154</v>
      </c>
      <c r="BE118" s="157">
        <f t="shared" si="24"/>
        <v>0</v>
      </c>
      <c r="BF118" s="157">
        <f t="shared" si="25"/>
        <v>0</v>
      </c>
      <c r="BG118" s="157">
        <f t="shared" si="26"/>
        <v>0</v>
      </c>
      <c r="BH118" s="157">
        <f t="shared" si="27"/>
        <v>0</v>
      </c>
      <c r="BI118" s="157">
        <f t="shared" si="28"/>
        <v>0</v>
      </c>
      <c r="BJ118" s="19" t="s">
        <v>15</v>
      </c>
      <c r="BK118" s="157">
        <f t="shared" si="29"/>
        <v>0</v>
      </c>
      <c r="BL118" s="19" t="s">
        <v>180</v>
      </c>
      <c r="BM118" s="156" t="s">
        <v>4806</v>
      </c>
    </row>
    <row r="119" spans="1:65" s="2" customFormat="1" ht="16.5" customHeight="1">
      <c r="A119" s="34"/>
      <c r="B119" s="144"/>
      <c r="C119" s="145" t="s">
        <v>458</v>
      </c>
      <c r="D119" s="145" t="s">
        <v>157</v>
      </c>
      <c r="E119" s="146" t="s">
        <v>4807</v>
      </c>
      <c r="F119" s="147" t="s">
        <v>4808</v>
      </c>
      <c r="G119" s="148" t="s">
        <v>3834</v>
      </c>
      <c r="H119" s="149">
        <v>1</v>
      </c>
      <c r="I119" s="150"/>
      <c r="J119" s="151">
        <f t="shared" si="20"/>
        <v>0</v>
      </c>
      <c r="K119" s="147" t="s">
        <v>3</v>
      </c>
      <c r="L119" s="35"/>
      <c r="M119" s="152" t="s">
        <v>3</v>
      </c>
      <c r="N119" s="153" t="s">
        <v>43</v>
      </c>
      <c r="O119" s="55"/>
      <c r="P119" s="154">
        <f t="shared" si="21"/>
        <v>0</v>
      </c>
      <c r="Q119" s="154">
        <v>0</v>
      </c>
      <c r="R119" s="154">
        <f t="shared" si="22"/>
        <v>0</v>
      </c>
      <c r="S119" s="154">
        <v>0</v>
      </c>
      <c r="T119" s="155">
        <f t="shared" si="23"/>
        <v>0</v>
      </c>
      <c r="U119" s="34"/>
      <c r="V119" s="34"/>
      <c r="W119" s="34"/>
      <c r="X119" s="34"/>
      <c r="Y119" s="34"/>
      <c r="Z119" s="34"/>
      <c r="AA119" s="34"/>
      <c r="AB119" s="34"/>
      <c r="AC119" s="34"/>
      <c r="AD119" s="34"/>
      <c r="AE119" s="34"/>
      <c r="AR119" s="156" t="s">
        <v>180</v>
      </c>
      <c r="AT119" s="156" t="s">
        <v>157</v>
      </c>
      <c r="AU119" s="156" t="s">
        <v>80</v>
      </c>
      <c r="AY119" s="19" t="s">
        <v>154</v>
      </c>
      <c r="BE119" s="157">
        <f t="shared" si="24"/>
        <v>0</v>
      </c>
      <c r="BF119" s="157">
        <f t="shared" si="25"/>
        <v>0</v>
      </c>
      <c r="BG119" s="157">
        <f t="shared" si="26"/>
        <v>0</v>
      </c>
      <c r="BH119" s="157">
        <f t="shared" si="27"/>
        <v>0</v>
      </c>
      <c r="BI119" s="157">
        <f t="shared" si="28"/>
        <v>0</v>
      </c>
      <c r="BJ119" s="19" t="s">
        <v>15</v>
      </c>
      <c r="BK119" s="157">
        <f t="shared" si="29"/>
        <v>0</v>
      </c>
      <c r="BL119" s="19" t="s">
        <v>180</v>
      </c>
      <c r="BM119" s="156" t="s">
        <v>4809</v>
      </c>
    </row>
    <row r="120" spans="2:63" s="12" customFormat="1" ht="22.8" customHeight="1">
      <c r="B120" s="131"/>
      <c r="D120" s="132" t="s">
        <v>71</v>
      </c>
      <c r="E120" s="142" t="s">
        <v>4810</v>
      </c>
      <c r="F120" s="142" t="s">
        <v>4811</v>
      </c>
      <c r="I120" s="134"/>
      <c r="J120" s="143">
        <f>BK120</f>
        <v>0</v>
      </c>
      <c r="L120" s="131"/>
      <c r="M120" s="136"/>
      <c r="N120" s="137"/>
      <c r="O120" s="137"/>
      <c r="P120" s="138">
        <f>SUM(P121:P139)</f>
        <v>0</v>
      </c>
      <c r="Q120" s="137"/>
      <c r="R120" s="138">
        <f>SUM(R121:R139)</f>
        <v>0</v>
      </c>
      <c r="S120" s="137"/>
      <c r="T120" s="139">
        <f>SUM(T121:T139)</f>
        <v>0</v>
      </c>
      <c r="AR120" s="132" t="s">
        <v>80</v>
      </c>
      <c r="AT120" s="140" t="s">
        <v>71</v>
      </c>
      <c r="AU120" s="140" t="s">
        <v>15</v>
      </c>
      <c r="AY120" s="132" t="s">
        <v>154</v>
      </c>
      <c r="BK120" s="141">
        <f>SUM(BK121:BK139)</f>
        <v>0</v>
      </c>
    </row>
    <row r="121" spans="1:65" s="2" customFormat="1" ht="16.5" customHeight="1">
      <c r="A121" s="34"/>
      <c r="B121" s="144"/>
      <c r="C121" s="145" t="s">
        <v>463</v>
      </c>
      <c r="D121" s="145" t="s">
        <v>157</v>
      </c>
      <c r="E121" s="146" t="s">
        <v>4812</v>
      </c>
      <c r="F121" s="147" t="s">
        <v>4813</v>
      </c>
      <c r="G121" s="148" t="s">
        <v>183</v>
      </c>
      <c r="H121" s="149">
        <v>30</v>
      </c>
      <c r="I121" s="150"/>
      <c r="J121" s="151">
        <f aca="true" t="shared" si="30" ref="J121:J139">ROUND(I121*H121,2)</f>
        <v>0</v>
      </c>
      <c r="K121" s="147" t="s">
        <v>3</v>
      </c>
      <c r="L121" s="35"/>
      <c r="M121" s="152" t="s">
        <v>3</v>
      </c>
      <c r="N121" s="153" t="s">
        <v>43</v>
      </c>
      <c r="O121" s="55"/>
      <c r="P121" s="154">
        <f aca="true" t="shared" si="31" ref="P121:P139">O121*H121</f>
        <v>0</v>
      </c>
      <c r="Q121" s="154">
        <v>0</v>
      </c>
      <c r="R121" s="154">
        <f aca="true" t="shared" si="32" ref="R121:R139">Q121*H121</f>
        <v>0</v>
      </c>
      <c r="S121" s="154">
        <v>0</v>
      </c>
      <c r="T121" s="155">
        <f aca="true" t="shared" si="33" ref="T121:T139">S121*H121</f>
        <v>0</v>
      </c>
      <c r="U121" s="34"/>
      <c r="V121" s="34"/>
      <c r="W121" s="34"/>
      <c r="X121" s="34"/>
      <c r="Y121" s="34"/>
      <c r="Z121" s="34"/>
      <c r="AA121" s="34"/>
      <c r="AB121" s="34"/>
      <c r="AC121" s="34"/>
      <c r="AD121" s="34"/>
      <c r="AE121" s="34"/>
      <c r="AR121" s="156" t="s">
        <v>180</v>
      </c>
      <c r="AT121" s="156" t="s">
        <v>157</v>
      </c>
      <c r="AU121" s="156" t="s">
        <v>80</v>
      </c>
      <c r="AY121" s="19" t="s">
        <v>154</v>
      </c>
      <c r="BE121" s="157">
        <f aca="true" t="shared" si="34" ref="BE121:BE139">IF(N121="základní",J121,0)</f>
        <v>0</v>
      </c>
      <c r="BF121" s="157">
        <f aca="true" t="shared" si="35" ref="BF121:BF139">IF(N121="snížená",J121,0)</f>
        <v>0</v>
      </c>
      <c r="BG121" s="157">
        <f aca="true" t="shared" si="36" ref="BG121:BG139">IF(N121="zákl. přenesená",J121,0)</f>
        <v>0</v>
      </c>
      <c r="BH121" s="157">
        <f aca="true" t="shared" si="37" ref="BH121:BH139">IF(N121="sníž. přenesená",J121,0)</f>
        <v>0</v>
      </c>
      <c r="BI121" s="157">
        <f aca="true" t="shared" si="38" ref="BI121:BI139">IF(N121="nulová",J121,0)</f>
        <v>0</v>
      </c>
      <c r="BJ121" s="19" t="s">
        <v>15</v>
      </c>
      <c r="BK121" s="157">
        <f aca="true" t="shared" si="39" ref="BK121:BK139">ROUND(I121*H121,2)</f>
        <v>0</v>
      </c>
      <c r="BL121" s="19" t="s">
        <v>180</v>
      </c>
      <c r="BM121" s="156" t="s">
        <v>4814</v>
      </c>
    </row>
    <row r="122" spans="1:65" s="2" customFormat="1" ht="16.5" customHeight="1">
      <c r="A122" s="34"/>
      <c r="B122" s="144"/>
      <c r="C122" s="145" t="s">
        <v>470</v>
      </c>
      <c r="D122" s="145" t="s">
        <v>157</v>
      </c>
      <c r="E122" s="146" t="s">
        <v>4815</v>
      </c>
      <c r="F122" s="147" t="s">
        <v>4816</v>
      </c>
      <c r="G122" s="148" t="s">
        <v>183</v>
      </c>
      <c r="H122" s="149">
        <v>120</v>
      </c>
      <c r="I122" s="150"/>
      <c r="J122" s="151">
        <f t="shared" si="30"/>
        <v>0</v>
      </c>
      <c r="K122" s="147" t="s">
        <v>3</v>
      </c>
      <c r="L122" s="35"/>
      <c r="M122" s="152" t="s">
        <v>3</v>
      </c>
      <c r="N122" s="153" t="s">
        <v>43</v>
      </c>
      <c r="O122" s="55"/>
      <c r="P122" s="154">
        <f t="shared" si="31"/>
        <v>0</v>
      </c>
      <c r="Q122" s="154">
        <v>0</v>
      </c>
      <c r="R122" s="154">
        <f t="shared" si="32"/>
        <v>0</v>
      </c>
      <c r="S122" s="154">
        <v>0</v>
      </c>
      <c r="T122" s="155">
        <f t="shared" si="33"/>
        <v>0</v>
      </c>
      <c r="U122" s="34"/>
      <c r="V122" s="34"/>
      <c r="W122" s="34"/>
      <c r="X122" s="34"/>
      <c r="Y122" s="34"/>
      <c r="Z122" s="34"/>
      <c r="AA122" s="34"/>
      <c r="AB122" s="34"/>
      <c r="AC122" s="34"/>
      <c r="AD122" s="34"/>
      <c r="AE122" s="34"/>
      <c r="AR122" s="156" t="s">
        <v>180</v>
      </c>
      <c r="AT122" s="156" t="s">
        <v>157</v>
      </c>
      <c r="AU122" s="156" t="s">
        <v>80</v>
      </c>
      <c r="AY122" s="19" t="s">
        <v>154</v>
      </c>
      <c r="BE122" s="157">
        <f t="shared" si="34"/>
        <v>0</v>
      </c>
      <c r="BF122" s="157">
        <f t="shared" si="35"/>
        <v>0</v>
      </c>
      <c r="BG122" s="157">
        <f t="shared" si="36"/>
        <v>0</v>
      </c>
      <c r="BH122" s="157">
        <f t="shared" si="37"/>
        <v>0</v>
      </c>
      <c r="BI122" s="157">
        <f t="shared" si="38"/>
        <v>0</v>
      </c>
      <c r="BJ122" s="19" t="s">
        <v>15</v>
      </c>
      <c r="BK122" s="157">
        <f t="shared" si="39"/>
        <v>0</v>
      </c>
      <c r="BL122" s="19" t="s">
        <v>180</v>
      </c>
      <c r="BM122" s="156" t="s">
        <v>4817</v>
      </c>
    </row>
    <row r="123" spans="1:65" s="2" customFormat="1" ht="16.5" customHeight="1">
      <c r="A123" s="34"/>
      <c r="B123" s="144"/>
      <c r="C123" s="145" t="s">
        <v>478</v>
      </c>
      <c r="D123" s="145" t="s">
        <v>157</v>
      </c>
      <c r="E123" s="146" t="s">
        <v>4818</v>
      </c>
      <c r="F123" s="147" t="s">
        <v>4819</v>
      </c>
      <c r="G123" s="148" t="s">
        <v>183</v>
      </c>
      <c r="H123" s="149">
        <v>20</v>
      </c>
      <c r="I123" s="150"/>
      <c r="J123" s="151">
        <f t="shared" si="30"/>
        <v>0</v>
      </c>
      <c r="K123" s="147" t="s">
        <v>3</v>
      </c>
      <c r="L123" s="35"/>
      <c r="M123" s="152" t="s">
        <v>3</v>
      </c>
      <c r="N123" s="153" t="s">
        <v>43</v>
      </c>
      <c r="O123" s="55"/>
      <c r="P123" s="154">
        <f t="shared" si="31"/>
        <v>0</v>
      </c>
      <c r="Q123" s="154">
        <v>0</v>
      </c>
      <c r="R123" s="154">
        <f t="shared" si="32"/>
        <v>0</v>
      </c>
      <c r="S123" s="154">
        <v>0</v>
      </c>
      <c r="T123" s="155">
        <f t="shared" si="33"/>
        <v>0</v>
      </c>
      <c r="U123" s="34"/>
      <c r="V123" s="34"/>
      <c r="W123" s="34"/>
      <c r="X123" s="34"/>
      <c r="Y123" s="34"/>
      <c r="Z123" s="34"/>
      <c r="AA123" s="34"/>
      <c r="AB123" s="34"/>
      <c r="AC123" s="34"/>
      <c r="AD123" s="34"/>
      <c r="AE123" s="34"/>
      <c r="AR123" s="156" t="s">
        <v>180</v>
      </c>
      <c r="AT123" s="156" t="s">
        <v>157</v>
      </c>
      <c r="AU123" s="156" t="s">
        <v>80</v>
      </c>
      <c r="AY123" s="19" t="s">
        <v>154</v>
      </c>
      <c r="BE123" s="157">
        <f t="shared" si="34"/>
        <v>0</v>
      </c>
      <c r="BF123" s="157">
        <f t="shared" si="35"/>
        <v>0</v>
      </c>
      <c r="BG123" s="157">
        <f t="shared" si="36"/>
        <v>0</v>
      </c>
      <c r="BH123" s="157">
        <f t="shared" si="37"/>
        <v>0</v>
      </c>
      <c r="BI123" s="157">
        <f t="shared" si="38"/>
        <v>0</v>
      </c>
      <c r="BJ123" s="19" t="s">
        <v>15</v>
      </c>
      <c r="BK123" s="157">
        <f t="shared" si="39"/>
        <v>0</v>
      </c>
      <c r="BL123" s="19" t="s">
        <v>180</v>
      </c>
      <c r="BM123" s="156" t="s">
        <v>4820</v>
      </c>
    </row>
    <row r="124" spans="1:65" s="2" customFormat="1" ht="16.5" customHeight="1">
      <c r="A124" s="34"/>
      <c r="B124" s="144"/>
      <c r="C124" s="145" t="s">
        <v>483</v>
      </c>
      <c r="D124" s="145" t="s">
        <v>157</v>
      </c>
      <c r="E124" s="146" t="s">
        <v>4821</v>
      </c>
      <c r="F124" s="147" t="s">
        <v>4822</v>
      </c>
      <c r="G124" s="148" t="s">
        <v>183</v>
      </c>
      <c r="H124" s="149">
        <v>240</v>
      </c>
      <c r="I124" s="150"/>
      <c r="J124" s="151">
        <f t="shared" si="30"/>
        <v>0</v>
      </c>
      <c r="K124" s="147" t="s">
        <v>3</v>
      </c>
      <c r="L124" s="35"/>
      <c r="M124" s="152" t="s">
        <v>3</v>
      </c>
      <c r="N124" s="153" t="s">
        <v>43</v>
      </c>
      <c r="O124" s="55"/>
      <c r="P124" s="154">
        <f t="shared" si="31"/>
        <v>0</v>
      </c>
      <c r="Q124" s="154">
        <v>0</v>
      </c>
      <c r="R124" s="154">
        <f t="shared" si="32"/>
        <v>0</v>
      </c>
      <c r="S124" s="154">
        <v>0</v>
      </c>
      <c r="T124" s="155">
        <f t="shared" si="33"/>
        <v>0</v>
      </c>
      <c r="U124" s="34"/>
      <c r="V124" s="34"/>
      <c r="W124" s="34"/>
      <c r="X124" s="34"/>
      <c r="Y124" s="34"/>
      <c r="Z124" s="34"/>
      <c r="AA124" s="34"/>
      <c r="AB124" s="34"/>
      <c r="AC124" s="34"/>
      <c r="AD124" s="34"/>
      <c r="AE124" s="34"/>
      <c r="AR124" s="156" t="s">
        <v>180</v>
      </c>
      <c r="AT124" s="156" t="s">
        <v>157</v>
      </c>
      <c r="AU124" s="156" t="s">
        <v>80</v>
      </c>
      <c r="AY124" s="19" t="s">
        <v>154</v>
      </c>
      <c r="BE124" s="157">
        <f t="shared" si="34"/>
        <v>0</v>
      </c>
      <c r="BF124" s="157">
        <f t="shared" si="35"/>
        <v>0</v>
      </c>
      <c r="BG124" s="157">
        <f t="shared" si="36"/>
        <v>0</v>
      </c>
      <c r="BH124" s="157">
        <f t="shared" si="37"/>
        <v>0</v>
      </c>
      <c r="BI124" s="157">
        <f t="shared" si="38"/>
        <v>0</v>
      </c>
      <c r="BJ124" s="19" t="s">
        <v>15</v>
      </c>
      <c r="BK124" s="157">
        <f t="shared" si="39"/>
        <v>0</v>
      </c>
      <c r="BL124" s="19" t="s">
        <v>180</v>
      </c>
      <c r="BM124" s="156" t="s">
        <v>4823</v>
      </c>
    </row>
    <row r="125" spans="1:65" s="2" customFormat="1" ht="16.5" customHeight="1">
      <c r="A125" s="34"/>
      <c r="B125" s="144"/>
      <c r="C125" s="145" t="s">
        <v>490</v>
      </c>
      <c r="D125" s="145" t="s">
        <v>157</v>
      </c>
      <c r="E125" s="146" t="s">
        <v>4824</v>
      </c>
      <c r="F125" s="147" t="s">
        <v>4825</v>
      </c>
      <c r="G125" s="148" t="s">
        <v>183</v>
      </c>
      <c r="H125" s="149">
        <v>60</v>
      </c>
      <c r="I125" s="150"/>
      <c r="J125" s="151">
        <f t="shared" si="30"/>
        <v>0</v>
      </c>
      <c r="K125" s="147" t="s">
        <v>3</v>
      </c>
      <c r="L125" s="35"/>
      <c r="M125" s="152" t="s">
        <v>3</v>
      </c>
      <c r="N125" s="153" t="s">
        <v>43</v>
      </c>
      <c r="O125" s="55"/>
      <c r="P125" s="154">
        <f t="shared" si="31"/>
        <v>0</v>
      </c>
      <c r="Q125" s="154">
        <v>0</v>
      </c>
      <c r="R125" s="154">
        <f t="shared" si="32"/>
        <v>0</v>
      </c>
      <c r="S125" s="154">
        <v>0</v>
      </c>
      <c r="T125" s="155">
        <f t="shared" si="33"/>
        <v>0</v>
      </c>
      <c r="U125" s="34"/>
      <c r="V125" s="34"/>
      <c r="W125" s="34"/>
      <c r="X125" s="34"/>
      <c r="Y125" s="34"/>
      <c r="Z125" s="34"/>
      <c r="AA125" s="34"/>
      <c r="AB125" s="34"/>
      <c r="AC125" s="34"/>
      <c r="AD125" s="34"/>
      <c r="AE125" s="34"/>
      <c r="AR125" s="156" t="s">
        <v>180</v>
      </c>
      <c r="AT125" s="156" t="s">
        <v>157</v>
      </c>
      <c r="AU125" s="156" t="s">
        <v>80</v>
      </c>
      <c r="AY125" s="19" t="s">
        <v>154</v>
      </c>
      <c r="BE125" s="157">
        <f t="shared" si="34"/>
        <v>0</v>
      </c>
      <c r="BF125" s="157">
        <f t="shared" si="35"/>
        <v>0</v>
      </c>
      <c r="BG125" s="157">
        <f t="shared" si="36"/>
        <v>0</v>
      </c>
      <c r="BH125" s="157">
        <f t="shared" si="37"/>
        <v>0</v>
      </c>
      <c r="BI125" s="157">
        <f t="shared" si="38"/>
        <v>0</v>
      </c>
      <c r="BJ125" s="19" t="s">
        <v>15</v>
      </c>
      <c r="BK125" s="157">
        <f t="shared" si="39"/>
        <v>0</v>
      </c>
      <c r="BL125" s="19" t="s">
        <v>180</v>
      </c>
      <c r="BM125" s="156" t="s">
        <v>4826</v>
      </c>
    </row>
    <row r="126" spans="1:65" s="2" customFormat="1" ht="16.5" customHeight="1">
      <c r="A126" s="34"/>
      <c r="B126" s="144"/>
      <c r="C126" s="145" t="s">
        <v>496</v>
      </c>
      <c r="D126" s="145" t="s">
        <v>157</v>
      </c>
      <c r="E126" s="146" t="s">
        <v>4827</v>
      </c>
      <c r="F126" s="147" t="s">
        <v>4828</v>
      </c>
      <c r="G126" s="148" t="s">
        <v>183</v>
      </c>
      <c r="H126" s="149">
        <v>25</v>
      </c>
      <c r="I126" s="150"/>
      <c r="J126" s="151">
        <f t="shared" si="30"/>
        <v>0</v>
      </c>
      <c r="K126" s="147" t="s">
        <v>3</v>
      </c>
      <c r="L126" s="35"/>
      <c r="M126" s="152" t="s">
        <v>3</v>
      </c>
      <c r="N126" s="153" t="s">
        <v>43</v>
      </c>
      <c r="O126" s="55"/>
      <c r="P126" s="154">
        <f t="shared" si="31"/>
        <v>0</v>
      </c>
      <c r="Q126" s="154">
        <v>0</v>
      </c>
      <c r="R126" s="154">
        <f t="shared" si="32"/>
        <v>0</v>
      </c>
      <c r="S126" s="154">
        <v>0</v>
      </c>
      <c r="T126" s="155">
        <f t="shared" si="33"/>
        <v>0</v>
      </c>
      <c r="U126" s="34"/>
      <c r="V126" s="34"/>
      <c r="W126" s="34"/>
      <c r="X126" s="34"/>
      <c r="Y126" s="34"/>
      <c r="Z126" s="34"/>
      <c r="AA126" s="34"/>
      <c r="AB126" s="34"/>
      <c r="AC126" s="34"/>
      <c r="AD126" s="34"/>
      <c r="AE126" s="34"/>
      <c r="AR126" s="156" t="s">
        <v>180</v>
      </c>
      <c r="AT126" s="156" t="s">
        <v>157</v>
      </c>
      <c r="AU126" s="156" t="s">
        <v>80</v>
      </c>
      <c r="AY126" s="19" t="s">
        <v>154</v>
      </c>
      <c r="BE126" s="157">
        <f t="shared" si="34"/>
        <v>0</v>
      </c>
      <c r="BF126" s="157">
        <f t="shared" si="35"/>
        <v>0</v>
      </c>
      <c r="BG126" s="157">
        <f t="shared" si="36"/>
        <v>0</v>
      </c>
      <c r="BH126" s="157">
        <f t="shared" si="37"/>
        <v>0</v>
      </c>
      <c r="BI126" s="157">
        <f t="shared" si="38"/>
        <v>0</v>
      </c>
      <c r="BJ126" s="19" t="s">
        <v>15</v>
      </c>
      <c r="BK126" s="157">
        <f t="shared" si="39"/>
        <v>0</v>
      </c>
      <c r="BL126" s="19" t="s">
        <v>180</v>
      </c>
      <c r="BM126" s="156" t="s">
        <v>4829</v>
      </c>
    </row>
    <row r="127" spans="1:65" s="2" customFormat="1" ht="16.5" customHeight="1">
      <c r="A127" s="34"/>
      <c r="B127" s="144"/>
      <c r="C127" s="145" t="s">
        <v>507</v>
      </c>
      <c r="D127" s="145" t="s">
        <v>157</v>
      </c>
      <c r="E127" s="146" t="s">
        <v>4830</v>
      </c>
      <c r="F127" s="147" t="s">
        <v>4831</v>
      </c>
      <c r="G127" s="148" t="s">
        <v>183</v>
      </c>
      <c r="H127" s="149">
        <v>120</v>
      </c>
      <c r="I127" s="150"/>
      <c r="J127" s="151">
        <f t="shared" si="30"/>
        <v>0</v>
      </c>
      <c r="K127" s="147" t="s">
        <v>3</v>
      </c>
      <c r="L127" s="35"/>
      <c r="M127" s="152" t="s">
        <v>3</v>
      </c>
      <c r="N127" s="153" t="s">
        <v>43</v>
      </c>
      <c r="O127" s="55"/>
      <c r="P127" s="154">
        <f t="shared" si="31"/>
        <v>0</v>
      </c>
      <c r="Q127" s="154">
        <v>0</v>
      </c>
      <c r="R127" s="154">
        <f t="shared" si="32"/>
        <v>0</v>
      </c>
      <c r="S127" s="154">
        <v>0</v>
      </c>
      <c r="T127" s="155">
        <f t="shared" si="33"/>
        <v>0</v>
      </c>
      <c r="U127" s="34"/>
      <c r="V127" s="34"/>
      <c r="W127" s="34"/>
      <c r="X127" s="34"/>
      <c r="Y127" s="34"/>
      <c r="Z127" s="34"/>
      <c r="AA127" s="34"/>
      <c r="AB127" s="34"/>
      <c r="AC127" s="34"/>
      <c r="AD127" s="34"/>
      <c r="AE127" s="34"/>
      <c r="AR127" s="156" t="s">
        <v>180</v>
      </c>
      <c r="AT127" s="156" t="s">
        <v>157</v>
      </c>
      <c r="AU127" s="156" t="s">
        <v>80</v>
      </c>
      <c r="AY127" s="19" t="s">
        <v>154</v>
      </c>
      <c r="BE127" s="157">
        <f t="shared" si="34"/>
        <v>0</v>
      </c>
      <c r="BF127" s="157">
        <f t="shared" si="35"/>
        <v>0</v>
      </c>
      <c r="BG127" s="157">
        <f t="shared" si="36"/>
        <v>0</v>
      </c>
      <c r="BH127" s="157">
        <f t="shared" si="37"/>
        <v>0</v>
      </c>
      <c r="BI127" s="157">
        <f t="shared" si="38"/>
        <v>0</v>
      </c>
      <c r="BJ127" s="19" t="s">
        <v>15</v>
      </c>
      <c r="BK127" s="157">
        <f t="shared" si="39"/>
        <v>0</v>
      </c>
      <c r="BL127" s="19" t="s">
        <v>180</v>
      </c>
      <c r="BM127" s="156" t="s">
        <v>4832</v>
      </c>
    </row>
    <row r="128" spans="1:65" s="2" customFormat="1" ht="16.5" customHeight="1">
      <c r="A128" s="34"/>
      <c r="B128" s="144"/>
      <c r="C128" s="145" t="s">
        <v>513</v>
      </c>
      <c r="D128" s="145" t="s">
        <v>157</v>
      </c>
      <c r="E128" s="146" t="s">
        <v>4833</v>
      </c>
      <c r="F128" s="147" t="s">
        <v>4834</v>
      </c>
      <c r="G128" s="148" t="s">
        <v>183</v>
      </c>
      <c r="H128" s="149">
        <v>280</v>
      </c>
      <c r="I128" s="150"/>
      <c r="J128" s="151">
        <f t="shared" si="30"/>
        <v>0</v>
      </c>
      <c r="K128" s="147" t="s">
        <v>3</v>
      </c>
      <c r="L128" s="35"/>
      <c r="M128" s="152" t="s">
        <v>3</v>
      </c>
      <c r="N128" s="153" t="s">
        <v>43</v>
      </c>
      <c r="O128" s="55"/>
      <c r="P128" s="154">
        <f t="shared" si="31"/>
        <v>0</v>
      </c>
      <c r="Q128" s="154">
        <v>0</v>
      </c>
      <c r="R128" s="154">
        <f t="shared" si="32"/>
        <v>0</v>
      </c>
      <c r="S128" s="154">
        <v>0</v>
      </c>
      <c r="T128" s="155">
        <f t="shared" si="33"/>
        <v>0</v>
      </c>
      <c r="U128" s="34"/>
      <c r="V128" s="34"/>
      <c r="W128" s="34"/>
      <c r="X128" s="34"/>
      <c r="Y128" s="34"/>
      <c r="Z128" s="34"/>
      <c r="AA128" s="34"/>
      <c r="AB128" s="34"/>
      <c r="AC128" s="34"/>
      <c r="AD128" s="34"/>
      <c r="AE128" s="34"/>
      <c r="AR128" s="156" t="s">
        <v>180</v>
      </c>
      <c r="AT128" s="156" t="s">
        <v>157</v>
      </c>
      <c r="AU128" s="156" t="s">
        <v>80</v>
      </c>
      <c r="AY128" s="19" t="s">
        <v>154</v>
      </c>
      <c r="BE128" s="157">
        <f t="shared" si="34"/>
        <v>0</v>
      </c>
      <c r="BF128" s="157">
        <f t="shared" si="35"/>
        <v>0</v>
      </c>
      <c r="BG128" s="157">
        <f t="shared" si="36"/>
        <v>0</v>
      </c>
      <c r="BH128" s="157">
        <f t="shared" si="37"/>
        <v>0</v>
      </c>
      <c r="BI128" s="157">
        <f t="shared" si="38"/>
        <v>0</v>
      </c>
      <c r="BJ128" s="19" t="s">
        <v>15</v>
      </c>
      <c r="BK128" s="157">
        <f t="shared" si="39"/>
        <v>0</v>
      </c>
      <c r="BL128" s="19" t="s">
        <v>180</v>
      </c>
      <c r="BM128" s="156" t="s">
        <v>4835</v>
      </c>
    </row>
    <row r="129" spans="1:65" s="2" customFormat="1" ht="16.5" customHeight="1">
      <c r="A129" s="34"/>
      <c r="B129" s="144"/>
      <c r="C129" s="145" t="s">
        <v>521</v>
      </c>
      <c r="D129" s="145" t="s">
        <v>157</v>
      </c>
      <c r="E129" s="146" t="s">
        <v>4836</v>
      </c>
      <c r="F129" s="147" t="s">
        <v>4837</v>
      </c>
      <c r="G129" s="148" t="s">
        <v>183</v>
      </c>
      <c r="H129" s="149">
        <v>200</v>
      </c>
      <c r="I129" s="150"/>
      <c r="J129" s="151">
        <f t="shared" si="30"/>
        <v>0</v>
      </c>
      <c r="K129" s="147" t="s">
        <v>3</v>
      </c>
      <c r="L129" s="35"/>
      <c r="M129" s="152" t="s">
        <v>3</v>
      </c>
      <c r="N129" s="153" t="s">
        <v>43</v>
      </c>
      <c r="O129" s="55"/>
      <c r="P129" s="154">
        <f t="shared" si="31"/>
        <v>0</v>
      </c>
      <c r="Q129" s="154">
        <v>0</v>
      </c>
      <c r="R129" s="154">
        <f t="shared" si="32"/>
        <v>0</v>
      </c>
      <c r="S129" s="154">
        <v>0</v>
      </c>
      <c r="T129" s="155">
        <f t="shared" si="33"/>
        <v>0</v>
      </c>
      <c r="U129" s="34"/>
      <c r="V129" s="34"/>
      <c r="W129" s="34"/>
      <c r="X129" s="34"/>
      <c r="Y129" s="34"/>
      <c r="Z129" s="34"/>
      <c r="AA129" s="34"/>
      <c r="AB129" s="34"/>
      <c r="AC129" s="34"/>
      <c r="AD129" s="34"/>
      <c r="AE129" s="34"/>
      <c r="AR129" s="156" t="s">
        <v>180</v>
      </c>
      <c r="AT129" s="156" t="s">
        <v>157</v>
      </c>
      <c r="AU129" s="156" t="s">
        <v>80</v>
      </c>
      <c r="AY129" s="19" t="s">
        <v>154</v>
      </c>
      <c r="BE129" s="157">
        <f t="shared" si="34"/>
        <v>0</v>
      </c>
      <c r="BF129" s="157">
        <f t="shared" si="35"/>
        <v>0</v>
      </c>
      <c r="BG129" s="157">
        <f t="shared" si="36"/>
        <v>0</v>
      </c>
      <c r="BH129" s="157">
        <f t="shared" si="37"/>
        <v>0</v>
      </c>
      <c r="BI129" s="157">
        <f t="shared" si="38"/>
        <v>0</v>
      </c>
      <c r="BJ129" s="19" t="s">
        <v>15</v>
      </c>
      <c r="BK129" s="157">
        <f t="shared" si="39"/>
        <v>0</v>
      </c>
      <c r="BL129" s="19" t="s">
        <v>180</v>
      </c>
      <c r="BM129" s="156" t="s">
        <v>4838</v>
      </c>
    </row>
    <row r="130" spans="1:65" s="2" customFormat="1" ht="16.5" customHeight="1">
      <c r="A130" s="34"/>
      <c r="B130" s="144"/>
      <c r="C130" s="145" t="s">
        <v>526</v>
      </c>
      <c r="D130" s="145" t="s">
        <v>157</v>
      </c>
      <c r="E130" s="146" t="s">
        <v>4839</v>
      </c>
      <c r="F130" s="147" t="s">
        <v>4840</v>
      </c>
      <c r="G130" s="148" t="s">
        <v>183</v>
      </c>
      <c r="H130" s="149">
        <v>100</v>
      </c>
      <c r="I130" s="150"/>
      <c r="J130" s="151">
        <f t="shared" si="30"/>
        <v>0</v>
      </c>
      <c r="K130" s="147" t="s">
        <v>3</v>
      </c>
      <c r="L130" s="35"/>
      <c r="M130" s="152" t="s">
        <v>3</v>
      </c>
      <c r="N130" s="153" t="s">
        <v>43</v>
      </c>
      <c r="O130" s="55"/>
      <c r="P130" s="154">
        <f t="shared" si="31"/>
        <v>0</v>
      </c>
      <c r="Q130" s="154">
        <v>0</v>
      </c>
      <c r="R130" s="154">
        <f t="shared" si="32"/>
        <v>0</v>
      </c>
      <c r="S130" s="154">
        <v>0</v>
      </c>
      <c r="T130" s="155">
        <f t="shared" si="33"/>
        <v>0</v>
      </c>
      <c r="U130" s="34"/>
      <c r="V130" s="34"/>
      <c r="W130" s="34"/>
      <c r="X130" s="34"/>
      <c r="Y130" s="34"/>
      <c r="Z130" s="34"/>
      <c r="AA130" s="34"/>
      <c r="AB130" s="34"/>
      <c r="AC130" s="34"/>
      <c r="AD130" s="34"/>
      <c r="AE130" s="34"/>
      <c r="AR130" s="156" t="s">
        <v>180</v>
      </c>
      <c r="AT130" s="156" t="s">
        <v>157</v>
      </c>
      <c r="AU130" s="156" t="s">
        <v>80</v>
      </c>
      <c r="AY130" s="19" t="s">
        <v>154</v>
      </c>
      <c r="BE130" s="157">
        <f t="shared" si="34"/>
        <v>0</v>
      </c>
      <c r="BF130" s="157">
        <f t="shared" si="35"/>
        <v>0</v>
      </c>
      <c r="BG130" s="157">
        <f t="shared" si="36"/>
        <v>0</v>
      </c>
      <c r="BH130" s="157">
        <f t="shared" si="37"/>
        <v>0</v>
      </c>
      <c r="BI130" s="157">
        <f t="shared" si="38"/>
        <v>0</v>
      </c>
      <c r="BJ130" s="19" t="s">
        <v>15</v>
      </c>
      <c r="BK130" s="157">
        <f t="shared" si="39"/>
        <v>0</v>
      </c>
      <c r="BL130" s="19" t="s">
        <v>180</v>
      </c>
      <c r="BM130" s="156" t="s">
        <v>4841</v>
      </c>
    </row>
    <row r="131" spans="1:65" s="2" customFormat="1" ht="37.8" customHeight="1">
      <c r="A131" s="34"/>
      <c r="B131" s="144"/>
      <c r="C131" s="145" t="s">
        <v>535</v>
      </c>
      <c r="D131" s="145" t="s">
        <v>157</v>
      </c>
      <c r="E131" s="146" t="s">
        <v>4842</v>
      </c>
      <c r="F131" s="147" t="s">
        <v>4843</v>
      </c>
      <c r="G131" s="148" t="s">
        <v>183</v>
      </c>
      <c r="H131" s="149">
        <v>15</v>
      </c>
      <c r="I131" s="150"/>
      <c r="J131" s="151">
        <f t="shared" si="30"/>
        <v>0</v>
      </c>
      <c r="K131" s="147" t="s">
        <v>3</v>
      </c>
      <c r="L131" s="35"/>
      <c r="M131" s="152" t="s">
        <v>3</v>
      </c>
      <c r="N131" s="153" t="s">
        <v>43</v>
      </c>
      <c r="O131" s="55"/>
      <c r="P131" s="154">
        <f t="shared" si="31"/>
        <v>0</v>
      </c>
      <c r="Q131" s="154">
        <v>0</v>
      </c>
      <c r="R131" s="154">
        <f t="shared" si="32"/>
        <v>0</v>
      </c>
      <c r="S131" s="154">
        <v>0</v>
      </c>
      <c r="T131" s="155">
        <f t="shared" si="33"/>
        <v>0</v>
      </c>
      <c r="U131" s="34"/>
      <c r="V131" s="34"/>
      <c r="W131" s="34"/>
      <c r="X131" s="34"/>
      <c r="Y131" s="34"/>
      <c r="Z131" s="34"/>
      <c r="AA131" s="34"/>
      <c r="AB131" s="34"/>
      <c r="AC131" s="34"/>
      <c r="AD131" s="34"/>
      <c r="AE131" s="34"/>
      <c r="AR131" s="156" t="s">
        <v>180</v>
      </c>
      <c r="AT131" s="156" t="s">
        <v>157</v>
      </c>
      <c r="AU131" s="156" t="s">
        <v>80</v>
      </c>
      <c r="AY131" s="19" t="s">
        <v>154</v>
      </c>
      <c r="BE131" s="157">
        <f t="shared" si="34"/>
        <v>0</v>
      </c>
      <c r="BF131" s="157">
        <f t="shared" si="35"/>
        <v>0</v>
      </c>
      <c r="BG131" s="157">
        <f t="shared" si="36"/>
        <v>0</v>
      </c>
      <c r="BH131" s="157">
        <f t="shared" si="37"/>
        <v>0</v>
      </c>
      <c r="BI131" s="157">
        <f t="shared" si="38"/>
        <v>0</v>
      </c>
      <c r="BJ131" s="19" t="s">
        <v>15</v>
      </c>
      <c r="BK131" s="157">
        <f t="shared" si="39"/>
        <v>0</v>
      </c>
      <c r="BL131" s="19" t="s">
        <v>180</v>
      </c>
      <c r="BM131" s="156" t="s">
        <v>4844</v>
      </c>
    </row>
    <row r="132" spans="1:65" s="2" customFormat="1" ht="16.5" customHeight="1">
      <c r="A132" s="34"/>
      <c r="B132" s="144"/>
      <c r="C132" s="145" t="s">
        <v>545</v>
      </c>
      <c r="D132" s="145" t="s">
        <v>157</v>
      </c>
      <c r="E132" s="146" t="s">
        <v>4845</v>
      </c>
      <c r="F132" s="147" t="s">
        <v>4846</v>
      </c>
      <c r="G132" s="148" t="s">
        <v>183</v>
      </c>
      <c r="H132" s="149">
        <v>150</v>
      </c>
      <c r="I132" s="150"/>
      <c r="J132" s="151">
        <f t="shared" si="30"/>
        <v>0</v>
      </c>
      <c r="K132" s="147" t="s">
        <v>3</v>
      </c>
      <c r="L132" s="35"/>
      <c r="M132" s="152" t="s">
        <v>3</v>
      </c>
      <c r="N132" s="153" t="s">
        <v>43</v>
      </c>
      <c r="O132" s="55"/>
      <c r="P132" s="154">
        <f t="shared" si="31"/>
        <v>0</v>
      </c>
      <c r="Q132" s="154">
        <v>0</v>
      </c>
      <c r="R132" s="154">
        <f t="shared" si="32"/>
        <v>0</v>
      </c>
      <c r="S132" s="154">
        <v>0</v>
      </c>
      <c r="T132" s="155">
        <f t="shared" si="33"/>
        <v>0</v>
      </c>
      <c r="U132" s="34"/>
      <c r="V132" s="34"/>
      <c r="W132" s="34"/>
      <c r="X132" s="34"/>
      <c r="Y132" s="34"/>
      <c r="Z132" s="34"/>
      <c r="AA132" s="34"/>
      <c r="AB132" s="34"/>
      <c r="AC132" s="34"/>
      <c r="AD132" s="34"/>
      <c r="AE132" s="34"/>
      <c r="AR132" s="156" t="s">
        <v>180</v>
      </c>
      <c r="AT132" s="156" t="s">
        <v>157</v>
      </c>
      <c r="AU132" s="156" t="s">
        <v>80</v>
      </c>
      <c r="AY132" s="19" t="s">
        <v>154</v>
      </c>
      <c r="BE132" s="157">
        <f t="shared" si="34"/>
        <v>0</v>
      </c>
      <c r="BF132" s="157">
        <f t="shared" si="35"/>
        <v>0</v>
      </c>
      <c r="BG132" s="157">
        <f t="shared" si="36"/>
        <v>0</v>
      </c>
      <c r="BH132" s="157">
        <f t="shared" si="37"/>
        <v>0</v>
      </c>
      <c r="BI132" s="157">
        <f t="shared" si="38"/>
        <v>0</v>
      </c>
      <c r="BJ132" s="19" t="s">
        <v>15</v>
      </c>
      <c r="BK132" s="157">
        <f t="shared" si="39"/>
        <v>0</v>
      </c>
      <c r="BL132" s="19" t="s">
        <v>180</v>
      </c>
      <c r="BM132" s="156" t="s">
        <v>4847</v>
      </c>
    </row>
    <row r="133" spans="1:65" s="2" customFormat="1" ht="16.5" customHeight="1">
      <c r="A133" s="34"/>
      <c r="B133" s="144"/>
      <c r="C133" s="145" t="s">
        <v>555</v>
      </c>
      <c r="D133" s="145" t="s">
        <v>157</v>
      </c>
      <c r="E133" s="146" t="s">
        <v>4848</v>
      </c>
      <c r="F133" s="147" t="s">
        <v>4849</v>
      </c>
      <c r="G133" s="148" t="s">
        <v>183</v>
      </c>
      <c r="H133" s="149">
        <v>90</v>
      </c>
      <c r="I133" s="150"/>
      <c r="J133" s="151">
        <f t="shared" si="30"/>
        <v>0</v>
      </c>
      <c r="K133" s="147" t="s">
        <v>3</v>
      </c>
      <c r="L133" s="35"/>
      <c r="M133" s="152" t="s">
        <v>3</v>
      </c>
      <c r="N133" s="153" t="s">
        <v>43</v>
      </c>
      <c r="O133" s="55"/>
      <c r="P133" s="154">
        <f t="shared" si="31"/>
        <v>0</v>
      </c>
      <c r="Q133" s="154">
        <v>0</v>
      </c>
      <c r="R133" s="154">
        <f t="shared" si="32"/>
        <v>0</v>
      </c>
      <c r="S133" s="154">
        <v>0</v>
      </c>
      <c r="T133" s="155">
        <f t="shared" si="33"/>
        <v>0</v>
      </c>
      <c r="U133" s="34"/>
      <c r="V133" s="34"/>
      <c r="W133" s="34"/>
      <c r="X133" s="34"/>
      <c r="Y133" s="34"/>
      <c r="Z133" s="34"/>
      <c r="AA133" s="34"/>
      <c r="AB133" s="34"/>
      <c r="AC133" s="34"/>
      <c r="AD133" s="34"/>
      <c r="AE133" s="34"/>
      <c r="AR133" s="156" t="s">
        <v>180</v>
      </c>
      <c r="AT133" s="156" t="s">
        <v>157</v>
      </c>
      <c r="AU133" s="156" t="s">
        <v>80</v>
      </c>
      <c r="AY133" s="19" t="s">
        <v>154</v>
      </c>
      <c r="BE133" s="157">
        <f t="shared" si="34"/>
        <v>0</v>
      </c>
      <c r="BF133" s="157">
        <f t="shared" si="35"/>
        <v>0</v>
      </c>
      <c r="BG133" s="157">
        <f t="shared" si="36"/>
        <v>0</v>
      </c>
      <c r="BH133" s="157">
        <f t="shared" si="37"/>
        <v>0</v>
      </c>
      <c r="BI133" s="157">
        <f t="shared" si="38"/>
        <v>0</v>
      </c>
      <c r="BJ133" s="19" t="s">
        <v>15</v>
      </c>
      <c r="BK133" s="157">
        <f t="shared" si="39"/>
        <v>0</v>
      </c>
      <c r="BL133" s="19" t="s">
        <v>180</v>
      </c>
      <c r="BM133" s="156" t="s">
        <v>4850</v>
      </c>
    </row>
    <row r="134" spans="1:65" s="2" customFormat="1" ht="16.5" customHeight="1">
      <c r="A134" s="34"/>
      <c r="B134" s="144"/>
      <c r="C134" s="145" t="s">
        <v>563</v>
      </c>
      <c r="D134" s="145" t="s">
        <v>157</v>
      </c>
      <c r="E134" s="146" t="s">
        <v>4851</v>
      </c>
      <c r="F134" s="147" t="s">
        <v>4852</v>
      </c>
      <c r="G134" s="148" t="s">
        <v>183</v>
      </c>
      <c r="H134" s="149">
        <v>50</v>
      </c>
      <c r="I134" s="150"/>
      <c r="J134" s="151">
        <f t="shared" si="30"/>
        <v>0</v>
      </c>
      <c r="K134" s="147" t="s">
        <v>3</v>
      </c>
      <c r="L134" s="35"/>
      <c r="M134" s="152" t="s">
        <v>3</v>
      </c>
      <c r="N134" s="153" t="s">
        <v>43</v>
      </c>
      <c r="O134" s="55"/>
      <c r="P134" s="154">
        <f t="shared" si="31"/>
        <v>0</v>
      </c>
      <c r="Q134" s="154">
        <v>0</v>
      </c>
      <c r="R134" s="154">
        <f t="shared" si="32"/>
        <v>0</v>
      </c>
      <c r="S134" s="154">
        <v>0</v>
      </c>
      <c r="T134" s="155">
        <f t="shared" si="33"/>
        <v>0</v>
      </c>
      <c r="U134" s="34"/>
      <c r="V134" s="34"/>
      <c r="W134" s="34"/>
      <c r="X134" s="34"/>
      <c r="Y134" s="34"/>
      <c r="Z134" s="34"/>
      <c r="AA134" s="34"/>
      <c r="AB134" s="34"/>
      <c r="AC134" s="34"/>
      <c r="AD134" s="34"/>
      <c r="AE134" s="34"/>
      <c r="AR134" s="156" t="s">
        <v>180</v>
      </c>
      <c r="AT134" s="156" t="s">
        <v>157</v>
      </c>
      <c r="AU134" s="156" t="s">
        <v>80</v>
      </c>
      <c r="AY134" s="19" t="s">
        <v>154</v>
      </c>
      <c r="BE134" s="157">
        <f t="shared" si="34"/>
        <v>0</v>
      </c>
      <c r="BF134" s="157">
        <f t="shared" si="35"/>
        <v>0</v>
      </c>
      <c r="BG134" s="157">
        <f t="shared" si="36"/>
        <v>0</v>
      </c>
      <c r="BH134" s="157">
        <f t="shared" si="37"/>
        <v>0</v>
      </c>
      <c r="BI134" s="157">
        <f t="shared" si="38"/>
        <v>0</v>
      </c>
      <c r="BJ134" s="19" t="s">
        <v>15</v>
      </c>
      <c r="BK134" s="157">
        <f t="shared" si="39"/>
        <v>0</v>
      </c>
      <c r="BL134" s="19" t="s">
        <v>180</v>
      </c>
      <c r="BM134" s="156" t="s">
        <v>4853</v>
      </c>
    </row>
    <row r="135" spans="1:65" s="2" customFormat="1" ht="21.75" customHeight="1">
      <c r="A135" s="34"/>
      <c r="B135" s="144"/>
      <c r="C135" s="145" t="s">
        <v>568</v>
      </c>
      <c r="D135" s="145" t="s">
        <v>157</v>
      </c>
      <c r="E135" s="146" t="s">
        <v>4854</v>
      </c>
      <c r="F135" s="147" t="s">
        <v>4855</v>
      </c>
      <c r="G135" s="148" t="s">
        <v>3834</v>
      </c>
      <c r="H135" s="149">
        <v>12</v>
      </c>
      <c r="I135" s="150"/>
      <c r="J135" s="151">
        <f t="shared" si="30"/>
        <v>0</v>
      </c>
      <c r="K135" s="147" t="s">
        <v>3</v>
      </c>
      <c r="L135" s="35"/>
      <c r="M135" s="152" t="s">
        <v>3</v>
      </c>
      <c r="N135" s="153" t="s">
        <v>43</v>
      </c>
      <c r="O135" s="55"/>
      <c r="P135" s="154">
        <f t="shared" si="31"/>
        <v>0</v>
      </c>
      <c r="Q135" s="154">
        <v>0</v>
      </c>
      <c r="R135" s="154">
        <f t="shared" si="32"/>
        <v>0</v>
      </c>
      <c r="S135" s="154">
        <v>0</v>
      </c>
      <c r="T135" s="155">
        <f t="shared" si="33"/>
        <v>0</v>
      </c>
      <c r="U135" s="34"/>
      <c r="V135" s="34"/>
      <c r="W135" s="34"/>
      <c r="X135" s="34"/>
      <c r="Y135" s="34"/>
      <c r="Z135" s="34"/>
      <c r="AA135" s="34"/>
      <c r="AB135" s="34"/>
      <c r="AC135" s="34"/>
      <c r="AD135" s="34"/>
      <c r="AE135" s="34"/>
      <c r="AR135" s="156" t="s">
        <v>180</v>
      </c>
      <c r="AT135" s="156" t="s">
        <v>157</v>
      </c>
      <c r="AU135" s="156" t="s">
        <v>80</v>
      </c>
      <c r="AY135" s="19" t="s">
        <v>154</v>
      </c>
      <c r="BE135" s="157">
        <f t="shared" si="34"/>
        <v>0</v>
      </c>
      <c r="BF135" s="157">
        <f t="shared" si="35"/>
        <v>0</v>
      </c>
      <c r="BG135" s="157">
        <f t="shared" si="36"/>
        <v>0</v>
      </c>
      <c r="BH135" s="157">
        <f t="shared" si="37"/>
        <v>0</v>
      </c>
      <c r="BI135" s="157">
        <f t="shared" si="38"/>
        <v>0</v>
      </c>
      <c r="BJ135" s="19" t="s">
        <v>15</v>
      </c>
      <c r="BK135" s="157">
        <f t="shared" si="39"/>
        <v>0</v>
      </c>
      <c r="BL135" s="19" t="s">
        <v>180</v>
      </c>
      <c r="BM135" s="156" t="s">
        <v>4856</v>
      </c>
    </row>
    <row r="136" spans="1:65" s="2" customFormat="1" ht="16.5" customHeight="1">
      <c r="A136" s="34"/>
      <c r="B136" s="144"/>
      <c r="C136" s="145" t="s">
        <v>577</v>
      </c>
      <c r="D136" s="145" t="s">
        <v>157</v>
      </c>
      <c r="E136" s="146" t="s">
        <v>4857</v>
      </c>
      <c r="F136" s="147" t="s">
        <v>4858</v>
      </c>
      <c r="G136" s="148" t="s">
        <v>183</v>
      </c>
      <c r="H136" s="149">
        <v>15</v>
      </c>
      <c r="I136" s="150"/>
      <c r="J136" s="151">
        <f t="shared" si="30"/>
        <v>0</v>
      </c>
      <c r="K136" s="147" t="s">
        <v>3</v>
      </c>
      <c r="L136" s="35"/>
      <c r="M136" s="152" t="s">
        <v>3</v>
      </c>
      <c r="N136" s="153" t="s">
        <v>43</v>
      </c>
      <c r="O136" s="55"/>
      <c r="P136" s="154">
        <f t="shared" si="31"/>
        <v>0</v>
      </c>
      <c r="Q136" s="154">
        <v>0</v>
      </c>
      <c r="R136" s="154">
        <f t="shared" si="32"/>
        <v>0</v>
      </c>
      <c r="S136" s="154">
        <v>0</v>
      </c>
      <c r="T136" s="155">
        <f t="shared" si="33"/>
        <v>0</v>
      </c>
      <c r="U136" s="34"/>
      <c r="V136" s="34"/>
      <c r="W136" s="34"/>
      <c r="X136" s="34"/>
      <c r="Y136" s="34"/>
      <c r="Z136" s="34"/>
      <c r="AA136" s="34"/>
      <c r="AB136" s="34"/>
      <c r="AC136" s="34"/>
      <c r="AD136" s="34"/>
      <c r="AE136" s="34"/>
      <c r="AR136" s="156" t="s">
        <v>180</v>
      </c>
      <c r="AT136" s="156" t="s">
        <v>157</v>
      </c>
      <c r="AU136" s="156" t="s">
        <v>80</v>
      </c>
      <c r="AY136" s="19" t="s">
        <v>154</v>
      </c>
      <c r="BE136" s="157">
        <f t="shared" si="34"/>
        <v>0</v>
      </c>
      <c r="BF136" s="157">
        <f t="shared" si="35"/>
        <v>0</v>
      </c>
      <c r="BG136" s="157">
        <f t="shared" si="36"/>
        <v>0</v>
      </c>
      <c r="BH136" s="157">
        <f t="shared" si="37"/>
        <v>0</v>
      </c>
      <c r="BI136" s="157">
        <f t="shared" si="38"/>
        <v>0</v>
      </c>
      <c r="BJ136" s="19" t="s">
        <v>15</v>
      </c>
      <c r="BK136" s="157">
        <f t="shared" si="39"/>
        <v>0</v>
      </c>
      <c r="BL136" s="19" t="s">
        <v>180</v>
      </c>
      <c r="BM136" s="156" t="s">
        <v>4859</v>
      </c>
    </row>
    <row r="137" spans="1:65" s="2" customFormat="1" ht="16.5" customHeight="1">
      <c r="A137" s="34"/>
      <c r="B137" s="144"/>
      <c r="C137" s="145" t="s">
        <v>582</v>
      </c>
      <c r="D137" s="145" t="s">
        <v>157</v>
      </c>
      <c r="E137" s="146" t="s">
        <v>4860</v>
      </c>
      <c r="F137" s="147" t="s">
        <v>4861</v>
      </c>
      <c r="G137" s="148" t="s">
        <v>183</v>
      </c>
      <c r="H137" s="149">
        <v>20</v>
      </c>
      <c r="I137" s="150"/>
      <c r="J137" s="151">
        <f t="shared" si="30"/>
        <v>0</v>
      </c>
      <c r="K137" s="147" t="s">
        <v>3</v>
      </c>
      <c r="L137" s="35"/>
      <c r="M137" s="152" t="s">
        <v>3</v>
      </c>
      <c r="N137" s="153" t="s">
        <v>43</v>
      </c>
      <c r="O137" s="55"/>
      <c r="P137" s="154">
        <f t="shared" si="31"/>
        <v>0</v>
      </c>
      <c r="Q137" s="154">
        <v>0</v>
      </c>
      <c r="R137" s="154">
        <f t="shared" si="32"/>
        <v>0</v>
      </c>
      <c r="S137" s="154">
        <v>0</v>
      </c>
      <c r="T137" s="155">
        <f t="shared" si="33"/>
        <v>0</v>
      </c>
      <c r="U137" s="34"/>
      <c r="V137" s="34"/>
      <c r="W137" s="34"/>
      <c r="X137" s="34"/>
      <c r="Y137" s="34"/>
      <c r="Z137" s="34"/>
      <c r="AA137" s="34"/>
      <c r="AB137" s="34"/>
      <c r="AC137" s="34"/>
      <c r="AD137" s="34"/>
      <c r="AE137" s="34"/>
      <c r="AR137" s="156" t="s">
        <v>180</v>
      </c>
      <c r="AT137" s="156" t="s">
        <v>157</v>
      </c>
      <c r="AU137" s="156" t="s">
        <v>80</v>
      </c>
      <c r="AY137" s="19" t="s">
        <v>154</v>
      </c>
      <c r="BE137" s="157">
        <f t="shared" si="34"/>
        <v>0</v>
      </c>
      <c r="BF137" s="157">
        <f t="shared" si="35"/>
        <v>0</v>
      </c>
      <c r="BG137" s="157">
        <f t="shared" si="36"/>
        <v>0</v>
      </c>
      <c r="BH137" s="157">
        <f t="shared" si="37"/>
        <v>0</v>
      </c>
      <c r="BI137" s="157">
        <f t="shared" si="38"/>
        <v>0</v>
      </c>
      <c r="BJ137" s="19" t="s">
        <v>15</v>
      </c>
      <c r="BK137" s="157">
        <f t="shared" si="39"/>
        <v>0</v>
      </c>
      <c r="BL137" s="19" t="s">
        <v>180</v>
      </c>
      <c r="BM137" s="156" t="s">
        <v>4862</v>
      </c>
    </row>
    <row r="138" spans="1:65" s="2" customFormat="1" ht="16.5" customHeight="1">
      <c r="A138" s="34"/>
      <c r="B138" s="144"/>
      <c r="C138" s="145" t="s">
        <v>588</v>
      </c>
      <c r="D138" s="145" t="s">
        <v>157</v>
      </c>
      <c r="E138" s="146" t="s">
        <v>4863</v>
      </c>
      <c r="F138" s="147" t="s">
        <v>4864</v>
      </c>
      <c r="G138" s="148" t="s">
        <v>160</v>
      </c>
      <c r="H138" s="149">
        <v>0.7</v>
      </c>
      <c r="I138" s="150"/>
      <c r="J138" s="151">
        <f t="shared" si="30"/>
        <v>0</v>
      </c>
      <c r="K138" s="147" t="s">
        <v>3</v>
      </c>
      <c r="L138" s="35"/>
      <c r="M138" s="152" t="s">
        <v>3</v>
      </c>
      <c r="N138" s="153" t="s">
        <v>43</v>
      </c>
      <c r="O138" s="55"/>
      <c r="P138" s="154">
        <f t="shared" si="31"/>
        <v>0</v>
      </c>
      <c r="Q138" s="154">
        <v>0</v>
      </c>
      <c r="R138" s="154">
        <f t="shared" si="32"/>
        <v>0</v>
      </c>
      <c r="S138" s="154">
        <v>0</v>
      </c>
      <c r="T138" s="155">
        <f t="shared" si="33"/>
        <v>0</v>
      </c>
      <c r="U138" s="34"/>
      <c r="V138" s="34"/>
      <c r="W138" s="34"/>
      <c r="X138" s="34"/>
      <c r="Y138" s="34"/>
      <c r="Z138" s="34"/>
      <c r="AA138" s="34"/>
      <c r="AB138" s="34"/>
      <c r="AC138" s="34"/>
      <c r="AD138" s="34"/>
      <c r="AE138" s="34"/>
      <c r="AR138" s="156" t="s">
        <v>180</v>
      </c>
      <c r="AT138" s="156" t="s">
        <v>157</v>
      </c>
      <c r="AU138" s="156" t="s">
        <v>80</v>
      </c>
      <c r="AY138" s="19" t="s">
        <v>154</v>
      </c>
      <c r="BE138" s="157">
        <f t="shared" si="34"/>
        <v>0</v>
      </c>
      <c r="BF138" s="157">
        <f t="shared" si="35"/>
        <v>0</v>
      </c>
      <c r="BG138" s="157">
        <f t="shared" si="36"/>
        <v>0</v>
      </c>
      <c r="BH138" s="157">
        <f t="shared" si="37"/>
        <v>0</v>
      </c>
      <c r="BI138" s="157">
        <f t="shared" si="38"/>
        <v>0</v>
      </c>
      <c r="BJ138" s="19" t="s">
        <v>15</v>
      </c>
      <c r="BK138" s="157">
        <f t="shared" si="39"/>
        <v>0</v>
      </c>
      <c r="BL138" s="19" t="s">
        <v>180</v>
      </c>
      <c r="BM138" s="156" t="s">
        <v>4865</v>
      </c>
    </row>
    <row r="139" spans="1:65" s="2" customFormat="1" ht="16.5" customHeight="1">
      <c r="A139" s="34"/>
      <c r="B139" s="144"/>
      <c r="C139" s="145" t="s">
        <v>593</v>
      </c>
      <c r="D139" s="145" t="s">
        <v>157</v>
      </c>
      <c r="E139" s="146" t="s">
        <v>4866</v>
      </c>
      <c r="F139" s="147" t="s">
        <v>4867</v>
      </c>
      <c r="G139" s="148" t="s">
        <v>3834</v>
      </c>
      <c r="H139" s="149">
        <v>1</v>
      </c>
      <c r="I139" s="150"/>
      <c r="J139" s="151">
        <f t="shared" si="30"/>
        <v>0</v>
      </c>
      <c r="K139" s="147" t="s">
        <v>3</v>
      </c>
      <c r="L139" s="35"/>
      <c r="M139" s="152" t="s">
        <v>3</v>
      </c>
      <c r="N139" s="153" t="s">
        <v>43</v>
      </c>
      <c r="O139" s="55"/>
      <c r="P139" s="154">
        <f t="shared" si="31"/>
        <v>0</v>
      </c>
      <c r="Q139" s="154">
        <v>0</v>
      </c>
      <c r="R139" s="154">
        <f t="shared" si="32"/>
        <v>0</v>
      </c>
      <c r="S139" s="154">
        <v>0</v>
      </c>
      <c r="T139" s="155">
        <f t="shared" si="33"/>
        <v>0</v>
      </c>
      <c r="U139" s="34"/>
      <c r="V139" s="34"/>
      <c r="W139" s="34"/>
      <c r="X139" s="34"/>
      <c r="Y139" s="34"/>
      <c r="Z139" s="34"/>
      <c r="AA139" s="34"/>
      <c r="AB139" s="34"/>
      <c r="AC139" s="34"/>
      <c r="AD139" s="34"/>
      <c r="AE139" s="34"/>
      <c r="AR139" s="156" t="s">
        <v>180</v>
      </c>
      <c r="AT139" s="156" t="s">
        <v>157</v>
      </c>
      <c r="AU139" s="156" t="s">
        <v>80</v>
      </c>
      <c r="AY139" s="19" t="s">
        <v>154</v>
      </c>
      <c r="BE139" s="157">
        <f t="shared" si="34"/>
        <v>0</v>
      </c>
      <c r="BF139" s="157">
        <f t="shared" si="35"/>
        <v>0</v>
      </c>
      <c r="BG139" s="157">
        <f t="shared" si="36"/>
        <v>0</v>
      </c>
      <c r="BH139" s="157">
        <f t="shared" si="37"/>
        <v>0</v>
      </c>
      <c r="BI139" s="157">
        <f t="shared" si="38"/>
        <v>0</v>
      </c>
      <c r="BJ139" s="19" t="s">
        <v>15</v>
      </c>
      <c r="BK139" s="157">
        <f t="shared" si="39"/>
        <v>0</v>
      </c>
      <c r="BL139" s="19" t="s">
        <v>180</v>
      </c>
      <c r="BM139" s="156" t="s">
        <v>4868</v>
      </c>
    </row>
    <row r="140" spans="2:63" s="12" customFormat="1" ht="22.8" customHeight="1">
      <c r="B140" s="131"/>
      <c r="D140" s="132" t="s">
        <v>71</v>
      </c>
      <c r="E140" s="142" t="s">
        <v>3278</v>
      </c>
      <c r="F140" s="142" t="s">
        <v>4869</v>
      </c>
      <c r="I140" s="134"/>
      <c r="J140" s="143">
        <f>BK140</f>
        <v>0</v>
      </c>
      <c r="L140" s="131"/>
      <c r="M140" s="136"/>
      <c r="N140" s="137"/>
      <c r="O140" s="137"/>
      <c r="P140" s="138">
        <f>SUM(P141:P142)</f>
        <v>0</v>
      </c>
      <c r="Q140" s="137"/>
      <c r="R140" s="138">
        <f>SUM(R141:R142)</f>
        <v>0</v>
      </c>
      <c r="S140" s="137"/>
      <c r="T140" s="139">
        <f>SUM(T141:T142)</f>
        <v>0</v>
      </c>
      <c r="AR140" s="132" t="s">
        <v>80</v>
      </c>
      <c r="AT140" s="140" t="s">
        <v>71</v>
      </c>
      <c r="AU140" s="140" t="s">
        <v>15</v>
      </c>
      <c r="AY140" s="132" t="s">
        <v>154</v>
      </c>
      <c r="BK140" s="141">
        <f>SUM(BK141:BK142)</f>
        <v>0</v>
      </c>
    </row>
    <row r="141" spans="1:65" s="2" customFormat="1" ht="16.5" customHeight="1">
      <c r="A141" s="34"/>
      <c r="B141" s="144"/>
      <c r="C141" s="145" t="s">
        <v>603</v>
      </c>
      <c r="D141" s="145" t="s">
        <v>157</v>
      </c>
      <c r="E141" s="146" t="s">
        <v>4870</v>
      </c>
      <c r="F141" s="147" t="s">
        <v>4871</v>
      </c>
      <c r="G141" s="148" t="s">
        <v>3834</v>
      </c>
      <c r="H141" s="149">
        <v>6</v>
      </c>
      <c r="I141" s="150"/>
      <c r="J141" s="151">
        <f>ROUND(I141*H141,2)</f>
        <v>0</v>
      </c>
      <c r="K141" s="147" t="s">
        <v>3</v>
      </c>
      <c r="L141" s="35"/>
      <c r="M141" s="152" t="s">
        <v>3</v>
      </c>
      <c r="N141" s="153" t="s">
        <v>43</v>
      </c>
      <c r="O141" s="55"/>
      <c r="P141" s="154">
        <f>O141*H141</f>
        <v>0</v>
      </c>
      <c r="Q141" s="154">
        <v>0</v>
      </c>
      <c r="R141" s="154">
        <f>Q141*H141</f>
        <v>0</v>
      </c>
      <c r="S141" s="154">
        <v>0</v>
      </c>
      <c r="T141" s="155">
        <f>S141*H141</f>
        <v>0</v>
      </c>
      <c r="U141" s="34"/>
      <c r="V141" s="34"/>
      <c r="W141" s="34"/>
      <c r="X141" s="34"/>
      <c r="Y141" s="34"/>
      <c r="Z141" s="34"/>
      <c r="AA141" s="34"/>
      <c r="AB141" s="34"/>
      <c r="AC141" s="34"/>
      <c r="AD141" s="34"/>
      <c r="AE141" s="34"/>
      <c r="AR141" s="156" t="s">
        <v>180</v>
      </c>
      <c r="AT141" s="156" t="s">
        <v>157</v>
      </c>
      <c r="AU141" s="156" t="s">
        <v>80</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180</v>
      </c>
      <c r="BM141" s="156" t="s">
        <v>4872</v>
      </c>
    </row>
    <row r="142" spans="1:65" s="2" customFormat="1" ht="16.5" customHeight="1">
      <c r="A142" s="34"/>
      <c r="B142" s="144"/>
      <c r="C142" s="145" t="s">
        <v>612</v>
      </c>
      <c r="D142" s="145" t="s">
        <v>157</v>
      </c>
      <c r="E142" s="146" t="s">
        <v>4873</v>
      </c>
      <c r="F142" s="147" t="s">
        <v>4874</v>
      </c>
      <c r="G142" s="148" t="s">
        <v>183</v>
      </c>
      <c r="H142" s="149">
        <v>10</v>
      </c>
      <c r="I142" s="150"/>
      <c r="J142" s="151">
        <f>ROUND(I142*H142,2)</f>
        <v>0</v>
      </c>
      <c r="K142" s="147" t="s">
        <v>3</v>
      </c>
      <c r="L142" s="35"/>
      <c r="M142" s="152" t="s">
        <v>3</v>
      </c>
      <c r="N142" s="153" t="s">
        <v>43</v>
      </c>
      <c r="O142" s="55"/>
      <c r="P142" s="154">
        <f>O142*H142</f>
        <v>0</v>
      </c>
      <c r="Q142" s="154">
        <v>0</v>
      </c>
      <c r="R142" s="154">
        <f>Q142*H142</f>
        <v>0</v>
      </c>
      <c r="S142" s="154">
        <v>0</v>
      </c>
      <c r="T142" s="155">
        <f>S142*H142</f>
        <v>0</v>
      </c>
      <c r="U142" s="34"/>
      <c r="V142" s="34"/>
      <c r="W142" s="34"/>
      <c r="X142" s="34"/>
      <c r="Y142" s="34"/>
      <c r="Z142" s="34"/>
      <c r="AA142" s="34"/>
      <c r="AB142" s="34"/>
      <c r="AC142" s="34"/>
      <c r="AD142" s="34"/>
      <c r="AE142" s="34"/>
      <c r="AR142" s="156" t="s">
        <v>180</v>
      </c>
      <c r="AT142" s="156" t="s">
        <v>157</v>
      </c>
      <c r="AU142" s="156" t="s">
        <v>80</v>
      </c>
      <c r="AY142" s="19" t="s">
        <v>154</v>
      </c>
      <c r="BE142" s="157">
        <f>IF(N142="základní",J142,0)</f>
        <v>0</v>
      </c>
      <c r="BF142" s="157">
        <f>IF(N142="snížená",J142,0)</f>
        <v>0</v>
      </c>
      <c r="BG142" s="157">
        <f>IF(N142="zákl. přenesená",J142,0)</f>
        <v>0</v>
      </c>
      <c r="BH142" s="157">
        <f>IF(N142="sníž. přenesená",J142,0)</f>
        <v>0</v>
      </c>
      <c r="BI142" s="157">
        <f>IF(N142="nulová",J142,0)</f>
        <v>0</v>
      </c>
      <c r="BJ142" s="19" t="s">
        <v>15</v>
      </c>
      <c r="BK142" s="157">
        <f>ROUND(I142*H142,2)</f>
        <v>0</v>
      </c>
      <c r="BL142" s="19" t="s">
        <v>180</v>
      </c>
      <c r="BM142" s="156" t="s">
        <v>4875</v>
      </c>
    </row>
    <row r="143" spans="2:63" s="12" customFormat="1" ht="22.8" customHeight="1">
      <c r="B143" s="131"/>
      <c r="D143" s="132" t="s">
        <v>71</v>
      </c>
      <c r="E143" s="142" t="s">
        <v>3355</v>
      </c>
      <c r="F143" s="142" t="s">
        <v>3394</v>
      </c>
      <c r="I143" s="134"/>
      <c r="J143" s="143">
        <f>BK143</f>
        <v>0</v>
      </c>
      <c r="L143" s="131"/>
      <c r="M143" s="136"/>
      <c r="N143" s="137"/>
      <c r="O143" s="137"/>
      <c r="P143" s="138">
        <f>SUM(P144:P149)</f>
        <v>0</v>
      </c>
      <c r="Q143" s="137"/>
      <c r="R143" s="138">
        <f>SUM(R144:R149)</f>
        <v>0</v>
      </c>
      <c r="S143" s="137"/>
      <c r="T143" s="139">
        <f>SUM(T144:T149)</f>
        <v>0</v>
      </c>
      <c r="AR143" s="132" t="s">
        <v>80</v>
      </c>
      <c r="AT143" s="140" t="s">
        <v>71</v>
      </c>
      <c r="AU143" s="140" t="s">
        <v>15</v>
      </c>
      <c r="AY143" s="132" t="s">
        <v>154</v>
      </c>
      <c r="BK143" s="141">
        <f>SUM(BK144:BK149)</f>
        <v>0</v>
      </c>
    </row>
    <row r="144" spans="1:65" s="2" customFormat="1" ht="16.5" customHeight="1">
      <c r="A144" s="34"/>
      <c r="B144" s="144"/>
      <c r="C144" s="145" t="s">
        <v>621</v>
      </c>
      <c r="D144" s="145" t="s">
        <v>157</v>
      </c>
      <c r="E144" s="146" t="s">
        <v>4876</v>
      </c>
      <c r="F144" s="147" t="s">
        <v>4877</v>
      </c>
      <c r="G144" s="148" t="s">
        <v>3834</v>
      </c>
      <c r="H144" s="149">
        <v>1</v>
      </c>
      <c r="I144" s="150"/>
      <c r="J144" s="151">
        <f aca="true" t="shared" si="40" ref="J144:J149">ROUND(I144*H144,2)</f>
        <v>0</v>
      </c>
      <c r="K144" s="147" t="s">
        <v>3</v>
      </c>
      <c r="L144" s="35"/>
      <c r="M144" s="152" t="s">
        <v>3</v>
      </c>
      <c r="N144" s="153" t="s">
        <v>43</v>
      </c>
      <c r="O144" s="55"/>
      <c r="P144" s="154">
        <f aca="true" t="shared" si="41" ref="P144:P149">O144*H144</f>
        <v>0</v>
      </c>
      <c r="Q144" s="154">
        <v>0</v>
      </c>
      <c r="R144" s="154">
        <f aca="true" t="shared" si="42" ref="R144:R149">Q144*H144</f>
        <v>0</v>
      </c>
      <c r="S144" s="154">
        <v>0</v>
      </c>
      <c r="T144" s="155">
        <f aca="true" t="shared" si="43" ref="T144:T149">S144*H144</f>
        <v>0</v>
      </c>
      <c r="U144" s="34"/>
      <c r="V144" s="34"/>
      <c r="W144" s="34"/>
      <c r="X144" s="34"/>
      <c r="Y144" s="34"/>
      <c r="Z144" s="34"/>
      <c r="AA144" s="34"/>
      <c r="AB144" s="34"/>
      <c r="AC144" s="34"/>
      <c r="AD144" s="34"/>
      <c r="AE144" s="34"/>
      <c r="AR144" s="156" t="s">
        <v>180</v>
      </c>
      <c r="AT144" s="156" t="s">
        <v>157</v>
      </c>
      <c r="AU144" s="156" t="s">
        <v>80</v>
      </c>
      <c r="AY144" s="19" t="s">
        <v>154</v>
      </c>
      <c r="BE144" s="157">
        <f aca="true" t="shared" si="44" ref="BE144:BE149">IF(N144="základní",J144,0)</f>
        <v>0</v>
      </c>
      <c r="BF144" s="157">
        <f aca="true" t="shared" si="45" ref="BF144:BF149">IF(N144="snížená",J144,0)</f>
        <v>0</v>
      </c>
      <c r="BG144" s="157">
        <f aca="true" t="shared" si="46" ref="BG144:BG149">IF(N144="zákl. přenesená",J144,0)</f>
        <v>0</v>
      </c>
      <c r="BH144" s="157">
        <f aca="true" t="shared" si="47" ref="BH144:BH149">IF(N144="sníž. přenesená",J144,0)</f>
        <v>0</v>
      </c>
      <c r="BI144" s="157">
        <f aca="true" t="shared" si="48" ref="BI144:BI149">IF(N144="nulová",J144,0)</f>
        <v>0</v>
      </c>
      <c r="BJ144" s="19" t="s">
        <v>15</v>
      </c>
      <c r="BK144" s="157">
        <f aca="true" t="shared" si="49" ref="BK144:BK149">ROUND(I144*H144,2)</f>
        <v>0</v>
      </c>
      <c r="BL144" s="19" t="s">
        <v>180</v>
      </c>
      <c r="BM144" s="156" t="s">
        <v>4878</v>
      </c>
    </row>
    <row r="145" spans="1:65" s="2" customFormat="1" ht="16.5" customHeight="1">
      <c r="A145" s="34"/>
      <c r="B145" s="144"/>
      <c r="C145" s="145" t="s">
        <v>627</v>
      </c>
      <c r="D145" s="145" t="s">
        <v>157</v>
      </c>
      <c r="E145" s="146" t="s">
        <v>4879</v>
      </c>
      <c r="F145" s="147" t="s">
        <v>4880</v>
      </c>
      <c r="G145" s="148" t="s">
        <v>3398</v>
      </c>
      <c r="H145" s="149">
        <v>16</v>
      </c>
      <c r="I145" s="150"/>
      <c r="J145" s="151">
        <f t="shared" si="40"/>
        <v>0</v>
      </c>
      <c r="K145" s="147" t="s">
        <v>3</v>
      </c>
      <c r="L145" s="35"/>
      <c r="M145" s="152" t="s">
        <v>3</v>
      </c>
      <c r="N145" s="153" t="s">
        <v>43</v>
      </c>
      <c r="O145" s="55"/>
      <c r="P145" s="154">
        <f t="shared" si="41"/>
        <v>0</v>
      </c>
      <c r="Q145" s="154">
        <v>0</v>
      </c>
      <c r="R145" s="154">
        <f t="shared" si="42"/>
        <v>0</v>
      </c>
      <c r="S145" s="154">
        <v>0</v>
      </c>
      <c r="T145" s="155">
        <f t="shared" si="43"/>
        <v>0</v>
      </c>
      <c r="U145" s="34"/>
      <c r="V145" s="34"/>
      <c r="W145" s="34"/>
      <c r="X145" s="34"/>
      <c r="Y145" s="34"/>
      <c r="Z145" s="34"/>
      <c r="AA145" s="34"/>
      <c r="AB145" s="34"/>
      <c r="AC145" s="34"/>
      <c r="AD145" s="34"/>
      <c r="AE145" s="34"/>
      <c r="AR145" s="156" t="s">
        <v>180</v>
      </c>
      <c r="AT145" s="156" t="s">
        <v>157</v>
      </c>
      <c r="AU145" s="156" t="s">
        <v>80</v>
      </c>
      <c r="AY145" s="19" t="s">
        <v>154</v>
      </c>
      <c r="BE145" s="157">
        <f t="shared" si="44"/>
        <v>0</v>
      </c>
      <c r="BF145" s="157">
        <f t="shared" si="45"/>
        <v>0</v>
      </c>
      <c r="BG145" s="157">
        <f t="shared" si="46"/>
        <v>0</v>
      </c>
      <c r="BH145" s="157">
        <f t="shared" si="47"/>
        <v>0</v>
      </c>
      <c r="BI145" s="157">
        <f t="shared" si="48"/>
        <v>0</v>
      </c>
      <c r="BJ145" s="19" t="s">
        <v>15</v>
      </c>
      <c r="BK145" s="157">
        <f t="shared" si="49"/>
        <v>0</v>
      </c>
      <c r="BL145" s="19" t="s">
        <v>180</v>
      </c>
      <c r="BM145" s="156" t="s">
        <v>4881</v>
      </c>
    </row>
    <row r="146" spans="1:65" s="2" customFormat="1" ht="16.5" customHeight="1">
      <c r="A146" s="34"/>
      <c r="B146" s="144"/>
      <c r="C146" s="145" t="s">
        <v>634</v>
      </c>
      <c r="D146" s="145" t="s">
        <v>157</v>
      </c>
      <c r="E146" s="146" t="s">
        <v>4882</v>
      </c>
      <c r="F146" s="147" t="s">
        <v>4883</v>
      </c>
      <c r="G146" s="148" t="s">
        <v>3398</v>
      </c>
      <c r="H146" s="149">
        <v>24</v>
      </c>
      <c r="I146" s="150"/>
      <c r="J146" s="151">
        <f t="shared" si="40"/>
        <v>0</v>
      </c>
      <c r="K146" s="147" t="s">
        <v>3</v>
      </c>
      <c r="L146" s="35"/>
      <c r="M146" s="152" t="s">
        <v>3</v>
      </c>
      <c r="N146" s="153" t="s">
        <v>43</v>
      </c>
      <c r="O146" s="55"/>
      <c r="P146" s="154">
        <f t="shared" si="41"/>
        <v>0</v>
      </c>
      <c r="Q146" s="154">
        <v>0</v>
      </c>
      <c r="R146" s="154">
        <f t="shared" si="42"/>
        <v>0</v>
      </c>
      <c r="S146" s="154">
        <v>0</v>
      </c>
      <c r="T146" s="155">
        <f t="shared" si="43"/>
        <v>0</v>
      </c>
      <c r="U146" s="34"/>
      <c r="V146" s="34"/>
      <c r="W146" s="34"/>
      <c r="X146" s="34"/>
      <c r="Y146" s="34"/>
      <c r="Z146" s="34"/>
      <c r="AA146" s="34"/>
      <c r="AB146" s="34"/>
      <c r="AC146" s="34"/>
      <c r="AD146" s="34"/>
      <c r="AE146" s="34"/>
      <c r="AR146" s="156" t="s">
        <v>180</v>
      </c>
      <c r="AT146" s="156" t="s">
        <v>157</v>
      </c>
      <c r="AU146" s="156" t="s">
        <v>80</v>
      </c>
      <c r="AY146" s="19" t="s">
        <v>154</v>
      </c>
      <c r="BE146" s="157">
        <f t="shared" si="44"/>
        <v>0</v>
      </c>
      <c r="BF146" s="157">
        <f t="shared" si="45"/>
        <v>0</v>
      </c>
      <c r="BG146" s="157">
        <f t="shared" si="46"/>
        <v>0</v>
      </c>
      <c r="BH146" s="157">
        <f t="shared" si="47"/>
        <v>0</v>
      </c>
      <c r="BI146" s="157">
        <f t="shared" si="48"/>
        <v>0</v>
      </c>
      <c r="BJ146" s="19" t="s">
        <v>15</v>
      </c>
      <c r="BK146" s="157">
        <f t="shared" si="49"/>
        <v>0</v>
      </c>
      <c r="BL146" s="19" t="s">
        <v>180</v>
      </c>
      <c r="BM146" s="156" t="s">
        <v>4884</v>
      </c>
    </row>
    <row r="147" spans="1:65" s="2" customFormat="1" ht="16.5" customHeight="1">
      <c r="A147" s="34"/>
      <c r="B147" s="144"/>
      <c r="C147" s="145" t="s">
        <v>641</v>
      </c>
      <c r="D147" s="145" t="s">
        <v>157</v>
      </c>
      <c r="E147" s="146" t="s">
        <v>4885</v>
      </c>
      <c r="F147" s="147" t="s">
        <v>4886</v>
      </c>
      <c r="G147" s="148" t="s">
        <v>3834</v>
      </c>
      <c r="H147" s="149">
        <v>1</v>
      </c>
      <c r="I147" s="150"/>
      <c r="J147" s="151">
        <f t="shared" si="40"/>
        <v>0</v>
      </c>
      <c r="K147" s="147" t="s">
        <v>3</v>
      </c>
      <c r="L147" s="35"/>
      <c r="M147" s="152" t="s">
        <v>3</v>
      </c>
      <c r="N147" s="153" t="s">
        <v>43</v>
      </c>
      <c r="O147" s="55"/>
      <c r="P147" s="154">
        <f t="shared" si="41"/>
        <v>0</v>
      </c>
      <c r="Q147" s="154">
        <v>0</v>
      </c>
      <c r="R147" s="154">
        <f t="shared" si="42"/>
        <v>0</v>
      </c>
      <c r="S147" s="154">
        <v>0</v>
      </c>
      <c r="T147" s="155">
        <f t="shared" si="43"/>
        <v>0</v>
      </c>
      <c r="U147" s="34"/>
      <c r="V147" s="34"/>
      <c r="W147" s="34"/>
      <c r="X147" s="34"/>
      <c r="Y147" s="34"/>
      <c r="Z147" s="34"/>
      <c r="AA147" s="34"/>
      <c r="AB147" s="34"/>
      <c r="AC147" s="34"/>
      <c r="AD147" s="34"/>
      <c r="AE147" s="34"/>
      <c r="AR147" s="156" t="s">
        <v>180</v>
      </c>
      <c r="AT147" s="156" t="s">
        <v>157</v>
      </c>
      <c r="AU147" s="156" t="s">
        <v>80</v>
      </c>
      <c r="AY147" s="19" t="s">
        <v>154</v>
      </c>
      <c r="BE147" s="157">
        <f t="shared" si="44"/>
        <v>0</v>
      </c>
      <c r="BF147" s="157">
        <f t="shared" si="45"/>
        <v>0</v>
      </c>
      <c r="BG147" s="157">
        <f t="shared" si="46"/>
        <v>0</v>
      </c>
      <c r="BH147" s="157">
        <f t="shared" si="47"/>
        <v>0</v>
      </c>
      <c r="BI147" s="157">
        <f t="shared" si="48"/>
        <v>0</v>
      </c>
      <c r="BJ147" s="19" t="s">
        <v>15</v>
      </c>
      <c r="BK147" s="157">
        <f t="shared" si="49"/>
        <v>0</v>
      </c>
      <c r="BL147" s="19" t="s">
        <v>180</v>
      </c>
      <c r="BM147" s="156" t="s">
        <v>4887</v>
      </c>
    </row>
    <row r="148" spans="1:65" s="2" customFormat="1" ht="16.5" customHeight="1">
      <c r="A148" s="34"/>
      <c r="B148" s="144"/>
      <c r="C148" s="145" t="s">
        <v>649</v>
      </c>
      <c r="D148" s="145" t="s">
        <v>157</v>
      </c>
      <c r="E148" s="146" t="s">
        <v>4888</v>
      </c>
      <c r="F148" s="147" t="s">
        <v>4889</v>
      </c>
      <c r="G148" s="148" t="s">
        <v>3834</v>
      </c>
      <c r="H148" s="149">
        <v>1</v>
      </c>
      <c r="I148" s="150"/>
      <c r="J148" s="151">
        <f t="shared" si="40"/>
        <v>0</v>
      </c>
      <c r="K148" s="147" t="s">
        <v>3</v>
      </c>
      <c r="L148" s="35"/>
      <c r="M148" s="152" t="s">
        <v>3</v>
      </c>
      <c r="N148" s="153" t="s">
        <v>43</v>
      </c>
      <c r="O148" s="55"/>
      <c r="P148" s="154">
        <f t="shared" si="41"/>
        <v>0</v>
      </c>
      <c r="Q148" s="154">
        <v>0</v>
      </c>
      <c r="R148" s="154">
        <f t="shared" si="42"/>
        <v>0</v>
      </c>
      <c r="S148" s="154">
        <v>0</v>
      </c>
      <c r="T148" s="155">
        <f t="shared" si="43"/>
        <v>0</v>
      </c>
      <c r="U148" s="34"/>
      <c r="V148" s="34"/>
      <c r="W148" s="34"/>
      <c r="X148" s="34"/>
      <c r="Y148" s="34"/>
      <c r="Z148" s="34"/>
      <c r="AA148" s="34"/>
      <c r="AB148" s="34"/>
      <c r="AC148" s="34"/>
      <c r="AD148" s="34"/>
      <c r="AE148" s="34"/>
      <c r="AR148" s="156" t="s">
        <v>180</v>
      </c>
      <c r="AT148" s="156" t="s">
        <v>157</v>
      </c>
      <c r="AU148" s="156" t="s">
        <v>80</v>
      </c>
      <c r="AY148" s="19" t="s">
        <v>154</v>
      </c>
      <c r="BE148" s="157">
        <f t="shared" si="44"/>
        <v>0</v>
      </c>
      <c r="BF148" s="157">
        <f t="shared" si="45"/>
        <v>0</v>
      </c>
      <c r="BG148" s="157">
        <f t="shared" si="46"/>
        <v>0</v>
      </c>
      <c r="BH148" s="157">
        <f t="shared" si="47"/>
        <v>0</v>
      </c>
      <c r="BI148" s="157">
        <f t="shared" si="48"/>
        <v>0</v>
      </c>
      <c r="BJ148" s="19" t="s">
        <v>15</v>
      </c>
      <c r="BK148" s="157">
        <f t="shared" si="49"/>
        <v>0</v>
      </c>
      <c r="BL148" s="19" t="s">
        <v>180</v>
      </c>
      <c r="BM148" s="156" t="s">
        <v>4890</v>
      </c>
    </row>
    <row r="149" spans="1:65" s="2" customFormat="1" ht="16.5" customHeight="1">
      <c r="A149" s="34"/>
      <c r="B149" s="144"/>
      <c r="C149" s="145" t="s">
        <v>657</v>
      </c>
      <c r="D149" s="145" t="s">
        <v>157</v>
      </c>
      <c r="E149" s="146" t="s">
        <v>4891</v>
      </c>
      <c r="F149" s="147" t="s">
        <v>4892</v>
      </c>
      <c r="G149" s="148" t="s">
        <v>244</v>
      </c>
      <c r="H149" s="149">
        <v>2</v>
      </c>
      <c r="I149" s="150"/>
      <c r="J149" s="151">
        <f t="shared" si="40"/>
        <v>0</v>
      </c>
      <c r="K149" s="147" t="s">
        <v>3</v>
      </c>
      <c r="L149" s="35"/>
      <c r="M149" s="187" t="s">
        <v>3</v>
      </c>
      <c r="N149" s="188" t="s">
        <v>43</v>
      </c>
      <c r="O149" s="189"/>
      <c r="P149" s="190">
        <f t="shared" si="41"/>
        <v>0</v>
      </c>
      <c r="Q149" s="190">
        <v>0</v>
      </c>
      <c r="R149" s="190">
        <f t="shared" si="42"/>
        <v>0</v>
      </c>
      <c r="S149" s="190">
        <v>0</v>
      </c>
      <c r="T149" s="191">
        <f t="shared" si="43"/>
        <v>0</v>
      </c>
      <c r="U149" s="34"/>
      <c r="V149" s="34"/>
      <c r="W149" s="34"/>
      <c r="X149" s="34"/>
      <c r="Y149" s="34"/>
      <c r="Z149" s="34"/>
      <c r="AA149" s="34"/>
      <c r="AB149" s="34"/>
      <c r="AC149" s="34"/>
      <c r="AD149" s="34"/>
      <c r="AE149" s="34"/>
      <c r="AR149" s="156" t="s">
        <v>180</v>
      </c>
      <c r="AT149" s="156" t="s">
        <v>157</v>
      </c>
      <c r="AU149" s="156" t="s">
        <v>80</v>
      </c>
      <c r="AY149" s="19" t="s">
        <v>154</v>
      </c>
      <c r="BE149" s="157">
        <f t="shared" si="44"/>
        <v>0</v>
      </c>
      <c r="BF149" s="157">
        <f t="shared" si="45"/>
        <v>0</v>
      </c>
      <c r="BG149" s="157">
        <f t="shared" si="46"/>
        <v>0</v>
      </c>
      <c r="BH149" s="157">
        <f t="shared" si="47"/>
        <v>0</v>
      </c>
      <c r="BI149" s="157">
        <f t="shared" si="48"/>
        <v>0</v>
      </c>
      <c r="BJ149" s="19" t="s">
        <v>15</v>
      </c>
      <c r="BK149" s="157">
        <f t="shared" si="49"/>
        <v>0</v>
      </c>
      <c r="BL149" s="19" t="s">
        <v>180</v>
      </c>
      <c r="BM149" s="156" t="s">
        <v>4893</v>
      </c>
    </row>
    <row r="150" spans="1:31" s="2" customFormat="1" ht="6.9" customHeight="1">
      <c r="A150" s="34"/>
      <c r="B150" s="44"/>
      <c r="C150" s="45"/>
      <c r="D150" s="45"/>
      <c r="E150" s="45"/>
      <c r="F150" s="45"/>
      <c r="G150" s="45"/>
      <c r="H150" s="45"/>
      <c r="I150" s="45"/>
      <c r="J150" s="45"/>
      <c r="K150" s="45"/>
      <c r="L150" s="35"/>
      <c r="M150" s="34"/>
      <c r="O150" s="34"/>
      <c r="P150" s="34"/>
      <c r="Q150" s="34"/>
      <c r="R150" s="34"/>
      <c r="S150" s="34"/>
      <c r="T150" s="34"/>
      <c r="U150" s="34"/>
      <c r="V150" s="34"/>
      <c r="W150" s="34"/>
      <c r="X150" s="34"/>
      <c r="Y150" s="34"/>
      <c r="Z150" s="34"/>
      <c r="AA150" s="34"/>
      <c r="AB150" s="34"/>
      <c r="AC150" s="34"/>
      <c r="AD150" s="34"/>
      <c r="AE150" s="34"/>
    </row>
  </sheetData>
  <autoFilter ref="C91:K149"/>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4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6" t="s">
        <v>6</v>
      </c>
      <c r="M2" s="311"/>
      <c r="N2" s="311"/>
      <c r="O2" s="311"/>
      <c r="P2" s="311"/>
      <c r="Q2" s="311"/>
      <c r="R2" s="311"/>
      <c r="S2" s="311"/>
      <c r="T2" s="311"/>
      <c r="U2" s="311"/>
      <c r="V2" s="311"/>
      <c r="AT2" s="19" t="s">
        <v>115</v>
      </c>
    </row>
    <row r="3" spans="2:46" s="1" customFormat="1" ht="6.9" customHeight="1">
      <c r="B3" s="20"/>
      <c r="C3" s="21"/>
      <c r="D3" s="21"/>
      <c r="E3" s="21"/>
      <c r="F3" s="21"/>
      <c r="G3" s="21"/>
      <c r="H3" s="21"/>
      <c r="I3" s="21"/>
      <c r="J3" s="21"/>
      <c r="K3" s="21"/>
      <c r="L3" s="22"/>
      <c r="AT3" s="19" t="s">
        <v>80</v>
      </c>
    </row>
    <row r="4" spans="2:46" s="1" customFormat="1" ht="24.9" customHeight="1">
      <c r="B4" s="22"/>
      <c r="D4" s="23" t="s">
        <v>125</v>
      </c>
      <c r="L4" s="22"/>
      <c r="M4" s="95" t="s">
        <v>11</v>
      </c>
      <c r="AT4" s="19" t="s">
        <v>4</v>
      </c>
    </row>
    <row r="5" spans="2:12" s="1" customFormat="1" ht="6.9"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3032</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3033</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4894</v>
      </c>
      <c r="F11" s="344"/>
      <c r="G11" s="344"/>
      <c r="H11" s="344"/>
      <c r="I11" s="34"/>
      <c r="J11" s="34"/>
      <c r="K11" s="34"/>
      <c r="L11" s="96"/>
      <c r="S11" s="34"/>
      <c r="T11" s="34"/>
      <c r="U11" s="34"/>
      <c r="V11" s="34"/>
      <c r="W11" s="34"/>
      <c r="X11" s="34"/>
      <c r="Y11" s="34"/>
      <c r="Z11" s="34"/>
      <c r="AA11" s="34"/>
      <c r="AB11" s="34"/>
      <c r="AC11" s="34"/>
      <c r="AD11" s="34"/>
      <c r="AE11" s="34"/>
    </row>
    <row r="12" spans="1:31" s="2" customFormat="1" ht="10.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35</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8"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tr">
        <f>IF('Rekapitulace stavby'!AN10="","",'Rekapitulace stavby'!AN10)</f>
        <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tr">
        <f>IF('Rekapitulace stavby'!E11="","",'Rekapitulace stavby'!E11)</f>
        <v>Klatovská nemocnice, a. s.</v>
      </c>
      <c r="F17" s="34"/>
      <c r="G17" s="34"/>
      <c r="H17" s="34"/>
      <c r="I17" s="29" t="s">
        <v>28</v>
      </c>
      <c r="J17" s="27" t="str">
        <f>IF('Rekapitulace stavby'!AN11="","",'Rekapitulace stavby'!AN11)</f>
        <v/>
      </c>
      <c r="K17" s="34"/>
      <c r="L17" s="96"/>
      <c r="S17" s="34"/>
      <c r="T17" s="34"/>
      <c r="U17" s="34"/>
      <c r="V17" s="34"/>
      <c r="W17" s="34"/>
      <c r="X17" s="34"/>
      <c r="Y17" s="34"/>
      <c r="Z17" s="34"/>
      <c r="AA17" s="34"/>
      <c r="AB17" s="34"/>
      <c r="AC17" s="34"/>
      <c r="AD17" s="34"/>
      <c r="AE17" s="34"/>
    </row>
    <row r="18" spans="1:31" s="2" customFormat="1" ht="6.9"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tr">
        <f>IF('Rekapitulace stavby'!AN16="","",'Rekapitulace stavby'!AN16)</f>
        <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tr">
        <f>IF('Rekapitulace stavby'!E17="","",'Rekapitulace stavby'!E17)</f>
        <v>AGP nova spol. s r.o.</v>
      </c>
      <c r="F23" s="34"/>
      <c r="G23" s="34"/>
      <c r="H23" s="34"/>
      <c r="I23" s="29" t="s">
        <v>28</v>
      </c>
      <c r="J23" s="27" t="str">
        <f>IF('Rekapitulace stavby'!AN17="","",'Rekapitulace stavby'!AN17)</f>
        <v/>
      </c>
      <c r="K23" s="34"/>
      <c r="L23" s="96"/>
      <c r="S23" s="34"/>
      <c r="T23" s="34"/>
      <c r="U23" s="34"/>
      <c r="V23" s="34"/>
      <c r="W23" s="34"/>
      <c r="X23" s="34"/>
      <c r="Y23" s="34"/>
      <c r="Z23" s="34"/>
      <c r="AA23" s="34"/>
      <c r="AB23" s="34"/>
      <c r="AC23" s="34"/>
      <c r="AD23" s="34"/>
      <c r="AE23" s="34"/>
    </row>
    <row r="24" spans="1:31" s="2" customFormat="1" ht="6.9"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ROUND(J134,2)</f>
        <v>0</v>
      </c>
      <c r="K32" s="34"/>
      <c r="L32" s="96"/>
      <c r="S32" s="34"/>
      <c r="T32" s="34"/>
      <c r="U32" s="34"/>
      <c r="V32" s="34"/>
      <c r="W32" s="34"/>
      <c r="X32" s="34"/>
      <c r="Y32" s="34"/>
      <c r="Z32" s="34"/>
      <c r="AA32" s="34"/>
      <c r="AB32" s="34"/>
      <c r="AC32" s="34"/>
      <c r="AD32" s="34"/>
      <c r="AE32" s="34"/>
    </row>
    <row r="33" spans="1:31" s="2" customFormat="1" ht="6.9"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 customHeight="1">
      <c r="A35" s="34"/>
      <c r="B35" s="35"/>
      <c r="C35" s="34"/>
      <c r="D35" s="101" t="s">
        <v>42</v>
      </c>
      <c r="E35" s="29" t="s">
        <v>43</v>
      </c>
      <c r="F35" s="102">
        <f>ROUND((SUM(BE134:BE413)),2)</f>
        <v>0</v>
      </c>
      <c r="G35" s="34"/>
      <c r="H35" s="34"/>
      <c r="I35" s="103">
        <v>0.21</v>
      </c>
      <c r="J35" s="102">
        <f>ROUND(((SUM(BE134:BE413))*I35),2)</f>
        <v>0</v>
      </c>
      <c r="K35" s="34"/>
      <c r="L35" s="96"/>
      <c r="S35" s="34"/>
      <c r="T35" s="34"/>
      <c r="U35" s="34"/>
      <c r="V35" s="34"/>
      <c r="W35" s="34"/>
      <c r="X35" s="34"/>
      <c r="Y35" s="34"/>
      <c r="Z35" s="34"/>
      <c r="AA35" s="34"/>
      <c r="AB35" s="34"/>
      <c r="AC35" s="34"/>
      <c r="AD35" s="34"/>
      <c r="AE35" s="34"/>
    </row>
    <row r="36" spans="1:31" s="2" customFormat="1" ht="14.4" customHeight="1">
      <c r="A36" s="34"/>
      <c r="B36" s="35"/>
      <c r="C36" s="34"/>
      <c r="D36" s="34"/>
      <c r="E36" s="29" t="s">
        <v>44</v>
      </c>
      <c r="F36" s="102">
        <f>ROUND((SUM(BF134:BF413)),2)</f>
        <v>0</v>
      </c>
      <c r="G36" s="34"/>
      <c r="H36" s="34"/>
      <c r="I36" s="103">
        <v>0.15</v>
      </c>
      <c r="J36" s="102">
        <f>ROUND(((SUM(BF134:BF413))*I36),2)</f>
        <v>0</v>
      </c>
      <c r="K36" s="34"/>
      <c r="L36" s="96"/>
      <c r="S36" s="34"/>
      <c r="T36" s="34"/>
      <c r="U36" s="34"/>
      <c r="V36" s="34"/>
      <c r="W36" s="34"/>
      <c r="X36" s="34"/>
      <c r="Y36" s="34"/>
      <c r="Z36" s="34"/>
      <c r="AA36" s="34"/>
      <c r="AB36" s="34"/>
      <c r="AC36" s="34"/>
      <c r="AD36" s="34"/>
      <c r="AE36" s="34"/>
    </row>
    <row r="37" spans="1:31" s="2" customFormat="1" ht="14.4" customHeight="1" hidden="1">
      <c r="A37" s="34"/>
      <c r="B37" s="35"/>
      <c r="C37" s="34"/>
      <c r="D37" s="34"/>
      <c r="E37" s="29" t="s">
        <v>45</v>
      </c>
      <c r="F37" s="102">
        <f>ROUND((SUM(BG134:BG413)),2)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 customHeight="1" hidden="1">
      <c r="A38" s="34"/>
      <c r="B38" s="35"/>
      <c r="C38" s="34"/>
      <c r="D38" s="34"/>
      <c r="E38" s="29" t="s">
        <v>46</v>
      </c>
      <c r="F38" s="102">
        <f>ROUND((SUM(BH134:BH413)),2)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 customHeight="1" hidden="1">
      <c r="A39" s="34"/>
      <c r="B39" s="35"/>
      <c r="C39" s="34"/>
      <c r="D39" s="34"/>
      <c r="E39" s="29" t="s">
        <v>47</v>
      </c>
      <c r="F39" s="102">
        <f>ROUND((SUM(BI134:BI413)),2)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3032</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3033</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8 - VZT</v>
      </c>
      <c r="F54" s="344"/>
      <c r="G54" s="344"/>
      <c r="H54" s="344"/>
      <c r="I54" s="34"/>
      <c r="J54" s="34"/>
      <c r="K54" s="34"/>
      <c r="L54" s="96"/>
      <c r="S54" s="34"/>
      <c r="T54" s="34"/>
      <c r="U54" s="34"/>
      <c r="V54" s="34"/>
      <c r="W54" s="34"/>
      <c r="X54" s="34"/>
      <c r="Y54" s="34"/>
      <c r="Z54" s="34"/>
      <c r="AA54" s="34"/>
      <c r="AB54" s="34"/>
      <c r="AC54" s="34"/>
      <c r="AD54" s="34"/>
      <c r="AE54" s="34"/>
    </row>
    <row r="55" spans="1:31" s="2" customFormat="1" ht="6.9"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 xml:space="preserve"> </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15"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15"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8" customHeight="1">
      <c r="A63" s="34"/>
      <c r="B63" s="35"/>
      <c r="C63" s="112" t="s">
        <v>70</v>
      </c>
      <c r="D63" s="34"/>
      <c r="E63" s="34"/>
      <c r="F63" s="34"/>
      <c r="G63" s="34"/>
      <c r="H63" s="34"/>
      <c r="I63" s="34"/>
      <c r="J63" s="68">
        <f>J134</f>
        <v>0</v>
      </c>
      <c r="K63" s="34"/>
      <c r="L63" s="96"/>
      <c r="S63" s="34"/>
      <c r="T63" s="34"/>
      <c r="U63" s="34"/>
      <c r="V63" s="34"/>
      <c r="W63" s="34"/>
      <c r="X63" s="34"/>
      <c r="Y63" s="34"/>
      <c r="Z63" s="34"/>
      <c r="AA63" s="34"/>
      <c r="AB63" s="34"/>
      <c r="AC63" s="34"/>
      <c r="AD63" s="34"/>
      <c r="AE63" s="34"/>
      <c r="AU63" s="19" t="s">
        <v>131</v>
      </c>
    </row>
    <row r="64" spans="2:12" s="9" customFormat="1" ht="24.9" customHeight="1">
      <c r="B64" s="113"/>
      <c r="D64" s="114" t="s">
        <v>4895</v>
      </c>
      <c r="E64" s="115"/>
      <c r="F64" s="115"/>
      <c r="G64" s="115"/>
      <c r="H64" s="115"/>
      <c r="I64" s="115"/>
      <c r="J64" s="116">
        <f>J135</f>
        <v>0</v>
      </c>
      <c r="L64" s="113"/>
    </row>
    <row r="65" spans="2:12" s="10" customFormat="1" ht="19.95" customHeight="1">
      <c r="B65" s="117"/>
      <c r="D65" s="118" t="s">
        <v>4896</v>
      </c>
      <c r="E65" s="119"/>
      <c r="F65" s="119"/>
      <c r="G65" s="119"/>
      <c r="H65" s="119"/>
      <c r="I65" s="119"/>
      <c r="J65" s="120">
        <f>J136</f>
        <v>0</v>
      </c>
      <c r="L65" s="117"/>
    </row>
    <row r="66" spans="2:12" s="10" customFormat="1" ht="19.95" customHeight="1">
      <c r="B66" s="117"/>
      <c r="D66" s="118" t="s">
        <v>4897</v>
      </c>
      <c r="E66" s="119"/>
      <c r="F66" s="119"/>
      <c r="G66" s="119"/>
      <c r="H66" s="119"/>
      <c r="I66" s="119"/>
      <c r="J66" s="120">
        <f>J148</f>
        <v>0</v>
      </c>
      <c r="L66" s="117"/>
    </row>
    <row r="67" spans="2:12" s="10" customFormat="1" ht="14.85" customHeight="1">
      <c r="B67" s="117"/>
      <c r="D67" s="118" t="s">
        <v>4898</v>
      </c>
      <c r="E67" s="119"/>
      <c r="F67" s="119"/>
      <c r="G67" s="119"/>
      <c r="H67" s="119"/>
      <c r="I67" s="119"/>
      <c r="J67" s="120">
        <f>J149</f>
        <v>0</v>
      </c>
      <c r="L67" s="117"/>
    </row>
    <row r="68" spans="2:12" s="10" customFormat="1" ht="14.85" customHeight="1">
      <c r="B68" s="117"/>
      <c r="D68" s="118" t="s">
        <v>4899</v>
      </c>
      <c r="E68" s="119"/>
      <c r="F68" s="119"/>
      <c r="G68" s="119"/>
      <c r="H68" s="119"/>
      <c r="I68" s="119"/>
      <c r="J68" s="120">
        <f>J155</f>
        <v>0</v>
      </c>
      <c r="L68" s="117"/>
    </row>
    <row r="69" spans="2:12" s="10" customFormat="1" ht="14.85" customHeight="1">
      <c r="B69" s="117"/>
      <c r="D69" s="118" t="s">
        <v>4900</v>
      </c>
      <c r="E69" s="119"/>
      <c r="F69" s="119"/>
      <c r="G69" s="119"/>
      <c r="H69" s="119"/>
      <c r="I69" s="119"/>
      <c r="J69" s="120">
        <f>J158</f>
        <v>0</v>
      </c>
      <c r="L69" s="117"/>
    </row>
    <row r="70" spans="2:12" s="10" customFormat="1" ht="19.95" customHeight="1">
      <c r="B70" s="117"/>
      <c r="D70" s="118" t="s">
        <v>4901</v>
      </c>
      <c r="E70" s="119"/>
      <c r="F70" s="119"/>
      <c r="G70" s="119"/>
      <c r="H70" s="119"/>
      <c r="I70" s="119"/>
      <c r="J70" s="120">
        <f>J160</f>
        <v>0</v>
      </c>
      <c r="L70" s="117"/>
    </row>
    <row r="71" spans="2:12" s="10" customFormat="1" ht="14.85" customHeight="1">
      <c r="B71" s="117"/>
      <c r="D71" s="118" t="s">
        <v>4902</v>
      </c>
      <c r="E71" s="119"/>
      <c r="F71" s="119"/>
      <c r="G71" s="119"/>
      <c r="H71" s="119"/>
      <c r="I71" s="119"/>
      <c r="J71" s="120">
        <f>J161</f>
        <v>0</v>
      </c>
      <c r="L71" s="117"/>
    </row>
    <row r="72" spans="2:12" s="10" customFormat="1" ht="14.85" customHeight="1">
      <c r="B72" s="117"/>
      <c r="D72" s="118" t="s">
        <v>4898</v>
      </c>
      <c r="E72" s="119"/>
      <c r="F72" s="119"/>
      <c r="G72" s="119"/>
      <c r="H72" s="119"/>
      <c r="I72" s="119"/>
      <c r="J72" s="120">
        <f>J163</f>
        <v>0</v>
      </c>
      <c r="L72" s="117"/>
    </row>
    <row r="73" spans="2:12" s="10" customFormat="1" ht="19.95" customHeight="1">
      <c r="B73" s="117"/>
      <c r="D73" s="118" t="s">
        <v>4903</v>
      </c>
      <c r="E73" s="119"/>
      <c r="F73" s="119"/>
      <c r="G73" s="119"/>
      <c r="H73" s="119"/>
      <c r="I73" s="119"/>
      <c r="J73" s="120">
        <f>J171</f>
        <v>0</v>
      </c>
      <c r="L73" s="117"/>
    </row>
    <row r="74" spans="2:12" s="10" customFormat="1" ht="14.85" customHeight="1">
      <c r="B74" s="117"/>
      <c r="D74" s="118" t="s">
        <v>4902</v>
      </c>
      <c r="E74" s="119"/>
      <c r="F74" s="119"/>
      <c r="G74" s="119"/>
      <c r="H74" s="119"/>
      <c r="I74" s="119"/>
      <c r="J74" s="120">
        <f>J172</f>
        <v>0</v>
      </c>
      <c r="L74" s="117"/>
    </row>
    <row r="75" spans="2:12" s="10" customFormat="1" ht="14.85" customHeight="1">
      <c r="B75" s="117"/>
      <c r="D75" s="118" t="s">
        <v>4898</v>
      </c>
      <c r="E75" s="119"/>
      <c r="F75" s="119"/>
      <c r="G75" s="119"/>
      <c r="H75" s="119"/>
      <c r="I75" s="119"/>
      <c r="J75" s="120">
        <f>J175</f>
        <v>0</v>
      </c>
      <c r="L75" s="117"/>
    </row>
    <row r="76" spans="2:12" s="10" customFormat="1" ht="14.85" customHeight="1">
      <c r="B76" s="117"/>
      <c r="D76" s="118" t="s">
        <v>4899</v>
      </c>
      <c r="E76" s="119"/>
      <c r="F76" s="119"/>
      <c r="G76" s="119"/>
      <c r="H76" s="119"/>
      <c r="I76" s="119"/>
      <c r="J76" s="120">
        <f>J190</f>
        <v>0</v>
      </c>
      <c r="L76" s="117"/>
    </row>
    <row r="77" spans="2:12" s="10" customFormat="1" ht="14.85" customHeight="1">
      <c r="B77" s="117"/>
      <c r="D77" s="118" t="s">
        <v>4900</v>
      </c>
      <c r="E77" s="119"/>
      <c r="F77" s="119"/>
      <c r="G77" s="119"/>
      <c r="H77" s="119"/>
      <c r="I77" s="119"/>
      <c r="J77" s="120">
        <f>J203</f>
        <v>0</v>
      </c>
      <c r="L77" s="117"/>
    </row>
    <row r="78" spans="2:12" s="10" customFormat="1" ht="19.95" customHeight="1">
      <c r="B78" s="117"/>
      <c r="D78" s="118" t="s">
        <v>4904</v>
      </c>
      <c r="E78" s="119"/>
      <c r="F78" s="119"/>
      <c r="G78" s="119"/>
      <c r="H78" s="119"/>
      <c r="I78" s="119"/>
      <c r="J78" s="120">
        <f>J208</f>
        <v>0</v>
      </c>
      <c r="L78" s="117"/>
    </row>
    <row r="79" spans="2:12" s="10" customFormat="1" ht="14.85" customHeight="1">
      <c r="B79" s="117"/>
      <c r="D79" s="118" t="s">
        <v>4902</v>
      </c>
      <c r="E79" s="119"/>
      <c r="F79" s="119"/>
      <c r="G79" s="119"/>
      <c r="H79" s="119"/>
      <c r="I79" s="119"/>
      <c r="J79" s="120">
        <f>J209</f>
        <v>0</v>
      </c>
      <c r="L79" s="117"/>
    </row>
    <row r="80" spans="2:12" s="10" customFormat="1" ht="14.85" customHeight="1">
      <c r="B80" s="117"/>
      <c r="D80" s="118" t="s">
        <v>4898</v>
      </c>
      <c r="E80" s="119"/>
      <c r="F80" s="119"/>
      <c r="G80" s="119"/>
      <c r="H80" s="119"/>
      <c r="I80" s="119"/>
      <c r="J80" s="120">
        <f>J211</f>
        <v>0</v>
      </c>
      <c r="L80" s="117"/>
    </row>
    <row r="81" spans="2:12" s="10" customFormat="1" ht="14.85" customHeight="1">
      <c r="B81" s="117"/>
      <c r="D81" s="118" t="s">
        <v>4899</v>
      </c>
      <c r="E81" s="119"/>
      <c r="F81" s="119"/>
      <c r="G81" s="119"/>
      <c r="H81" s="119"/>
      <c r="I81" s="119"/>
      <c r="J81" s="120">
        <f>J224</f>
        <v>0</v>
      </c>
      <c r="L81" s="117"/>
    </row>
    <row r="82" spans="2:12" s="10" customFormat="1" ht="14.85" customHeight="1">
      <c r="B82" s="117"/>
      <c r="D82" s="118" t="s">
        <v>4900</v>
      </c>
      <c r="E82" s="119"/>
      <c r="F82" s="119"/>
      <c r="G82" s="119"/>
      <c r="H82" s="119"/>
      <c r="I82" s="119"/>
      <c r="J82" s="120">
        <f>J242</f>
        <v>0</v>
      </c>
      <c r="L82" s="117"/>
    </row>
    <row r="83" spans="2:12" s="10" customFormat="1" ht="19.95" customHeight="1">
      <c r="B83" s="117"/>
      <c r="D83" s="118" t="s">
        <v>4905</v>
      </c>
      <c r="E83" s="119"/>
      <c r="F83" s="119"/>
      <c r="G83" s="119"/>
      <c r="H83" s="119"/>
      <c r="I83" s="119"/>
      <c r="J83" s="120">
        <f>J247</f>
        <v>0</v>
      </c>
      <c r="L83" s="117"/>
    </row>
    <row r="84" spans="2:12" s="9" customFormat="1" ht="24.9" customHeight="1">
      <c r="B84" s="113"/>
      <c r="D84" s="114" t="s">
        <v>4906</v>
      </c>
      <c r="E84" s="115"/>
      <c r="F84" s="115"/>
      <c r="G84" s="115"/>
      <c r="H84" s="115"/>
      <c r="I84" s="115"/>
      <c r="J84" s="116">
        <f>J252</f>
        <v>0</v>
      </c>
      <c r="L84" s="113"/>
    </row>
    <row r="85" spans="2:12" s="10" customFormat="1" ht="19.95" customHeight="1">
      <c r="B85" s="117"/>
      <c r="D85" s="118" t="s">
        <v>4896</v>
      </c>
      <c r="E85" s="119"/>
      <c r="F85" s="119"/>
      <c r="G85" s="119"/>
      <c r="H85" s="119"/>
      <c r="I85" s="119"/>
      <c r="J85" s="120">
        <f>J253</f>
        <v>0</v>
      </c>
      <c r="L85" s="117"/>
    </row>
    <row r="86" spans="2:12" s="10" customFormat="1" ht="19.95" customHeight="1">
      <c r="B86" s="117"/>
      <c r="D86" s="118" t="s">
        <v>4907</v>
      </c>
      <c r="E86" s="119"/>
      <c r="F86" s="119"/>
      <c r="G86" s="119"/>
      <c r="H86" s="119"/>
      <c r="I86" s="119"/>
      <c r="J86" s="120">
        <f>J264</f>
        <v>0</v>
      </c>
      <c r="L86" s="117"/>
    </row>
    <row r="87" spans="2:12" s="10" customFormat="1" ht="14.85" customHeight="1">
      <c r="B87" s="117"/>
      <c r="D87" s="118" t="s">
        <v>4898</v>
      </c>
      <c r="E87" s="119"/>
      <c r="F87" s="119"/>
      <c r="G87" s="119"/>
      <c r="H87" s="119"/>
      <c r="I87" s="119"/>
      <c r="J87" s="120">
        <f>J265</f>
        <v>0</v>
      </c>
      <c r="L87" s="117"/>
    </row>
    <row r="88" spans="2:12" s="10" customFormat="1" ht="14.85" customHeight="1">
      <c r="B88" s="117"/>
      <c r="D88" s="118" t="s">
        <v>4899</v>
      </c>
      <c r="E88" s="119"/>
      <c r="F88" s="119"/>
      <c r="G88" s="119"/>
      <c r="H88" s="119"/>
      <c r="I88" s="119"/>
      <c r="J88" s="120">
        <f>J267</f>
        <v>0</v>
      </c>
      <c r="L88" s="117"/>
    </row>
    <row r="89" spans="2:12" s="10" customFormat="1" ht="14.85" customHeight="1">
      <c r="B89" s="117"/>
      <c r="D89" s="118" t="s">
        <v>4900</v>
      </c>
      <c r="E89" s="119"/>
      <c r="F89" s="119"/>
      <c r="G89" s="119"/>
      <c r="H89" s="119"/>
      <c r="I89" s="119"/>
      <c r="J89" s="120">
        <f>J270</f>
        <v>0</v>
      </c>
      <c r="L89" s="117"/>
    </row>
    <row r="90" spans="2:12" s="10" customFormat="1" ht="19.95" customHeight="1">
      <c r="B90" s="117"/>
      <c r="D90" s="118" t="s">
        <v>4908</v>
      </c>
      <c r="E90" s="119"/>
      <c r="F90" s="119"/>
      <c r="G90" s="119"/>
      <c r="H90" s="119"/>
      <c r="I90" s="119"/>
      <c r="J90" s="120">
        <f>J272</f>
        <v>0</v>
      </c>
      <c r="L90" s="117"/>
    </row>
    <row r="91" spans="2:12" s="10" customFormat="1" ht="14.85" customHeight="1">
      <c r="B91" s="117"/>
      <c r="D91" s="118" t="s">
        <v>4902</v>
      </c>
      <c r="E91" s="119"/>
      <c r="F91" s="119"/>
      <c r="G91" s="119"/>
      <c r="H91" s="119"/>
      <c r="I91" s="119"/>
      <c r="J91" s="120">
        <f>J273</f>
        <v>0</v>
      </c>
      <c r="L91" s="117"/>
    </row>
    <row r="92" spans="2:12" s="10" customFormat="1" ht="14.85" customHeight="1">
      <c r="B92" s="117"/>
      <c r="D92" s="118" t="s">
        <v>4898</v>
      </c>
      <c r="E92" s="119"/>
      <c r="F92" s="119"/>
      <c r="G92" s="119"/>
      <c r="H92" s="119"/>
      <c r="I92" s="119"/>
      <c r="J92" s="120">
        <f>J275</f>
        <v>0</v>
      </c>
      <c r="L92" s="117"/>
    </row>
    <row r="93" spans="2:12" s="10" customFormat="1" ht="19.95" customHeight="1">
      <c r="B93" s="117"/>
      <c r="D93" s="118" t="s">
        <v>4903</v>
      </c>
      <c r="E93" s="119"/>
      <c r="F93" s="119"/>
      <c r="G93" s="119"/>
      <c r="H93" s="119"/>
      <c r="I93" s="119"/>
      <c r="J93" s="120">
        <f>J280</f>
        <v>0</v>
      </c>
      <c r="L93" s="117"/>
    </row>
    <row r="94" spans="2:12" s="10" customFormat="1" ht="14.85" customHeight="1">
      <c r="B94" s="117"/>
      <c r="D94" s="118" t="s">
        <v>4902</v>
      </c>
      <c r="E94" s="119"/>
      <c r="F94" s="119"/>
      <c r="G94" s="119"/>
      <c r="H94" s="119"/>
      <c r="I94" s="119"/>
      <c r="J94" s="120">
        <f>J281</f>
        <v>0</v>
      </c>
      <c r="L94" s="117"/>
    </row>
    <row r="95" spans="2:12" s="10" customFormat="1" ht="14.85" customHeight="1">
      <c r="B95" s="117"/>
      <c r="D95" s="118" t="s">
        <v>4898</v>
      </c>
      <c r="E95" s="119"/>
      <c r="F95" s="119"/>
      <c r="G95" s="119"/>
      <c r="H95" s="119"/>
      <c r="I95" s="119"/>
      <c r="J95" s="120">
        <f>J284</f>
        <v>0</v>
      </c>
      <c r="L95" s="117"/>
    </row>
    <row r="96" spans="2:12" s="10" customFormat="1" ht="14.85" customHeight="1">
      <c r="B96" s="117"/>
      <c r="D96" s="118" t="s">
        <v>4899</v>
      </c>
      <c r="E96" s="119"/>
      <c r="F96" s="119"/>
      <c r="G96" s="119"/>
      <c r="H96" s="119"/>
      <c r="I96" s="119"/>
      <c r="J96" s="120">
        <f>J305</f>
        <v>0</v>
      </c>
      <c r="L96" s="117"/>
    </row>
    <row r="97" spans="2:12" s="10" customFormat="1" ht="14.85" customHeight="1">
      <c r="B97" s="117"/>
      <c r="D97" s="118" t="s">
        <v>4900</v>
      </c>
      <c r="E97" s="119"/>
      <c r="F97" s="119"/>
      <c r="G97" s="119"/>
      <c r="H97" s="119"/>
      <c r="I97" s="119"/>
      <c r="J97" s="120">
        <f>J316</f>
        <v>0</v>
      </c>
      <c r="L97" s="117"/>
    </row>
    <row r="98" spans="2:12" s="10" customFormat="1" ht="19.95" customHeight="1">
      <c r="B98" s="117"/>
      <c r="D98" s="118" t="s">
        <v>4904</v>
      </c>
      <c r="E98" s="119"/>
      <c r="F98" s="119"/>
      <c r="G98" s="119"/>
      <c r="H98" s="119"/>
      <c r="I98" s="119"/>
      <c r="J98" s="120">
        <f>J321</f>
        <v>0</v>
      </c>
      <c r="L98" s="117"/>
    </row>
    <row r="99" spans="2:12" s="10" customFormat="1" ht="14.85" customHeight="1">
      <c r="B99" s="117"/>
      <c r="D99" s="118" t="s">
        <v>4902</v>
      </c>
      <c r="E99" s="119"/>
      <c r="F99" s="119"/>
      <c r="G99" s="119"/>
      <c r="H99" s="119"/>
      <c r="I99" s="119"/>
      <c r="J99" s="120">
        <f>J322</f>
        <v>0</v>
      </c>
      <c r="L99" s="117"/>
    </row>
    <row r="100" spans="2:12" s="10" customFormat="1" ht="14.85" customHeight="1">
      <c r="B100" s="117"/>
      <c r="D100" s="118" t="s">
        <v>4898</v>
      </c>
      <c r="E100" s="119"/>
      <c r="F100" s="119"/>
      <c r="G100" s="119"/>
      <c r="H100" s="119"/>
      <c r="I100" s="119"/>
      <c r="J100" s="120">
        <f>J324</f>
        <v>0</v>
      </c>
      <c r="L100" s="117"/>
    </row>
    <row r="101" spans="2:12" s="10" customFormat="1" ht="14.85" customHeight="1">
      <c r="B101" s="117"/>
      <c r="D101" s="118" t="s">
        <v>4899</v>
      </c>
      <c r="E101" s="119"/>
      <c r="F101" s="119"/>
      <c r="G101" s="119"/>
      <c r="H101" s="119"/>
      <c r="I101" s="119"/>
      <c r="J101" s="120">
        <f>J340</f>
        <v>0</v>
      </c>
      <c r="L101" s="117"/>
    </row>
    <row r="102" spans="2:12" s="10" customFormat="1" ht="14.85" customHeight="1">
      <c r="B102" s="117"/>
      <c r="D102" s="118" t="s">
        <v>4900</v>
      </c>
      <c r="E102" s="119"/>
      <c r="F102" s="119"/>
      <c r="G102" s="119"/>
      <c r="H102" s="119"/>
      <c r="I102" s="119"/>
      <c r="J102" s="120">
        <f>J358</f>
        <v>0</v>
      </c>
      <c r="L102" s="117"/>
    </row>
    <row r="103" spans="2:12" s="10" customFormat="1" ht="14.85" customHeight="1">
      <c r="B103" s="117"/>
      <c r="D103" s="118" t="s">
        <v>4909</v>
      </c>
      <c r="E103" s="119"/>
      <c r="F103" s="119"/>
      <c r="G103" s="119"/>
      <c r="H103" s="119"/>
      <c r="I103" s="119"/>
      <c r="J103" s="120">
        <f>J363</f>
        <v>0</v>
      </c>
      <c r="L103" s="117"/>
    </row>
    <row r="104" spans="2:12" s="10" customFormat="1" ht="19.95" customHeight="1">
      <c r="B104" s="117"/>
      <c r="D104" s="118" t="s">
        <v>4905</v>
      </c>
      <c r="E104" s="119"/>
      <c r="F104" s="119"/>
      <c r="G104" s="119"/>
      <c r="H104" s="119"/>
      <c r="I104" s="119"/>
      <c r="J104" s="120">
        <f>J365</f>
        <v>0</v>
      </c>
      <c r="L104" s="117"/>
    </row>
    <row r="105" spans="2:12" s="9" customFormat="1" ht="24.9" customHeight="1">
      <c r="B105" s="113"/>
      <c r="D105" s="114" t="s">
        <v>4910</v>
      </c>
      <c r="E105" s="115"/>
      <c r="F105" s="115"/>
      <c r="G105" s="115"/>
      <c r="H105" s="115"/>
      <c r="I105" s="115"/>
      <c r="J105" s="116">
        <f>J372</f>
        <v>0</v>
      </c>
      <c r="L105" s="113"/>
    </row>
    <row r="106" spans="2:12" s="10" customFormat="1" ht="19.95" customHeight="1">
      <c r="B106" s="117"/>
      <c r="D106" s="118" t="s">
        <v>4911</v>
      </c>
      <c r="E106" s="119"/>
      <c r="F106" s="119"/>
      <c r="G106" s="119"/>
      <c r="H106" s="119"/>
      <c r="I106" s="119"/>
      <c r="J106" s="120">
        <f>J373</f>
        <v>0</v>
      </c>
      <c r="L106" s="117"/>
    </row>
    <row r="107" spans="2:12" s="10" customFormat="1" ht="19.95" customHeight="1">
      <c r="B107" s="117"/>
      <c r="D107" s="118" t="s">
        <v>4905</v>
      </c>
      <c r="E107" s="119"/>
      <c r="F107" s="119"/>
      <c r="G107" s="119"/>
      <c r="H107" s="119"/>
      <c r="I107" s="119"/>
      <c r="J107" s="120">
        <f>J383</f>
        <v>0</v>
      </c>
      <c r="L107" s="117"/>
    </row>
    <row r="108" spans="2:12" s="9" customFormat="1" ht="24.9" customHeight="1">
      <c r="B108" s="113"/>
      <c r="D108" s="114" t="s">
        <v>4912</v>
      </c>
      <c r="E108" s="115"/>
      <c r="F108" s="115"/>
      <c r="G108" s="115"/>
      <c r="H108" s="115"/>
      <c r="I108" s="115"/>
      <c r="J108" s="116">
        <f>J387</f>
        <v>0</v>
      </c>
      <c r="L108" s="113"/>
    </row>
    <row r="109" spans="2:12" s="10" customFormat="1" ht="19.95" customHeight="1">
      <c r="B109" s="117"/>
      <c r="D109" s="118" t="s">
        <v>4908</v>
      </c>
      <c r="E109" s="119"/>
      <c r="F109" s="119"/>
      <c r="G109" s="119"/>
      <c r="H109" s="119"/>
      <c r="I109" s="119"/>
      <c r="J109" s="120">
        <f>J388</f>
        <v>0</v>
      </c>
      <c r="L109" s="117"/>
    </row>
    <row r="110" spans="2:12" s="10" customFormat="1" ht="19.95" customHeight="1">
      <c r="B110" s="117"/>
      <c r="D110" s="118" t="s">
        <v>4907</v>
      </c>
      <c r="E110" s="119"/>
      <c r="F110" s="119"/>
      <c r="G110" s="119"/>
      <c r="H110" s="119"/>
      <c r="I110" s="119"/>
      <c r="J110" s="120">
        <f>J396</f>
        <v>0</v>
      </c>
      <c r="L110" s="117"/>
    </row>
    <row r="111" spans="2:12" s="10" customFormat="1" ht="19.95" customHeight="1">
      <c r="B111" s="117"/>
      <c r="D111" s="118" t="s">
        <v>4905</v>
      </c>
      <c r="E111" s="119"/>
      <c r="F111" s="119"/>
      <c r="G111" s="119"/>
      <c r="H111" s="119"/>
      <c r="I111" s="119"/>
      <c r="J111" s="120">
        <f>J400</f>
        <v>0</v>
      </c>
      <c r="L111" s="117"/>
    </row>
    <row r="112" spans="2:12" s="9" customFormat="1" ht="24.9" customHeight="1">
      <c r="B112" s="113"/>
      <c r="D112" s="114" t="s">
        <v>4913</v>
      </c>
      <c r="E112" s="115"/>
      <c r="F112" s="115"/>
      <c r="G112" s="115"/>
      <c r="H112" s="115"/>
      <c r="I112" s="115"/>
      <c r="J112" s="116">
        <f>J405</f>
        <v>0</v>
      </c>
      <c r="L112" s="113"/>
    </row>
    <row r="113" spans="1:31" s="2" customFormat="1" ht="21.75" customHeight="1">
      <c r="A113" s="34"/>
      <c r="B113" s="35"/>
      <c r="C113" s="34"/>
      <c r="D113" s="34"/>
      <c r="E113" s="34"/>
      <c r="F113" s="34"/>
      <c r="G113" s="34"/>
      <c r="H113" s="34"/>
      <c r="I113" s="34"/>
      <c r="J113" s="34"/>
      <c r="K113" s="34"/>
      <c r="L113" s="96"/>
      <c r="S113" s="34"/>
      <c r="T113" s="34"/>
      <c r="U113" s="34"/>
      <c r="V113" s="34"/>
      <c r="W113" s="34"/>
      <c r="X113" s="34"/>
      <c r="Y113" s="34"/>
      <c r="Z113" s="34"/>
      <c r="AA113" s="34"/>
      <c r="AB113" s="34"/>
      <c r="AC113" s="34"/>
      <c r="AD113" s="34"/>
      <c r="AE113" s="34"/>
    </row>
    <row r="114" spans="1:31" s="2" customFormat="1" ht="6.9" customHeight="1">
      <c r="A114" s="34"/>
      <c r="B114" s="44"/>
      <c r="C114" s="45"/>
      <c r="D114" s="45"/>
      <c r="E114" s="45"/>
      <c r="F114" s="45"/>
      <c r="G114" s="45"/>
      <c r="H114" s="45"/>
      <c r="I114" s="45"/>
      <c r="J114" s="45"/>
      <c r="K114" s="45"/>
      <c r="L114" s="96"/>
      <c r="S114" s="34"/>
      <c r="T114" s="34"/>
      <c r="U114" s="34"/>
      <c r="V114" s="34"/>
      <c r="W114" s="34"/>
      <c r="X114" s="34"/>
      <c r="Y114" s="34"/>
      <c r="Z114" s="34"/>
      <c r="AA114" s="34"/>
      <c r="AB114" s="34"/>
      <c r="AC114" s="34"/>
      <c r="AD114" s="34"/>
      <c r="AE114" s="34"/>
    </row>
    <row r="118" spans="1:31" s="2" customFormat="1" ht="6.9" customHeight="1">
      <c r="A118" s="34"/>
      <c r="B118" s="46"/>
      <c r="C118" s="47"/>
      <c r="D118" s="47"/>
      <c r="E118" s="47"/>
      <c r="F118" s="47"/>
      <c r="G118" s="47"/>
      <c r="H118" s="47"/>
      <c r="I118" s="47"/>
      <c r="J118" s="47"/>
      <c r="K118" s="47"/>
      <c r="L118" s="96"/>
      <c r="S118" s="34"/>
      <c r="T118" s="34"/>
      <c r="U118" s="34"/>
      <c r="V118" s="34"/>
      <c r="W118" s="34"/>
      <c r="X118" s="34"/>
      <c r="Y118" s="34"/>
      <c r="Z118" s="34"/>
      <c r="AA118" s="34"/>
      <c r="AB118" s="34"/>
      <c r="AC118" s="34"/>
      <c r="AD118" s="34"/>
      <c r="AE118" s="34"/>
    </row>
    <row r="119" spans="1:31" s="2" customFormat="1" ht="24.9" customHeight="1">
      <c r="A119" s="34"/>
      <c r="B119" s="35"/>
      <c r="C119" s="23" t="s">
        <v>139</v>
      </c>
      <c r="D119" s="34"/>
      <c r="E119" s="34"/>
      <c r="F119" s="34"/>
      <c r="G119" s="34"/>
      <c r="H119" s="34"/>
      <c r="I119" s="34"/>
      <c r="J119" s="34"/>
      <c r="K119" s="34"/>
      <c r="L119" s="96"/>
      <c r="S119" s="34"/>
      <c r="T119" s="34"/>
      <c r="U119" s="34"/>
      <c r="V119" s="34"/>
      <c r="W119" s="34"/>
      <c r="X119" s="34"/>
      <c r="Y119" s="34"/>
      <c r="Z119" s="34"/>
      <c r="AA119" s="34"/>
      <c r="AB119" s="34"/>
      <c r="AC119" s="34"/>
      <c r="AD119" s="34"/>
      <c r="AE119" s="34"/>
    </row>
    <row r="120" spans="1:31" s="2" customFormat="1" ht="6.9" customHeight="1">
      <c r="A120" s="34"/>
      <c r="B120" s="35"/>
      <c r="C120" s="34"/>
      <c r="D120" s="34"/>
      <c r="E120" s="34"/>
      <c r="F120" s="34"/>
      <c r="G120" s="34"/>
      <c r="H120" s="34"/>
      <c r="I120" s="34"/>
      <c r="J120" s="34"/>
      <c r="K120" s="34"/>
      <c r="L120" s="96"/>
      <c r="S120" s="34"/>
      <c r="T120" s="34"/>
      <c r="U120" s="34"/>
      <c r="V120" s="34"/>
      <c r="W120" s="34"/>
      <c r="X120" s="34"/>
      <c r="Y120" s="34"/>
      <c r="Z120" s="34"/>
      <c r="AA120" s="34"/>
      <c r="AB120" s="34"/>
      <c r="AC120" s="34"/>
      <c r="AD120" s="34"/>
      <c r="AE120" s="34"/>
    </row>
    <row r="121" spans="1:31" s="2" customFormat="1" ht="12" customHeight="1">
      <c r="A121" s="34"/>
      <c r="B121" s="35"/>
      <c r="C121" s="29" t="s">
        <v>17</v>
      </c>
      <c r="D121" s="34"/>
      <c r="E121" s="34"/>
      <c r="F121" s="34"/>
      <c r="G121" s="34"/>
      <c r="H121" s="34"/>
      <c r="I121" s="34"/>
      <c r="J121" s="34"/>
      <c r="K121" s="34"/>
      <c r="L121" s="96"/>
      <c r="S121" s="34"/>
      <c r="T121" s="34"/>
      <c r="U121" s="34"/>
      <c r="V121" s="34"/>
      <c r="W121" s="34"/>
      <c r="X121" s="34"/>
      <c r="Y121" s="34"/>
      <c r="Z121" s="34"/>
      <c r="AA121" s="34"/>
      <c r="AB121" s="34"/>
      <c r="AC121" s="34"/>
      <c r="AD121" s="34"/>
      <c r="AE121" s="34"/>
    </row>
    <row r="122" spans="1:31" s="2" customFormat="1" ht="16.5" customHeight="1">
      <c r="A122" s="34"/>
      <c r="B122" s="35"/>
      <c r="C122" s="34"/>
      <c r="D122" s="34"/>
      <c r="E122" s="342" t="str">
        <f>E7</f>
        <v>Nové dialyzační středisko</v>
      </c>
      <c r="F122" s="343"/>
      <c r="G122" s="343"/>
      <c r="H122" s="343"/>
      <c r="I122" s="34"/>
      <c r="J122" s="34"/>
      <c r="K122" s="34"/>
      <c r="L122" s="96"/>
      <c r="S122" s="34"/>
      <c r="T122" s="34"/>
      <c r="U122" s="34"/>
      <c r="V122" s="34"/>
      <c r="W122" s="34"/>
      <c r="X122" s="34"/>
      <c r="Y122" s="34"/>
      <c r="Z122" s="34"/>
      <c r="AA122" s="34"/>
      <c r="AB122" s="34"/>
      <c r="AC122" s="34"/>
      <c r="AD122" s="34"/>
      <c r="AE122" s="34"/>
    </row>
    <row r="123" spans="2:12" s="1" customFormat="1" ht="12" customHeight="1">
      <c r="B123" s="22"/>
      <c r="C123" s="29" t="s">
        <v>126</v>
      </c>
      <c r="L123" s="22"/>
    </row>
    <row r="124" spans="1:31" s="2" customFormat="1" ht="16.5" customHeight="1">
      <c r="A124" s="34"/>
      <c r="B124" s="35"/>
      <c r="C124" s="34"/>
      <c r="D124" s="34"/>
      <c r="E124" s="342" t="s">
        <v>3032</v>
      </c>
      <c r="F124" s="344"/>
      <c r="G124" s="344"/>
      <c r="H124" s="344"/>
      <c r="I124" s="34"/>
      <c r="J124" s="34"/>
      <c r="K124" s="34"/>
      <c r="L124" s="96"/>
      <c r="S124" s="34"/>
      <c r="T124" s="34"/>
      <c r="U124" s="34"/>
      <c r="V124" s="34"/>
      <c r="W124" s="34"/>
      <c r="X124" s="34"/>
      <c r="Y124" s="34"/>
      <c r="Z124" s="34"/>
      <c r="AA124" s="34"/>
      <c r="AB124" s="34"/>
      <c r="AC124" s="34"/>
      <c r="AD124" s="34"/>
      <c r="AE124" s="34"/>
    </row>
    <row r="125" spans="1:31" s="2" customFormat="1" ht="12" customHeight="1">
      <c r="A125" s="34"/>
      <c r="B125" s="35"/>
      <c r="C125" s="29" t="s">
        <v>3033</v>
      </c>
      <c r="D125" s="34"/>
      <c r="E125" s="34"/>
      <c r="F125" s="34"/>
      <c r="G125" s="34"/>
      <c r="H125" s="34"/>
      <c r="I125" s="34"/>
      <c r="J125" s="34"/>
      <c r="K125" s="34"/>
      <c r="L125" s="96"/>
      <c r="S125" s="34"/>
      <c r="T125" s="34"/>
      <c r="U125" s="34"/>
      <c r="V125" s="34"/>
      <c r="W125" s="34"/>
      <c r="X125" s="34"/>
      <c r="Y125" s="34"/>
      <c r="Z125" s="34"/>
      <c r="AA125" s="34"/>
      <c r="AB125" s="34"/>
      <c r="AC125" s="34"/>
      <c r="AD125" s="34"/>
      <c r="AE125" s="34"/>
    </row>
    <row r="126" spans="1:31" s="2" customFormat="1" ht="16.5" customHeight="1">
      <c r="A126" s="34"/>
      <c r="B126" s="35"/>
      <c r="C126" s="34"/>
      <c r="D126" s="34"/>
      <c r="E126" s="304" t="str">
        <f>E11</f>
        <v>8 - VZT</v>
      </c>
      <c r="F126" s="344"/>
      <c r="G126" s="344"/>
      <c r="H126" s="344"/>
      <c r="I126" s="34"/>
      <c r="J126" s="34"/>
      <c r="K126" s="34"/>
      <c r="L126" s="96"/>
      <c r="S126" s="34"/>
      <c r="T126" s="34"/>
      <c r="U126" s="34"/>
      <c r="V126" s="34"/>
      <c r="W126" s="34"/>
      <c r="X126" s="34"/>
      <c r="Y126" s="34"/>
      <c r="Z126" s="34"/>
      <c r="AA126" s="34"/>
      <c r="AB126" s="34"/>
      <c r="AC126" s="34"/>
      <c r="AD126" s="34"/>
      <c r="AE126" s="34"/>
    </row>
    <row r="127" spans="1:31" s="2" customFormat="1" ht="6.9" customHeight="1">
      <c r="A127" s="34"/>
      <c r="B127" s="35"/>
      <c r="C127" s="34"/>
      <c r="D127" s="34"/>
      <c r="E127" s="34"/>
      <c r="F127" s="34"/>
      <c r="G127" s="34"/>
      <c r="H127" s="34"/>
      <c r="I127" s="34"/>
      <c r="J127" s="34"/>
      <c r="K127" s="34"/>
      <c r="L127" s="96"/>
      <c r="S127" s="34"/>
      <c r="T127" s="34"/>
      <c r="U127" s="34"/>
      <c r="V127" s="34"/>
      <c r="W127" s="34"/>
      <c r="X127" s="34"/>
      <c r="Y127" s="34"/>
      <c r="Z127" s="34"/>
      <c r="AA127" s="34"/>
      <c r="AB127" s="34"/>
      <c r="AC127" s="34"/>
      <c r="AD127" s="34"/>
      <c r="AE127" s="34"/>
    </row>
    <row r="128" spans="1:31" s="2" customFormat="1" ht="12" customHeight="1">
      <c r="A128" s="34"/>
      <c r="B128" s="35"/>
      <c r="C128" s="29" t="s">
        <v>21</v>
      </c>
      <c r="D128" s="34"/>
      <c r="E128" s="34"/>
      <c r="F128" s="27" t="str">
        <f>F14</f>
        <v xml:space="preserve"> </v>
      </c>
      <c r="G128" s="34"/>
      <c r="H128" s="34"/>
      <c r="I128" s="29" t="s">
        <v>23</v>
      </c>
      <c r="J128" s="52" t="str">
        <f>IF(J14="","",J14)</f>
        <v>7. 11. 2021</v>
      </c>
      <c r="K128" s="34"/>
      <c r="L128" s="96"/>
      <c r="S128" s="34"/>
      <c r="T128" s="34"/>
      <c r="U128" s="34"/>
      <c r="V128" s="34"/>
      <c r="W128" s="34"/>
      <c r="X128" s="34"/>
      <c r="Y128" s="34"/>
      <c r="Z128" s="34"/>
      <c r="AA128" s="34"/>
      <c r="AB128" s="34"/>
      <c r="AC128" s="34"/>
      <c r="AD128" s="34"/>
      <c r="AE128" s="34"/>
    </row>
    <row r="129" spans="1:31" s="2" customFormat="1" ht="6.9" customHeight="1">
      <c r="A129" s="34"/>
      <c r="B129" s="35"/>
      <c r="C129" s="34"/>
      <c r="D129" s="34"/>
      <c r="E129" s="34"/>
      <c r="F129" s="34"/>
      <c r="G129" s="34"/>
      <c r="H129" s="34"/>
      <c r="I129" s="34"/>
      <c r="J129" s="34"/>
      <c r="K129" s="34"/>
      <c r="L129" s="96"/>
      <c r="S129" s="34"/>
      <c r="T129" s="34"/>
      <c r="U129" s="34"/>
      <c r="V129" s="34"/>
      <c r="W129" s="34"/>
      <c r="X129" s="34"/>
      <c r="Y129" s="34"/>
      <c r="Z129" s="34"/>
      <c r="AA129" s="34"/>
      <c r="AB129" s="34"/>
      <c r="AC129" s="34"/>
      <c r="AD129" s="34"/>
      <c r="AE129" s="34"/>
    </row>
    <row r="130" spans="1:31" s="2" customFormat="1" ht="15.15" customHeight="1">
      <c r="A130" s="34"/>
      <c r="B130" s="35"/>
      <c r="C130" s="29" t="s">
        <v>25</v>
      </c>
      <c r="D130" s="34"/>
      <c r="E130" s="34"/>
      <c r="F130" s="27" t="str">
        <f>E17</f>
        <v>Klatovská nemocnice, a. s.</v>
      </c>
      <c r="G130" s="34"/>
      <c r="H130" s="34"/>
      <c r="I130" s="29" t="s">
        <v>31</v>
      </c>
      <c r="J130" s="32" t="str">
        <f>E23</f>
        <v>AGP nova spol. s r.o.</v>
      </c>
      <c r="K130" s="34"/>
      <c r="L130" s="96"/>
      <c r="S130" s="34"/>
      <c r="T130" s="34"/>
      <c r="U130" s="34"/>
      <c r="V130" s="34"/>
      <c r="W130" s="34"/>
      <c r="X130" s="34"/>
      <c r="Y130" s="34"/>
      <c r="Z130" s="34"/>
      <c r="AA130" s="34"/>
      <c r="AB130" s="34"/>
      <c r="AC130" s="34"/>
      <c r="AD130" s="34"/>
      <c r="AE130" s="34"/>
    </row>
    <row r="131" spans="1:31" s="2" customFormat="1" ht="15.15" customHeight="1">
      <c r="A131" s="34"/>
      <c r="B131" s="35"/>
      <c r="C131" s="29" t="s">
        <v>29</v>
      </c>
      <c r="D131" s="34"/>
      <c r="E131" s="34"/>
      <c r="F131" s="27" t="str">
        <f>IF(E20="","",E20)</f>
        <v>Vyplň údaj</v>
      </c>
      <c r="G131" s="34"/>
      <c r="H131" s="34"/>
      <c r="I131" s="29" t="s">
        <v>34</v>
      </c>
      <c r="J131" s="32" t="str">
        <f>E26</f>
        <v xml:space="preserve"> </v>
      </c>
      <c r="K131" s="34"/>
      <c r="L131" s="96"/>
      <c r="S131" s="34"/>
      <c r="T131" s="34"/>
      <c r="U131" s="34"/>
      <c r="V131" s="34"/>
      <c r="W131" s="34"/>
      <c r="X131" s="34"/>
      <c r="Y131" s="34"/>
      <c r="Z131" s="34"/>
      <c r="AA131" s="34"/>
      <c r="AB131" s="34"/>
      <c r="AC131" s="34"/>
      <c r="AD131" s="34"/>
      <c r="AE131" s="34"/>
    </row>
    <row r="132" spans="1:31" s="2" customFormat="1" ht="10.35" customHeight="1">
      <c r="A132" s="34"/>
      <c r="B132" s="35"/>
      <c r="C132" s="34"/>
      <c r="D132" s="34"/>
      <c r="E132" s="34"/>
      <c r="F132" s="34"/>
      <c r="G132" s="34"/>
      <c r="H132" s="34"/>
      <c r="I132" s="34"/>
      <c r="J132" s="34"/>
      <c r="K132" s="34"/>
      <c r="L132" s="96"/>
      <c r="S132" s="34"/>
      <c r="T132" s="34"/>
      <c r="U132" s="34"/>
      <c r="V132" s="34"/>
      <c r="W132" s="34"/>
      <c r="X132" s="34"/>
      <c r="Y132" s="34"/>
      <c r="Z132" s="34"/>
      <c r="AA132" s="34"/>
      <c r="AB132" s="34"/>
      <c r="AC132" s="34"/>
      <c r="AD132" s="34"/>
      <c r="AE132" s="34"/>
    </row>
    <row r="133" spans="1:31" s="11" customFormat="1" ht="29.25" customHeight="1">
      <c r="A133" s="121"/>
      <c r="B133" s="122"/>
      <c r="C133" s="123" t="s">
        <v>140</v>
      </c>
      <c r="D133" s="124" t="s">
        <v>57</v>
      </c>
      <c r="E133" s="124" t="s">
        <v>53</v>
      </c>
      <c r="F133" s="124" t="s">
        <v>54</v>
      </c>
      <c r="G133" s="124" t="s">
        <v>141</v>
      </c>
      <c r="H133" s="124" t="s">
        <v>142</v>
      </c>
      <c r="I133" s="124" t="s">
        <v>143</v>
      </c>
      <c r="J133" s="124" t="s">
        <v>130</v>
      </c>
      <c r="K133" s="125" t="s">
        <v>144</v>
      </c>
      <c r="L133" s="126"/>
      <c r="M133" s="59" t="s">
        <v>3</v>
      </c>
      <c r="N133" s="60" t="s">
        <v>42</v>
      </c>
      <c r="O133" s="60" t="s">
        <v>145</v>
      </c>
      <c r="P133" s="60" t="s">
        <v>146</v>
      </c>
      <c r="Q133" s="60" t="s">
        <v>147</v>
      </c>
      <c r="R133" s="60" t="s">
        <v>148</v>
      </c>
      <c r="S133" s="60" t="s">
        <v>149</v>
      </c>
      <c r="T133" s="61" t="s">
        <v>150</v>
      </c>
      <c r="U133" s="121"/>
      <c r="V133" s="121"/>
      <c r="W133" s="121"/>
      <c r="X133" s="121"/>
      <c r="Y133" s="121"/>
      <c r="Z133" s="121"/>
      <c r="AA133" s="121"/>
      <c r="AB133" s="121"/>
      <c r="AC133" s="121"/>
      <c r="AD133" s="121"/>
      <c r="AE133" s="121"/>
    </row>
    <row r="134" spans="1:63" s="2" customFormat="1" ht="22.8" customHeight="1">
      <c r="A134" s="34"/>
      <c r="B134" s="35"/>
      <c r="C134" s="66" t="s">
        <v>151</v>
      </c>
      <c r="D134" s="34"/>
      <c r="E134" s="34"/>
      <c r="F134" s="34"/>
      <c r="G134" s="34"/>
      <c r="H134" s="34"/>
      <c r="I134" s="34"/>
      <c r="J134" s="127">
        <f>BK134</f>
        <v>0</v>
      </c>
      <c r="K134" s="34"/>
      <c r="L134" s="35"/>
      <c r="M134" s="62"/>
      <c r="N134" s="53"/>
      <c r="O134" s="63"/>
      <c r="P134" s="128">
        <f>P135+P252+P372+P387+P405</f>
        <v>0</v>
      </c>
      <c r="Q134" s="63"/>
      <c r="R134" s="128">
        <f>R135+R252+R372+R387+R405</f>
        <v>0</v>
      </c>
      <c r="S134" s="63"/>
      <c r="T134" s="129">
        <f>T135+T252+T372+T387+T405</f>
        <v>0</v>
      </c>
      <c r="U134" s="34"/>
      <c r="V134" s="34"/>
      <c r="W134" s="34"/>
      <c r="X134" s="34"/>
      <c r="Y134" s="34"/>
      <c r="Z134" s="34"/>
      <c r="AA134" s="34"/>
      <c r="AB134" s="34"/>
      <c r="AC134" s="34"/>
      <c r="AD134" s="34"/>
      <c r="AE134" s="34"/>
      <c r="AT134" s="19" t="s">
        <v>71</v>
      </c>
      <c r="AU134" s="19" t="s">
        <v>131</v>
      </c>
      <c r="BK134" s="130">
        <f>BK135+BK252+BK372+BK387+BK405</f>
        <v>0</v>
      </c>
    </row>
    <row r="135" spans="2:63" s="12" customFormat="1" ht="25.95" customHeight="1">
      <c r="B135" s="131"/>
      <c r="D135" s="132" t="s">
        <v>71</v>
      </c>
      <c r="E135" s="133" t="s">
        <v>4009</v>
      </c>
      <c r="F135" s="133" t="s">
        <v>4914</v>
      </c>
      <c r="I135" s="134"/>
      <c r="J135" s="135">
        <f>BK135</f>
        <v>0</v>
      </c>
      <c r="L135" s="131"/>
      <c r="M135" s="136"/>
      <c r="N135" s="137"/>
      <c r="O135" s="137"/>
      <c r="P135" s="138">
        <f>P136+P148+P160+P171+P208+P247</f>
        <v>0</v>
      </c>
      <c r="Q135" s="137"/>
      <c r="R135" s="138">
        <f>R136+R148+R160+R171+R208+R247</f>
        <v>0</v>
      </c>
      <c r="S135" s="137"/>
      <c r="T135" s="139">
        <f>T136+T148+T160+T171+T208+T247</f>
        <v>0</v>
      </c>
      <c r="AR135" s="132" t="s">
        <v>15</v>
      </c>
      <c r="AT135" s="140" t="s">
        <v>71</v>
      </c>
      <c r="AU135" s="140" t="s">
        <v>72</v>
      </c>
      <c r="AY135" s="132" t="s">
        <v>154</v>
      </c>
      <c r="BK135" s="141">
        <f>BK136+BK148+BK160+BK171+BK208+BK247</f>
        <v>0</v>
      </c>
    </row>
    <row r="136" spans="2:63" s="12" customFormat="1" ht="22.8" customHeight="1">
      <c r="B136" s="131"/>
      <c r="D136" s="132" t="s">
        <v>71</v>
      </c>
      <c r="E136" s="142" t="s">
        <v>4282</v>
      </c>
      <c r="F136" s="142" t="s">
        <v>4915</v>
      </c>
      <c r="I136" s="134"/>
      <c r="J136" s="143">
        <f>BK136</f>
        <v>0</v>
      </c>
      <c r="L136" s="131"/>
      <c r="M136" s="136"/>
      <c r="N136" s="137"/>
      <c r="O136" s="137"/>
      <c r="P136" s="138">
        <f>SUM(P137:P147)</f>
        <v>0</v>
      </c>
      <c r="Q136" s="137"/>
      <c r="R136" s="138">
        <f>SUM(R137:R147)</f>
        <v>0</v>
      </c>
      <c r="S136" s="137"/>
      <c r="T136" s="139">
        <f>SUM(T137:T147)</f>
        <v>0</v>
      </c>
      <c r="AR136" s="132" t="s">
        <v>15</v>
      </c>
      <c r="AT136" s="140" t="s">
        <v>71</v>
      </c>
      <c r="AU136" s="140" t="s">
        <v>15</v>
      </c>
      <c r="AY136" s="132" t="s">
        <v>154</v>
      </c>
      <c r="BK136" s="141">
        <f>SUM(BK137:BK147)</f>
        <v>0</v>
      </c>
    </row>
    <row r="137" spans="1:65" s="2" customFormat="1" ht="101.25" customHeight="1">
      <c r="A137" s="34"/>
      <c r="B137" s="144"/>
      <c r="C137" s="145" t="s">
        <v>72</v>
      </c>
      <c r="D137" s="145" t="s">
        <v>157</v>
      </c>
      <c r="E137" s="146" t="s">
        <v>4916</v>
      </c>
      <c r="F137" s="147" t="s">
        <v>4917</v>
      </c>
      <c r="G137" s="148" t="s">
        <v>3834</v>
      </c>
      <c r="H137" s="149">
        <v>1</v>
      </c>
      <c r="I137" s="150"/>
      <c r="J137" s="151">
        <f aca="true" t="shared" si="0" ref="J137:J147">ROUND(I137*H137,2)</f>
        <v>0</v>
      </c>
      <c r="K137" s="147" t="s">
        <v>3</v>
      </c>
      <c r="L137" s="35"/>
      <c r="M137" s="152" t="s">
        <v>3</v>
      </c>
      <c r="N137" s="153" t="s">
        <v>43</v>
      </c>
      <c r="O137" s="55"/>
      <c r="P137" s="154">
        <f aca="true" t="shared" si="1" ref="P137:P147">O137*H137</f>
        <v>0</v>
      </c>
      <c r="Q137" s="154">
        <v>0</v>
      </c>
      <c r="R137" s="154">
        <f aca="true" t="shared" si="2" ref="R137:R147">Q137*H137</f>
        <v>0</v>
      </c>
      <c r="S137" s="154">
        <v>0</v>
      </c>
      <c r="T137" s="155">
        <f aca="true" t="shared" si="3" ref="T137:T147">S137*H137</f>
        <v>0</v>
      </c>
      <c r="U137" s="34"/>
      <c r="V137" s="34"/>
      <c r="W137" s="34"/>
      <c r="X137" s="34"/>
      <c r="Y137" s="34"/>
      <c r="Z137" s="34"/>
      <c r="AA137" s="34"/>
      <c r="AB137" s="34"/>
      <c r="AC137" s="34"/>
      <c r="AD137" s="34"/>
      <c r="AE137" s="34"/>
      <c r="AR137" s="156" t="s">
        <v>93</v>
      </c>
      <c r="AT137" s="156" t="s">
        <v>157</v>
      </c>
      <c r="AU137" s="156" t="s">
        <v>80</v>
      </c>
      <c r="AY137" s="19" t="s">
        <v>154</v>
      </c>
      <c r="BE137" s="157">
        <f aca="true" t="shared" si="4" ref="BE137:BE147">IF(N137="základní",J137,0)</f>
        <v>0</v>
      </c>
      <c r="BF137" s="157">
        <f aca="true" t="shared" si="5" ref="BF137:BF147">IF(N137="snížená",J137,0)</f>
        <v>0</v>
      </c>
      <c r="BG137" s="157">
        <f aca="true" t="shared" si="6" ref="BG137:BG147">IF(N137="zákl. přenesená",J137,0)</f>
        <v>0</v>
      </c>
      <c r="BH137" s="157">
        <f aca="true" t="shared" si="7" ref="BH137:BH147">IF(N137="sníž. přenesená",J137,0)</f>
        <v>0</v>
      </c>
      <c r="BI137" s="157">
        <f aca="true" t="shared" si="8" ref="BI137:BI147">IF(N137="nulová",J137,0)</f>
        <v>0</v>
      </c>
      <c r="BJ137" s="19" t="s">
        <v>15</v>
      </c>
      <c r="BK137" s="157">
        <f aca="true" t="shared" si="9" ref="BK137:BK147">ROUND(I137*H137,2)</f>
        <v>0</v>
      </c>
      <c r="BL137" s="19" t="s">
        <v>93</v>
      </c>
      <c r="BM137" s="156" t="s">
        <v>80</v>
      </c>
    </row>
    <row r="138" spans="1:65" s="2" customFormat="1" ht="24.15" customHeight="1">
      <c r="A138" s="34"/>
      <c r="B138" s="144"/>
      <c r="C138" s="145" t="s">
        <v>72</v>
      </c>
      <c r="D138" s="145" t="s">
        <v>157</v>
      </c>
      <c r="E138" s="146" t="s">
        <v>4918</v>
      </c>
      <c r="F138" s="147" t="s">
        <v>4919</v>
      </c>
      <c r="G138" s="148" t="s">
        <v>3834</v>
      </c>
      <c r="H138" s="149">
        <v>3</v>
      </c>
      <c r="I138" s="150"/>
      <c r="J138" s="151">
        <f t="shared" si="0"/>
        <v>0</v>
      </c>
      <c r="K138" s="147" t="s">
        <v>3</v>
      </c>
      <c r="L138" s="35"/>
      <c r="M138" s="152" t="s">
        <v>3</v>
      </c>
      <c r="N138" s="153" t="s">
        <v>43</v>
      </c>
      <c r="O138" s="55"/>
      <c r="P138" s="154">
        <f t="shared" si="1"/>
        <v>0</v>
      </c>
      <c r="Q138" s="154">
        <v>0</v>
      </c>
      <c r="R138" s="154">
        <f t="shared" si="2"/>
        <v>0</v>
      </c>
      <c r="S138" s="154">
        <v>0</v>
      </c>
      <c r="T138" s="155">
        <f t="shared" si="3"/>
        <v>0</v>
      </c>
      <c r="U138" s="34"/>
      <c r="V138" s="34"/>
      <c r="W138" s="34"/>
      <c r="X138" s="34"/>
      <c r="Y138" s="34"/>
      <c r="Z138" s="34"/>
      <c r="AA138" s="34"/>
      <c r="AB138" s="34"/>
      <c r="AC138" s="34"/>
      <c r="AD138" s="34"/>
      <c r="AE138" s="34"/>
      <c r="AR138" s="156" t="s">
        <v>93</v>
      </c>
      <c r="AT138" s="156" t="s">
        <v>157</v>
      </c>
      <c r="AU138" s="156" t="s">
        <v>80</v>
      </c>
      <c r="AY138" s="19" t="s">
        <v>154</v>
      </c>
      <c r="BE138" s="157">
        <f t="shared" si="4"/>
        <v>0</v>
      </c>
      <c r="BF138" s="157">
        <f t="shared" si="5"/>
        <v>0</v>
      </c>
      <c r="BG138" s="157">
        <f t="shared" si="6"/>
        <v>0</v>
      </c>
      <c r="BH138" s="157">
        <f t="shared" si="7"/>
        <v>0</v>
      </c>
      <c r="BI138" s="157">
        <f t="shared" si="8"/>
        <v>0</v>
      </c>
      <c r="BJ138" s="19" t="s">
        <v>15</v>
      </c>
      <c r="BK138" s="157">
        <f t="shared" si="9"/>
        <v>0</v>
      </c>
      <c r="BL138" s="19" t="s">
        <v>93</v>
      </c>
      <c r="BM138" s="156" t="s">
        <v>93</v>
      </c>
    </row>
    <row r="139" spans="1:65" s="2" customFormat="1" ht="24.15" customHeight="1">
      <c r="A139" s="34"/>
      <c r="B139" s="144"/>
      <c r="C139" s="145" t="s">
        <v>72</v>
      </c>
      <c r="D139" s="145" t="s">
        <v>157</v>
      </c>
      <c r="E139" s="146" t="s">
        <v>4920</v>
      </c>
      <c r="F139" s="147" t="s">
        <v>4921</v>
      </c>
      <c r="G139" s="148" t="s">
        <v>3834</v>
      </c>
      <c r="H139" s="149">
        <v>10</v>
      </c>
      <c r="I139" s="150"/>
      <c r="J139" s="151">
        <f t="shared" si="0"/>
        <v>0</v>
      </c>
      <c r="K139" s="147" t="s">
        <v>3</v>
      </c>
      <c r="L139" s="35"/>
      <c r="M139" s="152" t="s">
        <v>3</v>
      </c>
      <c r="N139" s="153" t="s">
        <v>43</v>
      </c>
      <c r="O139" s="55"/>
      <c r="P139" s="154">
        <f t="shared" si="1"/>
        <v>0</v>
      </c>
      <c r="Q139" s="154">
        <v>0</v>
      </c>
      <c r="R139" s="154">
        <f t="shared" si="2"/>
        <v>0</v>
      </c>
      <c r="S139" s="154">
        <v>0</v>
      </c>
      <c r="T139" s="155">
        <f t="shared" si="3"/>
        <v>0</v>
      </c>
      <c r="U139" s="34"/>
      <c r="V139" s="34"/>
      <c r="W139" s="34"/>
      <c r="X139" s="34"/>
      <c r="Y139" s="34"/>
      <c r="Z139" s="34"/>
      <c r="AA139" s="34"/>
      <c r="AB139" s="34"/>
      <c r="AC139" s="34"/>
      <c r="AD139" s="34"/>
      <c r="AE139" s="34"/>
      <c r="AR139" s="156" t="s">
        <v>93</v>
      </c>
      <c r="AT139" s="156" t="s">
        <v>157</v>
      </c>
      <c r="AU139" s="156" t="s">
        <v>80</v>
      </c>
      <c r="AY139" s="19" t="s">
        <v>154</v>
      </c>
      <c r="BE139" s="157">
        <f t="shared" si="4"/>
        <v>0</v>
      </c>
      <c r="BF139" s="157">
        <f t="shared" si="5"/>
        <v>0</v>
      </c>
      <c r="BG139" s="157">
        <f t="shared" si="6"/>
        <v>0</v>
      </c>
      <c r="BH139" s="157">
        <f t="shared" si="7"/>
        <v>0</v>
      </c>
      <c r="BI139" s="157">
        <f t="shared" si="8"/>
        <v>0</v>
      </c>
      <c r="BJ139" s="19" t="s">
        <v>15</v>
      </c>
      <c r="BK139" s="157">
        <f t="shared" si="9"/>
        <v>0</v>
      </c>
      <c r="BL139" s="19" t="s">
        <v>93</v>
      </c>
      <c r="BM139" s="156" t="s">
        <v>107</v>
      </c>
    </row>
    <row r="140" spans="1:65" s="2" customFormat="1" ht="24.15" customHeight="1">
      <c r="A140" s="34"/>
      <c r="B140" s="144"/>
      <c r="C140" s="145" t="s">
        <v>72</v>
      </c>
      <c r="D140" s="145" t="s">
        <v>157</v>
      </c>
      <c r="E140" s="146" t="s">
        <v>4922</v>
      </c>
      <c r="F140" s="147" t="s">
        <v>4923</v>
      </c>
      <c r="G140" s="148" t="s">
        <v>3834</v>
      </c>
      <c r="H140" s="149">
        <v>2</v>
      </c>
      <c r="I140" s="150"/>
      <c r="J140" s="151">
        <f t="shared" si="0"/>
        <v>0</v>
      </c>
      <c r="K140" s="147" t="s">
        <v>3</v>
      </c>
      <c r="L140" s="35"/>
      <c r="M140" s="152" t="s">
        <v>3</v>
      </c>
      <c r="N140" s="153" t="s">
        <v>43</v>
      </c>
      <c r="O140" s="55"/>
      <c r="P140" s="154">
        <f t="shared" si="1"/>
        <v>0</v>
      </c>
      <c r="Q140" s="154">
        <v>0</v>
      </c>
      <c r="R140" s="154">
        <f t="shared" si="2"/>
        <v>0</v>
      </c>
      <c r="S140" s="154">
        <v>0</v>
      </c>
      <c r="T140" s="155">
        <f t="shared" si="3"/>
        <v>0</v>
      </c>
      <c r="U140" s="34"/>
      <c r="V140" s="34"/>
      <c r="W140" s="34"/>
      <c r="X140" s="34"/>
      <c r="Y140" s="34"/>
      <c r="Z140" s="34"/>
      <c r="AA140" s="34"/>
      <c r="AB140" s="34"/>
      <c r="AC140" s="34"/>
      <c r="AD140" s="34"/>
      <c r="AE140" s="34"/>
      <c r="AR140" s="156" t="s">
        <v>93</v>
      </c>
      <c r="AT140" s="156" t="s">
        <v>157</v>
      </c>
      <c r="AU140" s="156" t="s">
        <v>80</v>
      </c>
      <c r="AY140" s="19" t="s">
        <v>154</v>
      </c>
      <c r="BE140" s="157">
        <f t="shared" si="4"/>
        <v>0</v>
      </c>
      <c r="BF140" s="157">
        <f t="shared" si="5"/>
        <v>0</v>
      </c>
      <c r="BG140" s="157">
        <f t="shared" si="6"/>
        <v>0</v>
      </c>
      <c r="BH140" s="157">
        <f t="shared" si="7"/>
        <v>0</v>
      </c>
      <c r="BI140" s="157">
        <f t="shared" si="8"/>
        <v>0</v>
      </c>
      <c r="BJ140" s="19" t="s">
        <v>15</v>
      </c>
      <c r="BK140" s="157">
        <f t="shared" si="9"/>
        <v>0</v>
      </c>
      <c r="BL140" s="19" t="s">
        <v>93</v>
      </c>
      <c r="BM140" s="156" t="s">
        <v>113</v>
      </c>
    </row>
    <row r="141" spans="1:65" s="2" customFormat="1" ht="24.15" customHeight="1">
      <c r="A141" s="34"/>
      <c r="B141" s="144"/>
      <c r="C141" s="145" t="s">
        <v>72</v>
      </c>
      <c r="D141" s="145" t="s">
        <v>157</v>
      </c>
      <c r="E141" s="146" t="s">
        <v>4924</v>
      </c>
      <c r="F141" s="147" t="s">
        <v>4925</v>
      </c>
      <c r="G141" s="148" t="s">
        <v>3834</v>
      </c>
      <c r="H141" s="149">
        <v>3</v>
      </c>
      <c r="I141" s="150"/>
      <c r="J141" s="151">
        <f t="shared" si="0"/>
        <v>0</v>
      </c>
      <c r="K141" s="147" t="s">
        <v>3</v>
      </c>
      <c r="L141" s="35"/>
      <c r="M141" s="152" t="s">
        <v>3</v>
      </c>
      <c r="N141" s="153" t="s">
        <v>43</v>
      </c>
      <c r="O141" s="55"/>
      <c r="P141" s="154">
        <f t="shared" si="1"/>
        <v>0</v>
      </c>
      <c r="Q141" s="154">
        <v>0</v>
      </c>
      <c r="R141" s="154">
        <f t="shared" si="2"/>
        <v>0</v>
      </c>
      <c r="S141" s="154">
        <v>0</v>
      </c>
      <c r="T141" s="155">
        <f t="shared" si="3"/>
        <v>0</v>
      </c>
      <c r="U141" s="34"/>
      <c r="V141" s="34"/>
      <c r="W141" s="34"/>
      <c r="X141" s="34"/>
      <c r="Y141" s="34"/>
      <c r="Z141" s="34"/>
      <c r="AA141" s="34"/>
      <c r="AB141" s="34"/>
      <c r="AC141" s="34"/>
      <c r="AD141" s="34"/>
      <c r="AE141" s="34"/>
      <c r="AR141" s="156" t="s">
        <v>93</v>
      </c>
      <c r="AT141" s="156" t="s">
        <v>157</v>
      </c>
      <c r="AU141" s="156" t="s">
        <v>80</v>
      </c>
      <c r="AY141" s="19" t="s">
        <v>154</v>
      </c>
      <c r="BE141" s="157">
        <f t="shared" si="4"/>
        <v>0</v>
      </c>
      <c r="BF141" s="157">
        <f t="shared" si="5"/>
        <v>0</v>
      </c>
      <c r="BG141" s="157">
        <f t="shared" si="6"/>
        <v>0</v>
      </c>
      <c r="BH141" s="157">
        <f t="shared" si="7"/>
        <v>0</v>
      </c>
      <c r="BI141" s="157">
        <f t="shared" si="8"/>
        <v>0</v>
      </c>
      <c r="BJ141" s="19" t="s">
        <v>15</v>
      </c>
      <c r="BK141" s="157">
        <f t="shared" si="9"/>
        <v>0</v>
      </c>
      <c r="BL141" s="19" t="s">
        <v>93</v>
      </c>
      <c r="BM141" s="156" t="s">
        <v>249</v>
      </c>
    </row>
    <row r="142" spans="1:65" s="2" customFormat="1" ht="24.15" customHeight="1">
      <c r="A142" s="34"/>
      <c r="B142" s="144"/>
      <c r="C142" s="145" t="s">
        <v>72</v>
      </c>
      <c r="D142" s="145" t="s">
        <v>157</v>
      </c>
      <c r="E142" s="146" t="s">
        <v>4926</v>
      </c>
      <c r="F142" s="147" t="s">
        <v>4927</v>
      </c>
      <c r="G142" s="148" t="s">
        <v>3834</v>
      </c>
      <c r="H142" s="149">
        <v>11</v>
      </c>
      <c r="I142" s="150"/>
      <c r="J142" s="151">
        <f t="shared" si="0"/>
        <v>0</v>
      </c>
      <c r="K142" s="147" t="s">
        <v>3</v>
      </c>
      <c r="L142" s="35"/>
      <c r="M142" s="152" t="s">
        <v>3</v>
      </c>
      <c r="N142" s="153" t="s">
        <v>43</v>
      </c>
      <c r="O142" s="55"/>
      <c r="P142" s="154">
        <f t="shared" si="1"/>
        <v>0</v>
      </c>
      <c r="Q142" s="154">
        <v>0</v>
      </c>
      <c r="R142" s="154">
        <f t="shared" si="2"/>
        <v>0</v>
      </c>
      <c r="S142" s="154">
        <v>0</v>
      </c>
      <c r="T142" s="155">
        <f t="shared" si="3"/>
        <v>0</v>
      </c>
      <c r="U142" s="34"/>
      <c r="V142" s="34"/>
      <c r="W142" s="34"/>
      <c r="X142" s="34"/>
      <c r="Y142" s="34"/>
      <c r="Z142" s="34"/>
      <c r="AA142" s="34"/>
      <c r="AB142" s="34"/>
      <c r="AC142" s="34"/>
      <c r="AD142" s="34"/>
      <c r="AE142" s="34"/>
      <c r="AR142" s="156" t="s">
        <v>93</v>
      </c>
      <c r="AT142" s="156" t="s">
        <v>157</v>
      </c>
      <c r="AU142" s="156" t="s">
        <v>80</v>
      </c>
      <c r="AY142" s="19" t="s">
        <v>154</v>
      </c>
      <c r="BE142" s="157">
        <f t="shared" si="4"/>
        <v>0</v>
      </c>
      <c r="BF142" s="157">
        <f t="shared" si="5"/>
        <v>0</v>
      </c>
      <c r="BG142" s="157">
        <f t="shared" si="6"/>
        <v>0</v>
      </c>
      <c r="BH142" s="157">
        <f t="shared" si="7"/>
        <v>0</v>
      </c>
      <c r="BI142" s="157">
        <f t="shared" si="8"/>
        <v>0</v>
      </c>
      <c r="BJ142" s="19" t="s">
        <v>15</v>
      </c>
      <c r="BK142" s="157">
        <f t="shared" si="9"/>
        <v>0</v>
      </c>
      <c r="BL142" s="19" t="s">
        <v>93</v>
      </c>
      <c r="BM142" s="156" t="s">
        <v>260</v>
      </c>
    </row>
    <row r="143" spans="1:65" s="2" customFormat="1" ht="24.15" customHeight="1">
      <c r="A143" s="34"/>
      <c r="B143" s="144"/>
      <c r="C143" s="145" t="s">
        <v>72</v>
      </c>
      <c r="D143" s="145" t="s">
        <v>157</v>
      </c>
      <c r="E143" s="146" t="s">
        <v>4928</v>
      </c>
      <c r="F143" s="147" t="s">
        <v>4929</v>
      </c>
      <c r="G143" s="148" t="s">
        <v>3834</v>
      </c>
      <c r="H143" s="149">
        <v>4</v>
      </c>
      <c r="I143" s="150"/>
      <c r="J143" s="151">
        <f t="shared" si="0"/>
        <v>0</v>
      </c>
      <c r="K143" s="147" t="s">
        <v>3</v>
      </c>
      <c r="L143" s="35"/>
      <c r="M143" s="152" t="s">
        <v>3</v>
      </c>
      <c r="N143" s="153" t="s">
        <v>43</v>
      </c>
      <c r="O143" s="55"/>
      <c r="P143" s="154">
        <f t="shared" si="1"/>
        <v>0</v>
      </c>
      <c r="Q143" s="154">
        <v>0</v>
      </c>
      <c r="R143" s="154">
        <f t="shared" si="2"/>
        <v>0</v>
      </c>
      <c r="S143" s="154">
        <v>0</v>
      </c>
      <c r="T143" s="155">
        <f t="shared" si="3"/>
        <v>0</v>
      </c>
      <c r="U143" s="34"/>
      <c r="V143" s="34"/>
      <c r="W143" s="34"/>
      <c r="X143" s="34"/>
      <c r="Y143" s="34"/>
      <c r="Z143" s="34"/>
      <c r="AA143" s="34"/>
      <c r="AB143" s="34"/>
      <c r="AC143" s="34"/>
      <c r="AD143" s="34"/>
      <c r="AE143" s="34"/>
      <c r="AR143" s="156" t="s">
        <v>93</v>
      </c>
      <c r="AT143" s="156" t="s">
        <v>157</v>
      </c>
      <c r="AU143" s="156" t="s">
        <v>80</v>
      </c>
      <c r="AY143" s="19" t="s">
        <v>154</v>
      </c>
      <c r="BE143" s="157">
        <f t="shared" si="4"/>
        <v>0</v>
      </c>
      <c r="BF143" s="157">
        <f t="shared" si="5"/>
        <v>0</v>
      </c>
      <c r="BG143" s="157">
        <f t="shared" si="6"/>
        <v>0</v>
      </c>
      <c r="BH143" s="157">
        <f t="shared" si="7"/>
        <v>0</v>
      </c>
      <c r="BI143" s="157">
        <f t="shared" si="8"/>
        <v>0</v>
      </c>
      <c r="BJ143" s="19" t="s">
        <v>15</v>
      </c>
      <c r="BK143" s="157">
        <f t="shared" si="9"/>
        <v>0</v>
      </c>
      <c r="BL143" s="19" t="s">
        <v>93</v>
      </c>
      <c r="BM143" s="156" t="s">
        <v>271</v>
      </c>
    </row>
    <row r="144" spans="1:65" s="2" customFormat="1" ht="16.5" customHeight="1">
      <c r="A144" s="34"/>
      <c r="B144" s="144"/>
      <c r="C144" s="145" t="s">
        <v>72</v>
      </c>
      <c r="D144" s="145" t="s">
        <v>157</v>
      </c>
      <c r="E144" s="146" t="s">
        <v>4930</v>
      </c>
      <c r="F144" s="147" t="s">
        <v>4931</v>
      </c>
      <c r="G144" s="148" t="s">
        <v>3834</v>
      </c>
      <c r="H144" s="149">
        <v>2</v>
      </c>
      <c r="I144" s="150"/>
      <c r="J144" s="151">
        <f t="shared" si="0"/>
        <v>0</v>
      </c>
      <c r="K144" s="147" t="s">
        <v>3</v>
      </c>
      <c r="L144" s="35"/>
      <c r="M144" s="152" t="s">
        <v>3</v>
      </c>
      <c r="N144" s="153" t="s">
        <v>43</v>
      </c>
      <c r="O144" s="55"/>
      <c r="P144" s="154">
        <f t="shared" si="1"/>
        <v>0</v>
      </c>
      <c r="Q144" s="154">
        <v>0</v>
      </c>
      <c r="R144" s="154">
        <f t="shared" si="2"/>
        <v>0</v>
      </c>
      <c r="S144" s="154">
        <v>0</v>
      </c>
      <c r="T144" s="155">
        <f t="shared" si="3"/>
        <v>0</v>
      </c>
      <c r="U144" s="34"/>
      <c r="V144" s="34"/>
      <c r="W144" s="34"/>
      <c r="X144" s="34"/>
      <c r="Y144" s="34"/>
      <c r="Z144" s="34"/>
      <c r="AA144" s="34"/>
      <c r="AB144" s="34"/>
      <c r="AC144" s="34"/>
      <c r="AD144" s="34"/>
      <c r="AE144" s="34"/>
      <c r="AR144" s="156" t="s">
        <v>93</v>
      </c>
      <c r="AT144" s="156" t="s">
        <v>157</v>
      </c>
      <c r="AU144" s="156" t="s">
        <v>80</v>
      </c>
      <c r="AY144" s="19" t="s">
        <v>154</v>
      </c>
      <c r="BE144" s="157">
        <f t="shared" si="4"/>
        <v>0</v>
      </c>
      <c r="BF144" s="157">
        <f t="shared" si="5"/>
        <v>0</v>
      </c>
      <c r="BG144" s="157">
        <f t="shared" si="6"/>
        <v>0</v>
      </c>
      <c r="BH144" s="157">
        <f t="shared" si="7"/>
        <v>0</v>
      </c>
      <c r="BI144" s="157">
        <f t="shared" si="8"/>
        <v>0</v>
      </c>
      <c r="BJ144" s="19" t="s">
        <v>15</v>
      </c>
      <c r="BK144" s="157">
        <f t="shared" si="9"/>
        <v>0</v>
      </c>
      <c r="BL144" s="19" t="s">
        <v>93</v>
      </c>
      <c r="BM144" s="156" t="s">
        <v>180</v>
      </c>
    </row>
    <row r="145" spans="1:65" s="2" customFormat="1" ht="16.5" customHeight="1">
      <c r="A145" s="34"/>
      <c r="B145" s="144"/>
      <c r="C145" s="145" t="s">
        <v>72</v>
      </c>
      <c r="D145" s="145" t="s">
        <v>157</v>
      </c>
      <c r="E145" s="146" t="s">
        <v>4932</v>
      </c>
      <c r="F145" s="147" t="s">
        <v>4933</v>
      </c>
      <c r="G145" s="148" t="s">
        <v>3834</v>
      </c>
      <c r="H145" s="149">
        <v>3</v>
      </c>
      <c r="I145" s="150"/>
      <c r="J145" s="151">
        <f t="shared" si="0"/>
        <v>0</v>
      </c>
      <c r="K145" s="147" t="s">
        <v>3</v>
      </c>
      <c r="L145" s="35"/>
      <c r="M145" s="152" t="s">
        <v>3</v>
      </c>
      <c r="N145" s="153" t="s">
        <v>43</v>
      </c>
      <c r="O145" s="55"/>
      <c r="P145" s="154">
        <f t="shared" si="1"/>
        <v>0</v>
      </c>
      <c r="Q145" s="154">
        <v>0</v>
      </c>
      <c r="R145" s="154">
        <f t="shared" si="2"/>
        <v>0</v>
      </c>
      <c r="S145" s="154">
        <v>0</v>
      </c>
      <c r="T145" s="155">
        <f t="shared" si="3"/>
        <v>0</v>
      </c>
      <c r="U145" s="34"/>
      <c r="V145" s="34"/>
      <c r="W145" s="34"/>
      <c r="X145" s="34"/>
      <c r="Y145" s="34"/>
      <c r="Z145" s="34"/>
      <c r="AA145" s="34"/>
      <c r="AB145" s="34"/>
      <c r="AC145" s="34"/>
      <c r="AD145" s="34"/>
      <c r="AE145" s="34"/>
      <c r="AR145" s="156" t="s">
        <v>93</v>
      </c>
      <c r="AT145" s="156" t="s">
        <v>157</v>
      </c>
      <c r="AU145" s="156" t="s">
        <v>80</v>
      </c>
      <c r="AY145" s="19" t="s">
        <v>154</v>
      </c>
      <c r="BE145" s="157">
        <f t="shared" si="4"/>
        <v>0</v>
      </c>
      <c r="BF145" s="157">
        <f t="shared" si="5"/>
        <v>0</v>
      </c>
      <c r="BG145" s="157">
        <f t="shared" si="6"/>
        <v>0</v>
      </c>
      <c r="BH145" s="157">
        <f t="shared" si="7"/>
        <v>0</v>
      </c>
      <c r="BI145" s="157">
        <f t="shared" si="8"/>
        <v>0</v>
      </c>
      <c r="BJ145" s="19" t="s">
        <v>15</v>
      </c>
      <c r="BK145" s="157">
        <f t="shared" si="9"/>
        <v>0</v>
      </c>
      <c r="BL145" s="19" t="s">
        <v>93</v>
      </c>
      <c r="BM145" s="156" t="s">
        <v>156</v>
      </c>
    </row>
    <row r="146" spans="1:65" s="2" customFormat="1" ht="16.5" customHeight="1">
      <c r="A146" s="34"/>
      <c r="B146" s="144"/>
      <c r="C146" s="145" t="s">
        <v>72</v>
      </c>
      <c r="D146" s="145" t="s">
        <v>157</v>
      </c>
      <c r="E146" s="146" t="s">
        <v>4934</v>
      </c>
      <c r="F146" s="147" t="s">
        <v>4935</v>
      </c>
      <c r="G146" s="148" t="s">
        <v>3834</v>
      </c>
      <c r="H146" s="149">
        <v>8</v>
      </c>
      <c r="I146" s="150"/>
      <c r="J146" s="151">
        <f t="shared" si="0"/>
        <v>0</v>
      </c>
      <c r="K146" s="147" t="s">
        <v>3</v>
      </c>
      <c r="L146" s="35"/>
      <c r="M146" s="152" t="s">
        <v>3</v>
      </c>
      <c r="N146" s="153" t="s">
        <v>43</v>
      </c>
      <c r="O146" s="55"/>
      <c r="P146" s="154">
        <f t="shared" si="1"/>
        <v>0</v>
      </c>
      <c r="Q146" s="154">
        <v>0</v>
      </c>
      <c r="R146" s="154">
        <f t="shared" si="2"/>
        <v>0</v>
      </c>
      <c r="S146" s="154">
        <v>0</v>
      </c>
      <c r="T146" s="155">
        <f t="shared" si="3"/>
        <v>0</v>
      </c>
      <c r="U146" s="34"/>
      <c r="V146" s="34"/>
      <c r="W146" s="34"/>
      <c r="X146" s="34"/>
      <c r="Y146" s="34"/>
      <c r="Z146" s="34"/>
      <c r="AA146" s="34"/>
      <c r="AB146" s="34"/>
      <c r="AC146" s="34"/>
      <c r="AD146" s="34"/>
      <c r="AE146" s="34"/>
      <c r="AR146" s="156" t="s">
        <v>93</v>
      </c>
      <c r="AT146" s="156" t="s">
        <v>157</v>
      </c>
      <c r="AU146" s="156" t="s">
        <v>80</v>
      </c>
      <c r="AY146" s="19" t="s">
        <v>154</v>
      </c>
      <c r="BE146" s="157">
        <f t="shared" si="4"/>
        <v>0</v>
      </c>
      <c r="BF146" s="157">
        <f t="shared" si="5"/>
        <v>0</v>
      </c>
      <c r="BG146" s="157">
        <f t="shared" si="6"/>
        <v>0</v>
      </c>
      <c r="BH146" s="157">
        <f t="shared" si="7"/>
        <v>0</v>
      </c>
      <c r="BI146" s="157">
        <f t="shared" si="8"/>
        <v>0</v>
      </c>
      <c r="BJ146" s="19" t="s">
        <v>15</v>
      </c>
      <c r="BK146" s="157">
        <f t="shared" si="9"/>
        <v>0</v>
      </c>
      <c r="BL146" s="19" t="s">
        <v>93</v>
      </c>
      <c r="BM146" s="156" t="s">
        <v>439</v>
      </c>
    </row>
    <row r="147" spans="1:65" s="2" customFormat="1" ht="16.5" customHeight="1">
      <c r="A147" s="34"/>
      <c r="B147" s="144"/>
      <c r="C147" s="145" t="s">
        <v>72</v>
      </c>
      <c r="D147" s="145" t="s">
        <v>157</v>
      </c>
      <c r="E147" s="146" t="s">
        <v>4936</v>
      </c>
      <c r="F147" s="147" t="s">
        <v>4937</v>
      </c>
      <c r="G147" s="148" t="s">
        <v>3834</v>
      </c>
      <c r="H147" s="149">
        <v>1</v>
      </c>
      <c r="I147" s="150"/>
      <c r="J147" s="151">
        <f t="shared" si="0"/>
        <v>0</v>
      </c>
      <c r="K147" s="147" t="s">
        <v>3</v>
      </c>
      <c r="L147" s="35"/>
      <c r="M147" s="152" t="s">
        <v>3</v>
      </c>
      <c r="N147" s="153" t="s">
        <v>43</v>
      </c>
      <c r="O147" s="55"/>
      <c r="P147" s="154">
        <f t="shared" si="1"/>
        <v>0</v>
      </c>
      <c r="Q147" s="154">
        <v>0</v>
      </c>
      <c r="R147" s="154">
        <f t="shared" si="2"/>
        <v>0</v>
      </c>
      <c r="S147" s="154">
        <v>0</v>
      </c>
      <c r="T147" s="155">
        <f t="shared" si="3"/>
        <v>0</v>
      </c>
      <c r="U147" s="34"/>
      <c r="V147" s="34"/>
      <c r="W147" s="34"/>
      <c r="X147" s="34"/>
      <c r="Y147" s="34"/>
      <c r="Z147" s="34"/>
      <c r="AA147" s="34"/>
      <c r="AB147" s="34"/>
      <c r="AC147" s="34"/>
      <c r="AD147" s="34"/>
      <c r="AE147" s="34"/>
      <c r="AR147" s="156" t="s">
        <v>93</v>
      </c>
      <c r="AT147" s="156" t="s">
        <v>157</v>
      </c>
      <c r="AU147" s="156" t="s">
        <v>80</v>
      </c>
      <c r="AY147" s="19" t="s">
        <v>154</v>
      </c>
      <c r="BE147" s="157">
        <f t="shared" si="4"/>
        <v>0</v>
      </c>
      <c r="BF147" s="157">
        <f t="shared" si="5"/>
        <v>0</v>
      </c>
      <c r="BG147" s="157">
        <f t="shared" si="6"/>
        <v>0</v>
      </c>
      <c r="BH147" s="157">
        <f t="shared" si="7"/>
        <v>0</v>
      </c>
      <c r="BI147" s="157">
        <f t="shared" si="8"/>
        <v>0</v>
      </c>
      <c r="BJ147" s="19" t="s">
        <v>15</v>
      </c>
      <c r="BK147" s="157">
        <f t="shared" si="9"/>
        <v>0</v>
      </c>
      <c r="BL147" s="19" t="s">
        <v>93</v>
      </c>
      <c r="BM147" s="156" t="s">
        <v>451</v>
      </c>
    </row>
    <row r="148" spans="2:63" s="12" customFormat="1" ht="22.8" customHeight="1">
      <c r="B148" s="131"/>
      <c r="D148" s="132" t="s">
        <v>71</v>
      </c>
      <c r="E148" s="142" t="s">
        <v>4226</v>
      </c>
      <c r="F148" s="142" t="s">
        <v>4938</v>
      </c>
      <c r="I148" s="134"/>
      <c r="J148" s="143">
        <f>BK148</f>
        <v>0</v>
      </c>
      <c r="L148" s="131"/>
      <c r="M148" s="136"/>
      <c r="N148" s="137"/>
      <c r="O148" s="137"/>
      <c r="P148" s="138">
        <f>P149+P155+P158</f>
        <v>0</v>
      </c>
      <c r="Q148" s="137"/>
      <c r="R148" s="138">
        <f>R149+R155+R158</f>
        <v>0</v>
      </c>
      <c r="S148" s="137"/>
      <c r="T148" s="139">
        <f>T149+T155+T158</f>
        <v>0</v>
      </c>
      <c r="AR148" s="132" t="s">
        <v>15</v>
      </c>
      <c r="AT148" s="140" t="s">
        <v>71</v>
      </c>
      <c r="AU148" s="140" t="s">
        <v>15</v>
      </c>
      <c r="AY148" s="132" t="s">
        <v>154</v>
      </c>
      <c r="BK148" s="141">
        <f>BK149+BK155+BK158</f>
        <v>0</v>
      </c>
    </row>
    <row r="149" spans="2:63" s="12" customFormat="1" ht="20.85" customHeight="1">
      <c r="B149" s="131"/>
      <c r="D149" s="132" t="s">
        <v>71</v>
      </c>
      <c r="E149" s="142" t="s">
        <v>4262</v>
      </c>
      <c r="F149" s="142" t="s">
        <v>4939</v>
      </c>
      <c r="I149" s="134"/>
      <c r="J149" s="143">
        <f>BK149</f>
        <v>0</v>
      </c>
      <c r="L149" s="131"/>
      <c r="M149" s="136"/>
      <c r="N149" s="137"/>
      <c r="O149" s="137"/>
      <c r="P149" s="138">
        <f>SUM(P150:P154)</f>
        <v>0</v>
      </c>
      <c r="Q149" s="137"/>
      <c r="R149" s="138">
        <f>SUM(R150:R154)</f>
        <v>0</v>
      </c>
      <c r="S149" s="137"/>
      <c r="T149" s="139">
        <f>SUM(T150:T154)</f>
        <v>0</v>
      </c>
      <c r="AR149" s="132" t="s">
        <v>15</v>
      </c>
      <c r="AT149" s="140" t="s">
        <v>71</v>
      </c>
      <c r="AU149" s="140" t="s">
        <v>80</v>
      </c>
      <c r="AY149" s="132" t="s">
        <v>154</v>
      </c>
      <c r="BK149" s="141">
        <f>SUM(BK150:BK154)</f>
        <v>0</v>
      </c>
    </row>
    <row r="150" spans="1:65" s="2" customFormat="1" ht="24.15" customHeight="1">
      <c r="A150" s="34"/>
      <c r="B150" s="144"/>
      <c r="C150" s="145" t="s">
        <v>72</v>
      </c>
      <c r="D150" s="145" t="s">
        <v>157</v>
      </c>
      <c r="E150" s="146" t="s">
        <v>4940</v>
      </c>
      <c r="F150" s="147" t="s">
        <v>4941</v>
      </c>
      <c r="G150" s="148" t="s">
        <v>3834</v>
      </c>
      <c r="H150" s="149">
        <v>1</v>
      </c>
      <c r="I150" s="150"/>
      <c r="J150" s="151">
        <f>ROUND(I150*H150,2)</f>
        <v>0</v>
      </c>
      <c r="K150" s="147" t="s">
        <v>3</v>
      </c>
      <c r="L150" s="35"/>
      <c r="M150" s="152" t="s">
        <v>3</v>
      </c>
      <c r="N150" s="153" t="s">
        <v>43</v>
      </c>
      <c r="O150" s="55"/>
      <c r="P150" s="154">
        <f>O150*H150</f>
        <v>0</v>
      </c>
      <c r="Q150" s="154">
        <v>0</v>
      </c>
      <c r="R150" s="154">
        <f>Q150*H150</f>
        <v>0</v>
      </c>
      <c r="S150" s="154">
        <v>0</v>
      </c>
      <c r="T150" s="155">
        <f>S150*H150</f>
        <v>0</v>
      </c>
      <c r="U150" s="34"/>
      <c r="V150" s="34"/>
      <c r="W150" s="34"/>
      <c r="X150" s="34"/>
      <c r="Y150" s="34"/>
      <c r="Z150" s="34"/>
      <c r="AA150" s="34"/>
      <c r="AB150" s="34"/>
      <c r="AC150" s="34"/>
      <c r="AD150" s="34"/>
      <c r="AE150" s="34"/>
      <c r="AR150" s="156" t="s">
        <v>93</v>
      </c>
      <c r="AT150" s="156" t="s">
        <v>157</v>
      </c>
      <c r="AU150" s="156" t="s">
        <v>90</v>
      </c>
      <c r="AY150" s="19" t="s">
        <v>154</v>
      </c>
      <c r="BE150" s="157">
        <f>IF(N150="základní",J150,0)</f>
        <v>0</v>
      </c>
      <c r="BF150" s="157">
        <f>IF(N150="snížená",J150,0)</f>
        <v>0</v>
      </c>
      <c r="BG150" s="157">
        <f>IF(N150="zákl. přenesená",J150,0)</f>
        <v>0</v>
      </c>
      <c r="BH150" s="157">
        <f>IF(N150="sníž. přenesená",J150,0)</f>
        <v>0</v>
      </c>
      <c r="BI150" s="157">
        <f>IF(N150="nulová",J150,0)</f>
        <v>0</v>
      </c>
      <c r="BJ150" s="19" t="s">
        <v>15</v>
      </c>
      <c r="BK150" s="157">
        <f>ROUND(I150*H150,2)</f>
        <v>0</v>
      </c>
      <c r="BL150" s="19" t="s">
        <v>93</v>
      </c>
      <c r="BM150" s="156" t="s">
        <v>463</v>
      </c>
    </row>
    <row r="151" spans="1:65" s="2" customFormat="1" ht="24.15" customHeight="1">
      <c r="A151" s="34"/>
      <c r="B151" s="144"/>
      <c r="C151" s="145" t="s">
        <v>72</v>
      </c>
      <c r="D151" s="145" t="s">
        <v>157</v>
      </c>
      <c r="E151" s="146" t="s">
        <v>4942</v>
      </c>
      <c r="F151" s="147" t="s">
        <v>4943</v>
      </c>
      <c r="G151" s="148" t="s">
        <v>3834</v>
      </c>
      <c r="H151" s="149">
        <v>1</v>
      </c>
      <c r="I151" s="150"/>
      <c r="J151" s="151">
        <f>ROUND(I151*H151,2)</f>
        <v>0</v>
      </c>
      <c r="K151" s="147" t="s">
        <v>3</v>
      </c>
      <c r="L151" s="35"/>
      <c r="M151" s="152" t="s">
        <v>3</v>
      </c>
      <c r="N151" s="153" t="s">
        <v>43</v>
      </c>
      <c r="O151" s="55"/>
      <c r="P151" s="154">
        <f>O151*H151</f>
        <v>0</v>
      </c>
      <c r="Q151" s="154">
        <v>0</v>
      </c>
      <c r="R151" s="154">
        <f>Q151*H151</f>
        <v>0</v>
      </c>
      <c r="S151" s="154">
        <v>0</v>
      </c>
      <c r="T151" s="155">
        <f>S151*H151</f>
        <v>0</v>
      </c>
      <c r="U151" s="34"/>
      <c r="V151" s="34"/>
      <c r="W151" s="34"/>
      <c r="X151" s="34"/>
      <c r="Y151" s="34"/>
      <c r="Z151" s="34"/>
      <c r="AA151" s="34"/>
      <c r="AB151" s="34"/>
      <c r="AC151" s="34"/>
      <c r="AD151" s="34"/>
      <c r="AE151" s="34"/>
      <c r="AR151" s="156" t="s">
        <v>93</v>
      </c>
      <c r="AT151" s="156" t="s">
        <v>157</v>
      </c>
      <c r="AU151" s="156" t="s">
        <v>90</v>
      </c>
      <c r="AY151" s="19" t="s">
        <v>154</v>
      </c>
      <c r="BE151" s="157">
        <f>IF(N151="základní",J151,0)</f>
        <v>0</v>
      </c>
      <c r="BF151" s="157">
        <f>IF(N151="snížená",J151,0)</f>
        <v>0</v>
      </c>
      <c r="BG151" s="157">
        <f>IF(N151="zákl. přenesená",J151,0)</f>
        <v>0</v>
      </c>
      <c r="BH151" s="157">
        <f>IF(N151="sníž. přenesená",J151,0)</f>
        <v>0</v>
      </c>
      <c r="BI151" s="157">
        <f>IF(N151="nulová",J151,0)</f>
        <v>0</v>
      </c>
      <c r="BJ151" s="19" t="s">
        <v>15</v>
      </c>
      <c r="BK151" s="157">
        <f>ROUND(I151*H151,2)</f>
        <v>0</v>
      </c>
      <c r="BL151" s="19" t="s">
        <v>93</v>
      </c>
      <c r="BM151" s="156" t="s">
        <v>478</v>
      </c>
    </row>
    <row r="152" spans="1:65" s="2" customFormat="1" ht="24.15" customHeight="1">
      <c r="A152" s="34"/>
      <c r="B152" s="144"/>
      <c r="C152" s="145" t="s">
        <v>72</v>
      </c>
      <c r="D152" s="145" t="s">
        <v>157</v>
      </c>
      <c r="E152" s="146" t="s">
        <v>4944</v>
      </c>
      <c r="F152" s="147" t="s">
        <v>4945</v>
      </c>
      <c r="G152" s="148" t="s">
        <v>3834</v>
      </c>
      <c r="H152" s="149">
        <v>1</v>
      </c>
      <c r="I152" s="150"/>
      <c r="J152" s="151">
        <f>ROUND(I152*H152,2)</f>
        <v>0</v>
      </c>
      <c r="K152" s="147" t="s">
        <v>3</v>
      </c>
      <c r="L152" s="35"/>
      <c r="M152" s="152" t="s">
        <v>3</v>
      </c>
      <c r="N152" s="153" t="s">
        <v>43</v>
      </c>
      <c r="O152" s="55"/>
      <c r="P152" s="154">
        <f>O152*H152</f>
        <v>0</v>
      </c>
      <c r="Q152" s="154">
        <v>0</v>
      </c>
      <c r="R152" s="154">
        <f>Q152*H152</f>
        <v>0</v>
      </c>
      <c r="S152" s="154">
        <v>0</v>
      </c>
      <c r="T152" s="155">
        <f>S152*H152</f>
        <v>0</v>
      </c>
      <c r="U152" s="34"/>
      <c r="V152" s="34"/>
      <c r="W152" s="34"/>
      <c r="X152" s="34"/>
      <c r="Y152" s="34"/>
      <c r="Z152" s="34"/>
      <c r="AA152" s="34"/>
      <c r="AB152" s="34"/>
      <c r="AC152" s="34"/>
      <c r="AD152" s="34"/>
      <c r="AE152" s="34"/>
      <c r="AR152" s="156" t="s">
        <v>93</v>
      </c>
      <c r="AT152" s="156" t="s">
        <v>157</v>
      </c>
      <c r="AU152" s="156" t="s">
        <v>90</v>
      </c>
      <c r="AY152" s="19" t="s">
        <v>154</v>
      </c>
      <c r="BE152" s="157">
        <f>IF(N152="základní",J152,0)</f>
        <v>0</v>
      </c>
      <c r="BF152" s="157">
        <f>IF(N152="snížená",J152,0)</f>
        <v>0</v>
      </c>
      <c r="BG152" s="157">
        <f>IF(N152="zákl. přenesená",J152,0)</f>
        <v>0</v>
      </c>
      <c r="BH152" s="157">
        <f>IF(N152="sníž. přenesená",J152,0)</f>
        <v>0</v>
      </c>
      <c r="BI152" s="157">
        <f>IF(N152="nulová",J152,0)</f>
        <v>0</v>
      </c>
      <c r="BJ152" s="19" t="s">
        <v>15</v>
      </c>
      <c r="BK152" s="157">
        <f>ROUND(I152*H152,2)</f>
        <v>0</v>
      </c>
      <c r="BL152" s="19" t="s">
        <v>93</v>
      </c>
      <c r="BM152" s="156" t="s">
        <v>490</v>
      </c>
    </row>
    <row r="153" spans="1:65" s="2" customFormat="1" ht="24.15" customHeight="1">
      <c r="A153" s="34"/>
      <c r="B153" s="144"/>
      <c r="C153" s="145" t="s">
        <v>72</v>
      </c>
      <c r="D153" s="145" t="s">
        <v>157</v>
      </c>
      <c r="E153" s="146" t="s">
        <v>4946</v>
      </c>
      <c r="F153" s="147" t="s">
        <v>4947</v>
      </c>
      <c r="G153" s="148" t="s">
        <v>3834</v>
      </c>
      <c r="H153" s="149">
        <v>1</v>
      </c>
      <c r="I153" s="150"/>
      <c r="J153" s="151">
        <f>ROUND(I153*H153,2)</f>
        <v>0</v>
      </c>
      <c r="K153" s="147" t="s">
        <v>3</v>
      </c>
      <c r="L153" s="35"/>
      <c r="M153" s="152" t="s">
        <v>3</v>
      </c>
      <c r="N153" s="153" t="s">
        <v>43</v>
      </c>
      <c r="O153" s="55"/>
      <c r="P153" s="154">
        <f>O153*H153</f>
        <v>0</v>
      </c>
      <c r="Q153" s="154">
        <v>0</v>
      </c>
      <c r="R153" s="154">
        <f>Q153*H153</f>
        <v>0</v>
      </c>
      <c r="S153" s="154">
        <v>0</v>
      </c>
      <c r="T153" s="155">
        <f>S153*H153</f>
        <v>0</v>
      </c>
      <c r="U153" s="34"/>
      <c r="V153" s="34"/>
      <c r="W153" s="34"/>
      <c r="X153" s="34"/>
      <c r="Y153" s="34"/>
      <c r="Z153" s="34"/>
      <c r="AA153" s="34"/>
      <c r="AB153" s="34"/>
      <c r="AC153" s="34"/>
      <c r="AD153" s="34"/>
      <c r="AE153" s="34"/>
      <c r="AR153" s="156" t="s">
        <v>93</v>
      </c>
      <c r="AT153" s="156" t="s">
        <v>157</v>
      </c>
      <c r="AU153" s="156" t="s">
        <v>90</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93</v>
      </c>
      <c r="BM153" s="156" t="s">
        <v>507</v>
      </c>
    </row>
    <row r="154" spans="1:65" s="2" customFormat="1" ht="24.15" customHeight="1">
      <c r="A154" s="34"/>
      <c r="B154" s="144"/>
      <c r="C154" s="145" t="s">
        <v>72</v>
      </c>
      <c r="D154" s="145" t="s">
        <v>157</v>
      </c>
      <c r="E154" s="146" t="s">
        <v>4948</v>
      </c>
      <c r="F154" s="147" t="s">
        <v>4949</v>
      </c>
      <c r="G154" s="148" t="s">
        <v>3834</v>
      </c>
      <c r="H154" s="149">
        <v>1</v>
      </c>
      <c r="I154" s="150"/>
      <c r="J154" s="151">
        <f>ROUND(I154*H154,2)</f>
        <v>0</v>
      </c>
      <c r="K154" s="147" t="s">
        <v>3</v>
      </c>
      <c r="L154" s="35"/>
      <c r="M154" s="152" t="s">
        <v>3</v>
      </c>
      <c r="N154" s="153" t="s">
        <v>43</v>
      </c>
      <c r="O154" s="55"/>
      <c r="P154" s="154">
        <f>O154*H154</f>
        <v>0</v>
      </c>
      <c r="Q154" s="154">
        <v>0</v>
      </c>
      <c r="R154" s="154">
        <f>Q154*H154</f>
        <v>0</v>
      </c>
      <c r="S154" s="154">
        <v>0</v>
      </c>
      <c r="T154" s="155">
        <f>S154*H154</f>
        <v>0</v>
      </c>
      <c r="U154" s="34"/>
      <c r="V154" s="34"/>
      <c r="W154" s="34"/>
      <c r="X154" s="34"/>
      <c r="Y154" s="34"/>
      <c r="Z154" s="34"/>
      <c r="AA154" s="34"/>
      <c r="AB154" s="34"/>
      <c r="AC154" s="34"/>
      <c r="AD154" s="34"/>
      <c r="AE154" s="34"/>
      <c r="AR154" s="156" t="s">
        <v>93</v>
      </c>
      <c r="AT154" s="156" t="s">
        <v>157</v>
      </c>
      <c r="AU154" s="156" t="s">
        <v>90</v>
      </c>
      <c r="AY154" s="19" t="s">
        <v>154</v>
      </c>
      <c r="BE154" s="157">
        <f>IF(N154="základní",J154,0)</f>
        <v>0</v>
      </c>
      <c r="BF154" s="157">
        <f>IF(N154="snížená",J154,0)</f>
        <v>0</v>
      </c>
      <c r="BG154" s="157">
        <f>IF(N154="zákl. přenesená",J154,0)</f>
        <v>0</v>
      </c>
      <c r="BH154" s="157">
        <f>IF(N154="sníž. přenesená",J154,0)</f>
        <v>0</v>
      </c>
      <c r="BI154" s="157">
        <f>IF(N154="nulová",J154,0)</f>
        <v>0</v>
      </c>
      <c r="BJ154" s="19" t="s">
        <v>15</v>
      </c>
      <c r="BK154" s="157">
        <f>ROUND(I154*H154,2)</f>
        <v>0</v>
      </c>
      <c r="BL154" s="19" t="s">
        <v>93</v>
      </c>
      <c r="BM154" s="156" t="s">
        <v>521</v>
      </c>
    </row>
    <row r="155" spans="2:63" s="12" customFormat="1" ht="20.85" customHeight="1">
      <c r="B155" s="131"/>
      <c r="D155" s="132" t="s">
        <v>71</v>
      </c>
      <c r="E155" s="142" t="s">
        <v>4583</v>
      </c>
      <c r="F155" s="142" t="s">
        <v>4950</v>
      </c>
      <c r="I155" s="134"/>
      <c r="J155" s="143">
        <f>BK155</f>
        <v>0</v>
      </c>
      <c r="L155" s="131"/>
      <c r="M155" s="136"/>
      <c r="N155" s="137"/>
      <c r="O155" s="137"/>
      <c r="P155" s="138">
        <f>SUM(P156:P157)</f>
        <v>0</v>
      </c>
      <c r="Q155" s="137"/>
      <c r="R155" s="138">
        <f>SUM(R156:R157)</f>
        <v>0</v>
      </c>
      <c r="S155" s="137"/>
      <c r="T155" s="139">
        <f>SUM(T156:T157)</f>
        <v>0</v>
      </c>
      <c r="AR155" s="132" t="s">
        <v>15</v>
      </c>
      <c r="AT155" s="140" t="s">
        <v>71</v>
      </c>
      <c r="AU155" s="140" t="s">
        <v>80</v>
      </c>
      <c r="AY155" s="132" t="s">
        <v>154</v>
      </c>
      <c r="BK155" s="141">
        <f>SUM(BK156:BK157)</f>
        <v>0</v>
      </c>
    </row>
    <row r="156" spans="1:65" s="2" customFormat="1" ht="24.15" customHeight="1">
      <c r="A156" s="34"/>
      <c r="B156" s="144"/>
      <c r="C156" s="145" t="s">
        <v>72</v>
      </c>
      <c r="D156" s="145" t="s">
        <v>157</v>
      </c>
      <c r="E156" s="146" t="s">
        <v>4951</v>
      </c>
      <c r="F156" s="147" t="s">
        <v>4952</v>
      </c>
      <c r="G156" s="148" t="s">
        <v>3834</v>
      </c>
      <c r="H156" s="149">
        <v>1</v>
      </c>
      <c r="I156" s="150"/>
      <c r="J156" s="151">
        <f>ROUND(I156*H156,2)</f>
        <v>0</v>
      </c>
      <c r="K156" s="147" t="s">
        <v>3</v>
      </c>
      <c r="L156" s="35"/>
      <c r="M156" s="152" t="s">
        <v>3</v>
      </c>
      <c r="N156" s="153" t="s">
        <v>43</v>
      </c>
      <c r="O156" s="55"/>
      <c r="P156" s="154">
        <f>O156*H156</f>
        <v>0</v>
      </c>
      <c r="Q156" s="154">
        <v>0</v>
      </c>
      <c r="R156" s="154">
        <f>Q156*H156</f>
        <v>0</v>
      </c>
      <c r="S156" s="154">
        <v>0</v>
      </c>
      <c r="T156" s="155">
        <f>S156*H156</f>
        <v>0</v>
      </c>
      <c r="U156" s="34"/>
      <c r="V156" s="34"/>
      <c r="W156" s="34"/>
      <c r="X156" s="34"/>
      <c r="Y156" s="34"/>
      <c r="Z156" s="34"/>
      <c r="AA156" s="34"/>
      <c r="AB156" s="34"/>
      <c r="AC156" s="34"/>
      <c r="AD156" s="34"/>
      <c r="AE156" s="34"/>
      <c r="AR156" s="156" t="s">
        <v>93</v>
      </c>
      <c r="AT156" s="156" t="s">
        <v>157</v>
      </c>
      <c r="AU156" s="156" t="s">
        <v>90</v>
      </c>
      <c r="AY156" s="19" t="s">
        <v>154</v>
      </c>
      <c r="BE156" s="157">
        <f>IF(N156="základní",J156,0)</f>
        <v>0</v>
      </c>
      <c r="BF156" s="157">
        <f>IF(N156="snížená",J156,0)</f>
        <v>0</v>
      </c>
      <c r="BG156" s="157">
        <f>IF(N156="zákl. přenesená",J156,0)</f>
        <v>0</v>
      </c>
      <c r="BH156" s="157">
        <f>IF(N156="sníž. přenesená",J156,0)</f>
        <v>0</v>
      </c>
      <c r="BI156" s="157">
        <f>IF(N156="nulová",J156,0)</f>
        <v>0</v>
      </c>
      <c r="BJ156" s="19" t="s">
        <v>15</v>
      </c>
      <c r="BK156" s="157">
        <f>ROUND(I156*H156,2)</f>
        <v>0</v>
      </c>
      <c r="BL156" s="19" t="s">
        <v>93</v>
      </c>
      <c r="BM156" s="156" t="s">
        <v>535</v>
      </c>
    </row>
    <row r="157" spans="1:65" s="2" customFormat="1" ht="24.15" customHeight="1">
      <c r="A157" s="34"/>
      <c r="B157" s="144"/>
      <c r="C157" s="145" t="s">
        <v>72</v>
      </c>
      <c r="D157" s="145" t="s">
        <v>157</v>
      </c>
      <c r="E157" s="146" t="s">
        <v>4953</v>
      </c>
      <c r="F157" s="147" t="s">
        <v>4954</v>
      </c>
      <c r="G157" s="148" t="s">
        <v>3834</v>
      </c>
      <c r="H157" s="149">
        <v>1</v>
      </c>
      <c r="I157" s="150"/>
      <c r="J157" s="151">
        <f>ROUND(I157*H157,2)</f>
        <v>0</v>
      </c>
      <c r="K157" s="147" t="s">
        <v>3</v>
      </c>
      <c r="L157" s="35"/>
      <c r="M157" s="152" t="s">
        <v>3</v>
      </c>
      <c r="N157" s="153" t="s">
        <v>43</v>
      </c>
      <c r="O157" s="55"/>
      <c r="P157" s="154">
        <f>O157*H157</f>
        <v>0</v>
      </c>
      <c r="Q157" s="154">
        <v>0</v>
      </c>
      <c r="R157" s="154">
        <f>Q157*H157</f>
        <v>0</v>
      </c>
      <c r="S157" s="154">
        <v>0</v>
      </c>
      <c r="T157" s="155">
        <f>S157*H157</f>
        <v>0</v>
      </c>
      <c r="U157" s="34"/>
      <c r="V157" s="34"/>
      <c r="W157" s="34"/>
      <c r="X157" s="34"/>
      <c r="Y157" s="34"/>
      <c r="Z157" s="34"/>
      <c r="AA157" s="34"/>
      <c r="AB157" s="34"/>
      <c r="AC157" s="34"/>
      <c r="AD157" s="34"/>
      <c r="AE157" s="34"/>
      <c r="AR157" s="156" t="s">
        <v>93</v>
      </c>
      <c r="AT157" s="156" t="s">
        <v>157</v>
      </c>
      <c r="AU157" s="156" t="s">
        <v>90</v>
      </c>
      <c r="AY157" s="19" t="s">
        <v>154</v>
      </c>
      <c r="BE157" s="157">
        <f>IF(N157="základní",J157,0)</f>
        <v>0</v>
      </c>
      <c r="BF157" s="157">
        <f>IF(N157="snížená",J157,0)</f>
        <v>0</v>
      </c>
      <c r="BG157" s="157">
        <f>IF(N157="zákl. přenesená",J157,0)</f>
        <v>0</v>
      </c>
      <c r="BH157" s="157">
        <f>IF(N157="sníž. přenesená",J157,0)</f>
        <v>0</v>
      </c>
      <c r="BI157" s="157">
        <f>IF(N157="nulová",J157,0)</f>
        <v>0</v>
      </c>
      <c r="BJ157" s="19" t="s">
        <v>15</v>
      </c>
      <c r="BK157" s="157">
        <f>ROUND(I157*H157,2)</f>
        <v>0</v>
      </c>
      <c r="BL157" s="19" t="s">
        <v>93</v>
      </c>
      <c r="BM157" s="156" t="s">
        <v>555</v>
      </c>
    </row>
    <row r="158" spans="2:63" s="12" customFormat="1" ht="20.85" customHeight="1">
      <c r="B158" s="131"/>
      <c r="D158" s="132" t="s">
        <v>71</v>
      </c>
      <c r="E158" s="142" t="s">
        <v>4611</v>
      </c>
      <c r="F158" s="142" t="s">
        <v>4955</v>
      </c>
      <c r="I158" s="134"/>
      <c r="J158" s="143">
        <f>BK158</f>
        <v>0</v>
      </c>
      <c r="L158" s="131"/>
      <c r="M158" s="136"/>
      <c r="N158" s="137"/>
      <c r="O158" s="137"/>
      <c r="P158" s="138">
        <f>P159</f>
        <v>0</v>
      </c>
      <c r="Q158" s="137"/>
      <c r="R158" s="138">
        <f>R159</f>
        <v>0</v>
      </c>
      <c r="S158" s="137"/>
      <c r="T158" s="139">
        <f>T159</f>
        <v>0</v>
      </c>
      <c r="AR158" s="132" t="s">
        <v>15</v>
      </c>
      <c r="AT158" s="140" t="s">
        <v>71</v>
      </c>
      <c r="AU158" s="140" t="s">
        <v>80</v>
      </c>
      <c r="AY158" s="132" t="s">
        <v>154</v>
      </c>
      <c r="BK158" s="141">
        <f>BK159</f>
        <v>0</v>
      </c>
    </row>
    <row r="159" spans="1:65" s="2" customFormat="1" ht="24.15" customHeight="1">
      <c r="A159" s="34"/>
      <c r="B159" s="144"/>
      <c r="C159" s="145" t="s">
        <v>72</v>
      </c>
      <c r="D159" s="145" t="s">
        <v>157</v>
      </c>
      <c r="E159" s="146" t="s">
        <v>4956</v>
      </c>
      <c r="F159" s="147" t="s">
        <v>4957</v>
      </c>
      <c r="G159" s="148" t="s">
        <v>183</v>
      </c>
      <c r="H159" s="149">
        <v>3</v>
      </c>
      <c r="I159" s="150"/>
      <c r="J159" s="151">
        <f>ROUND(I159*H159,2)</f>
        <v>0</v>
      </c>
      <c r="K159" s="147" t="s">
        <v>3</v>
      </c>
      <c r="L159" s="35"/>
      <c r="M159" s="152" t="s">
        <v>3</v>
      </c>
      <c r="N159" s="153" t="s">
        <v>43</v>
      </c>
      <c r="O159" s="55"/>
      <c r="P159" s="154">
        <f>O159*H159</f>
        <v>0</v>
      </c>
      <c r="Q159" s="154">
        <v>0</v>
      </c>
      <c r="R159" s="154">
        <f>Q159*H159</f>
        <v>0</v>
      </c>
      <c r="S159" s="154">
        <v>0</v>
      </c>
      <c r="T159" s="155">
        <f>S159*H159</f>
        <v>0</v>
      </c>
      <c r="U159" s="34"/>
      <c r="V159" s="34"/>
      <c r="W159" s="34"/>
      <c r="X159" s="34"/>
      <c r="Y159" s="34"/>
      <c r="Z159" s="34"/>
      <c r="AA159" s="34"/>
      <c r="AB159" s="34"/>
      <c r="AC159" s="34"/>
      <c r="AD159" s="34"/>
      <c r="AE159" s="34"/>
      <c r="AR159" s="156" t="s">
        <v>93</v>
      </c>
      <c r="AT159" s="156" t="s">
        <v>157</v>
      </c>
      <c r="AU159" s="156" t="s">
        <v>90</v>
      </c>
      <c r="AY159" s="19" t="s">
        <v>154</v>
      </c>
      <c r="BE159" s="157">
        <f>IF(N159="základní",J159,0)</f>
        <v>0</v>
      </c>
      <c r="BF159" s="157">
        <f>IF(N159="snížená",J159,0)</f>
        <v>0</v>
      </c>
      <c r="BG159" s="157">
        <f>IF(N159="zákl. přenesená",J159,0)</f>
        <v>0</v>
      </c>
      <c r="BH159" s="157">
        <f>IF(N159="sníž. přenesená",J159,0)</f>
        <v>0</v>
      </c>
      <c r="BI159" s="157">
        <f>IF(N159="nulová",J159,0)</f>
        <v>0</v>
      </c>
      <c r="BJ159" s="19" t="s">
        <v>15</v>
      </c>
      <c r="BK159" s="157">
        <f>ROUND(I159*H159,2)</f>
        <v>0</v>
      </c>
      <c r="BL159" s="19" t="s">
        <v>93</v>
      </c>
      <c r="BM159" s="156" t="s">
        <v>568</v>
      </c>
    </row>
    <row r="160" spans="2:63" s="12" customFormat="1" ht="22.8" customHeight="1">
      <c r="B160" s="131"/>
      <c r="D160" s="132" t="s">
        <v>71</v>
      </c>
      <c r="E160" s="142" t="s">
        <v>4638</v>
      </c>
      <c r="F160" s="142" t="s">
        <v>4958</v>
      </c>
      <c r="I160" s="134"/>
      <c r="J160" s="143">
        <f>BK160</f>
        <v>0</v>
      </c>
      <c r="L160" s="131"/>
      <c r="M160" s="136"/>
      <c r="N160" s="137"/>
      <c r="O160" s="137"/>
      <c r="P160" s="138">
        <f>P161+P163</f>
        <v>0</v>
      </c>
      <c r="Q160" s="137"/>
      <c r="R160" s="138">
        <f>R161+R163</f>
        <v>0</v>
      </c>
      <c r="S160" s="137"/>
      <c r="T160" s="139">
        <f>T161+T163</f>
        <v>0</v>
      </c>
      <c r="AR160" s="132" t="s">
        <v>15</v>
      </c>
      <c r="AT160" s="140" t="s">
        <v>71</v>
      </c>
      <c r="AU160" s="140" t="s">
        <v>15</v>
      </c>
      <c r="AY160" s="132" t="s">
        <v>154</v>
      </c>
      <c r="BK160" s="141">
        <f>BK161+BK163</f>
        <v>0</v>
      </c>
    </row>
    <row r="161" spans="2:63" s="12" customFormat="1" ht="20.85" customHeight="1">
      <c r="B161" s="131"/>
      <c r="D161" s="132" t="s">
        <v>71</v>
      </c>
      <c r="E161" s="142" t="s">
        <v>4643</v>
      </c>
      <c r="F161" s="142" t="s">
        <v>4959</v>
      </c>
      <c r="I161" s="134"/>
      <c r="J161" s="143">
        <f>BK161</f>
        <v>0</v>
      </c>
      <c r="L161" s="131"/>
      <c r="M161" s="136"/>
      <c r="N161" s="137"/>
      <c r="O161" s="137"/>
      <c r="P161" s="138">
        <f>P162</f>
        <v>0</v>
      </c>
      <c r="Q161" s="137"/>
      <c r="R161" s="138">
        <f>R162</f>
        <v>0</v>
      </c>
      <c r="S161" s="137"/>
      <c r="T161" s="139">
        <f>T162</f>
        <v>0</v>
      </c>
      <c r="AR161" s="132" t="s">
        <v>15</v>
      </c>
      <c r="AT161" s="140" t="s">
        <v>71</v>
      </c>
      <c r="AU161" s="140" t="s">
        <v>80</v>
      </c>
      <c r="AY161" s="132" t="s">
        <v>154</v>
      </c>
      <c r="BK161" s="141">
        <f>BK162</f>
        <v>0</v>
      </c>
    </row>
    <row r="162" spans="1:65" s="2" customFormat="1" ht="24.15" customHeight="1">
      <c r="A162" s="34"/>
      <c r="B162" s="144"/>
      <c r="C162" s="145" t="s">
        <v>72</v>
      </c>
      <c r="D162" s="145" t="s">
        <v>157</v>
      </c>
      <c r="E162" s="146" t="s">
        <v>4960</v>
      </c>
      <c r="F162" s="147" t="s">
        <v>4961</v>
      </c>
      <c r="G162" s="148" t="s">
        <v>3834</v>
      </c>
      <c r="H162" s="149">
        <v>1</v>
      </c>
      <c r="I162" s="150"/>
      <c r="J162" s="151">
        <f>ROUND(I162*H162,2)</f>
        <v>0</v>
      </c>
      <c r="K162" s="147" t="s">
        <v>3</v>
      </c>
      <c r="L162" s="35"/>
      <c r="M162" s="152" t="s">
        <v>3</v>
      </c>
      <c r="N162" s="153" t="s">
        <v>43</v>
      </c>
      <c r="O162" s="55"/>
      <c r="P162" s="154">
        <f>O162*H162</f>
        <v>0</v>
      </c>
      <c r="Q162" s="154">
        <v>0</v>
      </c>
      <c r="R162" s="154">
        <f>Q162*H162</f>
        <v>0</v>
      </c>
      <c r="S162" s="154">
        <v>0</v>
      </c>
      <c r="T162" s="155">
        <f>S162*H162</f>
        <v>0</v>
      </c>
      <c r="U162" s="34"/>
      <c r="V162" s="34"/>
      <c r="W162" s="34"/>
      <c r="X162" s="34"/>
      <c r="Y162" s="34"/>
      <c r="Z162" s="34"/>
      <c r="AA162" s="34"/>
      <c r="AB162" s="34"/>
      <c r="AC162" s="34"/>
      <c r="AD162" s="34"/>
      <c r="AE162" s="34"/>
      <c r="AR162" s="156" t="s">
        <v>93</v>
      </c>
      <c r="AT162" s="156" t="s">
        <v>157</v>
      </c>
      <c r="AU162" s="156" t="s">
        <v>90</v>
      </c>
      <c r="AY162" s="19" t="s">
        <v>154</v>
      </c>
      <c r="BE162" s="157">
        <f>IF(N162="základní",J162,0)</f>
        <v>0</v>
      </c>
      <c r="BF162" s="157">
        <f>IF(N162="snížená",J162,0)</f>
        <v>0</v>
      </c>
      <c r="BG162" s="157">
        <f>IF(N162="zákl. přenesená",J162,0)</f>
        <v>0</v>
      </c>
      <c r="BH162" s="157">
        <f>IF(N162="sníž. přenesená",J162,0)</f>
        <v>0</v>
      </c>
      <c r="BI162" s="157">
        <f>IF(N162="nulová",J162,0)</f>
        <v>0</v>
      </c>
      <c r="BJ162" s="19" t="s">
        <v>15</v>
      </c>
      <c r="BK162" s="157">
        <f>ROUND(I162*H162,2)</f>
        <v>0</v>
      </c>
      <c r="BL162" s="19" t="s">
        <v>93</v>
      </c>
      <c r="BM162" s="156" t="s">
        <v>582</v>
      </c>
    </row>
    <row r="163" spans="2:63" s="12" customFormat="1" ht="20.85" customHeight="1">
      <c r="B163" s="131"/>
      <c r="D163" s="132" t="s">
        <v>71</v>
      </c>
      <c r="E163" s="142" t="s">
        <v>4262</v>
      </c>
      <c r="F163" s="142" t="s">
        <v>4939</v>
      </c>
      <c r="I163" s="134"/>
      <c r="J163" s="143">
        <f>BK163</f>
        <v>0</v>
      </c>
      <c r="L163" s="131"/>
      <c r="M163" s="136"/>
      <c r="N163" s="137"/>
      <c r="O163" s="137"/>
      <c r="P163" s="138">
        <f>SUM(P164:P170)</f>
        <v>0</v>
      </c>
      <c r="Q163" s="137"/>
      <c r="R163" s="138">
        <f>SUM(R164:R170)</f>
        <v>0</v>
      </c>
      <c r="S163" s="137"/>
      <c r="T163" s="139">
        <f>SUM(T164:T170)</f>
        <v>0</v>
      </c>
      <c r="AR163" s="132" t="s">
        <v>15</v>
      </c>
      <c r="AT163" s="140" t="s">
        <v>71</v>
      </c>
      <c r="AU163" s="140" t="s">
        <v>80</v>
      </c>
      <c r="AY163" s="132" t="s">
        <v>154</v>
      </c>
      <c r="BK163" s="141">
        <f>SUM(BK164:BK170)</f>
        <v>0</v>
      </c>
    </row>
    <row r="164" spans="1:65" s="2" customFormat="1" ht="24.15" customHeight="1">
      <c r="A164" s="34"/>
      <c r="B164" s="144"/>
      <c r="C164" s="145" t="s">
        <v>72</v>
      </c>
      <c r="D164" s="145" t="s">
        <v>157</v>
      </c>
      <c r="E164" s="146" t="s">
        <v>4962</v>
      </c>
      <c r="F164" s="147" t="s">
        <v>4963</v>
      </c>
      <c r="G164" s="148" t="s">
        <v>3834</v>
      </c>
      <c r="H164" s="149">
        <v>1</v>
      </c>
      <c r="I164" s="150"/>
      <c r="J164" s="151">
        <f aca="true" t="shared" si="10" ref="J164:J170">ROUND(I164*H164,2)</f>
        <v>0</v>
      </c>
      <c r="K164" s="147" t="s">
        <v>3</v>
      </c>
      <c r="L164" s="35"/>
      <c r="M164" s="152" t="s">
        <v>3</v>
      </c>
      <c r="N164" s="153" t="s">
        <v>43</v>
      </c>
      <c r="O164" s="55"/>
      <c r="P164" s="154">
        <f aca="true" t="shared" si="11" ref="P164:P170">O164*H164</f>
        <v>0</v>
      </c>
      <c r="Q164" s="154">
        <v>0</v>
      </c>
      <c r="R164" s="154">
        <f aca="true" t="shared" si="12" ref="R164:R170">Q164*H164</f>
        <v>0</v>
      </c>
      <c r="S164" s="154">
        <v>0</v>
      </c>
      <c r="T164" s="155">
        <f aca="true" t="shared" si="13" ref="T164:T170">S164*H164</f>
        <v>0</v>
      </c>
      <c r="U164" s="34"/>
      <c r="V164" s="34"/>
      <c r="W164" s="34"/>
      <c r="X164" s="34"/>
      <c r="Y164" s="34"/>
      <c r="Z164" s="34"/>
      <c r="AA164" s="34"/>
      <c r="AB164" s="34"/>
      <c r="AC164" s="34"/>
      <c r="AD164" s="34"/>
      <c r="AE164" s="34"/>
      <c r="AR164" s="156" t="s">
        <v>93</v>
      </c>
      <c r="AT164" s="156" t="s">
        <v>157</v>
      </c>
      <c r="AU164" s="156" t="s">
        <v>90</v>
      </c>
      <c r="AY164" s="19" t="s">
        <v>154</v>
      </c>
      <c r="BE164" s="157">
        <f aca="true" t="shared" si="14" ref="BE164:BE170">IF(N164="základní",J164,0)</f>
        <v>0</v>
      </c>
      <c r="BF164" s="157">
        <f aca="true" t="shared" si="15" ref="BF164:BF170">IF(N164="snížená",J164,0)</f>
        <v>0</v>
      </c>
      <c r="BG164" s="157">
        <f aca="true" t="shared" si="16" ref="BG164:BG170">IF(N164="zákl. přenesená",J164,0)</f>
        <v>0</v>
      </c>
      <c r="BH164" s="157">
        <f aca="true" t="shared" si="17" ref="BH164:BH170">IF(N164="sníž. přenesená",J164,0)</f>
        <v>0</v>
      </c>
      <c r="BI164" s="157">
        <f aca="true" t="shared" si="18" ref="BI164:BI170">IF(N164="nulová",J164,0)</f>
        <v>0</v>
      </c>
      <c r="BJ164" s="19" t="s">
        <v>15</v>
      </c>
      <c r="BK164" s="157">
        <f aca="true" t="shared" si="19" ref="BK164:BK170">ROUND(I164*H164,2)</f>
        <v>0</v>
      </c>
      <c r="BL164" s="19" t="s">
        <v>93</v>
      </c>
      <c r="BM164" s="156" t="s">
        <v>593</v>
      </c>
    </row>
    <row r="165" spans="1:65" s="2" customFormat="1" ht="24.15" customHeight="1">
      <c r="A165" s="34"/>
      <c r="B165" s="144"/>
      <c r="C165" s="145" t="s">
        <v>72</v>
      </c>
      <c r="D165" s="145" t="s">
        <v>157</v>
      </c>
      <c r="E165" s="146" t="s">
        <v>4964</v>
      </c>
      <c r="F165" s="147" t="s">
        <v>4965</v>
      </c>
      <c r="G165" s="148" t="s">
        <v>3834</v>
      </c>
      <c r="H165" s="149">
        <v>1</v>
      </c>
      <c r="I165" s="150"/>
      <c r="J165" s="151">
        <f t="shared" si="10"/>
        <v>0</v>
      </c>
      <c r="K165" s="147" t="s">
        <v>3</v>
      </c>
      <c r="L165" s="35"/>
      <c r="M165" s="152" t="s">
        <v>3</v>
      </c>
      <c r="N165" s="153" t="s">
        <v>43</v>
      </c>
      <c r="O165" s="55"/>
      <c r="P165" s="154">
        <f t="shared" si="11"/>
        <v>0</v>
      </c>
      <c r="Q165" s="154">
        <v>0</v>
      </c>
      <c r="R165" s="154">
        <f t="shared" si="12"/>
        <v>0</v>
      </c>
      <c r="S165" s="154">
        <v>0</v>
      </c>
      <c r="T165" s="155">
        <f t="shared" si="13"/>
        <v>0</v>
      </c>
      <c r="U165" s="34"/>
      <c r="V165" s="34"/>
      <c r="W165" s="34"/>
      <c r="X165" s="34"/>
      <c r="Y165" s="34"/>
      <c r="Z165" s="34"/>
      <c r="AA165" s="34"/>
      <c r="AB165" s="34"/>
      <c r="AC165" s="34"/>
      <c r="AD165" s="34"/>
      <c r="AE165" s="34"/>
      <c r="AR165" s="156" t="s">
        <v>93</v>
      </c>
      <c r="AT165" s="156" t="s">
        <v>157</v>
      </c>
      <c r="AU165" s="156" t="s">
        <v>90</v>
      </c>
      <c r="AY165" s="19" t="s">
        <v>154</v>
      </c>
      <c r="BE165" s="157">
        <f t="shared" si="14"/>
        <v>0</v>
      </c>
      <c r="BF165" s="157">
        <f t="shared" si="15"/>
        <v>0</v>
      </c>
      <c r="BG165" s="157">
        <f t="shared" si="16"/>
        <v>0</v>
      </c>
      <c r="BH165" s="157">
        <f t="shared" si="17"/>
        <v>0</v>
      </c>
      <c r="BI165" s="157">
        <f t="shared" si="18"/>
        <v>0</v>
      </c>
      <c r="BJ165" s="19" t="s">
        <v>15</v>
      </c>
      <c r="BK165" s="157">
        <f t="shared" si="19"/>
        <v>0</v>
      </c>
      <c r="BL165" s="19" t="s">
        <v>93</v>
      </c>
      <c r="BM165" s="156" t="s">
        <v>612</v>
      </c>
    </row>
    <row r="166" spans="1:65" s="2" customFormat="1" ht="24.15" customHeight="1">
      <c r="A166" s="34"/>
      <c r="B166" s="144"/>
      <c r="C166" s="145" t="s">
        <v>72</v>
      </c>
      <c r="D166" s="145" t="s">
        <v>157</v>
      </c>
      <c r="E166" s="146" t="s">
        <v>4966</v>
      </c>
      <c r="F166" s="147" t="s">
        <v>4967</v>
      </c>
      <c r="G166" s="148" t="s">
        <v>3834</v>
      </c>
      <c r="H166" s="149">
        <v>1</v>
      </c>
      <c r="I166" s="150"/>
      <c r="J166" s="151">
        <f t="shared" si="10"/>
        <v>0</v>
      </c>
      <c r="K166" s="147" t="s">
        <v>3</v>
      </c>
      <c r="L166" s="35"/>
      <c r="M166" s="152" t="s">
        <v>3</v>
      </c>
      <c r="N166" s="153" t="s">
        <v>43</v>
      </c>
      <c r="O166" s="55"/>
      <c r="P166" s="154">
        <f t="shared" si="11"/>
        <v>0</v>
      </c>
      <c r="Q166" s="154">
        <v>0</v>
      </c>
      <c r="R166" s="154">
        <f t="shared" si="12"/>
        <v>0</v>
      </c>
      <c r="S166" s="154">
        <v>0</v>
      </c>
      <c r="T166" s="155">
        <f t="shared" si="13"/>
        <v>0</v>
      </c>
      <c r="U166" s="34"/>
      <c r="V166" s="34"/>
      <c r="W166" s="34"/>
      <c r="X166" s="34"/>
      <c r="Y166" s="34"/>
      <c r="Z166" s="34"/>
      <c r="AA166" s="34"/>
      <c r="AB166" s="34"/>
      <c r="AC166" s="34"/>
      <c r="AD166" s="34"/>
      <c r="AE166" s="34"/>
      <c r="AR166" s="156" t="s">
        <v>93</v>
      </c>
      <c r="AT166" s="156" t="s">
        <v>157</v>
      </c>
      <c r="AU166" s="156" t="s">
        <v>90</v>
      </c>
      <c r="AY166" s="19" t="s">
        <v>154</v>
      </c>
      <c r="BE166" s="157">
        <f t="shared" si="14"/>
        <v>0</v>
      </c>
      <c r="BF166" s="157">
        <f t="shared" si="15"/>
        <v>0</v>
      </c>
      <c r="BG166" s="157">
        <f t="shared" si="16"/>
        <v>0</v>
      </c>
      <c r="BH166" s="157">
        <f t="shared" si="17"/>
        <v>0</v>
      </c>
      <c r="BI166" s="157">
        <f t="shared" si="18"/>
        <v>0</v>
      </c>
      <c r="BJ166" s="19" t="s">
        <v>15</v>
      </c>
      <c r="BK166" s="157">
        <f t="shared" si="19"/>
        <v>0</v>
      </c>
      <c r="BL166" s="19" t="s">
        <v>93</v>
      </c>
      <c r="BM166" s="156" t="s">
        <v>627</v>
      </c>
    </row>
    <row r="167" spans="1:65" s="2" customFormat="1" ht="24.15" customHeight="1">
      <c r="A167" s="34"/>
      <c r="B167" s="144"/>
      <c r="C167" s="145" t="s">
        <v>72</v>
      </c>
      <c r="D167" s="145" t="s">
        <v>157</v>
      </c>
      <c r="E167" s="146" t="s">
        <v>4968</v>
      </c>
      <c r="F167" s="147" t="s">
        <v>4969</v>
      </c>
      <c r="G167" s="148" t="s">
        <v>3834</v>
      </c>
      <c r="H167" s="149">
        <v>1</v>
      </c>
      <c r="I167" s="150"/>
      <c r="J167" s="151">
        <f t="shared" si="10"/>
        <v>0</v>
      </c>
      <c r="K167" s="147" t="s">
        <v>3</v>
      </c>
      <c r="L167" s="35"/>
      <c r="M167" s="152" t="s">
        <v>3</v>
      </c>
      <c r="N167" s="153" t="s">
        <v>43</v>
      </c>
      <c r="O167" s="55"/>
      <c r="P167" s="154">
        <f t="shared" si="11"/>
        <v>0</v>
      </c>
      <c r="Q167" s="154">
        <v>0</v>
      </c>
      <c r="R167" s="154">
        <f t="shared" si="12"/>
        <v>0</v>
      </c>
      <c r="S167" s="154">
        <v>0</v>
      </c>
      <c r="T167" s="155">
        <f t="shared" si="13"/>
        <v>0</v>
      </c>
      <c r="U167" s="34"/>
      <c r="V167" s="34"/>
      <c r="W167" s="34"/>
      <c r="X167" s="34"/>
      <c r="Y167" s="34"/>
      <c r="Z167" s="34"/>
      <c r="AA167" s="34"/>
      <c r="AB167" s="34"/>
      <c r="AC167" s="34"/>
      <c r="AD167" s="34"/>
      <c r="AE167" s="34"/>
      <c r="AR167" s="156" t="s">
        <v>93</v>
      </c>
      <c r="AT167" s="156" t="s">
        <v>157</v>
      </c>
      <c r="AU167" s="156" t="s">
        <v>90</v>
      </c>
      <c r="AY167" s="19" t="s">
        <v>154</v>
      </c>
      <c r="BE167" s="157">
        <f t="shared" si="14"/>
        <v>0</v>
      </c>
      <c r="BF167" s="157">
        <f t="shared" si="15"/>
        <v>0</v>
      </c>
      <c r="BG167" s="157">
        <f t="shared" si="16"/>
        <v>0</v>
      </c>
      <c r="BH167" s="157">
        <f t="shared" si="17"/>
        <v>0</v>
      </c>
      <c r="BI167" s="157">
        <f t="shared" si="18"/>
        <v>0</v>
      </c>
      <c r="BJ167" s="19" t="s">
        <v>15</v>
      </c>
      <c r="BK167" s="157">
        <f t="shared" si="19"/>
        <v>0</v>
      </c>
      <c r="BL167" s="19" t="s">
        <v>93</v>
      </c>
      <c r="BM167" s="156" t="s">
        <v>641</v>
      </c>
    </row>
    <row r="168" spans="1:65" s="2" customFormat="1" ht="24.15" customHeight="1">
      <c r="A168" s="34"/>
      <c r="B168" s="144"/>
      <c r="C168" s="145" t="s">
        <v>72</v>
      </c>
      <c r="D168" s="145" t="s">
        <v>157</v>
      </c>
      <c r="E168" s="146" t="s">
        <v>4944</v>
      </c>
      <c r="F168" s="147" t="s">
        <v>4945</v>
      </c>
      <c r="G168" s="148" t="s">
        <v>3834</v>
      </c>
      <c r="H168" s="149">
        <v>1</v>
      </c>
      <c r="I168" s="150"/>
      <c r="J168" s="151">
        <f t="shared" si="10"/>
        <v>0</v>
      </c>
      <c r="K168" s="147" t="s">
        <v>3</v>
      </c>
      <c r="L168" s="35"/>
      <c r="M168" s="152" t="s">
        <v>3</v>
      </c>
      <c r="N168" s="153" t="s">
        <v>43</v>
      </c>
      <c r="O168" s="55"/>
      <c r="P168" s="154">
        <f t="shared" si="11"/>
        <v>0</v>
      </c>
      <c r="Q168" s="154">
        <v>0</v>
      </c>
      <c r="R168" s="154">
        <f t="shared" si="12"/>
        <v>0</v>
      </c>
      <c r="S168" s="154">
        <v>0</v>
      </c>
      <c r="T168" s="155">
        <f t="shared" si="13"/>
        <v>0</v>
      </c>
      <c r="U168" s="34"/>
      <c r="V168" s="34"/>
      <c r="W168" s="34"/>
      <c r="X168" s="34"/>
      <c r="Y168" s="34"/>
      <c r="Z168" s="34"/>
      <c r="AA168" s="34"/>
      <c r="AB168" s="34"/>
      <c r="AC168" s="34"/>
      <c r="AD168" s="34"/>
      <c r="AE168" s="34"/>
      <c r="AR168" s="156" t="s">
        <v>93</v>
      </c>
      <c r="AT168" s="156" t="s">
        <v>157</v>
      </c>
      <c r="AU168" s="156" t="s">
        <v>90</v>
      </c>
      <c r="AY168" s="19" t="s">
        <v>154</v>
      </c>
      <c r="BE168" s="157">
        <f t="shared" si="14"/>
        <v>0</v>
      </c>
      <c r="BF168" s="157">
        <f t="shared" si="15"/>
        <v>0</v>
      </c>
      <c r="BG168" s="157">
        <f t="shared" si="16"/>
        <v>0</v>
      </c>
      <c r="BH168" s="157">
        <f t="shared" si="17"/>
        <v>0</v>
      </c>
      <c r="BI168" s="157">
        <f t="shared" si="18"/>
        <v>0</v>
      </c>
      <c r="BJ168" s="19" t="s">
        <v>15</v>
      </c>
      <c r="BK168" s="157">
        <f t="shared" si="19"/>
        <v>0</v>
      </c>
      <c r="BL168" s="19" t="s">
        <v>93</v>
      </c>
      <c r="BM168" s="156" t="s">
        <v>657</v>
      </c>
    </row>
    <row r="169" spans="1:65" s="2" customFormat="1" ht="24.15" customHeight="1">
      <c r="A169" s="34"/>
      <c r="B169" s="144"/>
      <c r="C169" s="145" t="s">
        <v>72</v>
      </c>
      <c r="D169" s="145" t="s">
        <v>157</v>
      </c>
      <c r="E169" s="146" t="s">
        <v>4970</v>
      </c>
      <c r="F169" s="147" t="s">
        <v>4971</v>
      </c>
      <c r="G169" s="148" t="s">
        <v>3834</v>
      </c>
      <c r="H169" s="149">
        <v>1</v>
      </c>
      <c r="I169" s="150"/>
      <c r="J169" s="151">
        <f t="shared" si="10"/>
        <v>0</v>
      </c>
      <c r="K169" s="147" t="s">
        <v>3</v>
      </c>
      <c r="L169" s="35"/>
      <c r="M169" s="152" t="s">
        <v>3</v>
      </c>
      <c r="N169" s="153" t="s">
        <v>43</v>
      </c>
      <c r="O169" s="55"/>
      <c r="P169" s="154">
        <f t="shared" si="11"/>
        <v>0</v>
      </c>
      <c r="Q169" s="154">
        <v>0</v>
      </c>
      <c r="R169" s="154">
        <f t="shared" si="12"/>
        <v>0</v>
      </c>
      <c r="S169" s="154">
        <v>0</v>
      </c>
      <c r="T169" s="155">
        <f t="shared" si="13"/>
        <v>0</v>
      </c>
      <c r="U169" s="34"/>
      <c r="V169" s="34"/>
      <c r="W169" s="34"/>
      <c r="X169" s="34"/>
      <c r="Y169" s="34"/>
      <c r="Z169" s="34"/>
      <c r="AA169" s="34"/>
      <c r="AB169" s="34"/>
      <c r="AC169" s="34"/>
      <c r="AD169" s="34"/>
      <c r="AE169" s="34"/>
      <c r="AR169" s="156" t="s">
        <v>93</v>
      </c>
      <c r="AT169" s="156" t="s">
        <v>157</v>
      </c>
      <c r="AU169" s="156" t="s">
        <v>90</v>
      </c>
      <c r="AY169" s="19" t="s">
        <v>154</v>
      </c>
      <c r="BE169" s="157">
        <f t="shared" si="14"/>
        <v>0</v>
      </c>
      <c r="BF169" s="157">
        <f t="shared" si="15"/>
        <v>0</v>
      </c>
      <c r="BG169" s="157">
        <f t="shared" si="16"/>
        <v>0</v>
      </c>
      <c r="BH169" s="157">
        <f t="shared" si="17"/>
        <v>0</v>
      </c>
      <c r="BI169" s="157">
        <f t="shared" si="18"/>
        <v>0</v>
      </c>
      <c r="BJ169" s="19" t="s">
        <v>15</v>
      </c>
      <c r="BK169" s="157">
        <f t="shared" si="19"/>
        <v>0</v>
      </c>
      <c r="BL169" s="19" t="s">
        <v>93</v>
      </c>
      <c r="BM169" s="156" t="s">
        <v>671</v>
      </c>
    </row>
    <row r="170" spans="1:65" s="2" customFormat="1" ht="24.15" customHeight="1">
      <c r="A170" s="34"/>
      <c r="B170" s="144"/>
      <c r="C170" s="145" t="s">
        <v>72</v>
      </c>
      <c r="D170" s="145" t="s">
        <v>157</v>
      </c>
      <c r="E170" s="146" t="s">
        <v>4972</v>
      </c>
      <c r="F170" s="147" t="s">
        <v>4973</v>
      </c>
      <c r="G170" s="148" t="s">
        <v>3834</v>
      </c>
      <c r="H170" s="149">
        <v>1</v>
      </c>
      <c r="I170" s="150"/>
      <c r="J170" s="151">
        <f t="shared" si="10"/>
        <v>0</v>
      </c>
      <c r="K170" s="147" t="s">
        <v>3</v>
      </c>
      <c r="L170" s="35"/>
      <c r="M170" s="152" t="s">
        <v>3</v>
      </c>
      <c r="N170" s="153" t="s">
        <v>43</v>
      </c>
      <c r="O170" s="55"/>
      <c r="P170" s="154">
        <f t="shared" si="11"/>
        <v>0</v>
      </c>
      <c r="Q170" s="154">
        <v>0</v>
      </c>
      <c r="R170" s="154">
        <f t="shared" si="12"/>
        <v>0</v>
      </c>
      <c r="S170" s="154">
        <v>0</v>
      </c>
      <c r="T170" s="155">
        <f t="shared" si="13"/>
        <v>0</v>
      </c>
      <c r="U170" s="34"/>
      <c r="V170" s="34"/>
      <c r="W170" s="34"/>
      <c r="X170" s="34"/>
      <c r="Y170" s="34"/>
      <c r="Z170" s="34"/>
      <c r="AA170" s="34"/>
      <c r="AB170" s="34"/>
      <c r="AC170" s="34"/>
      <c r="AD170" s="34"/>
      <c r="AE170" s="34"/>
      <c r="AR170" s="156" t="s">
        <v>93</v>
      </c>
      <c r="AT170" s="156" t="s">
        <v>157</v>
      </c>
      <c r="AU170" s="156" t="s">
        <v>90</v>
      </c>
      <c r="AY170" s="19" t="s">
        <v>154</v>
      </c>
      <c r="BE170" s="157">
        <f t="shared" si="14"/>
        <v>0</v>
      </c>
      <c r="BF170" s="157">
        <f t="shared" si="15"/>
        <v>0</v>
      </c>
      <c r="BG170" s="157">
        <f t="shared" si="16"/>
        <v>0</v>
      </c>
      <c r="BH170" s="157">
        <f t="shared" si="17"/>
        <v>0</v>
      </c>
      <c r="BI170" s="157">
        <f t="shared" si="18"/>
        <v>0</v>
      </c>
      <c r="BJ170" s="19" t="s">
        <v>15</v>
      </c>
      <c r="BK170" s="157">
        <f t="shared" si="19"/>
        <v>0</v>
      </c>
      <c r="BL170" s="19" t="s">
        <v>93</v>
      </c>
      <c r="BM170" s="156" t="s">
        <v>682</v>
      </c>
    </row>
    <row r="171" spans="2:63" s="12" customFormat="1" ht="22.8" customHeight="1">
      <c r="B171" s="131"/>
      <c r="D171" s="132" t="s">
        <v>71</v>
      </c>
      <c r="E171" s="142" t="s">
        <v>4660</v>
      </c>
      <c r="F171" s="142" t="s">
        <v>4974</v>
      </c>
      <c r="I171" s="134"/>
      <c r="J171" s="143">
        <f>BK171</f>
        <v>0</v>
      </c>
      <c r="L171" s="131"/>
      <c r="M171" s="136"/>
      <c r="N171" s="137"/>
      <c r="O171" s="137"/>
      <c r="P171" s="138">
        <f>P172+P175+P190+P203</f>
        <v>0</v>
      </c>
      <c r="Q171" s="137"/>
      <c r="R171" s="138">
        <f>R172+R175+R190+R203</f>
        <v>0</v>
      </c>
      <c r="S171" s="137"/>
      <c r="T171" s="139">
        <f>T172+T175+T190+T203</f>
        <v>0</v>
      </c>
      <c r="AR171" s="132" t="s">
        <v>15</v>
      </c>
      <c r="AT171" s="140" t="s">
        <v>71</v>
      </c>
      <c r="AU171" s="140" t="s">
        <v>15</v>
      </c>
      <c r="AY171" s="132" t="s">
        <v>154</v>
      </c>
      <c r="BK171" s="141">
        <f>BK172+BK175+BK190+BK203</f>
        <v>0</v>
      </c>
    </row>
    <row r="172" spans="2:63" s="12" customFormat="1" ht="20.85" customHeight="1">
      <c r="B172" s="131"/>
      <c r="D172" s="132" t="s">
        <v>71</v>
      </c>
      <c r="E172" s="142" t="s">
        <v>4643</v>
      </c>
      <c r="F172" s="142" t="s">
        <v>4959</v>
      </c>
      <c r="I172" s="134"/>
      <c r="J172" s="143">
        <f>BK172</f>
        <v>0</v>
      </c>
      <c r="L172" s="131"/>
      <c r="M172" s="136"/>
      <c r="N172" s="137"/>
      <c r="O172" s="137"/>
      <c r="P172" s="138">
        <f>SUM(P173:P174)</f>
        <v>0</v>
      </c>
      <c r="Q172" s="137"/>
      <c r="R172" s="138">
        <f>SUM(R173:R174)</f>
        <v>0</v>
      </c>
      <c r="S172" s="137"/>
      <c r="T172" s="139">
        <f>SUM(T173:T174)</f>
        <v>0</v>
      </c>
      <c r="AR172" s="132" t="s">
        <v>15</v>
      </c>
      <c r="AT172" s="140" t="s">
        <v>71</v>
      </c>
      <c r="AU172" s="140" t="s">
        <v>80</v>
      </c>
      <c r="AY172" s="132" t="s">
        <v>154</v>
      </c>
      <c r="BK172" s="141">
        <f>SUM(BK173:BK174)</f>
        <v>0</v>
      </c>
    </row>
    <row r="173" spans="1:65" s="2" customFormat="1" ht="24.15" customHeight="1">
      <c r="A173" s="34"/>
      <c r="B173" s="144"/>
      <c r="C173" s="145" t="s">
        <v>72</v>
      </c>
      <c r="D173" s="145" t="s">
        <v>157</v>
      </c>
      <c r="E173" s="146" t="s">
        <v>4975</v>
      </c>
      <c r="F173" s="147" t="s">
        <v>4976</v>
      </c>
      <c r="G173" s="148" t="s">
        <v>3834</v>
      </c>
      <c r="H173" s="149">
        <v>1</v>
      </c>
      <c r="I173" s="150"/>
      <c r="J173" s="151">
        <f>ROUND(I173*H173,2)</f>
        <v>0</v>
      </c>
      <c r="K173" s="147" t="s">
        <v>3</v>
      </c>
      <c r="L173" s="35"/>
      <c r="M173" s="152" t="s">
        <v>3</v>
      </c>
      <c r="N173" s="153" t="s">
        <v>43</v>
      </c>
      <c r="O173" s="55"/>
      <c r="P173" s="154">
        <f>O173*H173</f>
        <v>0</v>
      </c>
      <c r="Q173" s="154">
        <v>0</v>
      </c>
      <c r="R173" s="154">
        <f>Q173*H173</f>
        <v>0</v>
      </c>
      <c r="S173" s="154">
        <v>0</v>
      </c>
      <c r="T173" s="155">
        <f>S173*H173</f>
        <v>0</v>
      </c>
      <c r="U173" s="34"/>
      <c r="V173" s="34"/>
      <c r="W173" s="34"/>
      <c r="X173" s="34"/>
      <c r="Y173" s="34"/>
      <c r="Z173" s="34"/>
      <c r="AA173" s="34"/>
      <c r="AB173" s="34"/>
      <c r="AC173" s="34"/>
      <c r="AD173" s="34"/>
      <c r="AE173" s="34"/>
      <c r="AR173" s="156" t="s">
        <v>93</v>
      </c>
      <c r="AT173" s="156" t="s">
        <v>157</v>
      </c>
      <c r="AU173" s="156" t="s">
        <v>90</v>
      </c>
      <c r="AY173" s="19" t="s">
        <v>154</v>
      </c>
      <c r="BE173" s="157">
        <f>IF(N173="základní",J173,0)</f>
        <v>0</v>
      </c>
      <c r="BF173" s="157">
        <f>IF(N173="snížená",J173,0)</f>
        <v>0</v>
      </c>
      <c r="BG173" s="157">
        <f>IF(N173="zákl. přenesená",J173,0)</f>
        <v>0</v>
      </c>
      <c r="BH173" s="157">
        <f>IF(N173="sníž. přenesená",J173,0)</f>
        <v>0</v>
      </c>
      <c r="BI173" s="157">
        <f>IF(N173="nulová",J173,0)</f>
        <v>0</v>
      </c>
      <c r="BJ173" s="19" t="s">
        <v>15</v>
      </c>
      <c r="BK173" s="157">
        <f>ROUND(I173*H173,2)</f>
        <v>0</v>
      </c>
      <c r="BL173" s="19" t="s">
        <v>93</v>
      </c>
      <c r="BM173" s="156" t="s">
        <v>693</v>
      </c>
    </row>
    <row r="174" spans="1:65" s="2" customFormat="1" ht="24.15" customHeight="1">
      <c r="A174" s="34"/>
      <c r="B174" s="144"/>
      <c r="C174" s="145" t="s">
        <v>72</v>
      </c>
      <c r="D174" s="145" t="s">
        <v>157</v>
      </c>
      <c r="E174" s="146" t="s">
        <v>4977</v>
      </c>
      <c r="F174" s="147" t="s">
        <v>4978</v>
      </c>
      <c r="G174" s="148" t="s">
        <v>3834</v>
      </c>
      <c r="H174" s="149">
        <v>1</v>
      </c>
      <c r="I174" s="150"/>
      <c r="J174" s="151">
        <f>ROUND(I174*H174,2)</f>
        <v>0</v>
      </c>
      <c r="K174" s="147" t="s">
        <v>3</v>
      </c>
      <c r="L174" s="35"/>
      <c r="M174" s="152" t="s">
        <v>3</v>
      </c>
      <c r="N174" s="153" t="s">
        <v>43</v>
      </c>
      <c r="O174" s="55"/>
      <c r="P174" s="154">
        <f>O174*H174</f>
        <v>0</v>
      </c>
      <c r="Q174" s="154">
        <v>0</v>
      </c>
      <c r="R174" s="154">
        <f>Q174*H174</f>
        <v>0</v>
      </c>
      <c r="S174" s="154">
        <v>0</v>
      </c>
      <c r="T174" s="155">
        <f>S174*H174</f>
        <v>0</v>
      </c>
      <c r="U174" s="34"/>
      <c r="V174" s="34"/>
      <c r="W174" s="34"/>
      <c r="X174" s="34"/>
      <c r="Y174" s="34"/>
      <c r="Z174" s="34"/>
      <c r="AA174" s="34"/>
      <c r="AB174" s="34"/>
      <c r="AC174" s="34"/>
      <c r="AD174" s="34"/>
      <c r="AE174" s="34"/>
      <c r="AR174" s="156" t="s">
        <v>93</v>
      </c>
      <c r="AT174" s="156" t="s">
        <v>157</v>
      </c>
      <c r="AU174" s="156" t="s">
        <v>90</v>
      </c>
      <c r="AY174" s="19" t="s">
        <v>154</v>
      </c>
      <c r="BE174" s="157">
        <f>IF(N174="základní",J174,0)</f>
        <v>0</v>
      </c>
      <c r="BF174" s="157">
        <f>IF(N174="snížená",J174,0)</f>
        <v>0</v>
      </c>
      <c r="BG174" s="157">
        <f>IF(N174="zákl. přenesená",J174,0)</f>
        <v>0</v>
      </c>
      <c r="BH174" s="157">
        <f>IF(N174="sníž. přenesená",J174,0)</f>
        <v>0</v>
      </c>
      <c r="BI174" s="157">
        <f>IF(N174="nulová",J174,0)</f>
        <v>0</v>
      </c>
      <c r="BJ174" s="19" t="s">
        <v>15</v>
      </c>
      <c r="BK174" s="157">
        <f>ROUND(I174*H174,2)</f>
        <v>0</v>
      </c>
      <c r="BL174" s="19" t="s">
        <v>93</v>
      </c>
      <c r="BM174" s="156" t="s">
        <v>707</v>
      </c>
    </row>
    <row r="175" spans="2:63" s="12" customFormat="1" ht="20.85" customHeight="1">
      <c r="B175" s="131"/>
      <c r="D175" s="132" t="s">
        <v>71</v>
      </c>
      <c r="E175" s="142" t="s">
        <v>4262</v>
      </c>
      <c r="F175" s="142" t="s">
        <v>4939</v>
      </c>
      <c r="I175" s="134"/>
      <c r="J175" s="143">
        <f>BK175</f>
        <v>0</v>
      </c>
      <c r="L175" s="131"/>
      <c r="M175" s="136"/>
      <c r="N175" s="137"/>
      <c r="O175" s="137"/>
      <c r="P175" s="138">
        <f>SUM(P176:P189)</f>
        <v>0</v>
      </c>
      <c r="Q175" s="137"/>
      <c r="R175" s="138">
        <f>SUM(R176:R189)</f>
        <v>0</v>
      </c>
      <c r="S175" s="137"/>
      <c r="T175" s="139">
        <f>SUM(T176:T189)</f>
        <v>0</v>
      </c>
      <c r="AR175" s="132" t="s">
        <v>15</v>
      </c>
      <c r="AT175" s="140" t="s">
        <v>71</v>
      </c>
      <c r="AU175" s="140" t="s">
        <v>80</v>
      </c>
      <c r="AY175" s="132" t="s">
        <v>154</v>
      </c>
      <c r="BK175" s="141">
        <f>SUM(BK176:BK189)</f>
        <v>0</v>
      </c>
    </row>
    <row r="176" spans="1:65" s="2" customFormat="1" ht="24.15" customHeight="1">
      <c r="A176" s="34"/>
      <c r="B176" s="144"/>
      <c r="C176" s="145" t="s">
        <v>72</v>
      </c>
      <c r="D176" s="145" t="s">
        <v>157</v>
      </c>
      <c r="E176" s="146" t="s">
        <v>4979</v>
      </c>
      <c r="F176" s="147" t="s">
        <v>4980</v>
      </c>
      <c r="G176" s="148" t="s">
        <v>3834</v>
      </c>
      <c r="H176" s="149">
        <v>1</v>
      </c>
      <c r="I176" s="150"/>
      <c r="J176" s="151">
        <f aca="true" t="shared" si="20" ref="J176:J189">ROUND(I176*H176,2)</f>
        <v>0</v>
      </c>
      <c r="K176" s="147" t="s">
        <v>3</v>
      </c>
      <c r="L176" s="35"/>
      <c r="M176" s="152" t="s">
        <v>3</v>
      </c>
      <c r="N176" s="153" t="s">
        <v>43</v>
      </c>
      <c r="O176" s="55"/>
      <c r="P176" s="154">
        <f aca="true" t="shared" si="21" ref="P176:P189">O176*H176</f>
        <v>0</v>
      </c>
      <c r="Q176" s="154">
        <v>0</v>
      </c>
      <c r="R176" s="154">
        <f aca="true" t="shared" si="22" ref="R176:R189">Q176*H176</f>
        <v>0</v>
      </c>
      <c r="S176" s="154">
        <v>0</v>
      </c>
      <c r="T176" s="155">
        <f aca="true" t="shared" si="23" ref="T176:T189">S176*H176</f>
        <v>0</v>
      </c>
      <c r="U176" s="34"/>
      <c r="V176" s="34"/>
      <c r="W176" s="34"/>
      <c r="X176" s="34"/>
      <c r="Y176" s="34"/>
      <c r="Z176" s="34"/>
      <c r="AA176" s="34"/>
      <c r="AB176" s="34"/>
      <c r="AC176" s="34"/>
      <c r="AD176" s="34"/>
      <c r="AE176" s="34"/>
      <c r="AR176" s="156" t="s">
        <v>93</v>
      </c>
      <c r="AT176" s="156" t="s">
        <v>157</v>
      </c>
      <c r="AU176" s="156" t="s">
        <v>90</v>
      </c>
      <c r="AY176" s="19" t="s">
        <v>154</v>
      </c>
      <c r="BE176" s="157">
        <f aca="true" t="shared" si="24" ref="BE176:BE189">IF(N176="základní",J176,0)</f>
        <v>0</v>
      </c>
      <c r="BF176" s="157">
        <f aca="true" t="shared" si="25" ref="BF176:BF189">IF(N176="snížená",J176,0)</f>
        <v>0</v>
      </c>
      <c r="BG176" s="157">
        <f aca="true" t="shared" si="26" ref="BG176:BG189">IF(N176="zákl. přenesená",J176,0)</f>
        <v>0</v>
      </c>
      <c r="BH176" s="157">
        <f aca="true" t="shared" si="27" ref="BH176:BH189">IF(N176="sníž. přenesená",J176,0)</f>
        <v>0</v>
      </c>
      <c r="BI176" s="157">
        <f aca="true" t="shared" si="28" ref="BI176:BI189">IF(N176="nulová",J176,0)</f>
        <v>0</v>
      </c>
      <c r="BJ176" s="19" t="s">
        <v>15</v>
      </c>
      <c r="BK176" s="157">
        <f aca="true" t="shared" si="29" ref="BK176:BK189">ROUND(I176*H176,2)</f>
        <v>0</v>
      </c>
      <c r="BL176" s="19" t="s">
        <v>93</v>
      </c>
      <c r="BM176" s="156" t="s">
        <v>721</v>
      </c>
    </row>
    <row r="177" spans="1:65" s="2" customFormat="1" ht="24.15" customHeight="1">
      <c r="A177" s="34"/>
      <c r="B177" s="144"/>
      <c r="C177" s="145" t="s">
        <v>72</v>
      </c>
      <c r="D177" s="145" t="s">
        <v>157</v>
      </c>
      <c r="E177" s="146" t="s">
        <v>4981</v>
      </c>
      <c r="F177" s="147" t="s">
        <v>4982</v>
      </c>
      <c r="G177" s="148" t="s">
        <v>3834</v>
      </c>
      <c r="H177" s="149">
        <v>1</v>
      </c>
      <c r="I177" s="150"/>
      <c r="J177" s="151">
        <f t="shared" si="20"/>
        <v>0</v>
      </c>
      <c r="K177" s="147" t="s">
        <v>3</v>
      </c>
      <c r="L177" s="35"/>
      <c r="M177" s="152" t="s">
        <v>3</v>
      </c>
      <c r="N177" s="153" t="s">
        <v>43</v>
      </c>
      <c r="O177" s="55"/>
      <c r="P177" s="154">
        <f t="shared" si="21"/>
        <v>0</v>
      </c>
      <c r="Q177" s="154">
        <v>0</v>
      </c>
      <c r="R177" s="154">
        <f t="shared" si="22"/>
        <v>0</v>
      </c>
      <c r="S177" s="154">
        <v>0</v>
      </c>
      <c r="T177" s="155">
        <f t="shared" si="23"/>
        <v>0</v>
      </c>
      <c r="U177" s="34"/>
      <c r="V177" s="34"/>
      <c r="W177" s="34"/>
      <c r="X177" s="34"/>
      <c r="Y177" s="34"/>
      <c r="Z177" s="34"/>
      <c r="AA177" s="34"/>
      <c r="AB177" s="34"/>
      <c r="AC177" s="34"/>
      <c r="AD177" s="34"/>
      <c r="AE177" s="34"/>
      <c r="AR177" s="156" t="s">
        <v>93</v>
      </c>
      <c r="AT177" s="156" t="s">
        <v>157</v>
      </c>
      <c r="AU177" s="156" t="s">
        <v>90</v>
      </c>
      <c r="AY177" s="19" t="s">
        <v>154</v>
      </c>
      <c r="BE177" s="157">
        <f t="shared" si="24"/>
        <v>0</v>
      </c>
      <c r="BF177" s="157">
        <f t="shared" si="25"/>
        <v>0</v>
      </c>
      <c r="BG177" s="157">
        <f t="shared" si="26"/>
        <v>0</v>
      </c>
      <c r="BH177" s="157">
        <f t="shared" si="27"/>
        <v>0</v>
      </c>
      <c r="BI177" s="157">
        <f t="shared" si="28"/>
        <v>0</v>
      </c>
      <c r="BJ177" s="19" t="s">
        <v>15</v>
      </c>
      <c r="BK177" s="157">
        <f t="shared" si="29"/>
        <v>0</v>
      </c>
      <c r="BL177" s="19" t="s">
        <v>93</v>
      </c>
      <c r="BM177" s="156" t="s">
        <v>729</v>
      </c>
    </row>
    <row r="178" spans="1:65" s="2" customFormat="1" ht="24.15" customHeight="1">
      <c r="A178" s="34"/>
      <c r="B178" s="144"/>
      <c r="C178" s="145" t="s">
        <v>72</v>
      </c>
      <c r="D178" s="145" t="s">
        <v>157</v>
      </c>
      <c r="E178" s="146" t="s">
        <v>4983</v>
      </c>
      <c r="F178" s="147" t="s">
        <v>4984</v>
      </c>
      <c r="G178" s="148" t="s">
        <v>3834</v>
      </c>
      <c r="H178" s="149">
        <v>1</v>
      </c>
      <c r="I178" s="150"/>
      <c r="J178" s="151">
        <f t="shared" si="20"/>
        <v>0</v>
      </c>
      <c r="K178" s="147" t="s">
        <v>3</v>
      </c>
      <c r="L178" s="35"/>
      <c r="M178" s="152" t="s">
        <v>3</v>
      </c>
      <c r="N178" s="153" t="s">
        <v>43</v>
      </c>
      <c r="O178" s="55"/>
      <c r="P178" s="154">
        <f t="shared" si="21"/>
        <v>0</v>
      </c>
      <c r="Q178" s="154">
        <v>0</v>
      </c>
      <c r="R178" s="154">
        <f t="shared" si="22"/>
        <v>0</v>
      </c>
      <c r="S178" s="154">
        <v>0</v>
      </c>
      <c r="T178" s="155">
        <f t="shared" si="23"/>
        <v>0</v>
      </c>
      <c r="U178" s="34"/>
      <c r="V178" s="34"/>
      <c r="W178" s="34"/>
      <c r="X178" s="34"/>
      <c r="Y178" s="34"/>
      <c r="Z178" s="34"/>
      <c r="AA178" s="34"/>
      <c r="AB178" s="34"/>
      <c r="AC178" s="34"/>
      <c r="AD178" s="34"/>
      <c r="AE178" s="34"/>
      <c r="AR178" s="156" t="s">
        <v>93</v>
      </c>
      <c r="AT178" s="156" t="s">
        <v>157</v>
      </c>
      <c r="AU178" s="156" t="s">
        <v>90</v>
      </c>
      <c r="AY178" s="19" t="s">
        <v>154</v>
      </c>
      <c r="BE178" s="157">
        <f t="shared" si="24"/>
        <v>0</v>
      </c>
      <c r="BF178" s="157">
        <f t="shared" si="25"/>
        <v>0</v>
      </c>
      <c r="BG178" s="157">
        <f t="shared" si="26"/>
        <v>0</v>
      </c>
      <c r="BH178" s="157">
        <f t="shared" si="27"/>
        <v>0</v>
      </c>
      <c r="BI178" s="157">
        <f t="shared" si="28"/>
        <v>0</v>
      </c>
      <c r="BJ178" s="19" t="s">
        <v>15</v>
      </c>
      <c r="BK178" s="157">
        <f t="shared" si="29"/>
        <v>0</v>
      </c>
      <c r="BL178" s="19" t="s">
        <v>93</v>
      </c>
      <c r="BM178" s="156" t="s">
        <v>741</v>
      </c>
    </row>
    <row r="179" spans="1:65" s="2" customFormat="1" ht="24.15" customHeight="1">
      <c r="A179" s="34"/>
      <c r="B179" s="144"/>
      <c r="C179" s="145" t="s">
        <v>72</v>
      </c>
      <c r="D179" s="145" t="s">
        <v>157</v>
      </c>
      <c r="E179" s="146" t="s">
        <v>4985</v>
      </c>
      <c r="F179" s="147" t="s">
        <v>4986</v>
      </c>
      <c r="G179" s="148" t="s">
        <v>3834</v>
      </c>
      <c r="H179" s="149">
        <v>1</v>
      </c>
      <c r="I179" s="150"/>
      <c r="J179" s="151">
        <f t="shared" si="20"/>
        <v>0</v>
      </c>
      <c r="K179" s="147" t="s">
        <v>3</v>
      </c>
      <c r="L179" s="35"/>
      <c r="M179" s="152" t="s">
        <v>3</v>
      </c>
      <c r="N179" s="153" t="s">
        <v>43</v>
      </c>
      <c r="O179" s="55"/>
      <c r="P179" s="154">
        <f t="shared" si="21"/>
        <v>0</v>
      </c>
      <c r="Q179" s="154">
        <v>0</v>
      </c>
      <c r="R179" s="154">
        <f t="shared" si="22"/>
        <v>0</v>
      </c>
      <c r="S179" s="154">
        <v>0</v>
      </c>
      <c r="T179" s="155">
        <f t="shared" si="23"/>
        <v>0</v>
      </c>
      <c r="U179" s="34"/>
      <c r="V179" s="34"/>
      <c r="W179" s="34"/>
      <c r="X179" s="34"/>
      <c r="Y179" s="34"/>
      <c r="Z179" s="34"/>
      <c r="AA179" s="34"/>
      <c r="AB179" s="34"/>
      <c r="AC179" s="34"/>
      <c r="AD179" s="34"/>
      <c r="AE179" s="34"/>
      <c r="AR179" s="156" t="s">
        <v>93</v>
      </c>
      <c r="AT179" s="156" t="s">
        <v>157</v>
      </c>
      <c r="AU179" s="156" t="s">
        <v>90</v>
      </c>
      <c r="AY179" s="19" t="s">
        <v>154</v>
      </c>
      <c r="BE179" s="157">
        <f t="shared" si="24"/>
        <v>0</v>
      </c>
      <c r="BF179" s="157">
        <f t="shared" si="25"/>
        <v>0</v>
      </c>
      <c r="BG179" s="157">
        <f t="shared" si="26"/>
        <v>0</v>
      </c>
      <c r="BH179" s="157">
        <f t="shared" si="27"/>
        <v>0</v>
      </c>
      <c r="BI179" s="157">
        <f t="shared" si="28"/>
        <v>0</v>
      </c>
      <c r="BJ179" s="19" t="s">
        <v>15</v>
      </c>
      <c r="BK179" s="157">
        <f t="shared" si="29"/>
        <v>0</v>
      </c>
      <c r="BL179" s="19" t="s">
        <v>93</v>
      </c>
      <c r="BM179" s="156" t="s">
        <v>755</v>
      </c>
    </row>
    <row r="180" spans="1:65" s="2" customFormat="1" ht="24.15" customHeight="1">
      <c r="A180" s="34"/>
      <c r="B180" s="144"/>
      <c r="C180" s="145" t="s">
        <v>72</v>
      </c>
      <c r="D180" s="145" t="s">
        <v>157</v>
      </c>
      <c r="E180" s="146" t="s">
        <v>4987</v>
      </c>
      <c r="F180" s="147" t="s">
        <v>4988</v>
      </c>
      <c r="G180" s="148" t="s">
        <v>3834</v>
      </c>
      <c r="H180" s="149">
        <v>1</v>
      </c>
      <c r="I180" s="150"/>
      <c r="J180" s="151">
        <f t="shared" si="20"/>
        <v>0</v>
      </c>
      <c r="K180" s="147" t="s">
        <v>3</v>
      </c>
      <c r="L180" s="35"/>
      <c r="M180" s="152" t="s">
        <v>3</v>
      </c>
      <c r="N180" s="153" t="s">
        <v>43</v>
      </c>
      <c r="O180" s="55"/>
      <c r="P180" s="154">
        <f t="shared" si="21"/>
        <v>0</v>
      </c>
      <c r="Q180" s="154">
        <v>0</v>
      </c>
      <c r="R180" s="154">
        <f t="shared" si="22"/>
        <v>0</v>
      </c>
      <c r="S180" s="154">
        <v>0</v>
      </c>
      <c r="T180" s="155">
        <f t="shared" si="23"/>
        <v>0</v>
      </c>
      <c r="U180" s="34"/>
      <c r="V180" s="34"/>
      <c r="W180" s="34"/>
      <c r="X180" s="34"/>
      <c r="Y180" s="34"/>
      <c r="Z180" s="34"/>
      <c r="AA180" s="34"/>
      <c r="AB180" s="34"/>
      <c r="AC180" s="34"/>
      <c r="AD180" s="34"/>
      <c r="AE180" s="34"/>
      <c r="AR180" s="156" t="s">
        <v>93</v>
      </c>
      <c r="AT180" s="156" t="s">
        <v>157</v>
      </c>
      <c r="AU180" s="156" t="s">
        <v>90</v>
      </c>
      <c r="AY180" s="19" t="s">
        <v>154</v>
      </c>
      <c r="BE180" s="157">
        <f t="shared" si="24"/>
        <v>0</v>
      </c>
      <c r="BF180" s="157">
        <f t="shared" si="25"/>
        <v>0</v>
      </c>
      <c r="BG180" s="157">
        <f t="shared" si="26"/>
        <v>0</v>
      </c>
      <c r="BH180" s="157">
        <f t="shared" si="27"/>
        <v>0</v>
      </c>
      <c r="BI180" s="157">
        <f t="shared" si="28"/>
        <v>0</v>
      </c>
      <c r="BJ180" s="19" t="s">
        <v>15</v>
      </c>
      <c r="BK180" s="157">
        <f t="shared" si="29"/>
        <v>0</v>
      </c>
      <c r="BL180" s="19" t="s">
        <v>93</v>
      </c>
      <c r="BM180" s="156" t="s">
        <v>769</v>
      </c>
    </row>
    <row r="181" spans="1:65" s="2" customFormat="1" ht="24.15" customHeight="1">
      <c r="A181" s="34"/>
      <c r="B181" s="144"/>
      <c r="C181" s="145" t="s">
        <v>72</v>
      </c>
      <c r="D181" s="145" t="s">
        <v>157</v>
      </c>
      <c r="E181" s="146" t="s">
        <v>4989</v>
      </c>
      <c r="F181" s="147" t="s">
        <v>4990</v>
      </c>
      <c r="G181" s="148" t="s">
        <v>3834</v>
      </c>
      <c r="H181" s="149">
        <v>1</v>
      </c>
      <c r="I181" s="150"/>
      <c r="J181" s="151">
        <f t="shared" si="20"/>
        <v>0</v>
      </c>
      <c r="K181" s="147" t="s">
        <v>3</v>
      </c>
      <c r="L181" s="35"/>
      <c r="M181" s="152" t="s">
        <v>3</v>
      </c>
      <c r="N181" s="153" t="s">
        <v>43</v>
      </c>
      <c r="O181" s="55"/>
      <c r="P181" s="154">
        <f t="shared" si="21"/>
        <v>0</v>
      </c>
      <c r="Q181" s="154">
        <v>0</v>
      </c>
      <c r="R181" s="154">
        <f t="shared" si="22"/>
        <v>0</v>
      </c>
      <c r="S181" s="154">
        <v>0</v>
      </c>
      <c r="T181" s="155">
        <f t="shared" si="23"/>
        <v>0</v>
      </c>
      <c r="U181" s="34"/>
      <c r="V181" s="34"/>
      <c r="W181" s="34"/>
      <c r="X181" s="34"/>
      <c r="Y181" s="34"/>
      <c r="Z181" s="34"/>
      <c r="AA181" s="34"/>
      <c r="AB181" s="34"/>
      <c r="AC181" s="34"/>
      <c r="AD181" s="34"/>
      <c r="AE181" s="34"/>
      <c r="AR181" s="156" t="s">
        <v>93</v>
      </c>
      <c r="AT181" s="156" t="s">
        <v>157</v>
      </c>
      <c r="AU181" s="156" t="s">
        <v>90</v>
      </c>
      <c r="AY181" s="19" t="s">
        <v>154</v>
      </c>
      <c r="BE181" s="157">
        <f t="shared" si="24"/>
        <v>0</v>
      </c>
      <c r="BF181" s="157">
        <f t="shared" si="25"/>
        <v>0</v>
      </c>
      <c r="BG181" s="157">
        <f t="shared" si="26"/>
        <v>0</v>
      </c>
      <c r="BH181" s="157">
        <f t="shared" si="27"/>
        <v>0</v>
      </c>
      <c r="BI181" s="157">
        <f t="shared" si="28"/>
        <v>0</v>
      </c>
      <c r="BJ181" s="19" t="s">
        <v>15</v>
      </c>
      <c r="BK181" s="157">
        <f t="shared" si="29"/>
        <v>0</v>
      </c>
      <c r="BL181" s="19" t="s">
        <v>93</v>
      </c>
      <c r="BM181" s="156" t="s">
        <v>779</v>
      </c>
    </row>
    <row r="182" spans="1:65" s="2" customFormat="1" ht="24.15" customHeight="1">
      <c r="A182" s="34"/>
      <c r="B182" s="144"/>
      <c r="C182" s="145" t="s">
        <v>72</v>
      </c>
      <c r="D182" s="145" t="s">
        <v>157</v>
      </c>
      <c r="E182" s="146" t="s">
        <v>4991</v>
      </c>
      <c r="F182" s="147" t="s">
        <v>4992</v>
      </c>
      <c r="G182" s="148" t="s">
        <v>3834</v>
      </c>
      <c r="H182" s="149">
        <v>1</v>
      </c>
      <c r="I182" s="150"/>
      <c r="J182" s="151">
        <f t="shared" si="20"/>
        <v>0</v>
      </c>
      <c r="K182" s="147" t="s">
        <v>3</v>
      </c>
      <c r="L182" s="35"/>
      <c r="M182" s="152" t="s">
        <v>3</v>
      </c>
      <c r="N182" s="153" t="s">
        <v>43</v>
      </c>
      <c r="O182" s="55"/>
      <c r="P182" s="154">
        <f t="shared" si="21"/>
        <v>0</v>
      </c>
      <c r="Q182" s="154">
        <v>0</v>
      </c>
      <c r="R182" s="154">
        <f t="shared" si="22"/>
        <v>0</v>
      </c>
      <c r="S182" s="154">
        <v>0</v>
      </c>
      <c r="T182" s="155">
        <f t="shared" si="23"/>
        <v>0</v>
      </c>
      <c r="U182" s="34"/>
      <c r="V182" s="34"/>
      <c r="W182" s="34"/>
      <c r="X182" s="34"/>
      <c r="Y182" s="34"/>
      <c r="Z182" s="34"/>
      <c r="AA182" s="34"/>
      <c r="AB182" s="34"/>
      <c r="AC182" s="34"/>
      <c r="AD182" s="34"/>
      <c r="AE182" s="34"/>
      <c r="AR182" s="156" t="s">
        <v>93</v>
      </c>
      <c r="AT182" s="156" t="s">
        <v>157</v>
      </c>
      <c r="AU182" s="156" t="s">
        <v>90</v>
      </c>
      <c r="AY182" s="19" t="s">
        <v>154</v>
      </c>
      <c r="BE182" s="157">
        <f t="shared" si="24"/>
        <v>0</v>
      </c>
      <c r="BF182" s="157">
        <f t="shared" si="25"/>
        <v>0</v>
      </c>
      <c r="BG182" s="157">
        <f t="shared" si="26"/>
        <v>0</v>
      </c>
      <c r="BH182" s="157">
        <f t="shared" si="27"/>
        <v>0</v>
      </c>
      <c r="BI182" s="157">
        <f t="shared" si="28"/>
        <v>0</v>
      </c>
      <c r="BJ182" s="19" t="s">
        <v>15</v>
      </c>
      <c r="BK182" s="157">
        <f t="shared" si="29"/>
        <v>0</v>
      </c>
      <c r="BL182" s="19" t="s">
        <v>93</v>
      </c>
      <c r="BM182" s="156" t="s">
        <v>787</v>
      </c>
    </row>
    <row r="183" spans="1:65" s="2" customFormat="1" ht="24.15" customHeight="1">
      <c r="A183" s="34"/>
      <c r="B183" s="144"/>
      <c r="C183" s="145" t="s">
        <v>72</v>
      </c>
      <c r="D183" s="145" t="s">
        <v>157</v>
      </c>
      <c r="E183" s="146" t="s">
        <v>4993</v>
      </c>
      <c r="F183" s="147" t="s">
        <v>4994</v>
      </c>
      <c r="G183" s="148" t="s">
        <v>3834</v>
      </c>
      <c r="H183" s="149">
        <v>5</v>
      </c>
      <c r="I183" s="150"/>
      <c r="J183" s="151">
        <f t="shared" si="20"/>
        <v>0</v>
      </c>
      <c r="K183" s="147" t="s">
        <v>3</v>
      </c>
      <c r="L183" s="35"/>
      <c r="M183" s="152" t="s">
        <v>3</v>
      </c>
      <c r="N183" s="153" t="s">
        <v>43</v>
      </c>
      <c r="O183" s="55"/>
      <c r="P183" s="154">
        <f t="shared" si="21"/>
        <v>0</v>
      </c>
      <c r="Q183" s="154">
        <v>0</v>
      </c>
      <c r="R183" s="154">
        <f t="shared" si="22"/>
        <v>0</v>
      </c>
      <c r="S183" s="154">
        <v>0</v>
      </c>
      <c r="T183" s="155">
        <f t="shared" si="23"/>
        <v>0</v>
      </c>
      <c r="U183" s="34"/>
      <c r="V183" s="34"/>
      <c r="W183" s="34"/>
      <c r="X183" s="34"/>
      <c r="Y183" s="34"/>
      <c r="Z183" s="34"/>
      <c r="AA183" s="34"/>
      <c r="AB183" s="34"/>
      <c r="AC183" s="34"/>
      <c r="AD183" s="34"/>
      <c r="AE183" s="34"/>
      <c r="AR183" s="156" t="s">
        <v>93</v>
      </c>
      <c r="AT183" s="156" t="s">
        <v>157</v>
      </c>
      <c r="AU183" s="156" t="s">
        <v>90</v>
      </c>
      <c r="AY183" s="19" t="s">
        <v>154</v>
      </c>
      <c r="BE183" s="157">
        <f t="shared" si="24"/>
        <v>0</v>
      </c>
      <c r="BF183" s="157">
        <f t="shared" si="25"/>
        <v>0</v>
      </c>
      <c r="BG183" s="157">
        <f t="shared" si="26"/>
        <v>0</v>
      </c>
      <c r="BH183" s="157">
        <f t="shared" si="27"/>
        <v>0</v>
      </c>
      <c r="BI183" s="157">
        <f t="shared" si="28"/>
        <v>0</v>
      </c>
      <c r="BJ183" s="19" t="s">
        <v>15</v>
      </c>
      <c r="BK183" s="157">
        <f t="shared" si="29"/>
        <v>0</v>
      </c>
      <c r="BL183" s="19" t="s">
        <v>93</v>
      </c>
      <c r="BM183" s="156" t="s">
        <v>795</v>
      </c>
    </row>
    <row r="184" spans="1:65" s="2" customFormat="1" ht="24.15" customHeight="1">
      <c r="A184" s="34"/>
      <c r="B184" s="144"/>
      <c r="C184" s="145" t="s">
        <v>72</v>
      </c>
      <c r="D184" s="145" t="s">
        <v>157</v>
      </c>
      <c r="E184" s="146" t="s">
        <v>4995</v>
      </c>
      <c r="F184" s="147" t="s">
        <v>4996</v>
      </c>
      <c r="G184" s="148" t="s">
        <v>3834</v>
      </c>
      <c r="H184" s="149">
        <v>2</v>
      </c>
      <c r="I184" s="150"/>
      <c r="J184" s="151">
        <f t="shared" si="20"/>
        <v>0</v>
      </c>
      <c r="K184" s="147" t="s">
        <v>3</v>
      </c>
      <c r="L184" s="35"/>
      <c r="M184" s="152" t="s">
        <v>3</v>
      </c>
      <c r="N184" s="153" t="s">
        <v>43</v>
      </c>
      <c r="O184" s="55"/>
      <c r="P184" s="154">
        <f t="shared" si="21"/>
        <v>0</v>
      </c>
      <c r="Q184" s="154">
        <v>0</v>
      </c>
      <c r="R184" s="154">
        <f t="shared" si="22"/>
        <v>0</v>
      </c>
      <c r="S184" s="154">
        <v>0</v>
      </c>
      <c r="T184" s="155">
        <f t="shared" si="23"/>
        <v>0</v>
      </c>
      <c r="U184" s="34"/>
      <c r="V184" s="34"/>
      <c r="W184" s="34"/>
      <c r="X184" s="34"/>
      <c r="Y184" s="34"/>
      <c r="Z184" s="34"/>
      <c r="AA184" s="34"/>
      <c r="AB184" s="34"/>
      <c r="AC184" s="34"/>
      <c r="AD184" s="34"/>
      <c r="AE184" s="34"/>
      <c r="AR184" s="156" t="s">
        <v>93</v>
      </c>
      <c r="AT184" s="156" t="s">
        <v>157</v>
      </c>
      <c r="AU184" s="156" t="s">
        <v>90</v>
      </c>
      <c r="AY184" s="19" t="s">
        <v>154</v>
      </c>
      <c r="BE184" s="157">
        <f t="shared" si="24"/>
        <v>0</v>
      </c>
      <c r="BF184" s="157">
        <f t="shared" si="25"/>
        <v>0</v>
      </c>
      <c r="BG184" s="157">
        <f t="shared" si="26"/>
        <v>0</v>
      </c>
      <c r="BH184" s="157">
        <f t="shared" si="27"/>
        <v>0</v>
      </c>
      <c r="BI184" s="157">
        <f t="shared" si="28"/>
        <v>0</v>
      </c>
      <c r="BJ184" s="19" t="s">
        <v>15</v>
      </c>
      <c r="BK184" s="157">
        <f t="shared" si="29"/>
        <v>0</v>
      </c>
      <c r="BL184" s="19" t="s">
        <v>93</v>
      </c>
      <c r="BM184" s="156" t="s">
        <v>803</v>
      </c>
    </row>
    <row r="185" spans="1:65" s="2" customFormat="1" ht="24.15" customHeight="1">
      <c r="A185" s="34"/>
      <c r="B185" s="144"/>
      <c r="C185" s="145" t="s">
        <v>72</v>
      </c>
      <c r="D185" s="145" t="s">
        <v>157</v>
      </c>
      <c r="E185" s="146" t="s">
        <v>4997</v>
      </c>
      <c r="F185" s="147" t="s">
        <v>4998</v>
      </c>
      <c r="G185" s="148" t="s">
        <v>3834</v>
      </c>
      <c r="H185" s="149">
        <v>3</v>
      </c>
      <c r="I185" s="150"/>
      <c r="J185" s="151">
        <f t="shared" si="20"/>
        <v>0</v>
      </c>
      <c r="K185" s="147" t="s">
        <v>3</v>
      </c>
      <c r="L185" s="35"/>
      <c r="M185" s="152" t="s">
        <v>3</v>
      </c>
      <c r="N185" s="153" t="s">
        <v>43</v>
      </c>
      <c r="O185" s="55"/>
      <c r="P185" s="154">
        <f t="shared" si="21"/>
        <v>0</v>
      </c>
      <c r="Q185" s="154">
        <v>0</v>
      </c>
      <c r="R185" s="154">
        <f t="shared" si="22"/>
        <v>0</v>
      </c>
      <c r="S185" s="154">
        <v>0</v>
      </c>
      <c r="T185" s="155">
        <f t="shared" si="23"/>
        <v>0</v>
      </c>
      <c r="U185" s="34"/>
      <c r="V185" s="34"/>
      <c r="W185" s="34"/>
      <c r="X185" s="34"/>
      <c r="Y185" s="34"/>
      <c r="Z185" s="34"/>
      <c r="AA185" s="34"/>
      <c r="AB185" s="34"/>
      <c r="AC185" s="34"/>
      <c r="AD185" s="34"/>
      <c r="AE185" s="34"/>
      <c r="AR185" s="156" t="s">
        <v>93</v>
      </c>
      <c r="AT185" s="156" t="s">
        <v>157</v>
      </c>
      <c r="AU185" s="156" t="s">
        <v>90</v>
      </c>
      <c r="AY185" s="19" t="s">
        <v>154</v>
      </c>
      <c r="BE185" s="157">
        <f t="shared" si="24"/>
        <v>0</v>
      </c>
      <c r="BF185" s="157">
        <f t="shared" si="25"/>
        <v>0</v>
      </c>
      <c r="BG185" s="157">
        <f t="shared" si="26"/>
        <v>0</v>
      </c>
      <c r="BH185" s="157">
        <f t="shared" si="27"/>
        <v>0</v>
      </c>
      <c r="BI185" s="157">
        <f t="shared" si="28"/>
        <v>0</v>
      </c>
      <c r="BJ185" s="19" t="s">
        <v>15</v>
      </c>
      <c r="BK185" s="157">
        <f t="shared" si="29"/>
        <v>0</v>
      </c>
      <c r="BL185" s="19" t="s">
        <v>93</v>
      </c>
      <c r="BM185" s="156" t="s">
        <v>811</v>
      </c>
    </row>
    <row r="186" spans="1:65" s="2" customFormat="1" ht="24.15" customHeight="1">
      <c r="A186" s="34"/>
      <c r="B186" s="144"/>
      <c r="C186" s="145" t="s">
        <v>72</v>
      </c>
      <c r="D186" s="145" t="s">
        <v>157</v>
      </c>
      <c r="E186" s="146" t="s">
        <v>4999</v>
      </c>
      <c r="F186" s="147" t="s">
        <v>5000</v>
      </c>
      <c r="G186" s="148" t="s">
        <v>3834</v>
      </c>
      <c r="H186" s="149">
        <v>2</v>
      </c>
      <c r="I186" s="150"/>
      <c r="J186" s="151">
        <f t="shared" si="20"/>
        <v>0</v>
      </c>
      <c r="K186" s="147" t="s">
        <v>3</v>
      </c>
      <c r="L186" s="35"/>
      <c r="M186" s="152" t="s">
        <v>3</v>
      </c>
      <c r="N186" s="153" t="s">
        <v>43</v>
      </c>
      <c r="O186" s="55"/>
      <c r="P186" s="154">
        <f t="shared" si="21"/>
        <v>0</v>
      </c>
      <c r="Q186" s="154">
        <v>0</v>
      </c>
      <c r="R186" s="154">
        <f t="shared" si="22"/>
        <v>0</v>
      </c>
      <c r="S186" s="154">
        <v>0</v>
      </c>
      <c r="T186" s="155">
        <f t="shared" si="23"/>
        <v>0</v>
      </c>
      <c r="U186" s="34"/>
      <c r="V186" s="34"/>
      <c r="W186" s="34"/>
      <c r="X186" s="34"/>
      <c r="Y186" s="34"/>
      <c r="Z186" s="34"/>
      <c r="AA186" s="34"/>
      <c r="AB186" s="34"/>
      <c r="AC186" s="34"/>
      <c r="AD186" s="34"/>
      <c r="AE186" s="34"/>
      <c r="AR186" s="156" t="s">
        <v>93</v>
      </c>
      <c r="AT186" s="156" t="s">
        <v>157</v>
      </c>
      <c r="AU186" s="156" t="s">
        <v>90</v>
      </c>
      <c r="AY186" s="19" t="s">
        <v>154</v>
      </c>
      <c r="BE186" s="157">
        <f t="shared" si="24"/>
        <v>0</v>
      </c>
      <c r="BF186" s="157">
        <f t="shared" si="25"/>
        <v>0</v>
      </c>
      <c r="BG186" s="157">
        <f t="shared" si="26"/>
        <v>0</v>
      </c>
      <c r="BH186" s="157">
        <f t="shared" si="27"/>
        <v>0</v>
      </c>
      <c r="BI186" s="157">
        <f t="shared" si="28"/>
        <v>0</v>
      </c>
      <c r="BJ186" s="19" t="s">
        <v>15</v>
      </c>
      <c r="BK186" s="157">
        <f t="shared" si="29"/>
        <v>0</v>
      </c>
      <c r="BL186" s="19" t="s">
        <v>93</v>
      </c>
      <c r="BM186" s="156" t="s">
        <v>819</v>
      </c>
    </row>
    <row r="187" spans="1:65" s="2" customFormat="1" ht="24.15" customHeight="1">
      <c r="A187" s="34"/>
      <c r="B187" s="144"/>
      <c r="C187" s="145" t="s">
        <v>72</v>
      </c>
      <c r="D187" s="145" t="s">
        <v>157</v>
      </c>
      <c r="E187" s="146" t="s">
        <v>5001</v>
      </c>
      <c r="F187" s="147" t="s">
        <v>5002</v>
      </c>
      <c r="G187" s="148" t="s">
        <v>3834</v>
      </c>
      <c r="H187" s="149">
        <v>2</v>
      </c>
      <c r="I187" s="150"/>
      <c r="J187" s="151">
        <f t="shared" si="20"/>
        <v>0</v>
      </c>
      <c r="K187" s="147" t="s">
        <v>3</v>
      </c>
      <c r="L187" s="35"/>
      <c r="M187" s="152" t="s">
        <v>3</v>
      </c>
      <c r="N187" s="153" t="s">
        <v>43</v>
      </c>
      <c r="O187" s="55"/>
      <c r="P187" s="154">
        <f t="shared" si="21"/>
        <v>0</v>
      </c>
      <c r="Q187" s="154">
        <v>0</v>
      </c>
      <c r="R187" s="154">
        <f t="shared" si="22"/>
        <v>0</v>
      </c>
      <c r="S187" s="154">
        <v>0</v>
      </c>
      <c r="T187" s="155">
        <f t="shared" si="23"/>
        <v>0</v>
      </c>
      <c r="U187" s="34"/>
      <c r="V187" s="34"/>
      <c r="W187" s="34"/>
      <c r="X187" s="34"/>
      <c r="Y187" s="34"/>
      <c r="Z187" s="34"/>
      <c r="AA187" s="34"/>
      <c r="AB187" s="34"/>
      <c r="AC187" s="34"/>
      <c r="AD187" s="34"/>
      <c r="AE187" s="34"/>
      <c r="AR187" s="156" t="s">
        <v>93</v>
      </c>
      <c r="AT187" s="156" t="s">
        <v>157</v>
      </c>
      <c r="AU187" s="156" t="s">
        <v>90</v>
      </c>
      <c r="AY187" s="19" t="s">
        <v>154</v>
      </c>
      <c r="BE187" s="157">
        <f t="shared" si="24"/>
        <v>0</v>
      </c>
      <c r="BF187" s="157">
        <f t="shared" si="25"/>
        <v>0</v>
      </c>
      <c r="BG187" s="157">
        <f t="shared" si="26"/>
        <v>0</v>
      </c>
      <c r="BH187" s="157">
        <f t="shared" si="27"/>
        <v>0</v>
      </c>
      <c r="BI187" s="157">
        <f t="shared" si="28"/>
        <v>0</v>
      </c>
      <c r="BJ187" s="19" t="s">
        <v>15</v>
      </c>
      <c r="BK187" s="157">
        <f t="shared" si="29"/>
        <v>0</v>
      </c>
      <c r="BL187" s="19" t="s">
        <v>93</v>
      </c>
      <c r="BM187" s="156" t="s">
        <v>827</v>
      </c>
    </row>
    <row r="188" spans="1:65" s="2" customFormat="1" ht="24.15" customHeight="1">
      <c r="A188" s="34"/>
      <c r="B188" s="144"/>
      <c r="C188" s="145" t="s">
        <v>72</v>
      </c>
      <c r="D188" s="145" t="s">
        <v>157</v>
      </c>
      <c r="E188" s="146" t="s">
        <v>5003</v>
      </c>
      <c r="F188" s="147" t="s">
        <v>5004</v>
      </c>
      <c r="G188" s="148" t="s">
        <v>3834</v>
      </c>
      <c r="H188" s="149">
        <v>1</v>
      </c>
      <c r="I188" s="150"/>
      <c r="J188" s="151">
        <f t="shared" si="20"/>
        <v>0</v>
      </c>
      <c r="K188" s="147" t="s">
        <v>3</v>
      </c>
      <c r="L188" s="35"/>
      <c r="M188" s="152" t="s">
        <v>3</v>
      </c>
      <c r="N188" s="153" t="s">
        <v>43</v>
      </c>
      <c r="O188" s="55"/>
      <c r="P188" s="154">
        <f t="shared" si="21"/>
        <v>0</v>
      </c>
      <c r="Q188" s="154">
        <v>0</v>
      </c>
      <c r="R188" s="154">
        <f t="shared" si="22"/>
        <v>0</v>
      </c>
      <c r="S188" s="154">
        <v>0</v>
      </c>
      <c r="T188" s="155">
        <f t="shared" si="23"/>
        <v>0</v>
      </c>
      <c r="U188" s="34"/>
      <c r="V188" s="34"/>
      <c r="W188" s="34"/>
      <c r="X188" s="34"/>
      <c r="Y188" s="34"/>
      <c r="Z188" s="34"/>
      <c r="AA188" s="34"/>
      <c r="AB188" s="34"/>
      <c r="AC188" s="34"/>
      <c r="AD188" s="34"/>
      <c r="AE188" s="34"/>
      <c r="AR188" s="156" t="s">
        <v>93</v>
      </c>
      <c r="AT188" s="156" t="s">
        <v>157</v>
      </c>
      <c r="AU188" s="156" t="s">
        <v>90</v>
      </c>
      <c r="AY188" s="19" t="s">
        <v>154</v>
      </c>
      <c r="BE188" s="157">
        <f t="shared" si="24"/>
        <v>0</v>
      </c>
      <c r="BF188" s="157">
        <f t="shared" si="25"/>
        <v>0</v>
      </c>
      <c r="BG188" s="157">
        <f t="shared" si="26"/>
        <v>0</v>
      </c>
      <c r="BH188" s="157">
        <f t="shared" si="27"/>
        <v>0</v>
      </c>
      <c r="BI188" s="157">
        <f t="shared" si="28"/>
        <v>0</v>
      </c>
      <c r="BJ188" s="19" t="s">
        <v>15</v>
      </c>
      <c r="BK188" s="157">
        <f t="shared" si="29"/>
        <v>0</v>
      </c>
      <c r="BL188" s="19" t="s">
        <v>93</v>
      </c>
      <c r="BM188" s="156" t="s">
        <v>835</v>
      </c>
    </row>
    <row r="189" spans="1:65" s="2" customFormat="1" ht="24.15" customHeight="1">
      <c r="A189" s="34"/>
      <c r="B189" s="144"/>
      <c r="C189" s="145" t="s">
        <v>72</v>
      </c>
      <c r="D189" s="145" t="s">
        <v>157</v>
      </c>
      <c r="E189" s="146" t="s">
        <v>5005</v>
      </c>
      <c r="F189" s="147" t="s">
        <v>5006</v>
      </c>
      <c r="G189" s="148" t="s">
        <v>3834</v>
      </c>
      <c r="H189" s="149">
        <v>1</v>
      </c>
      <c r="I189" s="150"/>
      <c r="J189" s="151">
        <f t="shared" si="20"/>
        <v>0</v>
      </c>
      <c r="K189" s="147" t="s">
        <v>3</v>
      </c>
      <c r="L189" s="35"/>
      <c r="M189" s="152" t="s">
        <v>3</v>
      </c>
      <c r="N189" s="153" t="s">
        <v>43</v>
      </c>
      <c r="O189" s="55"/>
      <c r="P189" s="154">
        <f t="shared" si="21"/>
        <v>0</v>
      </c>
      <c r="Q189" s="154">
        <v>0</v>
      </c>
      <c r="R189" s="154">
        <f t="shared" si="22"/>
        <v>0</v>
      </c>
      <c r="S189" s="154">
        <v>0</v>
      </c>
      <c r="T189" s="155">
        <f t="shared" si="23"/>
        <v>0</v>
      </c>
      <c r="U189" s="34"/>
      <c r="V189" s="34"/>
      <c r="W189" s="34"/>
      <c r="X189" s="34"/>
      <c r="Y189" s="34"/>
      <c r="Z189" s="34"/>
      <c r="AA189" s="34"/>
      <c r="AB189" s="34"/>
      <c r="AC189" s="34"/>
      <c r="AD189" s="34"/>
      <c r="AE189" s="34"/>
      <c r="AR189" s="156" t="s">
        <v>93</v>
      </c>
      <c r="AT189" s="156" t="s">
        <v>157</v>
      </c>
      <c r="AU189" s="156" t="s">
        <v>90</v>
      </c>
      <c r="AY189" s="19" t="s">
        <v>154</v>
      </c>
      <c r="BE189" s="157">
        <f t="shared" si="24"/>
        <v>0</v>
      </c>
      <c r="BF189" s="157">
        <f t="shared" si="25"/>
        <v>0</v>
      </c>
      <c r="BG189" s="157">
        <f t="shared" si="26"/>
        <v>0</v>
      </c>
      <c r="BH189" s="157">
        <f t="shared" si="27"/>
        <v>0</v>
      </c>
      <c r="BI189" s="157">
        <f t="shared" si="28"/>
        <v>0</v>
      </c>
      <c r="BJ189" s="19" t="s">
        <v>15</v>
      </c>
      <c r="BK189" s="157">
        <f t="shared" si="29"/>
        <v>0</v>
      </c>
      <c r="BL189" s="19" t="s">
        <v>93</v>
      </c>
      <c r="BM189" s="156" t="s">
        <v>843</v>
      </c>
    </row>
    <row r="190" spans="2:63" s="12" customFormat="1" ht="20.85" customHeight="1">
      <c r="B190" s="131"/>
      <c r="D190" s="132" t="s">
        <v>71</v>
      </c>
      <c r="E190" s="142" t="s">
        <v>4583</v>
      </c>
      <c r="F190" s="142" t="s">
        <v>4950</v>
      </c>
      <c r="I190" s="134"/>
      <c r="J190" s="143">
        <f>BK190</f>
        <v>0</v>
      </c>
      <c r="L190" s="131"/>
      <c r="M190" s="136"/>
      <c r="N190" s="137"/>
      <c r="O190" s="137"/>
      <c r="P190" s="138">
        <f>SUM(P191:P202)</f>
        <v>0</v>
      </c>
      <c r="Q190" s="137"/>
      <c r="R190" s="138">
        <f>SUM(R191:R202)</f>
        <v>0</v>
      </c>
      <c r="S190" s="137"/>
      <c r="T190" s="139">
        <f>SUM(T191:T202)</f>
        <v>0</v>
      </c>
      <c r="AR190" s="132" t="s">
        <v>15</v>
      </c>
      <c r="AT190" s="140" t="s">
        <v>71</v>
      </c>
      <c r="AU190" s="140" t="s">
        <v>80</v>
      </c>
      <c r="AY190" s="132" t="s">
        <v>154</v>
      </c>
      <c r="BK190" s="141">
        <f>SUM(BK191:BK202)</f>
        <v>0</v>
      </c>
    </row>
    <row r="191" spans="1:65" s="2" customFormat="1" ht="24.15" customHeight="1">
      <c r="A191" s="34"/>
      <c r="B191" s="144"/>
      <c r="C191" s="145" t="s">
        <v>72</v>
      </c>
      <c r="D191" s="145" t="s">
        <v>157</v>
      </c>
      <c r="E191" s="146" t="s">
        <v>5007</v>
      </c>
      <c r="F191" s="147" t="s">
        <v>5008</v>
      </c>
      <c r="G191" s="148" t="s">
        <v>3834</v>
      </c>
      <c r="H191" s="149">
        <v>1</v>
      </c>
      <c r="I191" s="150"/>
      <c r="J191" s="151">
        <f aca="true" t="shared" si="30" ref="J191:J202">ROUND(I191*H191,2)</f>
        <v>0</v>
      </c>
      <c r="K191" s="147" t="s">
        <v>3</v>
      </c>
      <c r="L191" s="35"/>
      <c r="M191" s="152" t="s">
        <v>3</v>
      </c>
      <c r="N191" s="153" t="s">
        <v>43</v>
      </c>
      <c r="O191" s="55"/>
      <c r="P191" s="154">
        <f aca="true" t="shared" si="31" ref="P191:P202">O191*H191</f>
        <v>0</v>
      </c>
      <c r="Q191" s="154">
        <v>0</v>
      </c>
      <c r="R191" s="154">
        <f aca="true" t="shared" si="32" ref="R191:R202">Q191*H191</f>
        <v>0</v>
      </c>
      <c r="S191" s="154">
        <v>0</v>
      </c>
      <c r="T191" s="155">
        <f aca="true" t="shared" si="33" ref="T191:T202">S191*H191</f>
        <v>0</v>
      </c>
      <c r="U191" s="34"/>
      <c r="V191" s="34"/>
      <c r="W191" s="34"/>
      <c r="X191" s="34"/>
      <c r="Y191" s="34"/>
      <c r="Z191" s="34"/>
      <c r="AA191" s="34"/>
      <c r="AB191" s="34"/>
      <c r="AC191" s="34"/>
      <c r="AD191" s="34"/>
      <c r="AE191" s="34"/>
      <c r="AR191" s="156" t="s">
        <v>93</v>
      </c>
      <c r="AT191" s="156" t="s">
        <v>157</v>
      </c>
      <c r="AU191" s="156" t="s">
        <v>90</v>
      </c>
      <c r="AY191" s="19" t="s">
        <v>154</v>
      </c>
      <c r="BE191" s="157">
        <f aca="true" t="shared" si="34" ref="BE191:BE202">IF(N191="základní",J191,0)</f>
        <v>0</v>
      </c>
      <c r="BF191" s="157">
        <f aca="true" t="shared" si="35" ref="BF191:BF202">IF(N191="snížená",J191,0)</f>
        <v>0</v>
      </c>
      <c r="BG191" s="157">
        <f aca="true" t="shared" si="36" ref="BG191:BG202">IF(N191="zákl. přenesená",J191,0)</f>
        <v>0</v>
      </c>
      <c r="BH191" s="157">
        <f aca="true" t="shared" si="37" ref="BH191:BH202">IF(N191="sníž. přenesená",J191,0)</f>
        <v>0</v>
      </c>
      <c r="BI191" s="157">
        <f aca="true" t="shared" si="38" ref="BI191:BI202">IF(N191="nulová",J191,0)</f>
        <v>0</v>
      </c>
      <c r="BJ191" s="19" t="s">
        <v>15</v>
      </c>
      <c r="BK191" s="157">
        <f aca="true" t="shared" si="39" ref="BK191:BK202">ROUND(I191*H191,2)</f>
        <v>0</v>
      </c>
      <c r="BL191" s="19" t="s">
        <v>93</v>
      </c>
      <c r="BM191" s="156" t="s">
        <v>855</v>
      </c>
    </row>
    <row r="192" spans="1:65" s="2" customFormat="1" ht="24.15" customHeight="1">
      <c r="A192" s="34"/>
      <c r="B192" s="144"/>
      <c r="C192" s="145" t="s">
        <v>72</v>
      </c>
      <c r="D192" s="145" t="s">
        <v>157</v>
      </c>
      <c r="E192" s="146" t="s">
        <v>5009</v>
      </c>
      <c r="F192" s="147" t="s">
        <v>5010</v>
      </c>
      <c r="G192" s="148" t="s">
        <v>3834</v>
      </c>
      <c r="H192" s="149">
        <v>2</v>
      </c>
      <c r="I192" s="150"/>
      <c r="J192" s="151">
        <f t="shared" si="30"/>
        <v>0</v>
      </c>
      <c r="K192" s="147" t="s">
        <v>3</v>
      </c>
      <c r="L192" s="35"/>
      <c r="M192" s="152" t="s">
        <v>3</v>
      </c>
      <c r="N192" s="153" t="s">
        <v>43</v>
      </c>
      <c r="O192" s="55"/>
      <c r="P192" s="154">
        <f t="shared" si="31"/>
        <v>0</v>
      </c>
      <c r="Q192" s="154">
        <v>0</v>
      </c>
      <c r="R192" s="154">
        <f t="shared" si="32"/>
        <v>0</v>
      </c>
      <c r="S192" s="154">
        <v>0</v>
      </c>
      <c r="T192" s="155">
        <f t="shared" si="33"/>
        <v>0</v>
      </c>
      <c r="U192" s="34"/>
      <c r="V192" s="34"/>
      <c r="W192" s="34"/>
      <c r="X192" s="34"/>
      <c r="Y192" s="34"/>
      <c r="Z192" s="34"/>
      <c r="AA192" s="34"/>
      <c r="AB192" s="34"/>
      <c r="AC192" s="34"/>
      <c r="AD192" s="34"/>
      <c r="AE192" s="34"/>
      <c r="AR192" s="156" t="s">
        <v>93</v>
      </c>
      <c r="AT192" s="156" t="s">
        <v>157</v>
      </c>
      <c r="AU192" s="156" t="s">
        <v>90</v>
      </c>
      <c r="AY192" s="19" t="s">
        <v>154</v>
      </c>
      <c r="BE192" s="157">
        <f t="shared" si="34"/>
        <v>0</v>
      </c>
      <c r="BF192" s="157">
        <f t="shared" si="35"/>
        <v>0</v>
      </c>
      <c r="BG192" s="157">
        <f t="shared" si="36"/>
        <v>0</v>
      </c>
      <c r="BH192" s="157">
        <f t="shared" si="37"/>
        <v>0</v>
      </c>
      <c r="BI192" s="157">
        <f t="shared" si="38"/>
        <v>0</v>
      </c>
      <c r="BJ192" s="19" t="s">
        <v>15</v>
      </c>
      <c r="BK192" s="157">
        <f t="shared" si="39"/>
        <v>0</v>
      </c>
      <c r="BL192" s="19" t="s">
        <v>93</v>
      </c>
      <c r="BM192" s="156" t="s">
        <v>869</v>
      </c>
    </row>
    <row r="193" spans="1:65" s="2" customFormat="1" ht="24.15" customHeight="1">
      <c r="A193" s="34"/>
      <c r="B193" s="144"/>
      <c r="C193" s="145" t="s">
        <v>72</v>
      </c>
      <c r="D193" s="145" t="s">
        <v>157</v>
      </c>
      <c r="E193" s="146" t="s">
        <v>5011</v>
      </c>
      <c r="F193" s="147" t="s">
        <v>5012</v>
      </c>
      <c r="G193" s="148" t="s">
        <v>3834</v>
      </c>
      <c r="H193" s="149">
        <v>1</v>
      </c>
      <c r="I193" s="150"/>
      <c r="J193" s="151">
        <f t="shared" si="30"/>
        <v>0</v>
      </c>
      <c r="K193" s="147" t="s">
        <v>3</v>
      </c>
      <c r="L193" s="35"/>
      <c r="M193" s="152" t="s">
        <v>3</v>
      </c>
      <c r="N193" s="153" t="s">
        <v>43</v>
      </c>
      <c r="O193" s="55"/>
      <c r="P193" s="154">
        <f t="shared" si="31"/>
        <v>0</v>
      </c>
      <c r="Q193" s="154">
        <v>0</v>
      </c>
      <c r="R193" s="154">
        <f t="shared" si="32"/>
        <v>0</v>
      </c>
      <c r="S193" s="154">
        <v>0</v>
      </c>
      <c r="T193" s="155">
        <f t="shared" si="33"/>
        <v>0</v>
      </c>
      <c r="U193" s="34"/>
      <c r="V193" s="34"/>
      <c r="W193" s="34"/>
      <c r="X193" s="34"/>
      <c r="Y193" s="34"/>
      <c r="Z193" s="34"/>
      <c r="AA193" s="34"/>
      <c r="AB193" s="34"/>
      <c r="AC193" s="34"/>
      <c r="AD193" s="34"/>
      <c r="AE193" s="34"/>
      <c r="AR193" s="156" t="s">
        <v>93</v>
      </c>
      <c r="AT193" s="156" t="s">
        <v>157</v>
      </c>
      <c r="AU193" s="156" t="s">
        <v>90</v>
      </c>
      <c r="AY193" s="19" t="s">
        <v>154</v>
      </c>
      <c r="BE193" s="157">
        <f t="shared" si="34"/>
        <v>0</v>
      </c>
      <c r="BF193" s="157">
        <f t="shared" si="35"/>
        <v>0</v>
      </c>
      <c r="BG193" s="157">
        <f t="shared" si="36"/>
        <v>0</v>
      </c>
      <c r="BH193" s="157">
        <f t="shared" si="37"/>
        <v>0</v>
      </c>
      <c r="BI193" s="157">
        <f t="shared" si="38"/>
        <v>0</v>
      </c>
      <c r="BJ193" s="19" t="s">
        <v>15</v>
      </c>
      <c r="BK193" s="157">
        <f t="shared" si="39"/>
        <v>0</v>
      </c>
      <c r="BL193" s="19" t="s">
        <v>93</v>
      </c>
      <c r="BM193" s="156" t="s">
        <v>878</v>
      </c>
    </row>
    <row r="194" spans="1:65" s="2" customFormat="1" ht="24.15" customHeight="1">
      <c r="A194" s="34"/>
      <c r="B194" s="144"/>
      <c r="C194" s="145" t="s">
        <v>72</v>
      </c>
      <c r="D194" s="145" t="s">
        <v>157</v>
      </c>
      <c r="E194" s="146" t="s">
        <v>5013</v>
      </c>
      <c r="F194" s="147" t="s">
        <v>5014</v>
      </c>
      <c r="G194" s="148" t="s">
        <v>3834</v>
      </c>
      <c r="H194" s="149">
        <v>1</v>
      </c>
      <c r="I194" s="150"/>
      <c r="J194" s="151">
        <f t="shared" si="30"/>
        <v>0</v>
      </c>
      <c r="K194" s="147" t="s">
        <v>3</v>
      </c>
      <c r="L194" s="35"/>
      <c r="M194" s="152" t="s">
        <v>3</v>
      </c>
      <c r="N194" s="153" t="s">
        <v>43</v>
      </c>
      <c r="O194" s="55"/>
      <c r="P194" s="154">
        <f t="shared" si="31"/>
        <v>0</v>
      </c>
      <c r="Q194" s="154">
        <v>0</v>
      </c>
      <c r="R194" s="154">
        <f t="shared" si="32"/>
        <v>0</v>
      </c>
      <c r="S194" s="154">
        <v>0</v>
      </c>
      <c r="T194" s="155">
        <f t="shared" si="33"/>
        <v>0</v>
      </c>
      <c r="U194" s="34"/>
      <c r="V194" s="34"/>
      <c r="W194" s="34"/>
      <c r="X194" s="34"/>
      <c r="Y194" s="34"/>
      <c r="Z194" s="34"/>
      <c r="AA194" s="34"/>
      <c r="AB194" s="34"/>
      <c r="AC194" s="34"/>
      <c r="AD194" s="34"/>
      <c r="AE194" s="34"/>
      <c r="AR194" s="156" t="s">
        <v>93</v>
      </c>
      <c r="AT194" s="156" t="s">
        <v>157</v>
      </c>
      <c r="AU194" s="156" t="s">
        <v>90</v>
      </c>
      <c r="AY194" s="19" t="s">
        <v>154</v>
      </c>
      <c r="BE194" s="157">
        <f t="shared" si="34"/>
        <v>0</v>
      </c>
      <c r="BF194" s="157">
        <f t="shared" si="35"/>
        <v>0</v>
      </c>
      <c r="BG194" s="157">
        <f t="shared" si="36"/>
        <v>0</v>
      </c>
      <c r="BH194" s="157">
        <f t="shared" si="37"/>
        <v>0</v>
      </c>
      <c r="BI194" s="157">
        <f t="shared" si="38"/>
        <v>0</v>
      </c>
      <c r="BJ194" s="19" t="s">
        <v>15</v>
      </c>
      <c r="BK194" s="157">
        <f t="shared" si="39"/>
        <v>0</v>
      </c>
      <c r="BL194" s="19" t="s">
        <v>93</v>
      </c>
      <c r="BM194" s="156" t="s">
        <v>188</v>
      </c>
    </row>
    <row r="195" spans="1:65" s="2" customFormat="1" ht="24.15" customHeight="1">
      <c r="A195" s="34"/>
      <c r="B195" s="144"/>
      <c r="C195" s="145" t="s">
        <v>72</v>
      </c>
      <c r="D195" s="145" t="s">
        <v>157</v>
      </c>
      <c r="E195" s="146" t="s">
        <v>5015</v>
      </c>
      <c r="F195" s="147" t="s">
        <v>5016</v>
      </c>
      <c r="G195" s="148" t="s">
        <v>3834</v>
      </c>
      <c r="H195" s="149">
        <v>3</v>
      </c>
      <c r="I195" s="150"/>
      <c r="J195" s="151">
        <f t="shared" si="30"/>
        <v>0</v>
      </c>
      <c r="K195" s="147" t="s">
        <v>3</v>
      </c>
      <c r="L195" s="35"/>
      <c r="M195" s="152" t="s">
        <v>3</v>
      </c>
      <c r="N195" s="153" t="s">
        <v>43</v>
      </c>
      <c r="O195" s="55"/>
      <c r="P195" s="154">
        <f t="shared" si="31"/>
        <v>0</v>
      </c>
      <c r="Q195" s="154">
        <v>0</v>
      </c>
      <c r="R195" s="154">
        <f t="shared" si="32"/>
        <v>0</v>
      </c>
      <c r="S195" s="154">
        <v>0</v>
      </c>
      <c r="T195" s="155">
        <f t="shared" si="33"/>
        <v>0</v>
      </c>
      <c r="U195" s="34"/>
      <c r="V195" s="34"/>
      <c r="W195" s="34"/>
      <c r="X195" s="34"/>
      <c r="Y195" s="34"/>
      <c r="Z195" s="34"/>
      <c r="AA195" s="34"/>
      <c r="AB195" s="34"/>
      <c r="AC195" s="34"/>
      <c r="AD195" s="34"/>
      <c r="AE195" s="34"/>
      <c r="AR195" s="156" t="s">
        <v>93</v>
      </c>
      <c r="AT195" s="156" t="s">
        <v>157</v>
      </c>
      <c r="AU195" s="156" t="s">
        <v>90</v>
      </c>
      <c r="AY195" s="19" t="s">
        <v>154</v>
      </c>
      <c r="BE195" s="157">
        <f t="shared" si="34"/>
        <v>0</v>
      </c>
      <c r="BF195" s="157">
        <f t="shared" si="35"/>
        <v>0</v>
      </c>
      <c r="BG195" s="157">
        <f t="shared" si="36"/>
        <v>0</v>
      </c>
      <c r="BH195" s="157">
        <f t="shared" si="37"/>
        <v>0</v>
      </c>
      <c r="BI195" s="157">
        <f t="shared" si="38"/>
        <v>0</v>
      </c>
      <c r="BJ195" s="19" t="s">
        <v>15</v>
      </c>
      <c r="BK195" s="157">
        <f t="shared" si="39"/>
        <v>0</v>
      </c>
      <c r="BL195" s="19" t="s">
        <v>93</v>
      </c>
      <c r="BM195" s="156" t="s">
        <v>907</v>
      </c>
    </row>
    <row r="196" spans="1:65" s="2" customFormat="1" ht="24.15" customHeight="1">
      <c r="A196" s="34"/>
      <c r="B196" s="144"/>
      <c r="C196" s="145" t="s">
        <v>72</v>
      </c>
      <c r="D196" s="145" t="s">
        <v>157</v>
      </c>
      <c r="E196" s="146" t="s">
        <v>5017</v>
      </c>
      <c r="F196" s="147" t="s">
        <v>5018</v>
      </c>
      <c r="G196" s="148" t="s">
        <v>3834</v>
      </c>
      <c r="H196" s="149">
        <v>2</v>
      </c>
      <c r="I196" s="150"/>
      <c r="J196" s="151">
        <f t="shared" si="30"/>
        <v>0</v>
      </c>
      <c r="K196" s="147" t="s">
        <v>3</v>
      </c>
      <c r="L196" s="35"/>
      <c r="M196" s="152" t="s">
        <v>3</v>
      </c>
      <c r="N196" s="153" t="s">
        <v>43</v>
      </c>
      <c r="O196" s="55"/>
      <c r="P196" s="154">
        <f t="shared" si="31"/>
        <v>0</v>
      </c>
      <c r="Q196" s="154">
        <v>0</v>
      </c>
      <c r="R196" s="154">
        <f t="shared" si="32"/>
        <v>0</v>
      </c>
      <c r="S196" s="154">
        <v>0</v>
      </c>
      <c r="T196" s="155">
        <f t="shared" si="33"/>
        <v>0</v>
      </c>
      <c r="U196" s="34"/>
      <c r="V196" s="34"/>
      <c r="W196" s="34"/>
      <c r="X196" s="34"/>
      <c r="Y196" s="34"/>
      <c r="Z196" s="34"/>
      <c r="AA196" s="34"/>
      <c r="AB196" s="34"/>
      <c r="AC196" s="34"/>
      <c r="AD196" s="34"/>
      <c r="AE196" s="34"/>
      <c r="AR196" s="156" t="s">
        <v>93</v>
      </c>
      <c r="AT196" s="156" t="s">
        <v>157</v>
      </c>
      <c r="AU196" s="156" t="s">
        <v>90</v>
      </c>
      <c r="AY196" s="19" t="s">
        <v>154</v>
      </c>
      <c r="BE196" s="157">
        <f t="shared" si="34"/>
        <v>0</v>
      </c>
      <c r="BF196" s="157">
        <f t="shared" si="35"/>
        <v>0</v>
      </c>
      <c r="BG196" s="157">
        <f t="shared" si="36"/>
        <v>0</v>
      </c>
      <c r="BH196" s="157">
        <f t="shared" si="37"/>
        <v>0</v>
      </c>
      <c r="BI196" s="157">
        <f t="shared" si="38"/>
        <v>0</v>
      </c>
      <c r="BJ196" s="19" t="s">
        <v>15</v>
      </c>
      <c r="BK196" s="157">
        <f t="shared" si="39"/>
        <v>0</v>
      </c>
      <c r="BL196" s="19" t="s">
        <v>93</v>
      </c>
      <c r="BM196" s="156" t="s">
        <v>194</v>
      </c>
    </row>
    <row r="197" spans="1:65" s="2" customFormat="1" ht="24.15" customHeight="1">
      <c r="A197" s="34"/>
      <c r="B197" s="144"/>
      <c r="C197" s="145" t="s">
        <v>72</v>
      </c>
      <c r="D197" s="145" t="s">
        <v>157</v>
      </c>
      <c r="E197" s="146" t="s">
        <v>5019</v>
      </c>
      <c r="F197" s="147" t="s">
        <v>5020</v>
      </c>
      <c r="G197" s="148" t="s">
        <v>3834</v>
      </c>
      <c r="H197" s="149">
        <v>9</v>
      </c>
      <c r="I197" s="150"/>
      <c r="J197" s="151">
        <f t="shared" si="30"/>
        <v>0</v>
      </c>
      <c r="K197" s="147" t="s">
        <v>3</v>
      </c>
      <c r="L197" s="35"/>
      <c r="M197" s="152" t="s">
        <v>3</v>
      </c>
      <c r="N197" s="153" t="s">
        <v>43</v>
      </c>
      <c r="O197" s="55"/>
      <c r="P197" s="154">
        <f t="shared" si="31"/>
        <v>0</v>
      </c>
      <c r="Q197" s="154">
        <v>0</v>
      </c>
      <c r="R197" s="154">
        <f t="shared" si="32"/>
        <v>0</v>
      </c>
      <c r="S197" s="154">
        <v>0</v>
      </c>
      <c r="T197" s="155">
        <f t="shared" si="33"/>
        <v>0</v>
      </c>
      <c r="U197" s="34"/>
      <c r="V197" s="34"/>
      <c r="W197" s="34"/>
      <c r="X197" s="34"/>
      <c r="Y197" s="34"/>
      <c r="Z197" s="34"/>
      <c r="AA197" s="34"/>
      <c r="AB197" s="34"/>
      <c r="AC197" s="34"/>
      <c r="AD197" s="34"/>
      <c r="AE197" s="34"/>
      <c r="AR197" s="156" t="s">
        <v>93</v>
      </c>
      <c r="AT197" s="156" t="s">
        <v>157</v>
      </c>
      <c r="AU197" s="156" t="s">
        <v>90</v>
      </c>
      <c r="AY197" s="19" t="s">
        <v>154</v>
      </c>
      <c r="BE197" s="157">
        <f t="shared" si="34"/>
        <v>0</v>
      </c>
      <c r="BF197" s="157">
        <f t="shared" si="35"/>
        <v>0</v>
      </c>
      <c r="BG197" s="157">
        <f t="shared" si="36"/>
        <v>0</v>
      </c>
      <c r="BH197" s="157">
        <f t="shared" si="37"/>
        <v>0</v>
      </c>
      <c r="BI197" s="157">
        <f t="shared" si="38"/>
        <v>0</v>
      </c>
      <c r="BJ197" s="19" t="s">
        <v>15</v>
      </c>
      <c r="BK197" s="157">
        <f t="shared" si="39"/>
        <v>0</v>
      </c>
      <c r="BL197" s="19" t="s">
        <v>93</v>
      </c>
      <c r="BM197" s="156" t="s">
        <v>938</v>
      </c>
    </row>
    <row r="198" spans="1:65" s="2" customFormat="1" ht="24.15" customHeight="1">
      <c r="A198" s="34"/>
      <c r="B198" s="144"/>
      <c r="C198" s="145" t="s">
        <v>72</v>
      </c>
      <c r="D198" s="145" t="s">
        <v>157</v>
      </c>
      <c r="E198" s="146" t="s">
        <v>5021</v>
      </c>
      <c r="F198" s="147" t="s">
        <v>5022</v>
      </c>
      <c r="G198" s="148" t="s">
        <v>3834</v>
      </c>
      <c r="H198" s="149">
        <v>2</v>
      </c>
      <c r="I198" s="150"/>
      <c r="J198" s="151">
        <f t="shared" si="30"/>
        <v>0</v>
      </c>
      <c r="K198" s="147" t="s">
        <v>3</v>
      </c>
      <c r="L198" s="35"/>
      <c r="M198" s="152" t="s">
        <v>3</v>
      </c>
      <c r="N198" s="153" t="s">
        <v>43</v>
      </c>
      <c r="O198" s="55"/>
      <c r="P198" s="154">
        <f t="shared" si="31"/>
        <v>0</v>
      </c>
      <c r="Q198" s="154">
        <v>0</v>
      </c>
      <c r="R198" s="154">
        <f t="shared" si="32"/>
        <v>0</v>
      </c>
      <c r="S198" s="154">
        <v>0</v>
      </c>
      <c r="T198" s="155">
        <f t="shared" si="33"/>
        <v>0</v>
      </c>
      <c r="U198" s="34"/>
      <c r="V198" s="34"/>
      <c r="W198" s="34"/>
      <c r="X198" s="34"/>
      <c r="Y198" s="34"/>
      <c r="Z198" s="34"/>
      <c r="AA198" s="34"/>
      <c r="AB198" s="34"/>
      <c r="AC198" s="34"/>
      <c r="AD198" s="34"/>
      <c r="AE198" s="34"/>
      <c r="AR198" s="156" t="s">
        <v>93</v>
      </c>
      <c r="AT198" s="156" t="s">
        <v>157</v>
      </c>
      <c r="AU198" s="156" t="s">
        <v>90</v>
      </c>
      <c r="AY198" s="19" t="s">
        <v>154</v>
      </c>
      <c r="BE198" s="157">
        <f t="shared" si="34"/>
        <v>0</v>
      </c>
      <c r="BF198" s="157">
        <f t="shared" si="35"/>
        <v>0</v>
      </c>
      <c r="BG198" s="157">
        <f t="shared" si="36"/>
        <v>0</v>
      </c>
      <c r="BH198" s="157">
        <f t="shared" si="37"/>
        <v>0</v>
      </c>
      <c r="BI198" s="157">
        <f t="shared" si="38"/>
        <v>0</v>
      </c>
      <c r="BJ198" s="19" t="s">
        <v>15</v>
      </c>
      <c r="BK198" s="157">
        <f t="shared" si="39"/>
        <v>0</v>
      </c>
      <c r="BL198" s="19" t="s">
        <v>93</v>
      </c>
      <c r="BM198" s="156" t="s">
        <v>952</v>
      </c>
    </row>
    <row r="199" spans="1:65" s="2" customFormat="1" ht="21.75" customHeight="1">
      <c r="A199" s="34"/>
      <c r="B199" s="144"/>
      <c r="C199" s="145" t="s">
        <v>72</v>
      </c>
      <c r="D199" s="145" t="s">
        <v>157</v>
      </c>
      <c r="E199" s="146" t="s">
        <v>5023</v>
      </c>
      <c r="F199" s="147" t="s">
        <v>5024</v>
      </c>
      <c r="G199" s="148" t="s">
        <v>3834</v>
      </c>
      <c r="H199" s="149">
        <v>1</v>
      </c>
      <c r="I199" s="150"/>
      <c r="J199" s="151">
        <f t="shared" si="30"/>
        <v>0</v>
      </c>
      <c r="K199" s="147" t="s">
        <v>3</v>
      </c>
      <c r="L199" s="35"/>
      <c r="M199" s="152" t="s">
        <v>3</v>
      </c>
      <c r="N199" s="153" t="s">
        <v>43</v>
      </c>
      <c r="O199" s="55"/>
      <c r="P199" s="154">
        <f t="shared" si="31"/>
        <v>0</v>
      </c>
      <c r="Q199" s="154">
        <v>0</v>
      </c>
      <c r="R199" s="154">
        <f t="shared" si="32"/>
        <v>0</v>
      </c>
      <c r="S199" s="154">
        <v>0</v>
      </c>
      <c r="T199" s="155">
        <f t="shared" si="33"/>
        <v>0</v>
      </c>
      <c r="U199" s="34"/>
      <c r="V199" s="34"/>
      <c r="W199" s="34"/>
      <c r="X199" s="34"/>
      <c r="Y199" s="34"/>
      <c r="Z199" s="34"/>
      <c r="AA199" s="34"/>
      <c r="AB199" s="34"/>
      <c r="AC199" s="34"/>
      <c r="AD199" s="34"/>
      <c r="AE199" s="34"/>
      <c r="AR199" s="156" t="s">
        <v>93</v>
      </c>
      <c r="AT199" s="156" t="s">
        <v>157</v>
      </c>
      <c r="AU199" s="156" t="s">
        <v>90</v>
      </c>
      <c r="AY199" s="19" t="s">
        <v>154</v>
      </c>
      <c r="BE199" s="157">
        <f t="shared" si="34"/>
        <v>0</v>
      </c>
      <c r="BF199" s="157">
        <f t="shared" si="35"/>
        <v>0</v>
      </c>
      <c r="BG199" s="157">
        <f t="shared" si="36"/>
        <v>0</v>
      </c>
      <c r="BH199" s="157">
        <f t="shared" si="37"/>
        <v>0</v>
      </c>
      <c r="BI199" s="157">
        <f t="shared" si="38"/>
        <v>0</v>
      </c>
      <c r="BJ199" s="19" t="s">
        <v>15</v>
      </c>
      <c r="BK199" s="157">
        <f t="shared" si="39"/>
        <v>0</v>
      </c>
      <c r="BL199" s="19" t="s">
        <v>93</v>
      </c>
      <c r="BM199" s="156" t="s">
        <v>965</v>
      </c>
    </row>
    <row r="200" spans="1:65" s="2" customFormat="1" ht="21.75" customHeight="1">
      <c r="A200" s="34"/>
      <c r="B200" s="144"/>
      <c r="C200" s="145" t="s">
        <v>72</v>
      </c>
      <c r="D200" s="145" t="s">
        <v>157</v>
      </c>
      <c r="E200" s="146" t="s">
        <v>5025</v>
      </c>
      <c r="F200" s="147" t="s">
        <v>5026</v>
      </c>
      <c r="G200" s="148" t="s">
        <v>3834</v>
      </c>
      <c r="H200" s="149">
        <v>1</v>
      </c>
      <c r="I200" s="150"/>
      <c r="J200" s="151">
        <f t="shared" si="30"/>
        <v>0</v>
      </c>
      <c r="K200" s="147" t="s">
        <v>3</v>
      </c>
      <c r="L200" s="35"/>
      <c r="M200" s="152" t="s">
        <v>3</v>
      </c>
      <c r="N200" s="153" t="s">
        <v>43</v>
      </c>
      <c r="O200" s="55"/>
      <c r="P200" s="154">
        <f t="shared" si="31"/>
        <v>0</v>
      </c>
      <c r="Q200" s="154">
        <v>0</v>
      </c>
      <c r="R200" s="154">
        <f t="shared" si="32"/>
        <v>0</v>
      </c>
      <c r="S200" s="154">
        <v>0</v>
      </c>
      <c r="T200" s="155">
        <f t="shared" si="33"/>
        <v>0</v>
      </c>
      <c r="U200" s="34"/>
      <c r="V200" s="34"/>
      <c r="W200" s="34"/>
      <c r="X200" s="34"/>
      <c r="Y200" s="34"/>
      <c r="Z200" s="34"/>
      <c r="AA200" s="34"/>
      <c r="AB200" s="34"/>
      <c r="AC200" s="34"/>
      <c r="AD200" s="34"/>
      <c r="AE200" s="34"/>
      <c r="AR200" s="156" t="s">
        <v>93</v>
      </c>
      <c r="AT200" s="156" t="s">
        <v>157</v>
      </c>
      <c r="AU200" s="156" t="s">
        <v>90</v>
      </c>
      <c r="AY200" s="19" t="s">
        <v>154</v>
      </c>
      <c r="BE200" s="157">
        <f t="shared" si="34"/>
        <v>0</v>
      </c>
      <c r="BF200" s="157">
        <f t="shared" si="35"/>
        <v>0</v>
      </c>
      <c r="BG200" s="157">
        <f t="shared" si="36"/>
        <v>0</v>
      </c>
      <c r="BH200" s="157">
        <f t="shared" si="37"/>
        <v>0</v>
      </c>
      <c r="BI200" s="157">
        <f t="shared" si="38"/>
        <v>0</v>
      </c>
      <c r="BJ200" s="19" t="s">
        <v>15</v>
      </c>
      <c r="BK200" s="157">
        <f t="shared" si="39"/>
        <v>0</v>
      </c>
      <c r="BL200" s="19" t="s">
        <v>93</v>
      </c>
      <c r="BM200" s="156" t="s">
        <v>973</v>
      </c>
    </row>
    <row r="201" spans="1:65" s="2" customFormat="1" ht="21.75" customHeight="1">
      <c r="A201" s="34"/>
      <c r="B201" s="144"/>
      <c r="C201" s="145" t="s">
        <v>72</v>
      </c>
      <c r="D201" s="145" t="s">
        <v>157</v>
      </c>
      <c r="E201" s="146" t="s">
        <v>5027</v>
      </c>
      <c r="F201" s="147" t="s">
        <v>5028</v>
      </c>
      <c r="G201" s="148" t="s">
        <v>3834</v>
      </c>
      <c r="H201" s="149">
        <v>1</v>
      </c>
      <c r="I201" s="150"/>
      <c r="J201" s="151">
        <f t="shared" si="30"/>
        <v>0</v>
      </c>
      <c r="K201" s="147" t="s">
        <v>3</v>
      </c>
      <c r="L201" s="35"/>
      <c r="M201" s="152" t="s">
        <v>3</v>
      </c>
      <c r="N201" s="153" t="s">
        <v>43</v>
      </c>
      <c r="O201" s="55"/>
      <c r="P201" s="154">
        <f t="shared" si="31"/>
        <v>0</v>
      </c>
      <c r="Q201" s="154">
        <v>0</v>
      </c>
      <c r="R201" s="154">
        <f t="shared" si="32"/>
        <v>0</v>
      </c>
      <c r="S201" s="154">
        <v>0</v>
      </c>
      <c r="T201" s="155">
        <f t="shared" si="33"/>
        <v>0</v>
      </c>
      <c r="U201" s="34"/>
      <c r="V201" s="34"/>
      <c r="W201" s="34"/>
      <c r="X201" s="34"/>
      <c r="Y201" s="34"/>
      <c r="Z201" s="34"/>
      <c r="AA201" s="34"/>
      <c r="AB201" s="34"/>
      <c r="AC201" s="34"/>
      <c r="AD201" s="34"/>
      <c r="AE201" s="34"/>
      <c r="AR201" s="156" t="s">
        <v>93</v>
      </c>
      <c r="AT201" s="156" t="s">
        <v>157</v>
      </c>
      <c r="AU201" s="156" t="s">
        <v>90</v>
      </c>
      <c r="AY201" s="19" t="s">
        <v>154</v>
      </c>
      <c r="BE201" s="157">
        <f t="shared" si="34"/>
        <v>0</v>
      </c>
      <c r="BF201" s="157">
        <f t="shared" si="35"/>
        <v>0</v>
      </c>
      <c r="BG201" s="157">
        <f t="shared" si="36"/>
        <v>0</v>
      </c>
      <c r="BH201" s="157">
        <f t="shared" si="37"/>
        <v>0</v>
      </c>
      <c r="BI201" s="157">
        <f t="shared" si="38"/>
        <v>0</v>
      </c>
      <c r="BJ201" s="19" t="s">
        <v>15</v>
      </c>
      <c r="BK201" s="157">
        <f t="shared" si="39"/>
        <v>0</v>
      </c>
      <c r="BL201" s="19" t="s">
        <v>93</v>
      </c>
      <c r="BM201" s="156" t="s">
        <v>981</v>
      </c>
    </row>
    <row r="202" spans="1:65" s="2" customFormat="1" ht="21.75" customHeight="1">
      <c r="A202" s="34"/>
      <c r="B202" s="144"/>
      <c r="C202" s="145" t="s">
        <v>72</v>
      </c>
      <c r="D202" s="145" t="s">
        <v>157</v>
      </c>
      <c r="E202" s="146" t="s">
        <v>5029</v>
      </c>
      <c r="F202" s="147" t="s">
        <v>5030</v>
      </c>
      <c r="G202" s="148" t="s">
        <v>3834</v>
      </c>
      <c r="H202" s="149">
        <v>1</v>
      </c>
      <c r="I202" s="150"/>
      <c r="J202" s="151">
        <f t="shared" si="30"/>
        <v>0</v>
      </c>
      <c r="K202" s="147" t="s">
        <v>3</v>
      </c>
      <c r="L202" s="35"/>
      <c r="M202" s="152" t="s">
        <v>3</v>
      </c>
      <c r="N202" s="153" t="s">
        <v>43</v>
      </c>
      <c r="O202" s="55"/>
      <c r="P202" s="154">
        <f t="shared" si="31"/>
        <v>0</v>
      </c>
      <c r="Q202" s="154">
        <v>0</v>
      </c>
      <c r="R202" s="154">
        <f t="shared" si="32"/>
        <v>0</v>
      </c>
      <c r="S202" s="154">
        <v>0</v>
      </c>
      <c r="T202" s="155">
        <f t="shared" si="33"/>
        <v>0</v>
      </c>
      <c r="U202" s="34"/>
      <c r="V202" s="34"/>
      <c r="W202" s="34"/>
      <c r="X202" s="34"/>
      <c r="Y202" s="34"/>
      <c r="Z202" s="34"/>
      <c r="AA202" s="34"/>
      <c r="AB202" s="34"/>
      <c r="AC202" s="34"/>
      <c r="AD202" s="34"/>
      <c r="AE202" s="34"/>
      <c r="AR202" s="156" t="s">
        <v>93</v>
      </c>
      <c r="AT202" s="156" t="s">
        <v>157</v>
      </c>
      <c r="AU202" s="156" t="s">
        <v>90</v>
      </c>
      <c r="AY202" s="19" t="s">
        <v>154</v>
      </c>
      <c r="BE202" s="157">
        <f t="shared" si="34"/>
        <v>0</v>
      </c>
      <c r="BF202" s="157">
        <f t="shared" si="35"/>
        <v>0</v>
      </c>
      <c r="BG202" s="157">
        <f t="shared" si="36"/>
        <v>0</v>
      </c>
      <c r="BH202" s="157">
        <f t="shared" si="37"/>
        <v>0</v>
      </c>
      <c r="BI202" s="157">
        <f t="shared" si="38"/>
        <v>0</v>
      </c>
      <c r="BJ202" s="19" t="s">
        <v>15</v>
      </c>
      <c r="BK202" s="157">
        <f t="shared" si="39"/>
        <v>0</v>
      </c>
      <c r="BL202" s="19" t="s">
        <v>93</v>
      </c>
      <c r="BM202" s="156" t="s">
        <v>989</v>
      </c>
    </row>
    <row r="203" spans="2:63" s="12" customFormat="1" ht="20.85" customHeight="1">
      <c r="B203" s="131"/>
      <c r="D203" s="132" t="s">
        <v>71</v>
      </c>
      <c r="E203" s="142" t="s">
        <v>4611</v>
      </c>
      <c r="F203" s="142" t="s">
        <v>4955</v>
      </c>
      <c r="I203" s="134"/>
      <c r="J203" s="143">
        <f>BK203</f>
        <v>0</v>
      </c>
      <c r="L203" s="131"/>
      <c r="M203" s="136"/>
      <c r="N203" s="137"/>
      <c r="O203" s="137"/>
      <c r="P203" s="138">
        <f>SUM(P204:P207)</f>
        <v>0</v>
      </c>
      <c r="Q203" s="137"/>
      <c r="R203" s="138">
        <f>SUM(R204:R207)</f>
        <v>0</v>
      </c>
      <c r="S203" s="137"/>
      <c r="T203" s="139">
        <f>SUM(T204:T207)</f>
        <v>0</v>
      </c>
      <c r="AR203" s="132" t="s">
        <v>15</v>
      </c>
      <c r="AT203" s="140" t="s">
        <v>71</v>
      </c>
      <c r="AU203" s="140" t="s">
        <v>80</v>
      </c>
      <c r="AY203" s="132" t="s">
        <v>154</v>
      </c>
      <c r="BK203" s="141">
        <f>SUM(BK204:BK207)</f>
        <v>0</v>
      </c>
    </row>
    <row r="204" spans="1:65" s="2" customFormat="1" ht="24.15" customHeight="1">
      <c r="A204" s="34"/>
      <c r="B204" s="144"/>
      <c r="C204" s="145" t="s">
        <v>72</v>
      </c>
      <c r="D204" s="145" t="s">
        <v>157</v>
      </c>
      <c r="E204" s="146" t="s">
        <v>5031</v>
      </c>
      <c r="F204" s="147" t="s">
        <v>5032</v>
      </c>
      <c r="G204" s="148" t="s">
        <v>183</v>
      </c>
      <c r="H204" s="149">
        <v>2</v>
      </c>
      <c r="I204" s="150"/>
      <c r="J204" s="151">
        <f>ROUND(I204*H204,2)</f>
        <v>0</v>
      </c>
      <c r="K204" s="147" t="s">
        <v>3</v>
      </c>
      <c r="L204" s="35"/>
      <c r="M204" s="152" t="s">
        <v>3</v>
      </c>
      <c r="N204" s="153" t="s">
        <v>43</v>
      </c>
      <c r="O204" s="55"/>
      <c r="P204" s="154">
        <f>O204*H204</f>
        <v>0</v>
      </c>
      <c r="Q204" s="154">
        <v>0</v>
      </c>
      <c r="R204" s="154">
        <f>Q204*H204</f>
        <v>0</v>
      </c>
      <c r="S204" s="154">
        <v>0</v>
      </c>
      <c r="T204" s="155">
        <f>S204*H204</f>
        <v>0</v>
      </c>
      <c r="U204" s="34"/>
      <c r="V204" s="34"/>
      <c r="W204" s="34"/>
      <c r="X204" s="34"/>
      <c r="Y204" s="34"/>
      <c r="Z204" s="34"/>
      <c r="AA204" s="34"/>
      <c r="AB204" s="34"/>
      <c r="AC204" s="34"/>
      <c r="AD204" s="34"/>
      <c r="AE204" s="34"/>
      <c r="AR204" s="156" t="s">
        <v>93</v>
      </c>
      <c r="AT204" s="156" t="s">
        <v>157</v>
      </c>
      <c r="AU204" s="156" t="s">
        <v>90</v>
      </c>
      <c r="AY204" s="19" t="s">
        <v>154</v>
      </c>
      <c r="BE204" s="157">
        <f>IF(N204="základní",J204,0)</f>
        <v>0</v>
      </c>
      <c r="BF204" s="157">
        <f>IF(N204="snížená",J204,0)</f>
        <v>0</v>
      </c>
      <c r="BG204" s="157">
        <f>IF(N204="zákl. přenesená",J204,0)</f>
        <v>0</v>
      </c>
      <c r="BH204" s="157">
        <f>IF(N204="sníž. přenesená",J204,0)</f>
        <v>0</v>
      </c>
      <c r="BI204" s="157">
        <f>IF(N204="nulová",J204,0)</f>
        <v>0</v>
      </c>
      <c r="BJ204" s="19" t="s">
        <v>15</v>
      </c>
      <c r="BK204" s="157">
        <f>ROUND(I204*H204,2)</f>
        <v>0</v>
      </c>
      <c r="BL204" s="19" t="s">
        <v>93</v>
      </c>
      <c r="BM204" s="156" t="s">
        <v>997</v>
      </c>
    </row>
    <row r="205" spans="1:65" s="2" customFormat="1" ht="24.15" customHeight="1">
      <c r="A205" s="34"/>
      <c r="B205" s="144"/>
      <c r="C205" s="145" t="s">
        <v>72</v>
      </c>
      <c r="D205" s="145" t="s">
        <v>157</v>
      </c>
      <c r="E205" s="146" t="s">
        <v>5033</v>
      </c>
      <c r="F205" s="147" t="s">
        <v>5034</v>
      </c>
      <c r="G205" s="148" t="s">
        <v>183</v>
      </c>
      <c r="H205" s="149">
        <v>12</v>
      </c>
      <c r="I205" s="150"/>
      <c r="J205" s="151">
        <f>ROUND(I205*H205,2)</f>
        <v>0</v>
      </c>
      <c r="K205" s="147" t="s">
        <v>3</v>
      </c>
      <c r="L205" s="35"/>
      <c r="M205" s="152" t="s">
        <v>3</v>
      </c>
      <c r="N205" s="153" t="s">
        <v>43</v>
      </c>
      <c r="O205" s="55"/>
      <c r="P205" s="154">
        <f>O205*H205</f>
        <v>0</v>
      </c>
      <c r="Q205" s="154">
        <v>0</v>
      </c>
      <c r="R205" s="154">
        <f>Q205*H205</f>
        <v>0</v>
      </c>
      <c r="S205" s="154">
        <v>0</v>
      </c>
      <c r="T205" s="155">
        <f>S205*H205</f>
        <v>0</v>
      </c>
      <c r="U205" s="34"/>
      <c r="V205" s="34"/>
      <c r="W205" s="34"/>
      <c r="X205" s="34"/>
      <c r="Y205" s="34"/>
      <c r="Z205" s="34"/>
      <c r="AA205" s="34"/>
      <c r="AB205" s="34"/>
      <c r="AC205" s="34"/>
      <c r="AD205" s="34"/>
      <c r="AE205" s="34"/>
      <c r="AR205" s="156" t="s">
        <v>93</v>
      </c>
      <c r="AT205" s="156" t="s">
        <v>157</v>
      </c>
      <c r="AU205" s="156" t="s">
        <v>90</v>
      </c>
      <c r="AY205" s="19" t="s">
        <v>154</v>
      </c>
      <c r="BE205" s="157">
        <f>IF(N205="základní",J205,0)</f>
        <v>0</v>
      </c>
      <c r="BF205" s="157">
        <f>IF(N205="snížená",J205,0)</f>
        <v>0</v>
      </c>
      <c r="BG205" s="157">
        <f>IF(N205="zákl. přenesená",J205,0)</f>
        <v>0</v>
      </c>
      <c r="BH205" s="157">
        <f>IF(N205="sníž. přenesená",J205,0)</f>
        <v>0</v>
      </c>
      <c r="BI205" s="157">
        <f>IF(N205="nulová",J205,0)</f>
        <v>0</v>
      </c>
      <c r="BJ205" s="19" t="s">
        <v>15</v>
      </c>
      <c r="BK205" s="157">
        <f>ROUND(I205*H205,2)</f>
        <v>0</v>
      </c>
      <c r="BL205" s="19" t="s">
        <v>93</v>
      </c>
      <c r="BM205" s="156" t="s">
        <v>1005</v>
      </c>
    </row>
    <row r="206" spans="1:65" s="2" customFormat="1" ht="24.15" customHeight="1">
      <c r="A206" s="34"/>
      <c r="B206" s="144"/>
      <c r="C206" s="145" t="s">
        <v>72</v>
      </c>
      <c r="D206" s="145" t="s">
        <v>157</v>
      </c>
      <c r="E206" s="146" t="s">
        <v>5035</v>
      </c>
      <c r="F206" s="147" t="s">
        <v>5036</v>
      </c>
      <c r="G206" s="148" t="s">
        <v>183</v>
      </c>
      <c r="H206" s="149">
        <v>12</v>
      </c>
      <c r="I206" s="150"/>
      <c r="J206" s="151">
        <f>ROUND(I206*H206,2)</f>
        <v>0</v>
      </c>
      <c r="K206" s="147" t="s">
        <v>3</v>
      </c>
      <c r="L206" s="35"/>
      <c r="M206" s="152" t="s">
        <v>3</v>
      </c>
      <c r="N206" s="153" t="s">
        <v>43</v>
      </c>
      <c r="O206" s="55"/>
      <c r="P206" s="154">
        <f>O206*H206</f>
        <v>0</v>
      </c>
      <c r="Q206" s="154">
        <v>0</v>
      </c>
      <c r="R206" s="154">
        <f>Q206*H206</f>
        <v>0</v>
      </c>
      <c r="S206" s="154">
        <v>0</v>
      </c>
      <c r="T206" s="155">
        <f>S206*H206</f>
        <v>0</v>
      </c>
      <c r="U206" s="34"/>
      <c r="V206" s="34"/>
      <c r="W206" s="34"/>
      <c r="X206" s="34"/>
      <c r="Y206" s="34"/>
      <c r="Z206" s="34"/>
      <c r="AA206" s="34"/>
      <c r="AB206" s="34"/>
      <c r="AC206" s="34"/>
      <c r="AD206" s="34"/>
      <c r="AE206" s="34"/>
      <c r="AR206" s="156" t="s">
        <v>93</v>
      </c>
      <c r="AT206" s="156" t="s">
        <v>157</v>
      </c>
      <c r="AU206" s="156" t="s">
        <v>90</v>
      </c>
      <c r="AY206" s="19" t="s">
        <v>154</v>
      </c>
      <c r="BE206" s="157">
        <f>IF(N206="základní",J206,0)</f>
        <v>0</v>
      </c>
      <c r="BF206" s="157">
        <f>IF(N206="snížená",J206,0)</f>
        <v>0</v>
      </c>
      <c r="BG206" s="157">
        <f>IF(N206="zákl. přenesená",J206,0)</f>
        <v>0</v>
      </c>
      <c r="BH206" s="157">
        <f>IF(N206="sníž. přenesená",J206,0)</f>
        <v>0</v>
      </c>
      <c r="BI206" s="157">
        <f>IF(N206="nulová",J206,0)</f>
        <v>0</v>
      </c>
      <c r="BJ206" s="19" t="s">
        <v>15</v>
      </c>
      <c r="BK206" s="157">
        <f>ROUND(I206*H206,2)</f>
        <v>0</v>
      </c>
      <c r="BL206" s="19" t="s">
        <v>93</v>
      </c>
      <c r="BM206" s="156" t="s">
        <v>1013</v>
      </c>
    </row>
    <row r="207" spans="1:65" s="2" customFormat="1" ht="24.15" customHeight="1">
      <c r="A207" s="34"/>
      <c r="B207" s="144"/>
      <c r="C207" s="145" t="s">
        <v>72</v>
      </c>
      <c r="D207" s="145" t="s">
        <v>157</v>
      </c>
      <c r="E207" s="146" t="s">
        <v>5037</v>
      </c>
      <c r="F207" s="147" t="s">
        <v>5038</v>
      </c>
      <c r="G207" s="148" t="s">
        <v>183</v>
      </c>
      <c r="H207" s="149">
        <v>36</v>
      </c>
      <c r="I207" s="150"/>
      <c r="J207" s="151">
        <f>ROUND(I207*H207,2)</f>
        <v>0</v>
      </c>
      <c r="K207" s="147" t="s">
        <v>3</v>
      </c>
      <c r="L207" s="35"/>
      <c r="M207" s="152" t="s">
        <v>3</v>
      </c>
      <c r="N207" s="153" t="s">
        <v>43</v>
      </c>
      <c r="O207" s="55"/>
      <c r="P207" s="154">
        <f>O207*H207</f>
        <v>0</v>
      </c>
      <c r="Q207" s="154">
        <v>0</v>
      </c>
      <c r="R207" s="154">
        <f>Q207*H207</f>
        <v>0</v>
      </c>
      <c r="S207" s="154">
        <v>0</v>
      </c>
      <c r="T207" s="155">
        <f>S207*H207</f>
        <v>0</v>
      </c>
      <c r="U207" s="34"/>
      <c r="V207" s="34"/>
      <c r="W207" s="34"/>
      <c r="X207" s="34"/>
      <c r="Y207" s="34"/>
      <c r="Z207" s="34"/>
      <c r="AA207" s="34"/>
      <c r="AB207" s="34"/>
      <c r="AC207" s="34"/>
      <c r="AD207" s="34"/>
      <c r="AE207" s="34"/>
      <c r="AR207" s="156" t="s">
        <v>93</v>
      </c>
      <c r="AT207" s="156" t="s">
        <v>157</v>
      </c>
      <c r="AU207" s="156" t="s">
        <v>90</v>
      </c>
      <c r="AY207" s="19" t="s">
        <v>154</v>
      </c>
      <c r="BE207" s="157">
        <f>IF(N207="základní",J207,0)</f>
        <v>0</v>
      </c>
      <c r="BF207" s="157">
        <f>IF(N207="snížená",J207,0)</f>
        <v>0</v>
      </c>
      <c r="BG207" s="157">
        <f>IF(N207="zákl. přenesená",J207,0)</f>
        <v>0</v>
      </c>
      <c r="BH207" s="157">
        <f>IF(N207="sníž. přenesená",J207,0)</f>
        <v>0</v>
      </c>
      <c r="BI207" s="157">
        <f>IF(N207="nulová",J207,0)</f>
        <v>0</v>
      </c>
      <c r="BJ207" s="19" t="s">
        <v>15</v>
      </c>
      <c r="BK207" s="157">
        <f>ROUND(I207*H207,2)</f>
        <v>0</v>
      </c>
      <c r="BL207" s="19" t="s">
        <v>93</v>
      </c>
      <c r="BM207" s="156" t="s">
        <v>1021</v>
      </c>
    </row>
    <row r="208" spans="2:63" s="12" customFormat="1" ht="22.8" customHeight="1">
      <c r="B208" s="131"/>
      <c r="D208" s="132" t="s">
        <v>71</v>
      </c>
      <c r="E208" s="142" t="s">
        <v>4683</v>
      </c>
      <c r="F208" s="142" t="s">
        <v>5039</v>
      </c>
      <c r="I208" s="134"/>
      <c r="J208" s="143">
        <f>BK208</f>
        <v>0</v>
      </c>
      <c r="L208" s="131"/>
      <c r="M208" s="136"/>
      <c r="N208" s="137"/>
      <c r="O208" s="137"/>
      <c r="P208" s="138">
        <f>P209+P211+P224+P242</f>
        <v>0</v>
      </c>
      <c r="Q208" s="137"/>
      <c r="R208" s="138">
        <f>R209+R211+R224+R242</f>
        <v>0</v>
      </c>
      <c r="S208" s="137"/>
      <c r="T208" s="139">
        <f>T209+T211+T224+T242</f>
        <v>0</v>
      </c>
      <c r="AR208" s="132" t="s">
        <v>15</v>
      </c>
      <c r="AT208" s="140" t="s">
        <v>71</v>
      </c>
      <c r="AU208" s="140" t="s">
        <v>15</v>
      </c>
      <c r="AY208" s="132" t="s">
        <v>154</v>
      </c>
      <c r="BK208" s="141">
        <f>BK209+BK211+BK224+BK242</f>
        <v>0</v>
      </c>
    </row>
    <row r="209" spans="2:63" s="12" customFormat="1" ht="20.85" customHeight="1">
      <c r="B209" s="131"/>
      <c r="D209" s="132" t="s">
        <v>71</v>
      </c>
      <c r="E209" s="142" t="s">
        <v>4643</v>
      </c>
      <c r="F209" s="142" t="s">
        <v>4959</v>
      </c>
      <c r="I209" s="134"/>
      <c r="J209" s="143">
        <f>BK209</f>
        <v>0</v>
      </c>
      <c r="L209" s="131"/>
      <c r="M209" s="136"/>
      <c r="N209" s="137"/>
      <c r="O209" s="137"/>
      <c r="P209" s="138">
        <f>P210</f>
        <v>0</v>
      </c>
      <c r="Q209" s="137"/>
      <c r="R209" s="138">
        <f>R210</f>
        <v>0</v>
      </c>
      <c r="S209" s="137"/>
      <c r="T209" s="139">
        <f>T210</f>
        <v>0</v>
      </c>
      <c r="AR209" s="132" t="s">
        <v>15</v>
      </c>
      <c r="AT209" s="140" t="s">
        <v>71</v>
      </c>
      <c r="AU209" s="140" t="s">
        <v>80</v>
      </c>
      <c r="AY209" s="132" t="s">
        <v>154</v>
      </c>
      <c r="BK209" s="141">
        <f>BK210</f>
        <v>0</v>
      </c>
    </row>
    <row r="210" spans="1:65" s="2" customFormat="1" ht="24.15" customHeight="1">
      <c r="A210" s="34"/>
      <c r="B210" s="144"/>
      <c r="C210" s="145" t="s">
        <v>72</v>
      </c>
      <c r="D210" s="145" t="s">
        <v>157</v>
      </c>
      <c r="E210" s="146" t="s">
        <v>4977</v>
      </c>
      <c r="F210" s="147" t="s">
        <v>4978</v>
      </c>
      <c r="G210" s="148" t="s">
        <v>3834</v>
      </c>
      <c r="H210" s="149">
        <v>1</v>
      </c>
      <c r="I210" s="150"/>
      <c r="J210" s="151">
        <f>ROUND(I210*H210,2)</f>
        <v>0</v>
      </c>
      <c r="K210" s="147" t="s">
        <v>3</v>
      </c>
      <c r="L210" s="35"/>
      <c r="M210" s="152" t="s">
        <v>3</v>
      </c>
      <c r="N210" s="153" t="s">
        <v>43</v>
      </c>
      <c r="O210" s="55"/>
      <c r="P210" s="154">
        <f>O210*H210</f>
        <v>0</v>
      </c>
      <c r="Q210" s="154">
        <v>0</v>
      </c>
      <c r="R210" s="154">
        <f>Q210*H210</f>
        <v>0</v>
      </c>
      <c r="S210" s="154">
        <v>0</v>
      </c>
      <c r="T210" s="155">
        <f>S210*H210</f>
        <v>0</v>
      </c>
      <c r="U210" s="34"/>
      <c r="V210" s="34"/>
      <c r="W210" s="34"/>
      <c r="X210" s="34"/>
      <c r="Y210" s="34"/>
      <c r="Z210" s="34"/>
      <c r="AA210" s="34"/>
      <c r="AB210" s="34"/>
      <c r="AC210" s="34"/>
      <c r="AD210" s="34"/>
      <c r="AE210" s="34"/>
      <c r="AR210" s="156" t="s">
        <v>93</v>
      </c>
      <c r="AT210" s="156" t="s">
        <v>157</v>
      </c>
      <c r="AU210" s="156" t="s">
        <v>90</v>
      </c>
      <c r="AY210" s="19" t="s">
        <v>154</v>
      </c>
      <c r="BE210" s="157">
        <f>IF(N210="základní",J210,0)</f>
        <v>0</v>
      </c>
      <c r="BF210" s="157">
        <f>IF(N210="snížená",J210,0)</f>
        <v>0</v>
      </c>
      <c r="BG210" s="157">
        <f>IF(N210="zákl. přenesená",J210,0)</f>
        <v>0</v>
      </c>
      <c r="BH210" s="157">
        <f>IF(N210="sníž. přenesená",J210,0)</f>
        <v>0</v>
      </c>
      <c r="BI210" s="157">
        <f>IF(N210="nulová",J210,0)</f>
        <v>0</v>
      </c>
      <c r="BJ210" s="19" t="s">
        <v>15</v>
      </c>
      <c r="BK210" s="157">
        <f>ROUND(I210*H210,2)</f>
        <v>0</v>
      </c>
      <c r="BL210" s="19" t="s">
        <v>93</v>
      </c>
      <c r="BM210" s="156" t="s">
        <v>1029</v>
      </c>
    </row>
    <row r="211" spans="2:63" s="12" customFormat="1" ht="20.85" customHeight="1">
      <c r="B211" s="131"/>
      <c r="D211" s="132" t="s">
        <v>71</v>
      </c>
      <c r="E211" s="142" t="s">
        <v>4262</v>
      </c>
      <c r="F211" s="142" t="s">
        <v>4939</v>
      </c>
      <c r="I211" s="134"/>
      <c r="J211" s="143">
        <f>BK211</f>
        <v>0</v>
      </c>
      <c r="L211" s="131"/>
      <c r="M211" s="136"/>
      <c r="N211" s="137"/>
      <c r="O211" s="137"/>
      <c r="P211" s="138">
        <f>SUM(P212:P223)</f>
        <v>0</v>
      </c>
      <c r="Q211" s="137"/>
      <c r="R211" s="138">
        <f>SUM(R212:R223)</f>
        <v>0</v>
      </c>
      <c r="S211" s="137"/>
      <c r="T211" s="139">
        <f>SUM(T212:T223)</f>
        <v>0</v>
      </c>
      <c r="AR211" s="132" t="s">
        <v>15</v>
      </c>
      <c r="AT211" s="140" t="s">
        <v>71</v>
      </c>
      <c r="AU211" s="140" t="s">
        <v>80</v>
      </c>
      <c r="AY211" s="132" t="s">
        <v>154</v>
      </c>
      <c r="BK211" s="141">
        <f>SUM(BK212:BK223)</f>
        <v>0</v>
      </c>
    </row>
    <row r="212" spans="1:65" s="2" customFormat="1" ht="24.15" customHeight="1">
      <c r="A212" s="34"/>
      <c r="B212" s="144"/>
      <c r="C212" s="145" t="s">
        <v>72</v>
      </c>
      <c r="D212" s="145" t="s">
        <v>157</v>
      </c>
      <c r="E212" s="146" t="s">
        <v>5040</v>
      </c>
      <c r="F212" s="147" t="s">
        <v>5041</v>
      </c>
      <c r="G212" s="148" t="s">
        <v>3834</v>
      </c>
      <c r="H212" s="149">
        <v>1</v>
      </c>
      <c r="I212" s="150"/>
      <c r="J212" s="151">
        <f aca="true" t="shared" si="40" ref="J212:J223">ROUND(I212*H212,2)</f>
        <v>0</v>
      </c>
      <c r="K212" s="147" t="s">
        <v>3</v>
      </c>
      <c r="L212" s="35"/>
      <c r="M212" s="152" t="s">
        <v>3</v>
      </c>
      <c r="N212" s="153" t="s">
        <v>43</v>
      </c>
      <c r="O212" s="55"/>
      <c r="P212" s="154">
        <f aca="true" t="shared" si="41" ref="P212:P223">O212*H212</f>
        <v>0</v>
      </c>
      <c r="Q212" s="154">
        <v>0</v>
      </c>
      <c r="R212" s="154">
        <f aca="true" t="shared" si="42" ref="R212:R223">Q212*H212</f>
        <v>0</v>
      </c>
      <c r="S212" s="154">
        <v>0</v>
      </c>
      <c r="T212" s="155">
        <f aca="true" t="shared" si="43" ref="T212:T223">S212*H212</f>
        <v>0</v>
      </c>
      <c r="U212" s="34"/>
      <c r="V212" s="34"/>
      <c r="W212" s="34"/>
      <c r="X212" s="34"/>
      <c r="Y212" s="34"/>
      <c r="Z212" s="34"/>
      <c r="AA212" s="34"/>
      <c r="AB212" s="34"/>
      <c r="AC212" s="34"/>
      <c r="AD212" s="34"/>
      <c r="AE212" s="34"/>
      <c r="AR212" s="156" t="s">
        <v>93</v>
      </c>
      <c r="AT212" s="156" t="s">
        <v>157</v>
      </c>
      <c r="AU212" s="156" t="s">
        <v>90</v>
      </c>
      <c r="AY212" s="19" t="s">
        <v>154</v>
      </c>
      <c r="BE212" s="157">
        <f aca="true" t="shared" si="44" ref="BE212:BE223">IF(N212="základní",J212,0)</f>
        <v>0</v>
      </c>
      <c r="BF212" s="157">
        <f aca="true" t="shared" si="45" ref="BF212:BF223">IF(N212="snížená",J212,0)</f>
        <v>0</v>
      </c>
      <c r="BG212" s="157">
        <f aca="true" t="shared" si="46" ref="BG212:BG223">IF(N212="zákl. přenesená",J212,0)</f>
        <v>0</v>
      </c>
      <c r="BH212" s="157">
        <f aca="true" t="shared" si="47" ref="BH212:BH223">IF(N212="sníž. přenesená",J212,0)</f>
        <v>0</v>
      </c>
      <c r="BI212" s="157">
        <f aca="true" t="shared" si="48" ref="BI212:BI223">IF(N212="nulová",J212,0)</f>
        <v>0</v>
      </c>
      <c r="BJ212" s="19" t="s">
        <v>15</v>
      </c>
      <c r="BK212" s="157">
        <f aca="true" t="shared" si="49" ref="BK212:BK223">ROUND(I212*H212,2)</f>
        <v>0</v>
      </c>
      <c r="BL212" s="19" t="s">
        <v>93</v>
      </c>
      <c r="BM212" s="156" t="s">
        <v>1037</v>
      </c>
    </row>
    <row r="213" spans="1:65" s="2" customFormat="1" ht="24.15" customHeight="1">
      <c r="A213" s="34"/>
      <c r="B213" s="144"/>
      <c r="C213" s="145" t="s">
        <v>72</v>
      </c>
      <c r="D213" s="145" t="s">
        <v>157</v>
      </c>
      <c r="E213" s="146" t="s">
        <v>4981</v>
      </c>
      <c r="F213" s="147" t="s">
        <v>4982</v>
      </c>
      <c r="G213" s="148" t="s">
        <v>3834</v>
      </c>
      <c r="H213" s="149">
        <v>1</v>
      </c>
      <c r="I213" s="150"/>
      <c r="J213" s="151">
        <f t="shared" si="40"/>
        <v>0</v>
      </c>
      <c r="K213" s="147" t="s">
        <v>3</v>
      </c>
      <c r="L213" s="35"/>
      <c r="M213" s="152" t="s">
        <v>3</v>
      </c>
      <c r="N213" s="153" t="s">
        <v>43</v>
      </c>
      <c r="O213" s="55"/>
      <c r="P213" s="154">
        <f t="shared" si="41"/>
        <v>0</v>
      </c>
      <c r="Q213" s="154">
        <v>0</v>
      </c>
      <c r="R213" s="154">
        <f t="shared" si="42"/>
        <v>0</v>
      </c>
      <c r="S213" s="154">
        <v>0</v>
      </c>
      <c r="T213" s="155">
        <f t="shared" si="43"/>
        <v>0</v>
      </c>
      <c r="U213" s="34"/>
      <c r="V213" s="34"/>
      <c r="W213" s="34"/>
      <c r="X213" s="34"/>
      <c r="Y213" s="34"/>
      <c r="Z213" s="34"/>
      <c r="AA213" s="34"/>
      <c r="AB213" s="34"/>
      <c r="AC213" s="34"/>
      <c r="AD213" s="34"/>
      <c r="AE213" s="34"/>
      <c r="AR213" s="156" t="s">
        <v>93</v>
      </c>
      <c r="AT213" s="156" t="s">
        <v>157</v>
      </c>
      <c r="AU213" s="156" t="s">
        <v>90</v>
      </c>
      <c r="AY213" s="19" t="s">
        <v>154</v>
      </c>
      <c r="BE213" s="157">
        <f t="shared" si="44"/>
        <v>0</v>
      </c>
      <c r="BF213" s="157">
        <f t="shared" si="45"/>
        <v>0</v>
      </c>
      <c r="BG213" s="157">
        <f t="shared" si="46"/>
        <v>0</v>
      </c>
      <c r="BH213" s="157">
        <f t="shared" si="47"/>
        <v>0</v>
      </c>
      <c r="BI213" s="157">
        <f t="shared" si="48"/>
        <v>0</v>
      </c>
      <c r="BJ213" s="19" t="s">
        <v>15</v>
      </c>
      <c r="BK213" s="157">
        <f t="shared" si="49"/>
        <v>0</v>
      </c>
      <c r="BL213" s="19" t="s">
        <v>93</v>
      </c>
      <c r="BM213" s="156" t="s">
        <v>1045</v>
      </c>
    </row>
    <row r="214" spans="1:65" s="2" customFormat="1" ht="24.15" customHeight="1">
      <c r="A214" s="34"/>
      <c r="B214" s="144"/>
      <c r="C214" s="145" t="s">
        <v>72</v>
      </c>
      <c r="D214" s="145" t="s">
        <v>157</v>
      </c>
      <c r="E214" s="146" t="s">
        <v>5042</v>
      </c>
      <c r="F214" s="147" t="s">
        <v>5043</v>
      </c>
      <c r="G214" s="148" t="s">
        <v>3834</v>
      </c>
      <c r="H214" s="149">
        <v>2</v>
      </c>
      <c r="I214" s="150"/>
      <c r="J214" s="151">
        <f t="shared" si="40"/>
        <v>0</v>
      </c>
      <c r="K214" s="147" t="s">
        <v>3</v>
      </c>
      <c r="L214" s="35"/>
      <c r="M214" s="152" t="s">
        <v>3</v>
      </c>
      <c r="N214" s="153" t="s">
        <v>43</v>
      </c>
      <c r="O214" s="55"/>
      <c r="P214" s="154">
        <f t="shared" si="41"/>
        <v>0</v>
      </c>
      <c r="Q214" s="154">
        <v>0</v>
      </c>
      <c r="R214" s="154">
        <f t="shared" si="42"/>
        <v>0</v>
      </c>
      <c r="S214" s="154">
        <v>0</v>
      </c>
      <c r="T214" s="155">
        <f t="shared" si="43"/>
        <v>0</v>
      </c>
      <c r="U214" s="34"/>
      <c r="V214" s="34"/>
      <c r="W214" s="34"/>
      <c r="X214" s="34"/>
      <c r="Y214" s="34"/>
      <c r="Z214" s="34"/>
      <c r="AA214" s="34"/>
      <c r="AB214" s="34"/>
      <c r="AC214" s="34"/>
      <c r="AD214" s="34"/>
      <c r="AE214" s="34"/>
      <c r="AR214" s="156" t="s">
        <v>93</v>
      </c>
      <c r="AT214" s="156" t="s">
        <v>157</v>
      </c>
      <c r="AU214" s="156" t="s">
        <v>90</v>
      </c>
      <c r="AY214" s="19" t="s">
        <v>154</v>
      </c>
      <c r="BE214" s="157">
        <f t="shared" si="44"/>
        <v>0</v>
      </c>
      <c r="BF214" s="157">
        <f t="shared" si="45"/>
        <v>0</v>
      </c>
      <c r="BG214" s="157">
        <f t="shared" si="46"/>
        <v>0</v>
      </c>
      <c r="BH214" s="157">
        <f t="shared" si="47"/>
        <v>0</v>
      </c>
      <c r="BI214" s="157">
        <f t="shared" si="48"/>
        <v>0</v>
      </c>
      <c r="BJ214" s="19" t="s">
        <v>15</v>
      </c>
      <c r="BK214" s="157">
        <f t="shared" si="49"/>
        <v>0</v>
      </c>
      <c r="BL214" s="19" t="s">
        <v>93</v>
      </c>
      <c r="BM214" s="156" t="s">
        <v>1053</v>
      </c>
    </row>
    <row r="215" spans="1:65" s="2" customFormat="1" ht="24.15" customHeight="1">
      <c r="A215" s="34"/>
      <c r="B215" s="144"/>
      <c r="C215" s="145" t="s">
        <v>72</v>
      </c>
      <c r="D215" s="145" t="s">
        <v>157</v>
      </c>
      <c r="E215" s="146" t="s">
        <v>5044</v>
      </c>
      <c r="F215" s="147" t="s">
        <v>5045</v>
      </c>
      <c r="G215" s="148" t="s">
        <v>3834</v>
      </c>
      <c r="H215" s="149">
        <v>1</v>
      </c>
      <c r="I215" s="150"/>
      <c r="J215" s="151">
        <f t="shared" si="40"/>
        <v>0</v>
      </c>
      <c r="K215" s="147" t="s">
        <v>3</v>
      </c>
      <c r="L215" s="35"/>
      <c r="M215" s="152" t="s">
        <v>3</v>
      </c>
      <c r="N215" s="153" t="s">
        <v>43</v>
      </c>
      <c r="O215" s="55"/>
      <c r="P215" s="154">
        <f t="shared" si="41"/>
        <v>0</v>
      </c>
      <c r="Q215" s="154">
        <v>0</v>
      </c>
      <c r="R215" s="154">
        <f t="shared" si="42"/>
        <v>0</v>
      </c>
      <c r="S215" s="154">
        <v>0</v>
      </c>
      <c r="T215" s="155">
        <f t="shared" si="43"/>
        <v>0</v>
      </c>
      <c r="U215" s="34"/>
      <c r="V215" s="34"/>
      <c r="W215" s="34"/>
      <c r="X215" s="34"/>
      <c r="Y215" s="34"/>
      <c r="Z215" s="34"/>
      <c r="AA215" s="34"/>
      <c r="AB215" s="34"/>
      <c r="AC215" s="34"/>
      <c r="AD215" s="34"/>
      <c r="AE215" s="34"/>
      <c r="AR215" s="156" t="s">
        <v>93</v>
      </c>
      <c r="AT215" s="156" t="s">
        <v>157</v>
      </c>
      <c r="AU215" s="156" t="s">
        <v>90</v>
      </c>
      <c r="AY215" s="19" t="s">
        <v>154</v>
      </c>
      <c r="BE215" s="157">
        <f t="shared" si="44"/>
        <v>0</v>
      </c>
      <c r="BF215" s="157">
        <f t="shared" si="45"/>
        <v>0</v>
      </c>
      <c r="BG215" s="157">
        <f t="shared" si="46"/>
        <v>0</v>
      </c>
      <c r="BH215" s="157">
        <f t="shared" si="47"/>
        <v>0</v>
      </c>
      <c r="BI215" s="157">
        <f t="shared" si="48"/>
        <v>0</v>
      </c>
      <c r="BJ215" s="19" t="s">
        <v>15</v>
      </c>
      <c r="BK215" s="157">
        <f t="shared" si="49"/>
        <v>0</v>
      </c>
      <c r="BL215" s="19" t="s">
        <v>93</v>
      </c>
      <c r="BM215" s="156" t="s">
        <v>1061</v>
      </c>
    </row>
    <row r="216" spans="1:65" s="2" customFormat="1" ht="24.15" customHeight="1">
      <c r="A216" s="34"/>
      <c r="B216" s="144"/>
      <c r="C216" s="145" t="s">
        <v>72</v>
      </c>
      <c r="D216" s="145" t="s">
        <v>157</v>
      </c>
      <c r="E216" s="146" t="s">
        <v>4993</v>
      </c>
      <c r="F216" s="147" t="s">
        <v>4994</v>
      </c>
      <c r="G216" s="148" t="s">
        <v>3834</v>
      </c>
      <c r="H216" s="149">
        <v>6</v>
      </c>
      <c r="I216" s="150"/>
      <c r="J216" s="151">
        <f t="shared" si="40"/>
        <v>0</v>
      </c>
      <c r="K216" s="147" t="s">
        <v>3</v>
      </c>
      <c r="L216" s="35"/>
      <c r="M216" s="152" t="s">
        <v>3</v>
      </c>
      <c r="N216" s="153" t="s">
        <v>43</v>
      </c>
      <c r="O216" s="55"/>
      <c r="P216" s="154">
        <f t="shared" si="41"/>
        <v>0</v>
      </c>
      <c r="Q216" s="154">
        <v>0</v>
      </c>
      <c r="R216" s="154">
        <f t="shared" si="42"/>
        <v>0</v>
      </c>
      <c r="S216" s="154">
        <v>0</v>
      </c>
      <c r="T216" s="155">
        <f t="shared" si="43"/>
        <v>0</v>
      </c>
      <c r="U216" s="34"/>
      <c r="V216" s="34"/>
      <c r="W216" s="34"/>
      <c r="X216" s="34"/>
      <c r="Y216" s="34"/>
      <c r="Z216" s="34"/>
      <c r="AA216" s="34"/>
      <c r="AB216" s="34"/>
      <c r="AC216" s="34"/>
      <c r="AD216" s="34"/>
      <c r="AE216" s="34"/>
      <c r="AR216" s="156" t="s">
        <v>93</v>
      </c>
      <c r="AT216" s="156" t="s">
        <v>157</v>
      </c>
      <c r="AU216" s="156" t="s">
        <v>90</v>
      </c>
      <c r="AY216" s="19" t="s">
        <v>154</v>
      </c>
      <c r="BE216" s="157">
        <f t="shared" si="44"/>
        <v>0</v>
      </c>
      <c r="BF216" s="157">
        <f t="shared" si="45"/>
        <v>0</v>
      </c>
      <c r="BG216" s="157">
        <f t="shared" si="46"/>
        <v>0</v>
      </c>
      <c r="BH216" s="157">
        <f t="shared" si="47"/>
        <v>0</v>
      </c>
      <c r="BI216" s="157">
        <f t="shared" si="48"/>
        <v>0</v>
      </c>
      <c r="BJ216" s="19" t="s">
        <v>15</v>
      </c>
      <c r="BK216" s="157">
        <f t="shared" si="49"/>
        <v>0</v>
      </c>
      <c r="BL216" s="19" t="s">
        <v>93</v>
      </c>
      <c r="BM216" s="156" t="s">
        <v>1069</v>
      </c>
    </row>
    <row r="217" spans="1:65" s="2" customFormat="1" ht="24.15" customHeight="1">
      <c r="A217" s="34"/>
      <c r="B217" s="144"/>
      <c r="C217" s="145" t="s">
        <v>72</v>
      </c>
      <c r="D217" s="145" t="s">
        <v>157</v>
      </c>
      <c r="E217" s="146" t="s">
        <v>4995</v>
      </c>
      <c r="F217" s="147" t="s">
        <v>4996</v>
      </c>
      <c r="G217" s="148" t="s">
        <v>3834</v>
      </c>
      <c r="H217" s="149">
        <v>4</v>
      </c>
      <c r="I217" s="150"/>
      <c r="J217" s="151">
        <f t="shared" si="40"/>
        <v>0</v>
      </c>
      <c r="K217" s="147" t="s">
        <v>3</v>
      </c>
      <c r="L217" s="35"/>
      <c r="M217" s="152" t="s">
        <v>3</v>
      </c>
      <c r="N217" s="153" t="s">
        <v>43</v>
      </c>
      <c r="O217" s="55"/>
      <c r="P217" s="154">
        <f t="shared" si="41"/>
        <v>0</v>
      </c>
      <c r="Q217" s="154">
        <v>0</v>
      </c>
      <c r="R217" s="154">
        <f t="shared" si="42"/>
        <v>0</v>
      </c>
      <c r="S217" s="154">
        <v>0</v>
      </c>
      <c r="T217" s="155">
        <f t="shared" si="43"/>
        <v>0</v>
      </c>
      <c r="U217" s="34"/>
      <c r="V217" s="34"/>
      <c r="W217" s="34"/>
      <c r="X217" s="34"/>
      <c r="Y217" s="34"/>
      <c r="Z217" s="34"/>
      <c r="AA217" s="34"/>
      <c r="AB217" s="34"/>
      <c r="AC217" s="34"/>
      <c r="AD217" s="34"/>
      <c r="AE217" s="34"/>
      <c r="AR217" s="156" t="s">
        <v>93</v>
      </c>
      <c r="AT217" s="156" t="s">
        <v>157</v>
      </c>
      <c r="AU217" s="156" t="s">
        <v>90</v>
      </c>
      <c r="AY217" s="19" t="s">
        <v>154</v>
      </c>
      <c r="BE217" s="157">
        <f t="shared" si="44"/>
        <v>0</v>
      </c>
      <c r="BF217" s="157">
        <f t="shared" si="45"/>
        <v>0</v>
      </c>
      <c r="BG217" s="157">
        <f t="shared" si="46"/>
        <v>0</v>
      </c>
      <c r="BH217" s="157">
        <f t="shared" si="47"/>
        <v>0</v>
      </c>
      <c r="BI217" s="157">
        <f t="shared" si="48"/>
        <v>0</v>
      </c>
      <c r="BJ217" s="19" t="s">
        <v>15</v>
      </c>
      <c r="BK217" s="157">
        <f t="shared" si="49"/>
        <v>0</v>
      </c>
      <c r="BL217" s="19" t="s">
        <v>93</v>
      </c>
      <c r="BM217" s="156" t="s">
        <v>1077</v>
      </c>
    </row>
    <row r="218" spans="1:65" s="2" customFormat="1" ht="24.15" customHeight="1">
      <c r="A218" s="34"/>
      <c r="B218" s="144"/>
      <c r="C218" s="145" t="s">
        <v>72</v>
      </c>
      <c r="D218" s="145" t="s">
        <v>157</v>
      </c>
      <c r="E218" s="146" t="s">
        <v>4997</v>
      </c>
      <c r="F218" s="147" t="s">
        <v>4998</v>
      </c>
      <c r="G218" s="148" t="s">
        <v>3834</v>
      </c>
      <c r="H218" s="149">
        <v>5</v>
      </c>
      <c r="I218" s="150"/>
      <c r="J218" s="151">
        <f t="shared" si="40"/>
        <v>0</v>
      </c>
      <c r="K218" s="147" t="s">
        <v>3</v>
      </c>
      <c r="L218" s="35"/>
      <c r="M218" s="152" t="s">
        <v>3</v>
      </c>
      <c r="N218" s="153" t="s">
        <v>43</v>
      </c>
      <c r="O218" s="55"/>
      <c r="P218" s="154">
        <f t="shared" si="41"/>
        <v>0</v>
      </c>
      <c r="Q218" s="154">
        <v>0</v>
      </c>
      <c r="R218" s="154">
        <f t="shared" si="42"/>
        <v>0</v>
      </c>
      <c r="S218" s="154">
        <v>0</v>
      </c>
      <c r="T218" s="155">
        <f t="shared" si="43"/>
        <v>0</v>
      </c>
      <c r="U218" s="34"/>
      <c r="V218" s="34"/>
      <c r="W218" s="34"/>
      <c r="X218" s="34"/>
      <c r="Y218" s="34"/>
      <c r="Z218" s="34"/>
      <c r="AA218" s="34"/>
      <c r="AB218" s="34"/>
      <c r="AC218" s="34"/>
      <c r="AD218" s="34"/>
      <c r="AE218" s="34"/>
      <c r="AR218" s="156" t="s">
        <v>93</v>
      </c>
      <c r="AT218" s="156" t="s">
        <v>157</v>
      </c>
      <c r="AU218" s="156" t="s">
        <v>90</v>
      </c>
      <c r="AY218" s="19" t="s">
        <v>154</v>
      </c>
      <c r="BE218" s="157">
        <f t="shared" si="44"/>
        <v>0</v>
      </c>
      <c r="BF218" s="157">
        <f t="shared" si="45"/>
        <v>0</v>
      </c>
      <c r="BG218" s="157">
        <f t="shared" si="46"/>
        <v>0</v>
      </c>
      <c r="BH218" s="157">
        <f t="shared" si="47"/>
        <v>0</v>
      </c>
      <c r="BI218" s="157">
        <f t="shared" si="48"/>
        <v>0</v>
      </c>
      <c r="BJ218" s="19" t="s">
        <v>15</v>
      </c>
      <c r="BK218" s="157">
        <f t="shared" si="49"/>
        <v>0</v>
      </c>
      <c r="BL218" s="19" t="s">
        <v>93</v>
      </c>
      <c r="BM218" s="156" t="s">
        <v>1086</v>
      </c>
    </row>
    <row r="219" spans="1:65" s="2" customFormat="1" ht="24.15" customHeight="1">
      <c r="A219" s="34"/>
      <c r="B219" s="144"/>
      <c r="C219" s="145" t="s">
        <v>72</v>
      </c>
      <c r="D219" s="145" t="s">
        <v>157</v>
      </c>
      <c r="E219" s="146" t="s">
        <v>5005</v>
      </c>
      <c r="F219" s="147" t="s">
        <v>5006</v>
      </c>
      <c r="G219" s="148" t="s">
        <v>3834</v>
      </c>
      <c r="H219" s="149">
        <v>2</v>
      </c>
      <c r="I219" s="150"/>
      <c r="J219" s="151">
        <f t="shared" si="40"/>
        <v>0</v>
      </c>
      <c r="K219" s="147" t="s">
        <v>3</v>
      </c>
      <c r="L219" s="35"/>
      <c r="M219" s="152" t="s">
        <v>3</v>
      </c>
      <c r="N219" s="153" t="s">
        <v>43</v>
      </c>
      <c r="O219" s="55"/>
      <c r="P219" s="154">
        <f t="shared" si="41"/>
        <v>0</v>
      </c>
      <c r="Q219" s="154">
        <v>0</v>
      </c>
      <c r="R219" s="154">
        <f t="shared" si="42"/>
        <v>0</v>
      </c>
      <c r="S219" s="154">
        <v>0</v>
      </c>
      <c r="T219" s="155">
        <f t="shared" si="43"/>
        <v>0</v>
      </c>
      <c r="U219" s="34"/>
      <c r="V219" s="34"/>
      <c r="W219" s="34"/>
      <c r="X219" s="34"/>
      <c r="Y219" s="34"/>
      <c r="Z219" s="34"/>
      <c r="AA219" s="34"/>
      <c r="AB219" s="34"/>
      <c r="AC219" s="34"/>
      <c r="AD219" s="34"/>
      <c r="AE219" s="34"/>
      <c r="AR219" s="156" t="s">
        <v>93</v>
      </c>
      <c r="AT219" s="156" t="s">
        <v>157</v>
      </c>
      <c r="AU219" s="156" t="s">
        <v>90</v>
      </c>
      <c r="AY219" s="19" t="s">
        <v>154</v>
      </c>
      <c r="BE219" s="157">
        <f t="shared" si="44"/>
        <v>0</v>
      </c>
      <c r="BF219" s="157">
        <f t="shared" si="45"/>
        <v>0</v>
      </c>
      <c r="BG219" s="157">
        <f t="shared" si="46"/>
        <v>0</v>
      </c>
      <c r="BH219" s="157">
        <f t="shared" si="47"/>
        <v>0</v>
      </c>
      <c r="BI219" s="157">
        <f t="shared" si="48"/>
        <v>0</v>
      </c>
      <c r="BJ219" s="19" t="s">
        <v>15</v>
      </c>
      <c r="BK219" s="157">
        <f t="shared" si="49"/>
        <v>0</v>
      </c>
      <c r="BL219" s="19" t="s">
        <v>93</v>
      </c>
      <c r="BM219" s="156" t="s">
        <v>1096</v>
      </c>
    </row>
    <row r="220" spans="1:65" s="2" customFormat="1" ht="24.15" customHeight="1">
      <c r="A220" s="34"/>
      <c r="B220" s="144"/>
      <c r="C220" s="145" t="s">
        <v>72</v>
      </c>
      <c r="D220" s="145" t="s">
        <v>157</v>
      </c>
      <c r="E220" s="146" t="s">
        <v>5003</v>
      </c>
      <c r="F220" s="147" t="s">
        <v>5004</v>
      </c>
      <c r="G220" s="148" t="s">
        <v>3834</v>
      </c>
      <c r="H220" s="149">
        <v>1</v>
      </c>
      <c r="I220" s="150"/>
      <c r="J220" s="151">
        <f t="shared" si="40"/>
        <v>0</v>
      </c>
      <c r="K220" s="147" t="s">
        <v>3</v>
      </c>
      <c r="L220" s="35"/>
      <c r="M220" s="152" t="s">
        <v>3</v>
      </c>
      <c r="N220" s="153" t="s">
        <v>43</v>
      </c>
      <c r="O220" s="55"/>
      <c r="P220" s="154">
        <f t="shared" si="41"/>
        <v>0</v>
      </c>
      <c r="Q220" s="154">
        <v>0</v>
      </c>
      <c r="R220" s="154">
        <f t="shared" si="42"/>
        <v>0</v>
      </c>
      <c r="S220" s="154">
        <v>0</v>
      </c>
      <c r="T220" s="155">
        <f t="shared" si="43"/>
        <v>0</v>
      </c>
      <c r="U220" s="34"/>
      <c r="V220" s="34"/>
      <c r="W220" s="34"/>
      <c r="X220" s="34"/>
      <c r="Y220" s="34"/>
      <c r="Z220" s="34"/>
      <c r="AA220" s="34"/>
      <c r="AB220" s="34"/>
      <c r="AC220" s="34"/>
      <c r="AD220" s="34"/>
      <c r="AE220" s="34"/>
      <c r="AR220" s="156" t="s">
        <v>93</v>
      </c>
      <c r="AT220" s="156" t="s">
        <v>157</v>
      </c>
      <c r="AU220" s="156" t="s">
        <v>90</v>
      </c>
      <c r="AY220" s="19" t="s">
        <v>154</v>
      </c>
      <c r="BE220" s="157">
        <f t="shared" si="44"/>
        <v>0</v>
      </c>
      <c r="BF220" s="157">
        <f t="shared" si="45"/>
        <v>0</v>
      </c>
      <c r="BG220" s="157">
        <f t="shared" si="46"/>
        <v>0</v>
      </c>
      <c r="BH220" s="157">
        <f t="shared" si="47"/>
        <v>0</v>
      </c>
      <c r="BI220" s="157">
        <f t="shared" si="48"/>
        <v>0</v>
      </c>
      <c r="BJ220" s="19" t="s">
        <v>15</v>
      </c>
      <c r="BK220" s="157">
        <f t="shared" si="49"/>
        <v>0</v>
      </c>
      <c r="BL220" s="19" t="s">
        <v>93</v>
      </c>
      <c r="BM220" s="156" t="s">
        <v>1106</v>
      </c>
    </row>
    <row r="221" spans="1:65" s="2" customFormat="1" ht="24.15" customHeight="1">
      <c r="A221" s="34"/>
      <c r="B221" s="144"/>
      <c r="C221" s="145" t="s">
        <v>72</v>
      </c>
      <c r="D221" s="145" t="s">
        <v>157</v>
      </c>
      <c r="E221" s="146" t="s">
        <v>5046</v>
      </c>
      <c r="F221" s="147" t="s">
        <v>5047</v>
      </c>
      <c r="G221" s="148" t="s">
        <v>3834</v>
      </c>
      <c r="H221" s="149">
        <v>1</v>
      </c>
      <c r="I221" s="150"/>
      <c r="J221" s="151">
        <f t="shared" si="40"/>
        <v>0</v>
      </c>
      <c r="K221" s="147" t="s">
        <v>3</v>
      </c>
      <c r="L221" s="35"/>
      <c r="M221" s="152" t="s">
        <v>3</v>
      </c>
      <c r="N221" s="153" t="s">
        <v>43</v>
      </c>
      <c r="O221" s="55"/>
      <c r="P221" s="154">
        <f t="shared" si="41"/>
        <v>0</v>
      </c>
      <c r="Q221" s="154">
        <v>0</v>
      </c>
      <c r="R221" s="154">
        <f t="shared" si="42"/>
        <v>0</v>
      </c>
      <c r="S221" s="154">
        <v>0</v>
      </c>
      <c r="T221" s="155">
        <f t="shared" si="43"/>
        <v>0</v>
      </c>
      <c r="U221" s="34"/>
      <c r="V221" s="34"/>
      <c r="W221" s="34"/>
      <c r="X221" s="34"/>
      <c r="Y221" s="34"/>
      <c r="Z221" s="34"/>
      <c r="AA221" s="34"/>
      <c r="AB221" s="34"/>
      <c r="AC221" s="34"/>
      <c r="AD221" s="34"/>
      <c r="AE221" s="34"/>
      <c r="AR221" s="156" t="s">
        <v>93</v>
      </c>
      <c r="AT221" s="156" t="s">
        <v>157</v>
      </c>
      <c r="AU221" s="156" t="s">
        <v>90</v>
      </c>
      <c r="AY221" s="19" t="s">
        <v>154</v>
      </c>
      <c r="BE221" s="157">
        <f t="shared" si="44"/>
        <v>0</v>
      </c>
      <c r="BF221" s="157">
        <f t="shared" si="45"/>
        <v>0</v>
      </c>
      <c r="BG221" s="157">
        <f t="shared" si="46"/>
        <v>0</v>
      </c>
      <c r="BH221" s="157">
        <f t="shared" si="47"/>
        <v>0</v>
      </c>
      <c r="BI221" s="157">
        <f t="shared" si="48"/>
        <v>0</v>
      </c>
      <c r="BJ221" s="19" t="s">
        <v>15</v>
      </c>
      <c r="BK221" s="157">
        <f t="shared" si="49"/>
        <v>0</v>
      </c>
      <c r="BL221" s="19" t="s">
        <v>93</v>
      </c>
      <c r="BM221" s="156" t="s">
        <v>1116</v>
      </c>
    </row>
    <row r="222" spans="1:65" s="2" customFormat="1" ht="24.15" customHeight="1">
      <c r="A222" s="34"/>
      <c r="B222" s="144"/>
      <c r="C222" s="145" t="s">
        <v>72</v>
      </c>
      <c r="D222" s="145" t="s">
        <v>157</v>
      </c>
      <c r="E222" s="146" t="s">
        <v>5048</v>
      </c>
      <c r="F222" s="147" t="s">
        <v>5049</v>
      </c>
      <c r="G222" s="148" t="s">
        <v>3834</v>
      </c>
      <c r="H222" s="149">
        <v>4</v>
      </c>
      <c r="I222" s="150"/>
      <c r="J222" s="151">
        <f t="shared" si="40"/>
        <v>0</v>
      </c>
      <c r="K222" s="147" t="s">
        <v>3</v>
      </c>
      <c r="L222" s="35"/>
      <c r="M222" s="152" t="s">
        <v>3</v>
      </c>
      <c r="N222" s="153" t="s">
        <v>43</v>
      </c>
      <c r="O222" s="55"/>
      <c r="P222" s="154">
        <f t="shared" si="41"/>
        <v>0</v>
      </c>
      <c r="Q222" s="154">
        <v>0</v>
      </c>
      <c r="R222" s="154">
        <f t="shared" si="42"/>
        <v>0</v>
      </c>
      <c r="S222" s="154">
        <v>0</v>
      </c>
      <c r="T222" s="155">
        <f t="shared" si="43"/>
        <v>0</v>
      </c>
      <c r="U222" s="34"/>
      <c r="V222" s="34"/>
      <c r="W222" s="34"/>
      <c r="X222" s="34"/>
      <c r="Y222" s="34"/>
      <c r="Z222" s="34"/>
      <c r="AA222" s="34"/>
      <c r="AB222" s="34"/>
      <c r="AC222" s="34"/>
      <c r="AD222" s="34"/>
      <c r="AE222" s="34"/>
      <c r="AR222" s="156" t="s">
        <v>93</v>
      </c>
      <c r="AT222" s="156" t="s">
        <v>157</v>
      </c>
      <c r="AU222" s="156" t="s">
        <v>90</v>
      </c>
      <c r="AY222" s="19" t="s">
        <v>154</v>
      </c>
      <c r="BE222" s="157">
        <f t="shared" si="44"/>
        <v>0</v>
      </c>
      <c r="BF222" s="157">
        <f t="shared" si="45"/>
        <v>0</v>
      </c>
      <c r="BG222" s="157">
        <f t="shared" si="46"/>
        <v>0</v>
      </c>
      <c r="BH222" s="157">
        <f t="shared" si="47"/>
        <v>0</v>
      </c>
      <c r="BI222" s="157">
        <f t="shared" si="48"/>
        <v>0</v>
      </c>
      <c r="BJ222" s="19" t="s">
        <v>15</v>
      </c>
      <c r="BK222" s="157">
        <f t="shared" si="49"/>
        <v>0</v>
      </c>
      <c r="BL222" s="19" t="s">
        <v>93</v>
      </c>
      <c r="BM222" s="156" t="s">
        <v>1129</v>
      </c>
    </row>
    <row r="223" spans="1:65" s="2" customFormat="1" ht="24.15" customHeight="1">
      <c r="A223" s="34"/>
      <c r="B223" s="144"/>
      <c r="C223" s="145" t="s">
        <v>72</v>
      </c>
      <c r="D223" s="145" t="s">
        <v>157</v>
      </c>
      <c r="E223" s="146" t="s">
        <v>5001</v>
      </c>
      <c r="F223" s="147" t="s">
        <v>5002</v>
      </c>
      <c r="G223" s="148" t="s">
        <v>3834</v>
      </c>
      <c r="H223" s="149">
        <v>2</v>
      </c>
      <c r="I223" s="150"/>
      <c r="J223" s="151">
        <f t="shared" si="40"/>
        <v>0</v>
      </c>
      <c r="K223" s="147" t="s">
        <v>3</v>
      </c>
      <c r="L223" s="35"/>
      <c r="M223" s="152" t="s">
        <v>3</v>
      </c>
      <c r="N223" s="153" t="s">
        <v>43</v>
      </c>
      <c r="O223" s="55"/>
      <c r="P223" s="154">
        <f t="shared" si="41"/>
        <v>0</v>
      </c>
      <c r="Q223" s="154">
        <v>0</v>
      </c>
      <c r="R223" s="154">
        <f t="shared" si="42"/>
        <v>0</v>
      </c>
      <c r="S223" s="154">
        <v>0</v>
      </c>
      <c r="T223" s="155">
        <f t="shared" si="43"/>
        <v>0</v>
      </c>
      <c r="U223" s="34"/>
      <c r="V223" s="34"/>
      <c r="W223" s="34"/>
      <c r="X223" s="34"/>
      <c r="Y223" s="34"/>
      <c r="Z223" s="34"/>
      <c r="AA223" s="34"/>
      <c r="AB223" s="34"/>
      <c r="AC223" s="34"/>
      <c r="AD223" s="34"/>
      <c r="AE223" s="34"/>
      <c r="AR223" s="156" t="s">
        <v>93</v>
      </c>
      <c r="AT223" s="156" t="s">
        <v>157</v>
      </c>
      <c r="AU223" s="156" t="s">
        <v>90</v>
      </c>
      <c r="AY223" s="19" t="s">
        <v>154</v>
      </c>
      <c r="BE223" s="157">
        <f t="shared" si="44"/>
        <v>0</v>
      </c>
      <c r="BF223" s="157">
        <f t="shared" si="45"/>
        <v>0</v>
      </c>
      <c r="BG223" s="157">
        <f t="shared" si="46"/>
        <v>0</v>
      </c>
      <c r="BH223" s="157">
        <f t="shared" si="47"/>
        <v>0</v>
      </c>
      <c r="BI223" s="157">
        <f t="shared" si="48"/>
        <v>0</v>
      </c>
      <c r="BJ223" s="19" t="s">
        <v>15</v>
      </c>
      <c r="BK223" s="157">
        <f t="shared" si="49"/>
        <v>0</v>
      </c>
      <c r="BL223" s="19" t="s">
        <v>93</v>
      </c>
      <c r="BM223" s="156" t="s">
        <v>1141</v>
      </c>
    </row>
    <row r="224" spans="2:63" s="12" customFormat="1" ht="20.85" customHeight="1">
      <c r="B224" s="131"/>
      <c r="D224" s="132" t="s">
        <v>71</v>
      </c>
      <c r="E224" s="142" t="s">
        <v>4583</v>
      </c>
      <c r="F224" s="142" t="s">
        <v>4950</v>
      </c>
      <c r="I224" s="134"/>
      <c r="J224" s="143">
        <f>BK224</f>
        <v>0</v>
      </c>
      <c r="L224" s="131"/>
      <c r="M224" s="136"/>
      <c r="N224" s="137"/>
      <c r="O224" s="137"/>
      <c r="P224" s="138">
        <f>SUM(P225:P241)</f>
        <v>0</v>
      </c>
      <c r="Q224" s="137"/>
      <c r="R224" s="138">
        <f>SUM(R225:R241)</f>
        <v>0</v>
      </c>
      <c r="S224" s="137"/>
      <c r="T224" s="139">
        <f>SUM(T225:T241)</f>
        <v>0</v>
      </c>
      <c r="AR224" s="132" t="s">
        <v>15</v>
      </c>
      <c r="AT224" s="140" t="s">
        <v>71</v>
      </c>
      <c r="AU224" s="140" t="s">
        <v>80</v>
      </c>
      <c r="AY224" s="132" t="s">
        <v>154</v>
      </c>
      <c r="BK224" s="141">
        <f>SUM(BK225:BK241)</f>
        <v>0</v>
      </c>
    </row>
    <row r="225" spans="1:65" s="2" customFormat="1" ht="24.15" customHeight="1">
      <c r="A225" s="34"/>
      <c r="B225" s="144"/>
      <c r="C225" s="145" t="s">
        <v>72</v>
      </c>
      <c r="D225" s="145" t="s">
        <v>157</v>
      </c>
      <c r="E225" s="146" t="s">
        <v>5009</v>
      </c>
      <c r="F225" s="147" t="s">
        <v>5010</v>
      </c>
      <c r="G225" s="148" t="s">
        <v>3834</v>
      </c>
      <c r="H225" s="149">
        <v>2</v>
      </c>
      <c r="I225" s="150"/>
      <c r="J225" s="151">
        <f aca="true" t="shared" si="50" ref="J225:J241">ROUND(I225*H225,2)</f>
        <v>0</v>
      </c>
      <c r="K225" s="147" t="s">
        <v>3</v>
      </c>
      <c r="L225" s="35"/>
      <c r="M225" s="152" t="s">
        <v>3</v>
      </c>
      <c r="N225" s="153" t="s">
        <v>43</v>
      </c>
      <c r="O225" s="55"/>
      <c r="P225" s="154">
        <f aca="true" t="shared" si="51" ref="P225:P241">O225*H225</f>
        <v>0</v>
      </c>
      <c r="Q225" s="154">
        <v>0</v>
      </c>
      <c r="R225" s="154">
        <f aca="true" t="shared" si="52" ref="R225:R241">Q225*H225</f>
        <v>0</v>
      </c>
      <c r="S225" s="154">
        <v>0</v>
      </c>
      <c r="T225" s="155">
        <f aca="true" t="shared" si="53" ref="T225:T241">S225*H225</f>
        <v>0</v>
      </c>
      <c r="U225" s="34"/>
      <c r="V225" s="34"/>
      <c r="W225" s="34"/>
      <c r="X225" s="34"/>
      <c r="Y225" s="34"/>
      <c r="Z225" s="34"/>
      <c r="AA225" s="34"/>
      <c r="AB225" s="34"/>
      <c r="AC225" s="34"/>
      <c r="AD225" s="34"/>
      <c r="AE225" s="34"/>
      <c r="AR225" s="156" t="s">
        <v>93</v>
      </c>
      <c r="AT225" s="156" t="s">
        <v>157</v>
      </c>
      <c r="AU225" s="156" t="s">
        <v>90</v>
      </c>
      <c r="AY225" s="19" t="s">
        <v>154</v>
      </c>
      <c r="BE225" s="157">
        <f aca="true" t="shared" si="54" ref="BE225:BE241">IF(N225="základní",J225,0)</f>
        <v>0</v>
      </c>
      <c r="BF225" s="157">
        <f aca="true" t="shared" si="55" ref="BF225:BF241">IF(N225="snížená",J225,0)</f>
        <v>0</v>
      </c>
      <c r="BG225" s="157">
        <f aca="true" t="shared" si="56" ref="BG225:BG241">IF(N225="zákl. přenesená",J225,0)</f>
        <v>0</v>
      </c>
      <c r="BH225" s="157">
        <f aca="true" t="shared" si="57" ref="BH225:BH241">IF(N225="sníž. přenesená",J225,0)</f>
        <v>0</v>
      </c>
      <c r="BI225" s="157">
        <f aca="true" t="shared" si="58" ref="BI225:BI241">IF(N225="nulová",J225,0)</f>
        <v>0</v>
      </c>
      <c r="BJ225" s="19" t="s">
        <v>15</v>
      </c>
      <c r="BK225" s="157">
        <f aca="true" t="shared" si="59" ref="BK225:BK241">ROUND(I225*H225,2)</f>
        <v>0</v>
      </c>
      <c r="BL225" s="19" t="s">
        <v>93</v>
      </c>
      <c r="BM225" s="156" t="s">
        <v>1268</v>
      </c>
    </row>
    <row r="226" spans="1:65" s="2" customFormat="1" ht="24.15" customHeight="1">
      <c r="A226" s="34"/>
      <c r="B226" s="144"/>
      <c r="C226" s="145" t="s">
        <v>72</v>
      </c>
      <c r="D226" s="145" t="s">
        <v>157</v>
      </c>
      <c r="E226" s="146" t="s">
        <v>5050</v>
      </c>
      <c r="F226" s="147" t="s">
        <v>5051</v>
      </c>
      <c r="G226" s="148" t="s">
        <v>3834</v>
      </c>
      <c r="H226" s="149">
        <v>2</v>
      </c>
      <c r="I226" s="150"/>
      <c r="J226" s="151">
        <f t="shared" si="50"/>
        <v>0</v>
      </c>
      <c r="K226" s="147" t="s">
        <v>3</v>
      </c>
      <c r="L226" s="35"/>
      <c r="M226" s="152" t="s">
        <v>3</v>
      </c>
      <c r="N226" s="153" t="s">
        <v>43</v>
      </c>
      <c r="O226" s="55"/>
      <c r="P226" s="154">
        <f t="shared" si="51"/>
        <v>0</v>
      </c>
      <c r="Q226" s="154">
        <v>0</v>
      </c>
      <c r="R226" s="154">
        <f t="shared" si="52"/>
        <v>0</v>
      </c>
      <c r="S226" s="154">
        <v>0</v>
      </c>
      <c r="T226" s="155">
        <f t="shared" si="53"/>
        <v>0</v>
      </c>
      <c r="U226" s="34"/>
      <c r="V226" s="34"/>
      <c r="W226" s="34"/>
      <c r="X226" s="34"/>
      <c r="Y226" s="34"/>
      <c r="Z226" s="34"/>
      <c r="AA226" s="34"/>
      <c r="AB226" s="34"/>
      <c r="AC226" s="34"/>
      <c r="AD226" s="34"/>
      <c r="AE226" s="34"/>
      <c r="AR226" s="156" t="s">
        <v>93</v>
      </c>
      <c r="AT226" s="156" t="s">
        <v>157</v>
      </c>
      <c r="AU226" s="156" t="s">
        <v>90</v>
      </c>
      <c r="AY226" s="19" t="s">
        <v>154</v>
      </c>
      <c r="BE226" s="157">
        <f t="shared" si="54"/>
        <v>0</v>
      </c>
      <c r="BF226" s="157">
        <f t="shared" si="55"/>
        <v>0</v>
      </c>
      <c r="BG226" s="157">
        <f t="shared" si="56"/>
        <v>0</v>
      </c>
      <c r="BH226" s="157">
        <f t="shared" si="57"/>
        <v>0</v>
      </c>
      <c r="BI226" s="157">
        <f t="shared" si="58"/>
        <v>0</v>
      </c>
      <c r="BJ226" s="19" t="s">
        <v>15</v>
      </c>
      <c r="BK226" s="157">
        <f t="shared" si="59"/>
        <v>0</v>
      </c>
      <c r="BL226" s="19" t="s">
        <v>93</v>
      </c>
      <c r="BM226" s="156" t="s">
        <v>1280</v>
      </c>
    </row>
    <row r="227" spans="1:65" s="2" customFormat="1" ht="24.15" customHeight="1">
      <c r="A227" s="34"/>
      <c r="B227" s="144"/>
      <c r="C227" s="145" t="s">
        <v>72</v>
      </c>
      <c r="D227" s="145" t="s">
        <v>157</v>
      </c>
      <c r="E227" s="146" t="s">
        <v>5052</v>
      </c>
      <c r="F227" s="147" t="s">
        <v>5053</v>
      </c>
      <c r="G227" s="148" t="s">
        <v>3834</v>
      </c>
      <c r="H227" s="149">
        <v>4</v>
      </c>
      <c r="I227" s="150"/>
      <c r="J227" s="151">
        <f t="shared" si="50"/>
        <v>0</v>
      </c>
      <c r="K227" s="147" t="s">
        <v>3</v>
      </c>
      <c r="L227" s="35"/>
      <c r="M227" s="152" t="s">
        <v>3</v>
      </c>
      <c r="N227" s="153" t="s">
        <v>43</v>
      </c>
      <c r="O227" s="55"/>
      <c r="P227" s="154">
        <f t="shared" si="51"/>
        <v>0</v>
      </c>
      <c r="Q227" s="154">
        <v>0</v>
      </c>
      <c r="R227" s="154">
        <f t="shared" si="52"/>
        <v>0</v>
      </c>
      <c r="S227" s="154">
        <v>0</v>
      </c>
      <c r="T227" s="155">
        <f t="shared" si="53"/>
        <v>0</v>
      </c>
      <c r="U227" s="34"/>
      <c r="V227" s="34"/>
      <c r="W227" s="34"/>
      <c r="X227" s="34"/>
      <c r="Y227" s="34"/>
      <c r="Z227" s="34"/>
      <c r="AA227" s="34"/>
      <c r="AB227" s="34"/>
      <c r="AC227" s="34"/>
      <c r="AD227" s="34"/>
      <c r="AE227" s="34"/>
      <c r="AR227" s="156" t="s">
        <v>93</v>
      </c>
      <c r="AT227" s="156" t="s">
        <v>157</v>
      </c>
      <c r="AU227" s="156" t="s">
        <v>90</v>
      </c>
      <c r="AY227" s="19" t="s">
        <v>154</v>
      </c>
      <c r="BE227" s="157">
        <f t="shared" si="54"/>
        <v>0</v>
      </c>
      <c r="BF227" s="157">
        <f t="shared" si="55"/>
        <v>0</v>
      </c>
      <c r="BG227" s="157">
        <f t="shared" si="56"/>
        <v>0</v>
      </c>
      <c r="BH227" s="157">
        <f t="shared" si="57"/>
        <v>0</v>
      </c>
      <c r="BI227" s="157">
        <f t="shared" si="58"/>
        <v>0</v>
      </c>
      <c r="BJ227" s="19" t="s">
        <v>15</v>
      </c>
      <c r="BK227" s="157">
        <f t="shared" si="59"/>
        <v>0</v>
      </c>
      <c r="BL227" s="19" t="s">
        <v>93</v>
      </c>
      <c r="BM227" s="156" t="s">
        <v>1308</v>
      </c>
    </row>
    <row r="228" spans="1:65" s="2" customFormat="1" ht="24.15" customHeight="1">
      <c r="A228" s="34"/>
      <c r="B228" s="144"/>
      <c r="C228" s="145" t="s">
        <v>72</v>
      </c>
      <c r="D228" s="145" t="s">
        <v>157</v>
      </c>
      <c r="E228" s="146" t="s">
        <v>5054</v>
      </c>
      <c r="F228" s="147" t="s">
        <v>5055</v>
      </c>
      <c r="G228" s="148" t="s">
        <v>3834</v>
      </c>
      <c r="H228" s="149">
        <v>4</v>
      </c>
      <c r="I228" s="150"/>
      <c r="J228" s="151">
        <f t="shared" si="50"/>
        <v>0</v>
      </c>
      <c r="K228" s="147" t="s">
        <v>3</v>
      </c>
      <c r="L228" s="35"/>
      <c r="M228" s="152" t="s">
        <v>3</v>
      </c>
      <c r="N228" s="153" t="s">
        <v>43</v>
      </c>
      <c r="O228" s="55"/>
      <c r="P228" s="154">
        <f t="shared" si="51"/>
        <v>0</v>
      </c>
      <c r="Q228" s="154">
        <v>0</v>
      </c>
      <c r="R228" s="154">
        <f t="shared" si="52"/>
        <v>0</v>
      </c>
      <c r="S228" s="154">
        <v>0</v>
      </c>
      <c r="T228" s="155">
        <f t="shared" si="53"/>
        <v>0</v>
      </c>
      <c r="U228" s="34"/>
      <c r="V228" s="34"/>
      <c r="W228" s="34"/>
      <c r="X228" s="34"/>
      <c r="Y228" s="34"/>
      <c r="Z228" s="34"/>
      <c r="AA228" s="34"/>
      <c r="AB228" s="34"/>
      <c r="AC228" s="34"/>
      <c r="AD228" s="34"/>
      <c r="AE228" s="34"/>
      <c r="AR228" s="156" t="s">
        <v>93</v>
      </c>
      <c r="AT228" s="156" t="s">
        <v>157</v>
      </c>
      <c r="AU228" s="156" t="s">
        <v>90</v>
      </c>
      <c r="AY228" s="19" t="s">
        <v>154</v>
      </c>
      <c r="BE228" s="157">
        <f t="shared" si="54"/>
        <v>0</v>
      </c>
      <c r="BF228" s="157">
        <f t="shared" si="55"/>
        <v>0</v>
      </c>
      <c r="BG228" s="157">
        <f t="shared" si="56"/>
        <v>0</v>
      </c>
      <c r="BH228" s="157">
        <f t="shared" si="57"/>
        <v>0</v>
      </c>
      <c r="BI228" s="157">
        <f t="shared" si="58"/>
        <v>0</v>
      </c>
      <c r="BJ228" s="19" t="s">
        <v>15</v>
      </c>
      <c r="BK228" s="157">
        <f t="shared" si="59"/>
        <v>0</v>
      </c>
      <c r="BL228" s="19" t="s">
        <v>93</v>
      </c>
      <c r="BM228" s="156" t="s">
        <v>1324</v>
      </c>
    </row>
    <row r="229" spans="1:65" s="2" customFormat="1" ht="24.15" customHeight="1">
      <c r="A229" s="34"/>
      <c r="B229" s="144"/>
      <c r="C229" s="145" t="s">
        <v>72</v>
      </c>
      <c r="D229" s="145" t="s">
        <v>157</v>
      </c>
      <c r="E229" s="146" t="s">
        <v>5013</v>
      </c>
      <c r="F229" s="147" t="s">
        <v>5014</v>
      </c>
      <c r="G229" s="148" t="s">
        <v>3834</v>
      </c>
      <c r="H229" s="149">
        <v>1</v>
      </c>
      <c r="I229" s="150"/>
      <c r="J229" s="151">
        <f t="shared" si="50"/>
        <v>0</v>
      </c>
      <c r="K229" s="147" t="s">
        <v>3</v>
      </c>
      <c r="L229" s="35"/>
      <c r="M229" s="152" t="s">
        <v>3</v>
      </c>
      <c r="N229" s="153" t="s">
        <v>43</v>
      </c>
      <c r="O229" s="55"/>
      <c r="P229" s="154">
        <f t="shared" si="51"/>
        <v>0</v>
      </c>
      <c r="Q229" s="154">
        <v>0</v>
      </c>
      <c r="R229" s="154">
        <f t="shared" si="52"/>
        <v>0</v>
      </c>
      <c r="S229" s="154">
        <v>0</v>
      </c>
      <c r="T229" s="155">
        <f t="shared" si="53"/>
        <v>0</v>
      </c>
      <c r="U229" s="34"/>
      <c r="V229" s="34"/>
      <c r="W229" s="34"/>
      <c r="X229" s="34"/>
      <c r="Y229" s="34"/>
      <c r="Z229" s="34"/>
      <c r="AA229" s="34"/>
      <c r="AB229" s="34"/>
      <c r="AC229" s="34"/>
      <c r="AD229" s="34"/>
      <c r="AE229" s="34"/>
      <c r="AR229" s="156" t="s">
        <v>93</v>
      </c>
      <c r="AT229" s="156" t="s">
        <v>157</v>
      </c>
      <c r="AU229" s="156" t="s">
        <v>90</v>
      </c>
      <c r="AY229" s="19" t="s">
        <v>154</v>
      </c>
      <c r="BE229" s="157">
        <f t="shared" si="54"/>
        <v>0</v>
      </c>
      <c r="BF229" s="157">
        <f t="shared" si="55"/>
        <v>0</v>
      </c>
      <c r="BG229" s="157">
        <f t="shared" si="56"/>
        <v>0</v>
      </c>
      <c r="BH229" s="157">
        <f t="shared" si="57"/>
        <v>0</v>
      </c>
      <c r="BI229" s="157">
        <f t="shared" si="58"/>
        <v>0</v>
      </c>
      <c r="BJ229" s="19" t="s">
        <v>15</v>
      </c>
      <c r="BK229" s="157">
        <f t="shared" si="59"/>
        <v>0</v>
      </c>
      <c r="BL229" s="19" t="s">
        <v>93</v>
      </c>
      <c r="BM229" s="156" t="s">
        <v>1348</v>
      </c>
    </row>
    <row r="230" spans="1:65" s="2" customFormat="1" ht="24.15" customHeight="1">
      <c r="A230" s="34"/>
      <c r="B230" s="144"/>
      <c r="C230" s="145" t="s">
        <v>72</v>
      </c>
      <c r="D230" s="145" t="s">
        <v>157</v>
      </c>
      <c r="E230" s="146" t="s">
        <v>5056</v>
      </c>
      <c r="F230" s="147" t="s">
        <v>5057</v>
      </c>
      <c r="G230" s="148" t="s">
        <v>3834</v>
      </c>
      <c r="H230" s="149">
        <v>1</v>
      </c>
      <c r="I230" s="150"/>
      <c r="J230" s="151">
        <f t="shared" si="50"/>
        <v>0</v>
      </c>
      <c r="K230" s="147" t="s">
        <v>3</v>
      </c>
      <c r="L230" s="35"/>
      <c r="M230" s="152" t="s">
        <v>3</v>
      </c>
      <c r="N230" s="153" t="s">
        <v>43</v>
      </c>
      <c r="O230" s="55"/>
      <c r="P230" s="154">
        <f t="shared" si="51"/>
        <v>0</v>
      </c>
      <c r="Q230" s="154">
        <v>0</v>
      </c>
      <c r="R230" s="154">
        <f t="shared" si="52"/>
        <v>0</v>
      </c>
      <c r="S230" s="154">
        <v>0</v>
      </c>
      <c r="T230" s="155">
        <f t="shared" si="53"/>
        <v>0</v>
      </c>
      <c r="U230" s="34"/>
      <c r="V230" s="34"/>
      <c r="W230" s="34"/>
      <c r="X230" s="34"/>
      <c r="Y230" s="34"/>
      <c r="Z230" s="34"/>
      <c r="AA230" s="34"/>
      <c r="AB230" s="34"/>
      <c r="AC230" s="34"/>
      <c r="AD230" s="34"/>
      <c r="AE230" s="34"/>
      <c r="AR230" s="156" t="s">
        <v>93</v>
      </c>
      <c r="AT230" s="156" t="s">
        <v>157</v>
      </c>
      <c r="AU230" s="156" t="s">
        <v>90</v>
      </c>
      <c r="AY230" s="19" t="s">
        <v>154</v>
      </c>
      <c r="BE230" s="157">
        <f t="shared" si="54"/>
        <v>0</v>
      </c>
      <c r="BF230" s="157">
        <f t="shared" si="55"/>
        <v>0</v>
      </c>
      <c r="BG230" s="157">
        <f t="shared" si="56"/>
        <v>0</v>
      </c>
      <c r="BH230" s="157">
        <f t="shared" si="57"/>
        <v>0</v>
      </c>
      <c r="BI230" s="157">
        <f t="shared" si="58"/>
        <v>0</v>
      </c>
      <c r="BJ230" s="19" t="s">
        <v>15</v>
      </c>
      <c r="BK230" s="157">
        <f t="shared" si="59"/>
        <v>0</v>
      </c>
      <c r="BL230" s="19" t="s">
        <v>93</v>
      </c>
      <c r="BM230" s="156" t="s">
        <v>1370</v>
      </c>
    </row>
    <row r="231" spans="1:65" s="2" customFormat="1" ht="24.15" customHeight="1">
      <c r="A231" s="34"/>
      <c r="B231" s="144"/>
      <c r="C231" s="145" t="s">
        <v>72</v>
      </c>
      <c r="D231" s="145" t="s">
        <v>157</v>
      </c>
      <c r="E231" s="146" t="s">
        <v>5058</v>
      </c>
      <c r="F231" s="147" t="s">
        <v>5059</v>
      </c>
      <c r="G231" s="148" t="s">
        <v>3834</v>
      </c>
      <c r="H231" s="149">
        <v>1</v>
      </c>
      <c r="I231" s="150"/>
      <c r="J231" s="151">
        <f t="shared" si="50"/>
        <v>0</v>
      </c>
      <c r="K231" s="147" t="s">
        <v>3</v>
      </c>
      <c r="L231" s="35"/>
      <c r="M231" s="152" t="s">
        <v>3</v>
      </c>
      <c r="N231" s="153" t="s">
        <v>43</v>
      </c>
      <c r="O231" s="55"/>
      <c r="P231" s="154">
        <f t="shared" si="51"/>
        <v>0</v>
      </c>
      <c r="Q231" s="154">
        <v>0</v>
      </c>
      <c r="R231" s="154">
        <f t="shared" si="52"/>
        <v>0</v>
      </c>
      <c r="S231" s="154">
        <v>0</v>
      </c>
      <c r="T231" s="155">
        <f t="shared" si="53"/>
        <v>0</v>
      </c>
      <c r="U231" s="34"/>
      <c r="V231" s="34"/>
      <c r="W231" s="34"/>
      <c r="X231" s="34"/>
      <c r="Y231" s="34"/>
      <c r="Z231" s="34"/>
      <c r="AA231" s="34"/>
      <c r="AB231" s="34"/>
      <c r="AC231" s="34"/>
      <c r="AD231" s="34"/>
      <c r="AE231" s="34"/>
      <c r="AR231" s="156" t="s">
        <v>93</v>
      </c>
      <c r="AT231" s="156" t="s">
        <v>157</v>
      </c>
      <c r="AU231" s="156" t="s">
        <v>90</v>
      </c>
      <c r="AY231" s="19" t="s">
        <v>154</v>
      </c>
      <c r="BE231" s="157">
        <f t="shared" si="54"/>
        <v>0</v>
      </c>
      <c r="BF231" s="157">
        <f t="shared" si="55"/>
        <v>0</v>
      </c>
      <c r="BG231" s="157">
        <f t="shared" si="56"/>
        <v>0</v>
      </c>
      <c r="BH231" s="157">
        <f t="shared" si="57"/>
        <v>0</v>
      </c>
      <c r="BI231" s="157">
        <f t="shared" si="58"/>
        <v>0</v>
      </c>
      <c r="BJ231" s="19" t="s">
        <v>15</v>
      </c>
      <c r="BK231" s="157">
        <f t="shared" si="59"/>
        <v>0</v>
      </c>
      <c r="BL231" s="19" t="s">
        <v>93</v>
      </c>
      <c r="BM231" s="156" t="s">
        <v>1395</v>
      </c>
    </row>
    <row r="232" spans="1:65" s="2" customFormat="1" ht="24.15" customHeight="1">
      <c r="A232" s="34"/>
      <c r="B232" s="144"/>
      <c r="C232" s="145" t="s">
        <v>72</v>
      </c>
      <c r="D232" s="145" t="s">
        <v>157</v>
      </c>
      <c r="E232" s="146" t="s">
        <v>5015</v>
      </c>
      <c r="F232" s="147" t="s">
        <v>5016</v>
      </c>
      <c r="G232" s="148" t="s">
        <v>3834</v>
      </c>
      <c r="H232" s="149">
        <v>3</v>
      </c>
      <c r="I232" s="150"/>
      <c r="J232" s="151">
        <f t="shared" si="50"/>
        <v>0</v>
      </c>
      <c r="K232" s="147" t="s">
        <v>3</v>
      </c>
      <c r="L232" s="35"/>
      <c r="M232" s="152" t="s">
        <v>3</v>
      </c>
      <c r="N232" s="153" t="s">
        <v>43</v>
      </c>
      <c r="O232" s="55"/>
      <c r="P232" s="154">
        <f t="shared" si="51"/>
        <v>0</v>
      </c>
      <c r="Q232" s="154">
        <v>0</v>
      </c>
      <c r="R232" s="154">
        <f t="shared" si="52"/>
        <v>0</v>
      </c>
      <c r="S232" s="154">
        <v>0</v>
      </c>
      <c r="T232" s="155">
        <f t="shared" si="53"/>
        <v>0</v>
      </c>
      <c r="U232" s="34"/>
      <c r="V232" s="34"/>
      <c r="W232" s="34"/>
      <c r="X232" s="34"/>
      <c r="Y232" s="34"/>
      <c r="Z232" s="34"/>
      <c r="AA232" s="34"/>
      <c r="AB232" s="34"/>
      <c r="AC232" s="34"/>
      <c r="AD232" s="34"/>
      <c r="AE232" s="34"/>
      <c r="AR232" s="156" t="s">
        <v>93</v>
      </c>
      <c r="AT232" s="156" t="s">
        <v>157</v>
      </c>
      <c r="AU232" s="156" t="s">
        <v>90</v>
      </c>
      <c r="AY232" s="19" t="s">
        <v>154</v>
      </c>
      <c r="BE232" s="157">
        <f t="shared" si="54"/>
        <v>0</v>
      </c>
      <c r="BF232" s="157">
        <f t="shared" si="55"/>
        <v>0</v>
      </c>
      <c r="BG232" s="157">
        <f t="shared" si="56"/>
        <v>0</v>
      </c>
      <c r="BH232" s="157">
        <f t="shared" si="57"/>
        <v>0</v>
      </c>
      <c r="BI232" s="157">
        <f t="shared" si="58"/>
        <v>0</v>
      </c>
      <c r="BJ232" s="19" t="s">
        <v>15</v>
      </c>
      <c r="BK232" s="157">
        <f t="shared" si="59"/>
        <v>0</v>
      </c>
      <c r="BL232" s="19" t="s">
        <v>93</v>
      </c>
      <c r="BM232" s="156" t="s">
        <v>1406</v>
      </c>
    </row>
    <row r="233" spans="1:65" s="2" customFormat="1" ht="24.15" customHeight="1">
      <c r="A233" s="34"/>
      <c r="B233" s="144"/>
      <c r="C233" s="145" t="s">
        <v>72</v>
      </c>
      <c r="D233" s="145" t="s">
        <v>157</v>
      </c>
      <c r="E233" s="146" t="s">
        <v>5017</v>
      </c>
      <c r="F233" s="147" t="s">
        <v>5018</v>
      </c>
      <c r="G233" s="148" t="s">
        <v>3834</v>
      </c>
      <c r="H233" s="149">
        <v>4</v>
      </c>
      <c r="I233" s="150"/>
      <c r="J233" s="151">
        <f t="shared" si="50"/>
        <v>0</v>
      </c>
      <c r="K233" s="147" t="s">
        <v>3</v>
      </c>
      <c r="L233" s="35"/>
      <c r="M233" s="152" t="s">
        <v>3</v>
      </c>
      <c r="N233" s="153" t="s">
        <v>43</v>
      </c>
      <c r="O233" s="55"/>
      <c r="P233" s="154">
        <f t="shared" si="51"/>
        <v>0</v>
      </c>
      <c r="Q233" s="154">
        <v>0</v>
      </c>
      <c r="R233" s="154">
        <f t="shared" si="52"/>
        <v>0</v>
      </c>
      <c r="S233" s="154">
        <v>0</v>
      </c>
      <c r="T233" s="155">
        <f t="shared" si="53"/>
        <v>0</v>
      </c>
      <c r="U233" s="34"/>
      <c r="V233" s="34"/>
      <c r="W233" s="34"/>
      <c r="X233" s="34"/>
      <c r="Y233" s="34"/>
      <c r="Z233" s="34"/>
      <c r="AA233" s="34"/>
      <c r="AB233" s="34"/>
      <c r="AC233" s="34"/>
      <c r="AD233" s="34"/>
      <c r="AE233" s="34"/>
      <c r="AR233" s="156" t="s">
        <v>93</v>
      </c>
      <c r="AT233" s="156" t="s">
        <v>157</v>
      </c>
      <c r="AU233" s="156" t="s">
        <v>90</v>
      </c>
      <c r="AY233" s="19" t="s">
        <v>154</v>
      </c>
      <c r="BE233" s="157">
        <f t="shared" si="54"/>
        <v>0</v>
      </c>
      <c r="BF233" s="157">
        <f t="shared" si="55"/>
        <v>0</v>
      </c>
      <c r="BG233" s="157">
        <f t="shared" si="56"/>
        <v>0</v>
      </c>
      <c r="BH233" s="157">
        <f t="shared" si="57"/>
        <v>0</v>
      </c>
      <c r="BI233" s="157">
        <f t="shared" si="58"/>
        <v>0</v>
      </c>
      <c r="BJ233" s="19" t="s">
        <v>15</v>
      </c>
      <c r="BK233" s="157">
        <f t="shared" si="59"/>
        <v>0</v>
      </c>
      <c r="BL233" s="19" t="s">
        <v>93</v>
      </c>
      <c r="BM233" s="156" t="s">
        <v>1416</v>
      </c>
    </row>
    <row r="234" spans="1:65" s="2" customFormat="1" ht="24.15" customHeight="1">
      <c r="A234" s="34"/>
      <c r="B234" s="144"/>
      <c r="C234" s="145" t="s">
        <v>72</v>
      </c>
      <c r="D234" s="145" t="s">
        <v>157</v>
      </c>
      <c r="E234" s="146" t="s">
        <v>5060</v>
      </c>
      <c r="F234" s="147" t="s">
        <v>5061</v>
      </c>
      <c r="G234" s="148" t="s">
        <v>3834</v>
      </c>
      <c r="H234" s="149">
        <v>1</v>
      </c>
      <c r="I234" s="150"/>
      <c r="J234" s="151">
        <f t="shared" si="50"/>
        <v>0</v>
      </c>
      <c r="K234" s="147" t="s">
        <v>3</v>
      </c>
      <c r="L234" s="35"/>
      <c r="M234" s="152" t="s">
        <v>3</v>
      </c>
      <c r="N234" s="153" t="s">
        <v>43</v>
      </c>
      <c r="O234" s="55"/>
      <c r="P234" s="154">
        <f t="shared" si="51"/>
        <v>0</v>
      </c>
      <c r="Q234" s="154">
        <v>0</v>
      </c>
      <c r="R234" s="154">
        <f t="shared" si="52"/>
        <v>0</v>
      </c>
      <c r="S234" s="154">
        <v>0</v>
      </c>
      <c r="T234" s="155">
        <f t="shared" si="53"/>
        <v>0</v>
      </c>
      <c r="U234" s="34"/>
      <c r="V234" s="34"/>
      <c r="W234" s="34"/>
      <c r="X234" s="34"/>
      <c r="Y234" s="34"/>
      <c r="Z234" s="34"/>
      <c r="AA234" s="34"/>
      <c r="AB234" s="34"/>
      <c r="AC234" s="34"/>
      <c r="AD234" s="34"/>
      <c r="AE234" s="34"/>
      <c r="AR234" s="156" t="s">
        <v>93</v>
      </c>
      <c r="AT234" s="156" t="s">
        <v>157</v>
      </c>
      <c r="AU234" s="156" t="s">
        <v>90</v>
      </c>
      <c r="AY234" s="19" t="s">
        <v>154</v>
      </c>
      <c r="BE234" s="157">
        <f t="shared" si="54"/>
        <v>0</v>
      </c>
      <c r="BF234" s="157">
        <f t="shared" si="55"/>
        <v>0</v>
      </c>
      <c r="BG234" s="157">
        <f t="shared" si="56"/>
        <v>0</v>
      </c>
      <c r="BH234" s="157">
        <f t="shared" si="57"/>
        <v>0</v>
      </c>
      <c r="BI234" s="157">
        <f t="shared" si="58"/>
        <v>0</v>
      </c>
      <c r="BJ234" s="19" t="s">
        <v>15</v>
      </c>
      <c r="BK234" s="157">
        <f t="shared" si="59"/>
        <v>0</v>
      </c>
      <c r="BL234" s="19" t="s">
        <v>93</v>
      </c>
      <c r="BM234" s="156" t="s">
        <v>1437</v>
      </c>
    </row>
    <row r="235" spans="1:65" s="2" customFormat="1" ht="24.15" customHeight="1">
      <c r="A235" s="34"/>
      <c r="B235" s="144"/>
      <c r="C235" s="145" t="s">
        <v>72</v>
      </c>
      <c r="D235" s="145" t="s">
        <v>157</v>
      </c>
      <c r="E235" s="146" t="s">
        <v>5019</v>
      </c>
      <c r="F235" s="147" t="s">
        <v>5020</v>
      </c>
      <c r="G235" s="148" t="s">
        <v>3834</v>
      </c>
      <c r="H235" s="149">
        <v>8</v>
      </c>
      <c r="I235" s="150"/>
      <c r="J235" s="151">
        <f t="shared" si="50"/>
        <v>0</v>
      </c>
      <c r="K235" s="147" t="s">
        <v>3</v>
      </c>
      <c r="L235" s="35"/>
      <c r="M235" s="152" t="s">
        <v>3</v>
      </c>
      <c r="N235" s="153" t="s">
        <v>43</v>
      </c>
      <c r="O235" s="55"/>
      <c r="P235" s="154">
        <f t="shared" si="51"/>
        <v>0</v>
      </c>
      <c r="Q235" s="154">
        <v>0</v>
      </c>
      <c r="R235" s="154">
        <f t="shared" si="52"/>
        <v>0</v>
      </c>
      <c r="S235" s="154">
        <v>0</v>
      </c>
      <c r="T235" s="155">
        <f t="shared" si="53"/>
        <v>0</v>
      </c>
      <c r="U235" s="34"/>
      <c r="V235" s="34"/>
      <c r="W235" s="34"/>
      <c r="X235" s="34"/>
      <c r="Y235" s="34"/>
      <c r="Z235" s="34"/>
      <c r="AA235" s="34"/>
      <c r="AB235" s="34"/>
      <c r="AC235" s="34"/>
      <c r="AD235" s="34"/>
      <c r="AE235" s="34"/>
      <c r="AR235" s="156" t="s">
        <v>93</v>
      </c>
      <c r="AT235" s="156" t="s">
        <v>157</v>
      </c>
      <c r="AU235" s="156" t="s">
        <v>90</v>
      </c>
      <c r="AY235" s="19" t="s">
        <v>154</v>
      </c>
      <c r="BE235" s="157">
        <f t="shared" si="54"/>
        <v>0</v>
      </c>
      <c r="BF235" s="157">
        <f t="shared" si="55"/>
        <v>0</v>
      </c>
      <c r="BG235" s="157">
        <f t="shared" si="56"/>
        <v>0</v>
      </c>
      <c r="BH235" s="157">
        <f t="shared" si="57"/>
        <v>0</v>
      </c>
      <c r="BI235" s="157">
        <f t="shared" si="58"/>
        <v>0</v>
      </c>
      <c r="BJ235" s="19" t="s">
        <v>15</v>
      </c>
      <c r="BK235" s="157">
        <f t="shared" si="59"/>
        <v>0</v>
      </c>
      <c r="BL235" s="19" t="s">
        <v>93</v>
      </c>
      <c r="BM235" s="156" t="s">
        <v>1447</v>
      </c>
    </row>
    <row r="236" spans="1:65" s="2" customFormat="1" ht="24.15" customHeight="1">
      <c r="A236" s="34"/>
      <c r="B236" s="144"/>
      <c r="C236" s="145" t="s">
        <v>72</v>
      </c>
      <c r="D236" s="145" t="s">
        <v>157</v>
      </c>
      <c r="E236" s="146" t="s">
        <v>5021</v>
      </c>
      <c r="F236" s="147" t="s">
        <v>5022</v>
      </c>
      <c r="G236" s="148" t="s">
        <v>3834</v>
      </c>
      <c r="H236" s="149">
        <v>1</v>
      </c>
      <c r="I236" s="150"/>
      <c r="J236" s="151">
        <f t="shared" si="50"/>
        <v>0</v>
      </c>
      <c r="K236" s="147" t="s">
        <v>3</v>
      </c>
      <c r="L236" s="35"/>
      <c r="M236" s="152" t="s">
        <v>3</v>
      </c>
      <c r="N236" s="153" t="s">
        <v>43</v>
      </c>
      <c r="O236" s="55"/>
      <c r="P236" s="154">
        <f t="shared" si="51"/>
        <v>0</v>
      </c>
      <c r="Q236" s="154">
        <v>0</v>
      </c>
      <c r="R236" s="154">
        <f t="shared" si="52"/>
        <v>0</v>
      </c>
      <c r="S236" s="154">
        <v>0</v>
      </c>
      <c r="T236" s="155">
        <f t="shared" si="53"/>
        <v>0</v>
      </c>
      <c r="U236" s="34"/>
      <c r="V236" s="34"/>
      <c r="W236" s="34"/>
      <c r="X236" s="34"/>
      <c r="Y236" s="34"/>
      <c r="Z236" s="34"/>
      <c r="AA236" s="34"/>
      <c r="AB236" s="34"/>
      <c r="AC236" s="34"/>
      <c r="AD236" s="34"/>
      <c r="AE236" s="34"/>
      <c r="AR236" s="156" t="s">
        <v>93</v>
      </c>
      <c r="AT236" s="156" t="s">
        <v>157</v>
      </c>
      <c r="AU236" s="156" t="s">
        <v>90</v>
      </c>
      <c r="AY236" s="19" t="s">
        <v>154</v>
      </c>
      <c r="BE236" s="157">
        <f t="shared" si="54"/>
        <v>0</v>
      </c>
      <c r="BF236" s="157">
        <f t="shared" si="55"/>
        <v>0</v>
      </c>
      <c r="BG236" s="157">
        <f t="shared" si="56"/>
        <v>0</v>
      </c>
      <c r="BH236" s="157">
        <f t="shared" si="57"/>
        <v>0</v>
      </c>
      <c r="BI236" s="157">
        <f t="shared" si="58"/>
        <v>0</v>
      </c>
      <c r="BJ236" s="19" t="s">
        <v>15</v>
      </c>
      <c r="BK236" s="157">
        <f t="shared" si="59"/>
        <v>0</v>
      </c>
      <c r="BL236" s="19" t="s">
        <v>93</v>
      </c>
      <c r="BM236" s="156" t="s">
        <v>1460</v>
      </c>
    </row>
    <row r="237" spans="1:65" s="2" customFormat="1" ht="24.15" customHeight="1">
      <c r="A237" s="34"/>
      <c r="B237" s="144"/>
      <c r="C237" s="145" t="s">
        <v>72</v>
      </c>
      <c r="D237" s="145" t="s">
        <v>157</v>
      </c>
      <c r="E237" s="146" t="s">
        <v>5062</v>
      </c>
      <c r="F237" s="147" t="s">
        <v>5063</v>
      </c>
      <c r="G237" s="148" t="s">
        <v>3834</v>
      </c>
      <c r="H237" s="149">
        <v>3</v>
      </c>
      <c r="I237" s="150"/>
      <c r="J237" s="151">
        <f t="shared" si="50"/>
        <v>0</v>
      </c>
      <c r="K237" s="147" t="s">
        <v>3</v>
      </c>
      <c r="L237" s="35"/>
      <c r="M237" s="152" t="s">
        <v>3</v>
      </c>
      <c r="N237" s="153" t="s">
        <v>43</v>
      </c>
      <c r="O237" s="55"/>
      <c r="P237" s="154">
        <f t="shared" si="51"/>
        <v>0</v>
      </c>
      <c r="Q237" s="154">
        <v>0</v>
      </c>
      <c r="R237" s="154">
        <f t="shared" si="52"/>
        <v>0</v>
      </c>
      <c r="S237" s="154">
        <v>0</v>
      </c>
      <c r="T237" s="155">
        <f t="shared" si="53"/>
        <v>0</v>
      </c>
      <c r="U237" s="34"/>
      <c r="V237" s="34"/>
      <c r="W237" s="34"/>
      <c r="X237" s="34"/>
      <c r="Y237" s="34"/>
      <c r="Z237" s="34"/>
      <c r="AA237" s="34"/>
      <c r="AB237" s="34"/>
      <c r="AC237" s="34"/>
      <c r="AD237" s="34"/>
      <c r="AE237" s="34"/>
      <c r="AR237" s="156" t="s">
        <v>93</v>
      </c>
      <c r="AT237" s="156" t="s">
        <v>157</v>
      </c>
      <c r="AU237" s="156" t="s">
        <v>90</v>
      </c>
      <c r="AY237" s="19" t="s">
        <v>154</v>
      </c>
      <c r="BE237" s="157">
        <f t="shared" si="54"/>
        <v>0</v>
      </c>
      <c r="BF237" s="157">
        <f t="shared" si="55"/>
        <v>0</v>
      </c>
      <c r="BG237" s="157">
        <f t="shared" si="56"/>
        <v>0</v>
      </c>
      <c r="BH237" s="157">
        <f t="shared" si="57"/>
        <v>0</v>
      </c>
      <c r="BI237" s="157">
        <f t="shared" si="58"/>
        <v>0</v>
      </c>
      <c r="BJ237" s="19" t="s">
        <v>15</v>
      </c>
      <c r="BK237" s="157">
        <f t="shared" si="59"/>
        <v>0</v>
      </c>
      <c r="BL237" s="19" t="s">
        <v>93</v>
      </c>
      <c r="BM237" s="156" t="s">
        <v>1472</v>
      </c>
    </row>
    <row r="238" spans="1:65" s="2" customFormat="1" ht="21.75" customHeight="1">
      <c r="A238" s="34"/>
      <c r="B238" s="144"/>
      <c r="C238" s="145" t="s">
        <v>72</v>
      </c>
      <c r="D238" s="145" t="s">
        <v>157</v>
      </c>
      <c r="E238" s="146" t="s">
        <v>5025</v>
      </c>
      <c r="F238" s="147" t="s">
        <v>5026</v>
      </c>
      <c r="G238" s="148" t="s">
        <v>3834</v>
      </c>
      <c r="H238" s="149">
        <v>1</v>
      </c>
      <c r="I238" s="150"/>
      <c r="J238" s="151">
        <f t="shared" si="50"/>
        <v>0</v>
      </c>
      <c r="K238" s="147" t="s">
        <v>3</v>
      </c>
      <c r="L238" s="35"/>
      <c r="M238" s="152" t="s">
        <v>3</v>
      </c>
      <c r="N238" s="153" t="s">
        <v>43</v>
      </c>
      <c r="O238" s="55"/>
      <c r="P238" s="154">
        <f t="shared" si="51"/>
        <v>0</v>
      </c>
      <c r="Q238" s="154">
        <v>0</v>
      </c>
      <c r="R238" s="154">
        <f t="shared" si="52"/>
        <v>0</v>
      </c>
      <c r="S238" s="154">
        <v>0</v>
      </c>
      <c r="T238" s="155">
        <f t="shared" si="53"/>
        <v>0</v>
      </c>
      <c r="U238" s="34"/>
      <c r="V238" s="34"/>
      <c r="W238" s="34"/>
      <c r="X238" s="34"/>
      <c r="Y238" s="34"/>
      <c r="Z238" s="34"/>
      <c r="AA238" s="34"/>
      <c r="AB238" s="34"/>
      <c r="AC238" s="34"/>
      <c r="AD238" s="34"/>
      <c r="AE238" s="34"/>
      <c r="AR238" s="156" t="s">
        <v>93</v>
      </c>
      <c r="AT238" s="156" t="s">
        <v>157</v>
      </c>
      <c r="AU238" s="156" t="s">
        <v>90</v>
      </c>
      <c r="AY238" s="19" t="s">
        <v>154</v>
      </c>
      <c r="BE238" s="157">
        <f t="shared" si="54"/>
        <v>0</v>
      </c>
      <c r="BF238" s="157">
        <f t="shared" si="55"/>
        <v>0</v>
      </c>
      <c r="BG238" s="157">
        <f t="shared" si="56"/>
        <v>0</v>
      </c>
      <c r="BH238" s="157">
        <f t="shared" si="57"/>
        <v>0</v>
      </c>
      <c r="BI238" s="157">
        <f t="shared" si="58"/>
        <v>0</v>
      </c>
      <c r="BJ238" s="19" t="s">
        <v>15</v>
      </c>
      <c r="BK238" s="157">
        <f t="shared" si="59"/>
        <v>0</v>
      </c>
      <c r="BL238" s="19" t="s">
        <v>93</v>
      </c>
      <c r="BM238" s="156" t="s">
        <v>1482</v>
      </c>
    </row>
    <row r="239" spans="1:65" s="2" customFormat="1" ht="21.75" customHeight="1">
      <c r="A239" s="34"/>
      <c r="B239" s="144"/>
      <c r="C239" s="145" t="s">
        <v>72</v>
      </c>
      <c r="D239" s="145" t="s">
        <v>157</v>
      </c>
      <c r="E239" s="146" t="s">
        <v>5027</v>
      </c>
      <c r="F239" s="147" t="s">
        <v>5028</v>
      </c>
      <c r="G239" s="148" t="s">
        <v>3834</v>
      </c>
      <c r="H239" s="149">
        <v>2</v>
      </c>
      <c r="I239" s="150"/>
      <c r="J239" s="151">
        <f t="shared" si="50"/>
        <v>0</v>
      </c>
      <c r="K239" s="147" t="s">
        <v>3</v>
      </c>
      <c r="L239" s="35"/>
      <c r="M239" s="152" t="s">
        <v>3</v>
      </c>
      <c r="N239" s="153" t="s">
        <v>43</v>
      </c>
      <c r="O239" s="55"/>
      <c r="P239" s="154">
        <f t="shared" si="51"/>
        <v>0</v>
      </c>
      <c r="Q239" s="154">
        <v>0</v>
      </c>
      <c r="R239" s="154">
        <f t="shared" si="52"/>
        <v>0</v>
      </c>
      <c r="S239" s="154">
        <v>0</v>
      </c>
      <c r="T239" s="155">
        <f t="shared" si="53"/>
        <v>0</v>
      </c>
      <c r="U239" s="34"/>
      <c r="V239" s="34"/>
      <c r="W239" s="34"/>
      <c r="X239" s="34"/>
      <c r="Y239" s="34"/>
      <c r="Z239" s="34"/>
      <c r="AA239" s="34"/>
      <c r="AB239" s="34"/>
      <c r="AC239" s="34"/>
      <c r="AD239" s="34"/>
      <c r="AE239" s="34"/>
      <c r="AR239" s="156" t="s">
        <v>93</v>
      </c>
      <c r="AT239" s="156" t="s">
        <v>157</v>
      </c>
      <c r="AU239" s="156" t="s">
        <v>90</v>
      </c>
      <c r="AY239" s="19" t="s">
        <v>154</v>
      </c>
      <c r="BE239" s="157">
        <f t="shared" si="54"/>
        <v>0</v>
      </c>
      <c r="BF239" s="157">
        <f t="shared" si="55"/>
        <v>0</v>
      </c>
      <c r="BG239" s="157">
        <f t="shared" si="56"/>
        <v>0</v>
      </c>
      <c r="BH239" s="157">
        <f t="shared" si="57"/>
        <v>0</v>
      </c>
      <c r="BI239" s="157">
        <f t="shared" si="58"/>
        <v>0</v>
      </c>
      <c r="BJ239" s="19" t="s">
        <v>15</v>
      </c>
      <c r="BK239" s="157">
        <f t="shared" si="59"/>
        <v>0</v>
      </c>
      <c r="BL239" s="19" t="s">
        <v>93</v>
      </c>
      <c r="BM239" s="156" t="s">
        <v>1495</v>
      </c>
    </row>
    <row r="240" spans="1:65" s="2" customFormat="1" ht="21.75" customHeight="1">
      <c r="A240" s="34"/>
      <c r="B240" s="144"/>
      <c r="C240" s="145" t="s">
        <v>72</v>
      </c>
      <c r="D240" s="145" t="s">
        <v>157</v>
      </c>
      <c r="E240" s="146" t="s">
        <v>5029</v>
      </c>
      <c r="F240" s="147" t="s">
        <v>5030</v>
      </c>
      <c r="G240" s="148" t="s">
        <v>3834</v>
      </c>
      <c r="H240" s="149">
        <v>1</v>
      </c>
      <c r="I240" s="150"/>
      <c r="J240" s="151">
        <f t="shared" si="50"/>
        <v>0</v>
      </c>
      <c r="K240" s="147" t="s">
        <v>3</v>
      </c>
      <c r="L240" s="35"/>
      <c r="M240" s="152" t="s">
        <v>3</v>
      </c>
      <c r="N240" s="153" t="s">
        <v>43</v>
      </c>
      <c r="O240" s="55"/>
      <c r="P240" s="154">
        <f t="shared" si="51"/>
        <v>0</v>
      </c>
      <c r="Q240" s="154">
        <v>0</v>
      </c>
      <c r="R240" s="154">
        <f t="shared" si="52"/>
        <v>0</v>
      </c>
      <c r="S240" s="154">
        <v>0</v>
      </c>
      <c r="T240" s="155">
        <f t="shared" si="53"/>
        <v>0</v>
      </c>
      <c r="U240" s="34"/>
      <c r="V240" s="34"/>
      <c r="W240" s="34"/>
      <c r="X240" s="34"/>
      <c r="Y240" s="34"/>
      <c r="Z240" s="34"/>
      <c r="AA240" s="34"/>
      <c r="AB240" s="34"/>
      <c r="AC240" s="34"/>
      <c r="AD240" s="34"/>
      <c r="AE240" s="34"/>
      <c r="AR240" s="156" t="s">
        <v>93</v>
      </c>
      <c r="AT240" s="156" t="s">
        <v>157</v>
      </c>
      <c r="AU240" s="156" t="s">
        <v>90</v>
      </c>
      <c r="AY240" s="19" t="s">
        <v>154</v>
      </c>
      <c r="BE240" s="157">
        <f t="shared" si="54"/>
        <v>0</v>
      </c>
      <c r="BF240" s="157">
        <f t="shared" si="55"/>
        <v>0</v>
      </c>
      <c r="BG240" s="157">
        <f t="shared" si="56"/>
        <v>0</v>
      </c>
      <c r="BH240" s="157">
        <f t="shared" si="57"/>
        <v>0</v>
      </c>
      <c r="BI240" s="157">
        <f t="shared" si="58"/>
        <v>0</v>
      </c>
      <c r="BJ240" s="19" t="s">
        <v>15</v>
      </c>
      <c r="BK240" s="157">
        <f t="shared" si="59"/>
        <v>0</v>
      </c>
      <c r="BL240" s="19" t="s">
        <v>93</v>
      </c>
      <c r="BM240" s="156" t="s">
        <v>1506</v>
      </c>
    </row>
    <row r="241" spans="1:65" s="2" customFormat="1" ht="21.75" customHeight="1">
      <c r="A241" s="34"/>
      <c r="B241" s="144"/>
      <c r="C241" s="145" t="s">
        <v>72</v>
      </c>
      <c r="D241" s="145" t="s">
        <v>157</v>
      </c>
      <c r="E241" s="146" t="s">
        <v>5064</v>
      </c>
      <c r="F241" s="147" t="s">
        <v>5065</v>
      </c>
      <c r="G241" s="148" t="s">
        <v>3834</v>
      </c>
      <c r="H241" s="149">
        <v>1</v>
      </c>
      <c r="I241" s="150"/>
      <c r="J241" s="151">
        <f t="shared" si="50"/>
        <v>0</v>
      </c>
      <c r="K241" s="147" t="s">
        <v>3</v>
      </c>
      <c r="L241" s="35"/>
      <c r="M241" s="152" t="s">
        <v>3</v>
      </c>
      <c r="N241" s="153" t="s">
        <v>43</v>
      </c>
      <c r="O241" s="55"/>
      <c r="P241" s="154">
        <f t="shared" si="51"/>
        <v>0</v>
      </c>
      <c r="Q241" s="154">
        <v>0</v>
      </c>
      <c r="R241" s="154">
        <f t="shared" si="52"/>
        <v>0</v>
      </c>
      <c r="S241" s="154">
        <v>0</v>
      </c>
      <c r="T241" s="155">
        <f t="shared" si="53"/>
        <v>0</v>
      </c>
      <c r="U241" s="34"/>
      <c r="V241" s="34"/>
      <c r="W241" s="34"/>
      <c r="X241" s="34"/>
      <c r="Y241" s="34"/>
      <c r="Z241" s="34"/>
      <c r="AA241" s="34"/>
      <c r="AB241" s="34"/>
      <c r="AC241" s="34"/>
      <c r="AD241" s="34"/>
      <c r="AE241" s="34"/>
      <c r="AR241" s="156" t="s">
        <v>93</v>
      </c>
      <c r="AT241" s="156" t="s">
        <v>157</v>
      </c>
      <c r="AU241" s="156" t="s">
        <v>90</v>
      </c>
      <c r="AY241" s="19" t="s">
        <v>154</v>
      </c>
      <c r="BE241" s="157">
        <f t="shared" si="54"/>
        <v>0</v>
      </c>
      <c r="BF241" s="157">
        <f t="shared" si="55"/>
        <v>0</v>
      </c>
      <c r="BG241" s="157">
        <f t="shared" si="56"/>
        <v>0</v>
      </c>
      <c r="BH241" s="157">
        <f t="shared" si="57"/>
        <v>0</v>
      </c>
      <c r="BI241" s="157">
        <f t="shared" si="58"/>
        <v>0</v>
      </c>
      <c r="BJ241" s="19" t="s">
        <v>15</v>
      </c>
      <c r="BK241" s="157">
        <f t="shared" si="59"/>
        <v>0</v>
      </c>
      <c r="BL241" s="19" t="s">
        <v>93</v>
      </c>
      <c r="BM241" s="156" t="s">
        <v>1516</v>
      </c>
    </row>
    <row r="242" spans="2:63" s="12" customFormat="1" ht="20.85" customHeight="1">
      <c r="B242" s="131"/>
      <c r="D242" s="132" t="s">
        <v>71</v>
      </c>
      <c r="E242" s="142" t="s">
        <v>4611</v>
      </c>
      <c r="F242" s="142" t="s">
        <v>4955</v>
      </c>
      <c r="I242" s="134"/>
      <c r="J242" s="143">
        <f>BK242</f>
        <v>0</v>
      </c>
      <c r="L242" s="131"/>
      <c r="M242" s="136"/>
      <c r="N242" s="137"/>
      <c r="O242" s="137"/>
      <c r="P242" s="138">
        <f>SUM(P243:P246)</f>
        <v>0</v>
      </c>
      <c r="Q242" s="137"/>
      <c r="R242" s="138">
        <f>SUM(R243:R246)</f>
        <v>0</v>
      </c>
      <c r="S242" s="137"/>
      <c r="T242" s="139">
        <f>SUM(T243:T246)</f>
        <v>0</v>
      </c>
      <c r="AR242" s="132" t="s">
        <v>15</v>
      </c>
      <c r="AT242" s="140" t="s">
        <v>71</v>
      </c>
      <c r="AU242" s="140" t="s">
        <v>80</v>
      </c>
      <c r="AY242" s="132" t="s">
        <v>154</v>
      </c>
      <c r="BK242" s="141">
        <f>SUM(BK243:BK246)</f>
        <v>0</v>
      </c>
    </row>
    <row r="243" spans="1:65" s="2" customFormat="1" ht="24.15" customHeight="1">
      <c r="A243" s="34"/>
      <c r="B243" s="144"/>
      <c r="C243" s="145" t="s">
        <v>72</v>
      </c>
      <c r="D243" s="145" t="s">
        <v>157</v>
      </c>
      <c r="E243" s="146" t="s">
        <v>5033</v>
      </c>
      <c r="F243" s="147" t="s">
        <v>5034</v>
      </c>
      <c r="G243" s="148" t="s">
        <v>183</v>
      </c>
      <c r="H243" s="149">
        <v>10</v>
      </c>
      <c r="I243" s="150"/>
      <c r="J243" s="151">
        <f>ROUND(I243*H243,2)</f>
        <v>0</v>
      </c>
      <c r="K243" s="147" t="s">
        <v>3</v>
      </c>
      <c r="L243" s="35"/>
      <c r="M243" s="152" t="s">
        <v>3</v>
      </c>
      <c r="N243" s="153" t="s">
        <v>43</v>
      </c>
      <c r="O243" s="55"/>
      <c r="P243" s="154">
        <f>O243*H243</f>
        <v>0</v>
      </c>
      <c r="Q243" s="154">
        <v>0</v>
      </c>
      <c r="R243" s="154">
        <f>Q243*H243</f>
        <v>0</v>
      </c>
      <c r="S243" s="154">
        <v>0</v>
      </c>
      <c r="T243" s="155">
        <f>S243*H243</f>
        <v>0</v>
      </c>
      <c r="U243" s="34"/>
      <c r="V243" s="34"/>
      <c r="W243" s="34"/>
      <c r="X243" s="34"/>
      <c r="Y243" s="34"/>
      <c r="Z243" s="34"/>
      <c r="AA243" s="34"/>
      <c r="AB243" s="34"/>
      <c r="AC243" s="34"/>
      <c r="AD243" s="34"/>
      <c r="AE243" s="34"/>
      <c r="AR243" s="156" t="s">
        <v>93</v>
      </c>
      <c r="AT243" s="156" t="s">
        <v>157</v>
      </c>
      <c r="AU243" s="156" t="s">
        <v>90</v>
      </c>
      <c r="AY243" s="19" t="s">
        <v>154</v>
      </c>
      <c r="BE243" s="157">
        <f>IF(N243="základní",J243,0)</f>
        <v>0</v>
      </c>
      <c r="BF243" s="157">
        <f>IF(N243="snížená",J243,0)</f>
        <v>0</v>
      </c>
      <c r="BG243" s="157">
        <f>IF(N243="zákl. přenesená",J243,0)</f>
        <v>0</v>
      </c>
      <c r="BH243" s="157">
        <f>IF(N243="sníž. přenesená",J243,0)</f>
        <v>0</v>
      </c>
      <c r="BI243" s="157">
        <f>IF(N243="nulová",J243,0)</f>
        <v>0</v>
      </c>
      <c r="BJ243" s="19" t="s">
        <v>15</v>
      </c>
      <c r="BK243" s="157">
        <f>ROUND(I243*H243,2)</f>
        <v>0</v>
      </c>
      <c r="BL243" s="19" t="s">
        <v>93</v>
      </c>
      <c r="BM243" s="156" t="s">
        <v>1527</v>
      </c>
    </row>
    <row r="244" spans="1:65" s="2" customFormat="1" ht="24.15" customHeight="1">
      <c r="A244" s="34"/>
      <c r="B244" s="144"/>
      <c r="C244" s="145" t="s">
        <v>72</v>
      </c>
      <c r="D244" s="145" t="s">
        <v>157</v>
      </c>
      <c r="E244" s="146" t="s">
        <v>5035</v>
      </c>
      <c r="F244" s="147" t="s">
        <v>5036</v>
      </c>
      <c r="G244" s="148" t="s">
        <v>183</v>
      </c>
      <c r="H244" s="149">
        <v>18</v>
      </c>
      <c r="I244" s="150"/>
      <c r="J244" s="151">
        <f>ROUND(I244*H244,2)</f>
        <v>0</v>
      </c>
      <c r="K244" s="147" t="s">
        <v>3</v>
      </c>
      <c r="L244" s="35"/>
      <c r="M244" s="152" t="s">
        <v>3</v>
      </c>
      <c r="N244" s="153" t="s">
        <v>43</v>
      </c>
      <c r="O244" s="55"/>
      <c r="P244" s="154">
        <f>O244*H244</f>
        <v>0</v>
      </c>
      <c r="Q244" s="154">
        <v>0</v>
      </c>
      <c r="R244" s="154">
        <f>Q244*H244</f>
        <v>0</v>
      </c>
      <c r="S244" s="154">
        <v>0</v>
      </c>
      <c r="T244" s="155">
        <f>S244*H244</f>
        <v>0</v>
      </c>
      <c r="U244" s="34"/>
      <c r="V244" s="34"/>
      <c r="W244" s="34"/>
      <c r="X244" s="34"/>
      <c r="Y244" s="34"/>
      <c r="Z244" s="34"/>
      <c r="AA244" s="34"/>
      <c r="AB244" s="34"/>
      <c r="AC244" s="34"/>
      <c r="AD244" s="34"/>
      <c r="AE244" s="34"/>
      <c r="AR244" s="156" t="s">
        <v>93</v>
      </c>
      <c r="AT244" s="156" t="s">
        <v>157</v>
      </c>
      <c r="AU244" s="156" t="s">
        <v>90</v>
      </c>
      <c r="AY244" s="19" t="s">
        <v>154</v>
      </c>
      <c r="BE244" s="157">
        <f>IF(N244="základní",J244,0)</f>
        <v>0</v>
      </c>
      <c r="BF244" s="157">
        <f>IF(N244="snížená",J244,0)</f>
        <v>0</v>
      </c>
      <c r="BG244" s="157">
        <f>IF(N244="zákl. přenesená",J244,0)</f>
        <v>0</v>
      </c>
      <c r="BH244" s="157">
        <f>IF(N244="sníž. přenesená",J244,0)</f>
        <v>0</v>
      </c>
      <c r="BI244" s="157">
        <f>IF(N244="nulová",J244,0)</f>
        <v>0</v>
      </c>
      <c r="BJ244" s="19" t="s">
        <v>15</v>
      </c>
      <c r="BK244" s="157">
        <f>ROUND(I244*H244,2)</f>
        <v>0</v>
      </c>
      <c r="BL244" s="19" t="s">
        <v>93</v>
      </c>
      <c r="BM244" s="156" t="s">
        <v>1537</v>
      </c>
    </row>
    <row r="245" spans="1:65" s="2" customFormat="1" ht="24.15" customHeight="1">
      <c r="A245" s="34"/>
      <c r="B245" s="144"/>
      <c r="C245" s="145" t="s">
        <v>72</v>
      </c>
      <c r="D245" s="145" t="s">
        <v>157</v>
      </c>
      <c r="E245" s="146" t="s">
        <v>5037</v>
      </c>
      <c r="F245" s="147" t="s">
        <v>5038</v>
      </c>
      <c r="G245" s="148" t="s">
        <v>183</v>
      </c>
      <c r="H245" s="149">
        <v>19</v>
      </c>
      <c r="I245" s="150"/>
      <c r="J245" s="151">
        <f>ROUND(I245*H245,2)</f>
        <v>0</v>
      </c>
      <c r="K245" s="147" t="s">
        <v>3</v>
      </c>
      <c r="L245" s="35"/>
      <c r="M245" s="152" t="s">
        <v>3</v>
      </c>
      <c r="N245" s="153" t="s">
        <v>43</v>
      </c>
      <c r="O245" s="55"/>
      <c r="P245" s="154">
        <f>O245*H245</f>
        <v>0</v>
      </c>
      <c r="Q245" s="154">
        <v>0</v>
      </c>
      <c r="R245" s="154">
        <f>Q245*H245</f>
        <v>0</v>
      </c>
      <c r="S245" s="154">
        <v>0</v>
      </c>
      <c r="T245" s="155">
        <f>S245*H245</f>
        <v>0</v>
      </c>
      <c r="U245" s="34"/>
      <c r="V245" s="34"/>
      <c r="W245" s="34"/>
      <c r="X245" s="34"/>
      <c r="Y245" s="34"/>
      <c r="Z245" s="34"/>
      <c r="AA245" s="34"/>
      <c r="AB245" s="34"/>
      <c r="AC245" s="34"/>
      <c r="AD245" s="34"/>
      <c r="AE245" s="34"/>
      <c r="AR245" s="156" t="s">
        <v>93</v>
      </c>
      <c r="AT245" s="156" t="s">
        <v>157</v>
      </c>
      <c r="AU245" s="156" t="s">
        <v>90</v>
      </c>
      <c r="AY245" s="19" t="s">
        <v>154</v>
      </c>
      <c r="BE245" s="157">
        <f>IF(N245="základní",J245,0)</f>
        <v>0</v>
      </c>
      <c r="BF245" s="157">
        <f>IF(N245="snížená",J245,0)</f>
        <v>0</v>
      </c>
      <c r="BG245" s="157">
        <f>IF(N245="zákl. přenesená",J245,0)</f>
        <v>0</v>
      </c>
      <c r="BH245" s="157">
        <f>IF(N245="sníž. přenesená",J245,0)</f>
        <v>0</v>
      </c>
      <c r="BI245" s="157">
        <f>IF(N245="nulová",J245,0)</f>
        <v>0</v>
      </c>
      <c r="BJ245" s="19" t="s">
        <v>15</v>
      </c>
      <c r="BK245" s="157">
        <f>ROUND(I245*H245,2)</f>
        <v>0</v>
      </c>
      <c r="BL245" s="19" t="s">
        <v>93</v>
      </c>
      <c r="BM245" s="156" t="s">
        <v>1545</v>
      </c>
    </row>
    <row r="246" spans="1:65" s="2" customFormat="1" ht="24.15" customHeight="1">
      <c r="A246" s="34"/>
      <c r="B246" s="144"/>
      <c r="C246" s="145" t="s">
        <v>72</v>
      </c>
      <c r="D246" s="145" t="s">
        <v>157</v>
      </c>
      <c r="E246" s="146" t="s">
        <v>5066</v>
      </c>
      <c r="F246" s="147" t="s">
        <v>5067</v>
      </c>
      <c r="G246" s="148" t="s">
        <v>183</v>
      </c>
      <c r="H246" s="149">
        <v>12</v>
      </c>
      <c r="I246" s="150"/>
      <c r="J246" s="151">
        <f>ROUND(I246*H246,2)</f>
        <v>0</v>
      </c>
      <c r="K246" s="147" t="s">
        <v>3</v>
      </c>
      <c r="L246" s="35"/>
      <c r="M246" s="152" t="s">
        <v>3</v>
      </c>
      <c r="N246" s="153" t="s">
        <v>43</v>
      </c>
      <c r="O246" s="55"/>
      <c r="P246" s="154">
        <f>O246*H246</f>
        <v>0</v>
      </c>
      <c r="Q246" s="154">
        <v>0</v>
      </c>
      <c r="R246" s="154">
        <f>Q246*H246</f>
        <v>0</v>
      </c>
      <c r="S246" s="154">
        <v>0</v>
      </c>
      <c r="T246" s="155">
        <f>S246*H246</f>
        <v>0</v>
      </c>
      <c r="U246" s="34"/>
      <c r="V246" s="34"/>
      <c r="W246" s="34"/>
      <c r="X246" s="34"/>
      <c r="Y246" s="34"/>
      <c r="Z246" s="34"/>
      <c r="AA246" s="34"/>
      <c r="AB246" s="34"/>
      <c r="AC246" s="34"/>
      <c r="AD246" s="34"/>
      <c r="AE246" s="34"/>
      <c r="AR246" s="156" t="s">
        <v>93</v>
      </c>
      <c r="AT246" s="156" t="s">
        <v>157</v>
      </c>
      <c r="AU246" s="156" t="s">
        <v>90</v>
      </c>
      <c r="AY246" s="19" t="s">
        <v>154</v>
      </c>
      <c r="BE246" s="157">
        <f>IF(N246="základní",J246,0)</f>
        <v>0</v>
      </c>
      <c r="BF246" s="157">
        <f>IF(N246="snížená",J246,0)</f>
        <v>0</v>
      </c>
      <c r="BG246" s="157">
        <f>IF(N246="zákl. přenesená",J246,0)</f>
        <v>0</v>
      </c>
      <c r="BH246" s="157">
        <f>IF(N246="sníž. přenesená",J246,0)</f>
        <v>0</v>
      </c>
      <c r="BI246" s="157">
        <f>IF(N246="nulová",J246,0)</f>
        <v>0</v>
      </c>
      <c r="BJ246" s="19" t="s">
        <v>15</v>
      </c>
      <c r="BK246" s="157">
        <f>ROUND(I246*H246,2)</f>
        <v>0</v>
      </c>
      <c r="BL246" s="19" t="s">
        <v>93</v>
      </c>
      <c r="BM246" s="156" t="s">
        <v>1549</v>
      </c>
    </row>
    <row r="247" spans="2:63" s="12" customFormat="1" ht="22.8" customHeight="1">
      <c r="B247" s="131"/>
      <c r="D247" s="132" t="s">
        <v>71</v>
      </c>
      <c r="E247" s="142" t="s">
        <v>4675</v>
      </c>
      <c r="F247" s="142" t="s">
        <v>3837</v>
      </c>
      <c r="I247" s="134"/>
      <c r="J247" s="143">
        <f>BK247</f>
        <v>0</v>
      </c>
      <c r="L247" s="131"/>
      <c r="M247" s="136"/>
      <c r="N247" s="137"/>
      <c r="O247" s="137"/>
      <c r="P247" s="138">
        <f>SUM(P248:P251)</f>
        <v>0</v>
      </c>
      <c r="Q247" s="137"/>
      <c r="R247" s="138">
        <f>SUM(R248:R251)</f>
        <v>0</v>
      </c>
      <c r="S247" s="137"/>
      <c r="T247" s="139">
        <f>SUM(T248:T251)</f>
        <v>0</v>
      </c>
      <c r="AR247" s="132" t="s">
        <v>15</v>
      </c>
      <c r="AT247" s="140" t="s">
        <v>71</v>
      </c>
      <c r="AU247" s="140" t="s">
        <v>15</v>
      </c>
      <c r="AY247" s="132" t="s">
        <v>154</v>
      </c>
      <c r="BK247" s="141">
        <f>SUM(BK248:BK251)</f>
        <v>0</v>
      </c>
    </row>
    <row r="248" spans="1:65" s="2" customFormat="1" ht="16.5" customHeight="1">
      <c r="A248" s="34"/>
      <c r="B248" s="144"/>
      <c r="C248" s="145" t="s">
        <v>72</v>
      </c>
      <c r="D248" s="145" t="s">
        <v>157</v>
      </c>
      <c r="E248" s="146" t="s">
        <v>5068</v>
      </c>
      <c r="F248" s="147" t="s">
        <v>5069</v>
      </c>
      <c r="G248" s="148" t="s">
        <v>405</v>
      </c>
      <c r="H248" s="149">
        <v>25</v>
      </c>
      <c r="I248" s="150"/>
      <c r="J248" s="151">
        <f>ROUND(I248*H248,2)</f>
        <v>0</v>
      </c>
      <c r="K248" s="147" t="s">
        <v>3</v>
      </c>
      <c r="L248" s="35"/>
      <c r="M248" s="152" t="s">
        <v>3</v>
      </c>
      <c r="N248" s="153" t="s">
        <v>43</v>
      </c>
      <c r="O248" s="55"/>
      <c r="P248" s="154">
        <f>O248*H248</f>
        <v>0</v>
      </c>
      <c r="Q248" s="154">
        <v>0</v>
      </c>
      <c r="R248" s="154">
        <f>Q248*H248</f>
        <v>0</v>
      </c>
      <c r="S248" s="154">
        <v>0</v>
      </c>
      <c r="T248" s="155">
        <f>S248*H248</f>
        <v>0</v>
      </c>
      <c r="U248" s="34"/>
      <c r="V248" s="34"/>
      <c r="W248" s="34"/>
      <c r="X248" s="34"/>
      <c r="Y248" s="34"/>
      <c r="Z248" s="34"/>
      <c r="AA248" s="34"/>
      <c r="AB248" s="34"/>
      <c r="AC248" s="34"/>
      <c r="AD248" s="34"/>
      <c r="AE248" s="34"/>
      <c r="AR248" s="156" t="s">
        <v>93</v>
      </c>
      <c r="AT248" s="156" t="s">
        <v>157</v>
      </c>
      <c r="AU248" s="156" t="s">
        <v>80</v>
      </c>
      <c r="AY248" s="19" t="s">
        <v>154</v>
      </c>
      <c r="BE248" s="157">
        <f>IF(N248="základní",J248,0)</f>
        <v>0</v>
      </c>
      <c r="BF248" s="157">
        <f>IF(N248="snížená",J248,0)</f>
        <v>0</v>
      </c>
      <c r="BG248" s="157">
        <f>IF(N248="zákl. přenesená",J248,0)</f>
        <v>0</v>
      </c>
      <c r="BH248" s="157">
        <f>IF(N248="sníž. přenesená",J248,0)</f>
        <v>0</v>
      </c>
      <c r="BI248" s="157">
        <f>IF(N248="nulová",J248,0)</f>
        <v>0</v>
      </c>
      <c r="BJ248" s="19" t="s">
        <v>15</v>
      </c>
      <c r="BK248" s="157">
        <f>ROUND(I248*H248,2)</f>
        <v>0</v>
      </c>
      <c r="BL248" s="19" t="s">
        <v>93</v>
      </c>
      <c r="BM248" s="156" t="s">
        <v>1557</v>
      </c>
    </row>
    <row r="249" spans="1:65" s="2" customFormat="1" ht="24.15" customHeight="1">
      <c r="A249" s="34"/>
      <c r="B249" s="144"/>
      <c r="C249" s="145" t="s">
        <v>72</v>
      </c>
      <c r="D249" s="145" t="s">
        <v>157</v>
      </c>
      <c r="E249" s="146" t="s">
        <v>5070</v>
      </c>
      <c r="F249" s="147" t="s">
        <v>5071</v>
      </c>
      <c r="G249" s="148" t="s">
        <v>3834</v>
      </c>
      <c r="H249" s="149">
        <v>1</v>
      </c>
      <c r="I249" s="150"/>
      <c r="J249" s="151">
        <f>ROUND(I249*H249,2)</f>
        <v>0</v>
      </c>
      <c r="K249" s="147" t="s">
        <v>3</v>
      </c>
      <c r="L249" s="35"/>
      <c r="M249" s="152" t="s">
        <v>3</v>
      </c>
      <c r="N249" s="153" t="s">
        <v>43</v>
      </c>
      <c r="O249" s="55"/>
      <c r="P249" s="154">
        <f>O249*H249</f>
        <v>0</v>
      </c>
      <c r="Q249" s="154">
        <v>0</v>
      </c>
      <c r="R249" s="154">
        <f>Q249*H249</f>
        <v>0</v>
      </c>
      <c r="S249" s="154">
        <v>0</v>
      </c>
      <c r="T249" s="155">
        <f>S249*H249</f>
        <v>0</v>
      </c>
      <c r="U249" s="34"/>
      <c r="V249" s="34"/>
      <c r="W249" s="34"/>
      <c r="X249" s="34"/>
      <c r="Y249" s="34"/>
      <c r="Z249" s="34"/>
      <c r="AA249" s="34"/>
      <c r="AB249" s="34"/>
      <c r="AC249" s="34"/>
      <c r="AD249" s="34"/>
      <c r="AE249" s="34"/>
      <c r="AR249" s="156" t="s">
        <v>93</v>
      </c>
      <c r="AT249" s="156" t="s">
        <v>157</v>
      </c>
      <c r="AU249" s="156" t="s">
        <v>80</v>
      </c>
      <c r="AY249" s="19" t="s">
        <v>154</v>
      </c>
      <c r="BE249" s="157">
        <f>IF(N249="základní",J249,0)</f>
        <v>0</v>
      </c>
      <c r="BF249" s="157">
        <f>IF(N249="snížená",J249,0)</f>
        <v>0</v>
      </c>
      <c r="BG249" s="157">
        <f>IF(N249="zákl. přenesená",J249,0)</f>
        <v>0</v>
      </c>
      <c r="BH249" s="157">
        <f>IF(N249="sníž. přenesená",J249,0)</f>
        <v>0</v>
      </c>
      <c r="BI249" s="157">
        <f>IF(N249="nulová",J249,0)</f>
        <v>0</v>
      </c>
      <c r="BJ249" s="19" t="s">
        <v>15</v>
      </c>
      <c r="BK249" s="157">
        <f>ROUND(I249*H249,2)</f>
        <v>0</v>
      </c>
      <c r="BL249" s="19" t="s">
        <v>93</v>
      </c>
      <c r="BM249" s="156" t="s">
        <v>1566</v>
      </c>
    </row>
    <row r="250" spans="1:65" s="2" customFormat="1" ht="16.5" customHeight="1">
      <c r="A250" s="34"/>
      <c r="B250" s="144"/>
      <c r="C250" s="145" t="s">
        <v>72</v>
      </c>
      <c r="D250" s="145" t="s">
        <v>157</v>
      </c>
      <c r="E250" s="146" t="s">
        <v>5072</v>
      </c>
      <c r="F250" s="147" t="s">
        <v>5073</v>
      </c>
      <c r="G250" s="148" t="s">
        <v>3834</v>
      </c>
      <c r="H250" s="149">
        <v>1</v>
      </c>
      <c r="I250" s="150"/>
      <c r="J250" s="151">
        <f>ROUND(I250*H250,2)</f>
        <v>0</v>
      </c>
      <c r="K250" s="147" t="s">
        <v>3</v>
      </c>
      <c r="L250" s="35"/>
      <c r="M250" s="152" t="s">
        <v>3</v>
      </c>
      <c r="N250" s="153" t="s">
        <v>43</v>
      </c>
      <c r="O250" s="55"/>
      <c r="P250" s="154">
        <f>O250*H250</f>
        <v>0</v>
      </c>
      <c r="Q250" s="154">
        <v>0</v>
      </c>
      <c r="R250" s="154">
        <f>Q250*H250</f>
        <v>0</v>
      </c>
      <c r="S250" s="154">
        <v>0</v>
      </c>
      <c r="T250" s="155">
        <f>S250*H250</f>
        <v>0</v>
      </c>
      <c r="U250" s="34"/>
      <c r="V250" s="34"/>
      <c r="W250" s="34"/>
      <c r="X250" s="34"/>
      <c r="Y250" s="34"/>
      <c r="Z250" s="34"/>
      <c r="AA250" s="34"/>
      <c r="AB250" s="34"/>
      <c r="AC250" s="34"/>
      <c r="AD250" s="34"/>
      <c r="AE250" s="34"/>
      <c r="AR250" s="156" t="s">
        <v>93</v>
      </c>
      <c r="AT250" s="156" t="s">
        <v>157</v>
      </c>
      <c r="AU250" s="156" t="s">
        <v>80</v>
      </c>
      <c r="AY250" s="19" t="s">
        <v>154</v>
      </c>
      <c r="BE250" s="157">
        <f>IF(N250="základní",J250,0)</f>
        <v>0</v>
      </c>
      <c r="BF250" s="157">
        <f>IF(N250="snížená",J250,0)</f>
        <v>0</v>
      </c>
      <c r="BG250" s="157">
        <f>IF(N250="zákl. přenesená",J250,0)</f>
        <v>0</v>
      </c>
      <c r="BH250" s="157">
        <f>IF(N250="sníž. přenesená",J250,0)</f>
        <v>0</v>
      </c>
      <c r="BI250" s="157">
        <f>IF(N250="nulová",J250,0)</f>
        <v>0</v>
      </c>
      <c r="BJ250" s="19" t="s">
        <v>15</v>
      </c>
      <c r="BK250" s="157">
        <f>ROUND(I250*H250,2)</f>
        <v>0</v>
      </c>
      <c r="BL250" s="19" t="s">
        <v>93</v>
      </c>
      <c r="BM250" s="156" t="s">
        <v>1591</v>
      </c>
    </row>
    <row r="251" spans="1:65" s="2" customFormat="1" ht="16.5" customHeight="1">
      <c r="A251" s="34"/>
      <c r="B251" s="144"/>
      <c r="C251" s="145" t="s">
        <v>72</v>
      </c>
      <c r="D251" s="145" t="s">
        <v>157</v>
      </c>
      <c r="E251" s="146" t="s">
        <v>5074</v>
      </c>
      <c r="F251" s="147" t="s">
        <v>5075</v>
      </c>
      <c r="G251" s="148" t="s">
        <v>192</v>
      </c>
      <c r="H251" s="149">
        <v>1</v>
      </c>
      <c r="I251" s="150"/>
      <c r="J251" s="151">
        <f>ROUND(I251*H251,2)</f>
        <v>0</v>
      </c>
      <c r="K251" s="147" t="s">
        <v>3</v>
      </c>
      <c r="L251" s="35"/>
      <c r="M251" s="152" t="s">
        <v>3</v>
      </c>
      <c r="N251" s="153" t="s">
        <v>43</v>
      </c>
      <c r="O251" s="55"/>
      <c r="P251" s="154">
        <f>O251*H251</f>
        <v>0</v>
      </c>
      <c r="Q251" s="154">
        <v>0</v>
      </c>
      <c r="R251" s="154">
        <f>Q251*H251</f>
        <v>0</v>
      </c>
      <c r="S251" s="154">
        <v>0</v>
      </c>
      <c r="T251" s="155">
        <f>S251*H251</f>
        <v>0</v>
      </c>
      <c r="U251" s="34"/>
      <c r="V251" s="34"/>
      <c r="W251" s="34"/>
      <c r="X251" s="34"/>
      <c r="Y251" s="34"/>
      <c r="Z251" s="34"/>
      <c r="AA251" s="34"/>
      <c r="AB251" s="34"/>
      <c r="AC251" s="34"/>
      <c r="AD251" s="34"/>
      <c r="AE251" s="34"/>
      <c r="AR251" s="156" t="s">
        <v>93</v>
      </c>
      <c r="AT251" s="156" t="s">
        <v>157</v>
      </c>
      <c r="AU251" s="156" t="s">
        <v>80</v>
      </c>
      <c r="AY251" s="19" t="s">
        <v>154</v>
      </c>
      <c r="BE251" s="157">
        <f>IF(N251="základní",J251,0)</f>
        <v>0</v>
      </c>
      <c r="BF251" s="157">
        <f>IF(N251="snížená",J251,0)</f>
        <v>0</v>
      </c>
      <c r="BG251" s="157">
        <f>IF(N251="zákl. přenesená",J251,0)</f>
        <v>0</v>
      </c>
      <c r="BH251" s="157">
        <f>IF(N251="sníž. přenesená",J251,0)</f>
        <v>0</v>
      </c>
      <c r="BI251" s="157">
        <f>IF(N251="nulová",J251,0)</f>
        <v>0</v>
      </c>
      <c r="BJ251" s="19" t="s">
        <v>15</v>
      </c>
      <c r="BK251" s="157">
        <f>ROUND(I251*H251,2)</f>
        <v>0</v>
      </c>
      <c r="BL251" s="19" t="s">
        <v>93</v>
      </c>
      <c r="BM251" s="156" t="s">
        <v>1601</v>
      </c>
    </row>
    <row r="252" spans="2:63" s="12" customFormat="1" ht="25.95" customHeight="1">
      <c r="B252" s="131"/>
      <c r="D252" s="132" t="s">
        <v>71</v>
      </c>
      <c r="E252" s="133" t="s">
        <v>4679</v>
      </c>
      <c r="F252" s="133" t="s">
        <v>5076</v>
      </c>
      <c r="I252" s="134"/>
      <c r="J252" s="135">
        <f>BK252</f>
        <v>0</v>
      </c>
      <c r="L252" s="131"/>
      <c r="M252" s="136"/>
      <c r="N252" s="137"/>
      <c r="O252" s="137"/>
      <c r="P252" s="138">
        <f>P253+P264+P272+P280+P321+P365</f>
        <v>0</v>
      </c>
      <c r="Q252" s="137"/>
      <c r="R252" s="138">
        <f>R253+R264+R272+R280+R321+R365</f>
        <v>0</v>
      </c>
      <c r="S252" s="137"/>
      <c r="T252" s="139">
        <f>T253+T264+T272+T280+T321+T365</f>
        <v>0</v>
      </c>
      <c r="AR252" s="132" t="s">
        <v>15</v>
      </c>
      <c r="AT252" s="140" t="s">
        <v>71</v>
      </c>
      <c r="AU252" s="140" t="s">
        <v>72</v>
      </c>
      <c r="AY252" s="132" t="s">
        <v>154</v>
      </c>
      <c r="BK252" s="141">
        <f>BK253+BK264+BK272+BK280+BK321+BK365</f>
        <v>0</v>
      </c>
    </row>
    <row r="253" spans="2:63" s="12" customFormat="1" ht="22.8" customHeight="1">
      <c r="B253" s="131"/>
      <c r="D253" s="132" t="s">
        <v>71</v>
      </c>
      <c r="E253" s="142" t="s">
        <v>4282</v>
      </c>
      <c r="F253" s="142" t="s">
        <v>4915</v>
      </c>
      <c r="I253" s="134"/>
      <c r="J253" s="143">
        <f>BK253</f>
        <v>0</v>
      </c>
      <c r="L253" s="131"/>
      <c r="M253" s="136"/>
      <c r="N253" s="137"/>
      <c r="O253" s="137"/>
      <c r="P253" s="138">
        <f>SUM(P254:P263)</f>
        <v>0</v>
      </c>
      <c r="Q253" s="137"/>
      <c r="R253" s="138">
        <f>SUM(R254:R263)</f>
        <v>0</v>
      </c>
      <c r="S253" s="137"/>
      <c r="T253" s="139">
        <f>SUM(T254:T263)</f>
        <v>0</v>
      </c>
      <c r="AR253" s="132" t="s">
        <v>15</v>
      </c>
      <c r="AT253" s="140" t="s">
        <v>71</v>
      </c>
      <c r="AU253" s="140" t="s">
        <v>15</v>
      </c>
      <c r="AY253" s="132" t="s">
        <v>154</v>
      </c>
      <c r="BK253" s="141">
        <f>SUM(BK254:BK263)</f>
        <v>0</v>
      </c>
    </row>
    <row r="254" spans="1:65" s="2" customFormat="1" ht="101.25" customHeight="1">
      <c r="A254" s="34"/>
      <c r="B254" s="144"/>
      <c r="C254" s="145" t="s">
        <v>72</v>
      </c>
      <c r="D254" s="145" t="s">
        <v>157</v>
      </c>
      <c r="E254" s="146" t="s">
        <v>5077</v>
      </c>
      <c r="F254" s="147" t="s">
        <v>5078</v>
      </c>
      <c r="G254" s="148" t="s">
        <v>3834</v>
      </c>
      <c r="H254" s="149">
        <v>1</v>
      </c>
      <c r="I254" s="150"/>
      <c r="J254" s="151">
        <f aca="true" t="shared" si="60" ref="J254:J263">ROUND(I254*H254,2)</f>
        <v>0</v>
      </c>
      <c r="K254" s="147" t="s">
        <v>3</v>
      </c>
      <c r="L254" s="35"/>
      <c r="M254" s="152" t="s">
        <v>3</v>
      </c>
      <c r="N254" s="153" t="s">
        <v>43</v>
      </c>
      <c r="O254" s="55"/>
      <c r="P254" s="154">
        <f aca="true" t="shared" si="61" ref="P254:P263">O254*H254</f>
        <v>0</v>
      </c>
      <c r="Q254" s="154">
        <v>0</v>
      </c>
      <c r="R254" s="154">
        <f aca="true" t="shared" si="62" ref="R254:R263">Q254*H254</f>
        <v>0</v>
      </c>
      <c r="S254" s="154">
        <v>0</v>
      </c>
      <c r="T254" s="155">
        <f aca="true" t="shared" si="63" ref="T254:T263">S254*H254</f>
        <v>0</v>
      </c>
      <c r="U254" s="34"/>
      <c r="V254" s="34"/>
      <c r="W254" s="34"/>
      <c r="X254" s="34"/>
      <c r="Y254" s="34"/>
      <c r="Z254" s="34"/>
      <c r="AA254" s="34"/>
      <c r="AB254" s="34"/>
      <c r="AC254" s="34"/>
      <c r="AD254" s="34"/>
      <c r="AE254" s="34"/>
      <c r="AR254" s="156" t="s">
        <v>93</v>
      </c>
      <c r="AT254" s="156" t="s">
        <v>157</v>
      </c>
      <c r="AU254" s="156" t="s">
        <v>80</v>
      </c>
      <c r="AY254" s="19" t="s">
        <v>154</v>
      </c>
      <c r="BE254" s="157">
        <f aca="true" t="shared" si="64" ref="BE254:BE263">IF(N254="základní",J254,0)</f>
        <v>0</v>
      </c>
      <c r="BF254" s="157">
        <f aca="true" t="shared" si="65" ref="BF254:BF263">IF(N254="snížená",J254,0)</f>
        <v>0</v>
      </c>
      <c r="BG254" s="157">
        <f aca="true" t="shared" si="66" ref="BG254:BG263">IF(N254="zákl. přenesená",J254,0)</f>
        <v>0</v>
      </c>
      <c r="BH254" s="157">
        <f aca="true" t="shared" si="67" ref="BH254:BH263">IF(N254="sníž. přenesená",J254,0)</f>
        <v>0</v>
      </c>
      <c r="BI254" s="157">
        <f aca="true" t="shared" si="68" ref="BI254:BI263">IF(N254="nulová",J254,0)</f>
        <v>0</v>
      </c>
      <c r="BJ254" s="19" t="s">
        <v>15</v>
      </c>
      <c r="BK254" s="157">
        <f aca="true" t="shared" si="69" ref="BK254:BK263">ROUND(I254*H254,2)</f>
        <v>0</v>
      </c>
      <c r="BL254" s="19" t="s">
        <v>93</v>
      </c>
      <c r="BM254" s="156" t="s">
        <v>1611</v>
      </c>
    </row>
    <row r="255" spans="1:65" s="2" customFormat="1" ht="24.15" customHeight="1">
      <c r="A255" s="34"/>
      <c r="B255" s="144"/>
      <c r="C255" s="145" t="s">
        <v>72</v>
      </c>
      <c r="D255" s="145" t="s">
        <v>157</v>
      </c>
      <c r="E255" s="146" t="s">
        <v>4920</v>
      </c>
      <c r="F255" s="147" t="s">
        <v>4921</v>
      </c>
      <c r="G255" s="148" t="s">
        <v>3834</v>
      </c>
      <c r="H255" s="149">
        <v>9</v>
      </c>
      <c r="I255" s="150"/>
      <c r="J255" s="151">
        <f t="shared" si="60"/>
        <v>0</v>
      </c>
      <c r="K255" s="147" t="s">
        <v>3</v>
      </c>
      <c r="L255" s="35"/>
      <c r="M255" s="152" t="s">
        <v>3</v>
      </c>
      <c r="N255" s="153" t="s">
        <v>43</v>
      </c>
      <c r="O255" s="55"/>
      <c r="P255" s="154">
        <f t="shared" si="61"/>
        <v>0</v>
      </c>
      <c r="Q255" s="154">
        <v>0</v>
      </c>
      <c r="R255" s="154">
        <f t="shared" si="62"/>
        <v>0</v>
      </c>
      <c r="S255" s="154">
        <v>0</v>
      </c>
      <c r="T255" s="155">
        <f t="shared" si="63"/>
        <v>0</v>
      </c>
      <c r="U255" s="34"/>
      <c r="V255" s="34"/>
      <c r="W255" s="34"/>
      <c r="X255" s="34"/>
      <c r="Y255" s="34"/>
      <c r="Z255" s="34"/>
      <c r="AA255" s="34"/>
      <c r="AB255" s="34"/>
      <c r="AC255" s="34"/>
      <c r="AD255" s="34"/>
      <c r="AE255" s="34"/>
      <c r="AR255" s="156" t="s">
        <v>93</v>
      </c>
      <c r="AT255" s="156" t="s">
        <v>157</v>
      </c>
      <c r="AU255" s="156" t="s">
        <v>80</v>
      </c>
      <c r="AY255" s="19" t="s">
        <v>154</v>
      </c>
      <c r="BE255" s="157">
        <f t="shared" si="64"/>
        <v>0</v>
      </c>
      <c r="BF255" s="157">
        <f t="shared" si="65"/>
        <v>0</v>
      </c>
      <c r="BG255" s="157">
        <f t="shared" si="66"/>
        <v>0</v>
      </c>
      <c r="BH255" s="157">
        <f t="shared" si="67"/>
        <v>0</v>
      </c>
      <c r="BI255" s="157">
        <f t="shared" si="68"/>
        <v>0</v>
      </c>
      <c r="BJ255" s="19" t="s">
        <v>15</v>
      </c>
      <c r="BK255" s="157">
        <f t="shared" si="69"/>
        <v>0</v>
      </c>
      <c r="BL255" s="19" t="s">
        <v>93</v>
      </c>
      <c r="BM255" s="156" t="s">
        <v>1625</v>
      </c>
    </row>
    <row r="256" spans="1:65" s="2" customFormat="1" ht="24.15" customHeight="1">
      <c r="A256" s="34"/>
      <c r="B256" s="144"/>
      <c r="C256" s="145" t="s">
        <v>72</v>
      </c>
      <c r="D256" s="145" t="s">
        <v>157</v>
      </c>
      <c r="E256" s="146" t="s">
        <v>4922</v>
      </c>
      <c r="F256" s="147" t="s">
        <v>4923</v>
      </c>
      <c r="G256" s="148" t="s">
        <v>3834</v>
      </c>
      <c r="H256" s="149">
        <v>11</v>
      </c>
      <c r="I256" s="150"/>
      <c r="J256" s="151">
        <f t="shared" si="60"/>
        <v>0</v>
      </c>
      <c r="K256" s="147" t="s">
        <v>3</v>
      </c>
      <c r="L256" s="35"/>
      <c r="M256" s="152" t="s">
        <v>3</v>
      </c>
      <c r="N256" s="153" t="s">
        <v>43</v>
      </c>
      <c r="O256" s="55"/>
      <c r="P256" s="154">
        <f t="shared" si="61"/>
        <v>0</v>
      </c>
      <c r="Q256" s="154">
        <v>0</v>
      </c>
      <c r="R256" s="154">
        <f t="shared" si="62"/>
        <v>0</v>
      </c>
      <c r="S256" s="154">
        <v>0</v>
      </c>
      <c r="T256" s="155">
        <f t="shared" si="63"/>
        <v>0</v>
      </c>
      <c r="U256" s="34"/>
      <c r="V256" s="34"/>
      <c r="W256" s="34"/>
      <c r="X256" s="34"/>
      <c r="Y256" s="34"/>
      <c r="Z256" s="34"/>
      <c r="AA256" s="34"/>
      <c r="AB256" s="34"/>
      <c r="AC256" s="34"/>
      <c r="AD256" s="34"/>
      <c r="AE256" s="34"/>
      <c r="AR256" s="156" t="s">
        <v>93</v>
      </c>
      <c r="AT256" s="156" t="s">
        <v>157</v>
      </c>
      <c r="AU256" s="156" t="s">
        <v>80</v>
      </c>
      <c r="AY256" s="19" t="s">
        <v>154</v>
      </c>
      <c r="BE256" s="157">
        <f t="shared" si="64"/>
        <v>0</v>
      </c>
      <c r="BF256" s="157">
        <f t="shared" si="65"/>
        <v>0</v>
      </c>
      <c r="BG256" s="157">
        <f t="shared" si="66"/>
        <v>0</v>
      </c>
      <c r="BH256" s="157">
        <f t="shared" si="67"/>
        <v>0</v>
      </c>
      <c r="BI256" s="157">
        <f t="shared" si="68"/>
        <v>0</v>
      </c>
      <c r="BJ256" s="19" t="s">
        <v>15</v>
      </c>
      <c r="BK256" s="157">
        <f t="shared" si="69"/>
        <v>0</v>
      </c>
      <c r="BL256" s="19" t="s">
        <v>93</v>
      </c>
      <c r="BM256" s="156" t="s">
        <v>1668</v>
      </c>
    </row>
    <row r="257" spans="1:65" s="2" customFormat="1" ht="24.15" customHeight="1">
      <c r="A257" s="34"/>
      <c r="B257" s="144"/>
      <c r="C257" s="145" t="s">
        <v>72</v>
      </c>
      <c r="D257" s="145" t="s">
        <v>157</v>
      </c>
      <c r="E257" s="146" t="s">
        <v>4924</v>
      </c>
      <c r="F257" s="147" t="s">
        <v>4925</v>
      </c>
      <c r="G257" s="148" t="s">
        <v>3834</v>
      </c>
      <c r="H257" s="149">
        <v>2</v>
      </c>
      <c r="I257" s="150"/>
      <c r="J257" s="151">
        <f t="shared" si="60"/>
        <v>0</v>
      </c>
      <c r="K257" s="147" t="s">
        <v>3</v>
      </c>
      <c r="L257" s="35"/>
      <c r="M257" s="152" t="s">
        <v>3</v>
      </c>
      <c r="N257" s="153" t="s">
        <v>43</v>
      </c>
      <c r="O257" s="55"/>
      <c r="P257" s="154">
        <f t="shared" si="61"/>
        <v>0</v>
      </c>
      <c r="Q257" s="154">
        <v>0</v>
      </c>
      <c r="R257" s="154">
        <f t="shared" si="62"/>
        <v>0</v>
      </c>
      <c r="S257" s="154">
        <v>0</v>
      </c>
      <c r="T257" s="155">
        <f t="shared" si="63"/>
        <v>0</v>
      </c>
      <c r="U257" s="34"/>
      <c r="V257" s="34"/>
      <c r="W257" s="34"/>
      <c r="X257" s="34"/>
      <c r="Y257" s="34"/>
      <c r="Z257" s="34"/>
      <c r="AA257" s="34"/>
      <c r="AB257" s="34"/>
      <c r="AC257" s="34"/>
      <c r="AD257" s="34"/>
      <c r="AE257" s="34"/>
      <c r="AR257" s="156" t="s">
        <v>93</v>
      </c>
      <c r="AT257" s="156" t="s">
        <v>157</v>
      </c>
      <c r="AU257" s="156" t="s">
        <v>80</v>
      </c>
      <c r="AY257" s="19" t="s">
        <v>154</v>
      </c>
      <c r="BE257" s="157">
        <f t="shared" si="64"/>
        <v>0</v>
      </c>
      <c r="BF257" s="157">
        <f t="shared" si="65"/>
        <v>0</v>
      </c>
      <c r="BG257" s="157">
        <f t="shared" si="66"/>
        <v>0</v>
      </c>
      <c r="BH257" s="157">
        <f t="shared" si="67"/>
        <v>0</v>
      </c>
      <c r="BI257" s="157">
        <f t="shared" si="68"/>
        <v>0</v>
      </c>
      <c r="BJ257" s="19" t="s">
        <v>15</v>
      </c>
      <c r="BK257" s="157">
        <f t="shared" si="69"/>
        <v>0</v>
      </c>
      <c r="BL257" s="19" t="s">
        <v>93</v>
      </c>
      <c r="BM257" s="156" t="s">
        <v>1679</v>
      </c>
    </row>
    <row r="258" spans="1:65" s="2" customFormat="1" ht="24.15" customHeight="1">
      <c r="A258" s="34"/>
      <c r="B258" s="144"/>
      <c r="C258" s="145" t="s">
        <v>72</v>
      </c>
      <c r="D258" s="145" t="s">
        <v>157</v>
      </c>
      <c r="E258" s="146" t="s">
        <v>4926</v>
      </c>
      <c r="F258" s="147" t="s">
        <v>4927</v>
      </c>
      <c r="G258" s="148" t="s">
        <v>3834</v>
      </c>
      <c r="H258" s="149">
        <v>5</v>
      </c>
      <c r="I258" s="150"/>
      <c r="J258" s="151">
        <f t="shared" si="60"/>
        <v>0</v>
      </c>
      <c r="K258" s="147" t="s">
        <v>3</v>
      </c>
      <c r="L258" s="35"/>
      <c r="M258" s="152" t="s">
        <v>3</v>
      </c>
      <c r="N258" s="153" t="s">
        <v>43</v>
      </c>
      <c r="O258" s="55"/>
      <c r="P258" s="154">
        <f t="shared" si="61"/>
        <v>0</v>
      </c>
      <c r="Q258" s="154">
        <v>0</v>
      </c>
      <c r="R258" s="154">
        <f t="shared" si="62"/>
        <v>0</v>
      </c>
      <c r="S258" s="154">
        <v>0</v>
      </c>
      <c r="T258" s="155">
        <f t="shared" si="63"/>
        <v>0</v>
      </c>
      <c r="U258" s="34"/>
      <c r="V258" s="34"/>
      <c r="W258" s="34"/>
      <c r="X258" s="34"/>
      <c r="Y258" s="34"/>
      <c r="Z258" s="34"/>
      <c r="AA258" s="34"/>
      <c r="AB258" s="34"/>
      <c r="AC258" s="34"/>
      <c r="AD258" s="34"/>
      <c r="AE258" s="34"/>
      <c r="AR258" s="156" t="s">
        <v>93</v>
      </c>
      <c r="AT258" s="156" t="s">
        <v>157</v>
      </c>
      <c r="AU258" s="156" t="s">
        <v>80</v>
      </c>
      <c r="AY258" s="19" t="s">
        <v>154</v>
      </c>
      <c r="BE258" s="157">
        <f t="shared" si="64"/>
        <v>0</v>
      </c>
      <c r="BF258" s="157">
        <f t="shared" si="65"/>
        <v>0</v>
      </c>
      <c r="BG258" s="157">
        <f t="shared" si="66"/>
        <v>0</v>
      </c>
      <c r="BH258" s="157">
        <f t="shared" si="67"/>
        <v>0</v>
      </c>
      <c r="BI258" s="157">
        <f t="shared" si="68"/>
        <v>0</v>
      </c>
      <c r="BJ258" s="19" t="s">
        <v>15</v>
      </c>
      <c r="BK258" s="157">
        <f t="shared" si="69"/>
        <v>0</v>
      </c>
      <c r="BL258" s="19" t="s">
        <v>93</v>
      </c>
      <c r="BM258" s="156" t="s">
        <v>1689</v>
      </c>
    </row>
    <row r="259" spans="1:65" s="2" customFormat="1" ht="24.15" customHeight="1">
      <c r="A259" s="34"/>
      <c r="B259" s="144"/>
      <c r="C259" s="145" t="s">
        <v>72</v>
      </c>
      <c r="D259" s="145" t="s">
        <v>157</v>
      </c>
      <c r="E259" s="146" t="s">
        <v>4928</v>
      </c>
      <c r="F259" s="147" t="s">
        <v>4929</v>
      </c>
      <c r="G259" s="148" t="s">
        <v>3834</v>
      </c>
      <c r="H259" s="149">
        <v>14</v>
      </c>
      <c r="I259" s="150"/>
      <c r="J259" s="151">
        <f t="shared" si="60"/>
        <v>0</v>
      </c>
      <c r="K259" s="147" t="s">
        <v>3</v>
      </c>
      <c r="L259" s="35"/>
      <c r="M259" s="152" t="s">
        <v>3</v>
      </c>
      <c r="N259" s="153" t="s">
        <v>43</v>
      </c>
      <c r="O259" s="55"/>
      <c r="P259" s="154">
        <f t="shared" si="61"/>
        <v>0</v>
      </c>
      <c r="Q259" s="154">
        <v>0</v>
      </c>
      <c r="R259" s="154">
        <f t="shared" si="62"/>
        <v>0</v>
      </c>
      <c r="S259" s="154">
        <v>0</v>
      </c>
      <c r="T259" s="155">
        <f t="shared" si="63"/>
        <v>0</v>
      </c>
      <c r="U259" s="34"/>
      <c r="V259" s="34"/>
      <c r="W259" s="34"/>
      <c r="X259" s="34"/>
      <c r="Y259" s="34"/>
      <c r="Z259" s="34"/>
      <c r="AA259" s="34"/>
      <c r="AB259" s="34"/>
      <c r="AC259" s="34"/>
      <c r="AD259" s="34"/>
      <c r="AE259" s="34"/>
      <c r="AR259" s="156" t="s">
        <v>93</v>
      </c>
      <c r="AT259" s="156" t="s">
        <v>157</v>
      </c>
      <c r="AU259" s="156" t="s">
        <v>80</v>
      </c>
      <c r="AY259" s="19" t="s">
        <v>154</v>
      </c>
      <c r="BE259" s="157">
        <f t="shared" si="64"/>
        <v>0</v>
      </c>
      <c r="BF259" s="157">
        <f t="shared" si="65"/>
        <v>0</v>
      </c>
      <c r="BG259" s="157">
        <f t="shared" si="66"/>
        <v>0</v>
      </c>
      <c r="BH259" s="157">
        <f t="shared" si="67"/>
        <v>0</v>
      </c>
      <c r="BI259" s="157">
        <f t="shared" si="68"/>
        <v>0</v>
      </c>
      <c r="BJ259" s="19" t="s">
        <v>15</v>
      </c>
      <c r="BK259" s="157">
        <f t="shared" si="69"/>
        <v>0</v>
      </c>
      <c r="BL259" s="19" t="s">
        <v>93</v>
      </c>
      <c r="BM259" s="156" t="s">
        <v>1703</v>
      </c>
    </row>
    <row r="260" spans="1:65" s="2" customFormat="1" ht="16.5" customHeight="1">
      <c r="A260" s="34"/>
      <c r="B260" s="144"/>
      <c r="C260" s="145" t="s">
        <v>72</v>
      </c>
      <c r="D260" s="145" t="s">
        <v>157</v>
      </c>
      <c r="E260" s="146" t="s">
        <v>5079</v>
      </c>
      <c r="F260" s="147" t="s">
        <v>5080</v>
      </c>
      <c r="G260" s="148" t="s">
        <v>3834</v>
      </c>
      <c r="H260" s="149">
        <v>2</v>
      </c>
      <c r="I260" s="150"/>
      <c r="J260" s="151">
        <f t="shared" si="60"/>
        <v>0</v>
      </c>
      <c r="K260" s="147" t="s">
        <v>3</v>
      </c>
      <c r="L260" s="35"/>
      <c r="M260" s="152" t="s">
        <v>3</v>
      </c>
      <c r="N260" s="153" t="s">
        <v>43</v>
      </c>
      <c r="O260" s="55"/>
      <c r="P260" s="154">
        <f t="shared" si="61"/>
        <v>0</v>
      </c>
      <c r="Q260" s="154">
        <v>0</v>
      </c>
      <c r="R260" s="154">
        <f t="shared" si="62"/>
        <v>0</v>
      </c>
      <c r="S260" s="154">
        <v>0</v>
      </c>
      <c r="T260" s="155">
        <f t="shared" si="63"/>
        <v>0</v>
      </c>
      <c r="U260" s="34"/>
      <c r="V260" s="34"/>
      <c r="W260" s="34"/>
      <c r="X260" s="34"/>
      <c r="Y260" s="34"/>
      <c r="Z260" s="34"/>
      <c r="AA260" s="34"/>
      <c r="AB260" s="34"/>
      <c r="AC260" s="34"/>
      <c r="AD260" s="34"/>
      <c r="AE260" s="34"/>
      <c r="AR260" s="156" t="s">
        <v>93</v>
      </c>
      <c r="AT260" s="156" t="s">
        <v>157</v>
      </c>
      <c r="AU260" s="156" t="s">
        <v>80</v>
      </c>
      <c r="AY260" s="19" t="s">
        <v>154</v>
      </c>
      <c r="BE260" s="157">
        <f t="shared" si="64"/>
        <v>0</v>
      </c>
      <c r="BF260" s="157">
        <f t="shared" si="65"/>
        <v>0</v>
      </c>
      <c r="BG260" s="157">
        <f t="shared" si="66"/>
        <v>0</v>
      </c>
      <c r="BH260" s="157">
        <f t="shared" si="67"/>
        <v>0</v>
      </c>
      <c r="BI260" s="157">
        <f t="shared" si="68"/>
        <v>0</v>
      </c>
      <c r="BJ260" s="19" t="s">
        <v>15</v>
      </c>
      <c r="BK260" s="157">
        <f t="shared" si="69"/>
        <v>0</v>
      </c>
      <c r="BL260" s="19" t="s">
        <v>93</v>
      </c>
      <c r="BM260" s="156" t="s">
        <v>1713</v>
      </c>
    </row>
    <row r="261" spans="1:65" s="2" customFormat="1" ht="16.5" customHeight="1">
      <c r="A261" s="34"/>
      <c r="B261" s="144"/>
      <c r="C261" s="145" t="s">
        <v>72</v>
      </c>
      <c r="D261" s="145" t="s">
        <v>157</v>
      </c>
      <c r="E261" s="146" t="s">
        <v>4932</v>
      </c>
      <c r="F261" s="147" t="s">
        <v>4933</v>
      </c>
      <c r="G261" s="148" t="s">
        <v>3834</v>
      </c>
      <c r="H261" s="149">
        <v>12</v>
      </c>
      <c r="I261" s="150"/>
      <c r="J261" s="151">
        <f t="shared" si="60"/>
        <v>0</v>
      </c>
      <c r="K261" s="147" t="s">
        <v>3</v>
      </c>
      <c r="L261" s="35"/>
      <c r="M261" s="152" t="s">
        <v>3</v>
      </c>
      <c r="N261" s="153" t="s">
        <v>43</v>
      </c>
      <c r="O261" s="55"/>
      <c r="P261" s="154">
        <f t="shared" si="61"/>
        <v>0</v>
      </c>
      <c r="Q261" s="154">
        <v>0</v>
      </c>
      <c r="R261" s="154">
        <f t="shared" si="62"/>
        <v>0</v>
      </c>
      <c r="S261" s="154">
        <v>0</v>
      </c>
      <c r="T261" s="155">
        <f t="shared" si="63"/>
        <v>0</v>
      </c>
      <c r="U261" s="34"/>
      <c r="V261" s="34"/>
      <c r="W261" s="34"/>
      <c r="X261" s="34"/>
      <c r="Y261" s="34"/>
      <c r="Z261" s="34"/>
      <c r="AA261" s="34"/>
      <c r="AB261" s="34"/>
      <c r="AC261" s="34"/>
      <c r="AD261" s="34"/>
      <c r="AE261" s="34"/>
      <c r="AR261" s="156" t="s">
        <v>93</v>
      </c>
      <c r="AT261" s="156" t="s">
        <v>157</v>
      </c>
      <c r="AU261" s="156" t="s">
        <v>80</v>
      </c>
      <c r="AY261" s="19" t="s">
        <v>154</v>
      </c>
      <c r="BE261" s="157">
        <f t="shared" si="64"/>
        <v>0</v>
      </c>
      <c r="BF261" s="157">
        <f t="shared" si="65"/>
        <v>0</v>
      </c>
      <c r="BG261" s="157">
        <f t="shared" si="66"/>
        <v>0</v>
      </c>
      <c r="BH261" s="157">
        <f t="shared" si="67"/>
        <v>0</v>
      </c>
      <c r="BI261" s="157">
        <f t="shared" si="68"/>
        <v>0</v>
      </c>
      <c r="BJ261" s="19" t="s">
        <v>15</v>
      </c>
      <c r="BK261" s="157">
        <f t="shared" si="69"/>
        <v>0</v>
      </c>
      <c r="BL261" s="19" t="s">
        <v>93</v>
      </c>
      <c r="BM261" s="156" t="s">
        <v>1724</v>
      </c>
    </row>
    <row r="262" spans="1:65" s="2" customFormat="1" ht="16.5" customHeight="1">
      <c r="A262" s="34"/>
      <c r="B262" s="144"/>
      <c r="C262" s="145" t="s">
        <v>72</v>
      </c>
      <c r="D262" s="145" t="s">
        <v>157</v>
      </c>
      <c r="E262" s="146" t="s">
        <v>4934</v>
      </c>
      <c r="F262" s="147" t="s">
        <v>4935</v>
      </c>
      <c r="G262" s="148" t="s">
        <v>3834</v>
      </c>
      <c r="H262" s="149">
        <v>5</v>
      </c>
      <c r="I262" s="150"/>
      <c r="J262" s="151">
        <f t="shared" si="60"/>
        <v>0</v>
      </c>
      <c r="K262" s="147" t="s">
        <v>3</v>
      </c>
      <c r="L262" s="35"/>
      <c r="M262" s="152" t="s">
        <v>3</v>
      </c>
      <c r="N262" s="153" t="s">
        <v>43</v>
      </c>
      <c r="O262" s="55"/>
      <c r="P262" s="154">
        <f t="shared" si="61"/>
        <v>0</v>
      </c>
      <c r="Q262" s="154">
        <v>0</v>
      </c>
      <c r="R262" s="154">
        <f t="shared" si="62"/>
        <v>0</v>
      </c>
      <c r="S262" s="154">
        <v>0</v>
      </c>
      <c r="T262" s="155">
        <f t="shared" si="63"/>
        <v>0</v>
      </c>
      <c r="U262" s="34"/>
      <c r="V262" s="34"/>
      <c r="W262" s="34"/>
      <c r="X262" s="34"/>
      <c r="Y262" s="34"/>
      <c r="Z262" s="34"/>
      <c r="AA262" s="34"/>
      <c r="AB262" s="34"/>
      <c r="AC262" s="34"/>
      <c r="AD262" s="34"/>
      <c r="AE262" s="34"/>
      <c r="AR262" s="156" t="s">
        <v>93</v>
      </c>
      <c r="AT262" s="156" t="s">
        <v>157</v>
      </c>
      <c r="AU262" s="156" t="s">
        <v>80</v>
      </c>
      <c r="AY262" s="19" t="s">
        <v>154</v>
      </c>
      <c r="BE262" s="157">
        <f t="shared" si="64"/>
        <v>0</v>
      </c>
      <c r="BF262" s="157">
        <f t="shared" si="65"/>
        <v>0</v>
      </c>
      <c r="BG262" s="157">
        <f t="shared" si="66"/>
        <v>0</v>
      </c>
      <c r="BH262" s="157">
        <f t="shared" si="67"/>
        <v>0</v>
      </c>
      <c r="BI262" s="157">
        <f t="shared" si="68"/>
        <v>0</v>
      </c>
      <c r="BJ262" s="19" t="s">
        <v>15</v>
      </c>
      <c r="BK262" s="157">
        <f t="shared" si="69"/>
        <v>0</v>
      </c>
      <c r="BL262" s="19" t="s">
        <v>93</v>
      </c>
      <c r="BM262" s="156" t="s">
        <v>1735</v>
      </c>
    </row>
    <row r="263" spans="1:65" s="2" customFormat="1" ht="16.5" customHeight="1">
      <c r="A263" s="34"/>
      <c r="B263" s="144"/>
      <c r="C263" s="145" t="s">
        <v>72</v>
      </c>
      <c r="D263" s="145" t="s">
        <v>157</v>
      </c>
      <c r="E263" s="146" t="s">
        <v>4936</v>
      </c>
      <c r="F263" s="147" t="s">
        <v>4937</v>
      </c>
      <c r="G263" s="148" t="s">
        <v>3834</v>
      </c>
      <c r="H263" s="149">
        <v>1</v>
      </c>
      <c r="I263" s="150"/>
      <c r="J263" s="151">
        <f t="shared" si="60"/>
        <v>0</v>
      </c>
      <c r="K263" s="147" t="s">
        <v>3</v>
      </c>
      <c r="L263" s="35"/>
      <c r="M263" s="152" t="s">
        <v>3</v>
      </c>
      <c r="N263" s="153" t="s">
        <v>43</v>
      </c>
      <c r="O263" s="55"/>
      <c r="P263" s="154">
        <f t="shared" si="61"/>
        <v>0</v>
      </c>
      <c r="Q263" s="154">
        <v>0</v>
      </c>
      <c r="R263" s="154">
        <f t="shared" si="62"/>
        <v>0</v>
      </c>
      <c r="S263" s="154">
        <v>0</v>
      </c>
      <c r="T263" s="155">
        <f t="shared" si="63"/>
        <v>0</v>
      </c>
      <c r="U263" s="34"/>
      <c r="V263" s="34"/>
      <c r="W263" s="34"/>
      <c r="X263" s="34"/>
      <c r="Y263" s="34"/>
      <c r="Z263" s="34"/>
      <c r="AA263" s="34"/>
      <c r="AB263" s="34"/>
      <c r="AC263" s="34"/>
      <c r="AD263" s="34"/>
      <c r="AE263" s="34"/>
      <c r="AR263" s="156" t="s">
        <v>93</v>
      </c>
      <c r="AT263" s="156" t="s">
        <v>157</v>
      </c>
      <c r="AU263" s="156" t="s">
        <v>80</v>
      </c>
      <c r="AY263" s="19" t="s">
        <v>154</v>
      </c>
      <c r="BE263" s="157">
        <f t="shared" si="64"/>
        <v>0</v>
      </c>
      <c r="BF263" s="157">
        <f t="shared" si="65"/>
        <v>0</v>
      </c>
      <c r="BG263" s="157">
        <f t="shared" si="66"/>
        <v>0</v>
      </c>
      <c r="BH263" s="157">
        <f t="shared" si="67"/>
        <v>0</v>
      </c>
      <c r="BI263" s="157">
        <f t="shared" si="68"/>
        <v>0</v>
      </c>
      <c r="BJ263" s="19" t="s">
        <v>15</v>
      </c>
      <c r="BK263" s="157">
        <f t="shared" si="69"/>
        <v>0</v>
      </c>
      <c r="BL263" s="19" t="s">
        <v>93</v>
      </c>
      <c r="BM263" s="156" t="s">
        <v>1743</v>
      </c>
    </row>
    <row r="264" spans="2:63" s="12" customFormat="1" ht="22.8" customHeight="1">
      <c r="B264" s="131"/>
      <c r="D264" s="132" t="s">
        <v>71</v>
      </c>
      <c r="E264" s="142" t="s">
        <v>4687</v>
      </c>
      <c r="F264" s="142" t="s">
        <v>5081</v>
      </c>
      <c r="I264" s="134"/>
      <c r="J264" s="143">
        <f>BK264</f>
        <v>0</v>
      </c>
      <c r="L264" s="131"/>
      <c r="M264" s="136"/>
      <c r="N264" s="137"/>
      <c r="O264" s="137"/>
      <c r="P264" s="138">
        <f>P265+P267+P270</f>
        <v>0</v>
      </c>
      <c r="Q264" s="137"/>
      <c r="R264" s="138">
        <f>R265+R267+R270</f>
        <v>0</v>
      </c>
      <c r="S264" s="137"/>
      <c r="T264" s="139">
        <f>T265+T267+T270</f>
        <v>0</v>
      </c>
      <c r="AR264" s="132" t="s">
        <v>15</v>
      </c>
      <c r="AT264" s="140" t="s">
        <v>71</v>
      </c>
      <c r="AU264" s="140" t="s">
        <v>15</v>
      </c>
      <c r="AY264" s="132" t="s">
        <v>154</v>
      </c>
      <c r="BK264" s="141">
        <f>BK265+BK267+BK270</f>
        <v>0</v>
      </c>
    </row>
    <row r="265" spans="2:63" s="12" customFormat="1" ht="20.85" customHeight="1">
      <c r="B265" s="131"/>
      <c r="D265" s="132" t="s">
        <v>71</v>
      </c>
      <c r="E265" s="142" t="s">
        <v>4262</v>
      </c>
      <c r="F265" s="142" t="s">
        <v>4939</v>
      </c>
      <c r="I265" s="134"/>
      <c r="J265" s="143">
        <f>BK265</f>
        <v>0</v>
      </c>
      <c r="L265" s="131"/>
      <c r="M265" s="136"/>
      <c r="N265" s="137"/>
      <c r="O265" s="137"/>
      <c r="P265" s="138">
        <f>P266</f>
        <v>0</v>
      </c>
      <c r="Q265" s="137"/>
      <c r="R265" s="138">
        <f>R266</f>
        <v>0</v>
      </c>
      <c r="S265" s="137"/>
      <c r="T265" s="139">
        <f>T266</f>
        <v>0</v>
      </c>
      <c r="AR265" s="132" t="s">
        <v>15</v>
      </c>
      <c r="AT265" s="140" t="s">
        <v>71</v>
      </c>
      <c r="AU265" s="140" t="s">
        <v>80</v>
      </c>
      <c r="AY265" s="132" t="s">
        <v>154</v>
      </c>
      <c r="BK265" s="141">
        <f>BK266</f>
        <v>0</v>
      </c>
    </row>
    <row r="266" spans="1:65" s="2" customFormat="1" ht="24.15" customHeight="1">
      <c r="A266" s="34"/>
      <c r="B266" s="144"/>
      <c r="C266" s="145" t="s">
        <v>72</v>
      </c>
      <c r="D266" s="145" t="s">
        <v>157</v>
      </c>
      <c r="E266" s="146" t="s">
        <v>5082</v>
      </c>
      <c r="F266" s="147" t="s">
        <v>5083</v>
      </c>
      <c r="G266" s="148" t="s">
        <v>3834</v>
      </c>
      <c r="H266" s="149">
        <v>1</v>
      </c>
      <c r="I266" s="150"/>
      <c r="J266" s="151">
        <f>ROUND(I266*H266,2)</f>
        <v>0</v>
      </c>
      <c r="K266" s="147" t="s">
        <v>3</v>
      </c>
      <c r="L266" s="35"/>
      <c r="M266" s="152" t="s">
        <v>3</v>
      </c>
      <c r="N266" s="153" t="s">
        <v>43</v>
      </c>
      <c r="O266" s="55"/>
      <c r="P266" s="154">
        <f>O266*H266</f>
        <v>0</v>
      </c>
      <c r="Q266" s="154">
        <v>0</v>
      </c>
      <c r="R266" s="154">
        <f>Q266*H266</f>
        <v>0</v>
      </c>
      <c r="S266" s="154">
        <v>0</v>
      </c>
      <c r="T266" s="155">
        <f>S266*H266</f>
        <v>0</v>
      </c>
      <c r="U266" s="34"/>
      <c r="V266" s="34"/>
      <c r="W266" s="34"/>
      <c r="X266" s="34"/>
      <c r="Y266" s="34"/>
      <c r="Z266" s="34"/>
      <c r="AA266" s="34"/>
      <c r="AB266" s="34"/>
      <c r="AC266" s="34"/>
      <c r="AD266" s="34"/>
      <c r="AE266" s="34"/>
      <c r="AR266" s="156" t="s">
        <v>93</v>
      </c>
      <c r="AT266" s="156" t="s">
        <v>157</v>
      </c>
      <c r="AU266" s="156" t="s">
        <v>90</v>
      </c>
      <c r="AY266" s="19" t="s">
        <v>154</v>
      </c>
      <c r="BE266" s="157">
        <f>IF(N266="základní",J266,0)</f>
        <v>0</v>
      </c>
      <c r="BF266" s="157">
        <f>IF(N266="snížená",J266,0)</f>
        <v>0</v>
      </c>
      <c r="BG266" s="157">
        <f>IF(N266="zákl. přenesená",J266,0)</f>
        <v>0</v>
      </c>
      <c r="BH266" s="157">
        <f>IF(N266="sníž. přenesená",J266,0)</f>
        <v>0</v>
      </c>
      <c r="BI266" s="157">
        <f>IF(N266="nulová",J266,0)</f>
        <v>0</v>
      </c>
      <c r="BJ266" s="19" t="s">
        <v>15</v>
      </c>
      <c r="BK266" s="157">
        <f>ROUND(I266*H266,2)</f>
        <v>0</v>
      </c>
      <c r="BL266" s="19" t="s">
        <v>93</v>
      </c>
      <c r="BM266" s="156" t="s">
        <v>1751</v>
      </c>
    </row>
    <row r="267" spans="2:63" s="12" customFormat="1" ht="20.85" customHeight="1">
      <c r="B267" s="131"/>
      <c r="D267" s="132" t="s">
        <v>71</v>
      </c>
      <c r="E267" s="142" t="s">
        <v>4583</v>
      </c>
      <c r="F267" s="142" t="s">
        <v>4950</v>
      </c>
      <c r="I267" s="134"/>
      <c r="J267" s="143">
        <f>BK267</f>
        <v>0</v>
      </c>
      <c r="L267" s="131"/>
      <c r="M267" s="136"/>
      <c r="N267" s="137"/>
      <c r="O267" s="137"/>
      <c r="P267" s="138">
        <f>SUM(P268:P269)</f>
        <v>0</v>
      </c>
      <c r="Q267" s="137"/>
      <c r="R267" s="138">
        <f>SUM(R268:R269)</f>
        <v>0</v>
      </c>
      <c r="S267" s="137"/>
      <c r="T267" s="139">
        <f>SUM(T268:T269)</f>
        <v>0</v>
      </c>
      <c r="AR267" s="132" t="s">
        <v>15</v>
      </c>
      <c r="AT267" s="140" t="s">
        <v>71</v>
      </c>
      <c r="AU267" s="140" t="s">
        <v>80</v>
      </c>
      <c r="AY267" s="132" t="s">
        <v>154</v>
      </c>
      <c r="BK267" s="141">
        <f>SUM(BK268:BK269)</f>
        <v>0</v>
      </c>
    </row>
    <row r="268" spans="1:65" s="2" customFormat="1" ht="24.15" customHeight="1">
      <c r="A268" s="34"/>
      <c r="B268" s="144"/>
      <c r="C268" s="145" t="s">
        <v>72</v>
      </c>
      <c r="D268" s="145" t="s">
        <v>157</v>
      </c>
      <c r="E268" s="146" t="s">
        <v>4951</v>
      </c>
      <c r="F268" s="147" t="s">
        <v>4952</v>
      </c>
      <c r="G268" s="148" t="s">
        <v>3834</v>
      </c>
      <c r="H268" s="149">
        <v>1</v>
      </c>
      <c r="I268" s="150"/>
      <c r="J268" s="151">
        <f>ROUND(I268*H268,2)</f>
        <v>0</v>
      </c>
      <c r="K268" s="147" t="s">
        <v>3</v>
      </c>
      <c r="L268" s="35"/>
      <c r="M268" s="152" t="s">
        <v>3</v>
      </c>
      <c r="N268" s="153" t="s">
        <v>43</v>
      </c>
      <c r="O268" s="55"/>
      <c r="P268" s="154">
        <f>O268*H268</f>
        <v>0</v>
      </c>
      <c r="Q268" s="154">
        <v>0</v>
      </c>
      <c r="R268" s="154">
        <f>Q268*H268</f>
        <v>0</v>
      </c>
      <c r="S268" s="154">
        <v>0</v>
      </c>
      <c r="T268" s="155">
        <f>S268*H268</f>
        <v>0</v>
      </c>
      <c r="U268" s="34"/>
      <c r="V268" s="34"/>
      <c r="W268" s="34"/>
      <c r="X268" s="34"/>
      <c r="Y268" s="34"/>
      <c r="Z268" s="34"/>
      <c r="AA268" s="34"/>
      <c r="AB268" s="34"/>
      <c r="AC268" s="34"/>
      <c r="AD268" s="34"/>
      <c r="AE268" s="34"/>
      <c r="AR268" s="156" t="s">
        <v>93</v>
      </c>
      <c r="AT268" s="156" t="s">
        <v>157</v>
      </c>
      <c r="AU268" s="156" t="s">
        <v>90</v>
      </c>
      <c r="AY268" s="19" t="s">
        <v>154</v>
      </c>
      <c r="BE268" s="157">
        <f>IF(N268="základní",J268,0)</f>
        <v>0</v>
      </c>
      <c r="BF268" s="157">
        <f>IF(N268="snížená",J268,0)</f>
        <v>0</v>
      </c>
      <c r="BG268" s="157">
        <f>IF(N268="zákl. přenesená",J268,0)</f>
        <v>0</v>
      </c>
      <c r="BH268" s="157">
        <f>IF(N268="sníž. přenesená",J268,0)</f>
        <v>0</v>
      </c>
      <c r="BI268" s="157">
        <f>IF(N268="nulová",J268,0)</f>
        <v>0</v>
      </c>
      <c r="BJ268" s="19" t="s">
        <v>15</v>
      </c>
      <c r="BK268" s="157">
        <f>ROUND(I268*H268,2)</f>
        <v>0</v>
      </c>
      <c r="BL268" s="19" t="s">
        <v>93</v>
      </c>
      <c r="BM268" s="156" t="s">
        <v>1759</v>
      </c>
    </row>
    <row r="269" spans="1:65" s="2" customFormat="1" ht="24.15" customHeight="1">
      <c r="A269" s="34"/>
      <c r="B269" s="144"/>
      <c r="C269" s="145" t="s">
        <v>72</v>
      </c>
      <c r="D269" s="145" t="s">
        <v>157</v>
      </c>
      <c r="E269" s="146" t="s">
        <v>4953</v>
      </c>
      <c r="F269" s="147" t="s">
        <v>4954</v>
      </c>
      <c r="G269" s="148" t="s">
        <v>3834</v>
      </c>
      <c r="H269" s="149">
        <v>1</v>
      </c>
      <c r="I269" s="150"/>
      <c r="J269" s="151">
        <f>ROUND(I269*H269,2)</f>
        <v>0</v>
      </c>
      <c r="K269" s="147" t="s">
        <v>3</v>
      </c>
      <c r="L269" s="35"/>
      <c r="M269" s="152" t="s">
        <v>3</v>
      </c>
      <c r="N269" s="153" t="s">
        <v>43</v>
      </c>
      <c r="O269" s="55"/>
      <c r="P269" s="154">
        <f>O269*H269</f>
        <v>0</v>
      </c>
      <c r="Q269" s="154">
        <v>0</v>
      </c>
      <c r="R269" s="154">
        <f>Q269*H269</f>
        <v>0</v>
      </c>
      <c r="S269" s="154">
        <v>0</v>
      </c>
      <c r="T269" s="155">
        <f>S269*H269</f>
        <v>0</v>
      </c>
      <c r="U269" s="34"/>
      <c r="V269" s="34"/>
      <c r="W269" s="34"/>
      <c r="X269" s="34"/>
      <c r="Y269" s="34"/>
      <c r="Z269" s="34"/>
      <c r="AA269" s="34"/>
      <c r="AB269" s="34"/>
      <c r="AC269" s="34"/>
      <c r="AD269" s="34"/>
      <c r="AE269" s="34"/>
      <c r="AR269" s="156" t="s">
        <v>93</v>
      </c>
      <c r="AT269" s="156" t="s">
        <v>157</v>
      </c>
      <c r="AU269" s="156" t="s">
        <v>90</v>
      </c>
      <c r="AY269" s="19" t="s">
        <v>154</v>
      </c>
      <c r="BE269" s="157">
        <f>IF(N269="základní",J269,0)</f>
        <v>0</v>
      </c>
      <c r="BF269" s="157">
        <f>IF(N269="snížená",J269,0)</f>
        <v>0</v>
      </c>
      <c r="BG269" s="157">
        <f>IF(N269="zákl. přenesená",J269,0)</f>
        <v>0</v>
      </c>
      <c r="BH269" s="157">
        <f>IF(N269="sníž. přenesená",J269,0)</f>
        <v>0</v>
      </c>
      <c r="BI269" s="157">
        <f>IF(N269="nulová",J269,0)</f>
        <v>0</v>
      </c>
      <c r="BJ269" s="19" t="s">
        <v>15</v>
      </c>
      <c r="BK269" s="157">
        <f>ROUND(I269*H269,2)</f>
        <v>0</v>
      </c>
      <c r="BL269" s="19" t="s">
        <v>93</v>
      </c>
      <c r="BM269" s="156" t="s">
        <v>1767</v>
      </c>
    </row>
    <row r="270" spans="2:63" s="12" customFormat="1" ht="20.85" customHeight="1">
      <c r="B270" s="131"/>
      <c r="D270" s="132" t="s">
        <v>71</v>
      </c>
      <c r="E270" s="142" t="s">
        <v>4611</v>
      </c>
      <c r="F270" s="142" t="s">
        <v>4955</v>
      </c>
      <c r="I270" s="134"/>
      <c r="J270" s="143">
        <f>BK270</f>
        <v>0</v>
      </c>
      <c r="L270" s="131"/>
      <c r="M270" s="136"/>
      <c r="N270" s="137"/>
      <c r="O270" s="137"/>
      <c r="P270" s="138">
        <f>P271</f>
        <v>0</v>
      </c>
      <c r="Q270" s="137"/>
      <c r="R270" s="138">
        <f>R271</f>
        <v>0</v>
      </c>
      <c r="S270" s="137"/>
      <c r="T270" s="139">
        <f>T271</f>
        <v>0</v>
      </c>
      <c r="AR270" s="132" t="s">
        <v>15</v>
      </c>
      <c r="AT270" s="140" t="s">
        <v>71</v>
      </c>
      <c r="AU270" s="140" t="s">
        <v>80</v>
      </c>
      <c r="AY270" s="132" t="s">
        <v>154</v>
      </c>
      <c r="BK270" s="141">
        <f>BK271</f>
        <v>0</v>
      </c>
    </row>
    <row r="271" spans="1:65" s="2" customFormat="1" ht="24.15" customHeight="1">
      <c r="A271" s="34"/>
      <c r="B271" s="144"/>
      <c r="C271" s="145" t="s">
        <v>72</v>
      </c>
      <c r="D271" s="145" t="s">
        <v>157</v>
      </c>
      <c r="E271" s="146" t="s">
        <v>4956</v>
      </c>
      <c r="F271" s="147" t="s">
        <v>4957</v>
      </c>
      <c r="G271" s="148" t="s">
        <v>183</v>
      </c>
      <c r="H271" s="149">
        <v>0.5</v>
      </c>
      <c r="I271" s="150"/>
      <c r="J271" s="151">
        <f>ROUND(I271*H271,2)</f>
        <v>0</v>
      </c>
      <c r="K271" s="147" t="s">
        <v>3</v>
      </c>
      <c r="L271" s="35"/>
      <c r="M271" s="152" t="s">
        <v>3</v>
      </c>
      <c r="N271" s="153" t="s">
        <v>43</v>
      </c>
      <c r="O271" s="55"/>
      <c r="P271" s="154">
        <f>O271*H271</f>
        <v>0</v>
      </c>
      <c r="Q271" s="154">
        <v>0</v>
      </c>
      <c r="R271" s="154">
        <f>Q271*H271</f>
        <v>0</v>
      </c>
      <c r="S271" s="154">
        <v>0</v>
      </c>
      <c r="T271" s="155">
        <f>S271*H271</f>
        <v>0</v>
      </c>
      <c r="U271" s="34"/>
      <c r="V271" s="34"/>
      <c r="W271" s="34"/>
      <c r="X271" s="34"/>
      <c r="Y271" s="34"/>
      <c r="Z271" s="34"/>
      <c r="AA271" s="34"/>
      <c r="AB271" s="34"/>
      <c r="AC271" s="34"/>
      <c r="AD271" s="34"/>
      <c r="AE271" s="34"/>
      <c r="AR271" s="156" t="s">
        <v>93</v>
      </c>
      <c r="AT271" s="156" t="s">
        <v>157</v>
      </c>
      <c r="AU271" s="156" t="s">
        <v>90</v>
      </c>
      <c r="AY271" s="19" t="s">
        <v>154</v>
      </c>
      <c r="BE271" s="157">
        <f>IF(N271="základní",J271,0)</f>
        <v>0</v>
      </c>
      <c r="BF271" s="157">
        <f>IF(N271="snížená",J271,0)</f>
        <v>0</v>
      </c>
      <c r="BG271" s="157">
        <f>IF(N271="zákl. přenesená",J271,0)</f>
        <v>0</v>
      </c>
      <c r="BH271" s="157">
        <f>IF(N271="sníž. přenesená",J271,0)</f>
        <v>0</v>
      </c>
      <c r="BI271" s="157">
        <f>IF(N271="nulová",J271,0)</f>
        <v>0</v>
      </c>
      <c r="BJ271" s="19" t="s">
        <v>15</v>
      </c>
      <c r="BK271" s="157">
        <f>ROUND(I271*H271,2)</f>
        <v>0</v>
      </c>
      <c r="BL271" s="19" t="s">
        <v>93</v>
      </c>
      <c r="BM271" s="156" t="s">
        <v>1775</v>
      </c>
    </row>
    <row r="272" spans="2:63" s="12" customFormat="1" ht="22.8" customHeight="1">
      <c r="B272" s="131"/>
      <c r="D272" s="132" t="s">
        <v>71</v>
      </c>
      <c r="E272" s="142" t="s">
        <v>4723</v>
      </c>
      <c r="F272" s="142" t="s">
        <v>5084</v>
      </c>
      <c r="I272" s="134"/>
      <c r="J272" s="143">
        <f>BK272</f>
        <v>0</v>
      </c>
      <c r="L272" s="131"/>
      <c r="M272" s="136"/>
      <c r="N272" s="137"/>
      <c r="O272" s="137"/>
      <c r="P272" s="138">
        <f>P273+P275</f>
        <v>0</v>
      </c>
      <c r="Q272" s="137"/>
      <c r="R272" s="138">
        <f>R273+R275</f>
        <v>0</v>
      </c>
      <c r="S272" s="137"/>
      <c r="T272" s="139">
        <f>T273+T275</f>
        <v>0</v>
      </c>
      <c r="AR272" s="132" t="s">
        <v>15</v>
      </c>
      <c r="AT272" s="140" t="s">
        <v>71</v>
      </c>
      <c r="AU272" s="140" t="s">
        <v>15</v>
      </c>
      <c r="AY272" s="132" t="s">
        <v>154</v>
      </c>
      <c r="BK272" s="141">
        <f>BK273+BK275</f>
        <v>0</v>
      </c>
    </row>
    <row r="273" spans="2:63" s="12" customFormat="1" ht="20.85" customHeight="1">
      <c r="B273" s="131"/>
      <c r="D273" s="132" t="s">
        <v>71</v>
      </c>
      <c r="E273" s="142" t="s">
        <v>4643</v>
      </c>
      <c r="F273" s="142" t="s">
        <v>4959</v>
      </c>
      <c r="I273" s="134"/>
      <c r="J273" s="143">
        <f>BK273</f>
        <v>0</v>
      </c>
      <c r="L273" s="131"/>
      <c r="M273" s="136"/>
      <c r="N273" s="137"/>
      <c r="O273" s="137"/>
      <c r="P273" s="138">
        <f>P274</f>
        <v>0</v>
      </c>
      <c r="Q273" s="137"/>
      <c r="R273" s="138">
        <f>R274</f>
        <v>0</v>
      </c>
      <c r="S273" s="137"/>
      <c r="T273" s="139">
        <f>T274</f>
        <v>0</v>
      </c>
      <c r="AR273" s="132" t="s">
        <v>15</v>
      </c>
      <c r="AT273" s="140" t="s">
        <v>71</v>
      </c>
      <c r="AU273" s="140" t="s">
        <v>80</v>
      </c>
      <c r="AY273" s="132" t="s">
        <v>154</v>
      </c>
      <c r="BK273" s="141">
        <f>BK274</f>
        <v>0</v>
      </c>
    </row>
    <row r="274" spans="1:65" s="2" customFormat="1" ht="24.15" customHeight="1">
      <c r="A274" s="34"/>
      <c r="B274" s="144"/>
      <c r="C274" s="145" t="s">
        <v>72</v>
      </c>
      <c r="D274" s="145" t="s">
        <v>157</v>
      </c>
      <c r="E274" s="146" t="s">
        <v>5085</v>
      </c>
      <c r="F274" s="147" t="s">
        <v>5086</v>
      </c>
      <c r="G274" s="148" t="s">
        <v>3834</v>
      </c>
      <c r="H274" s="149">
        <v>1</v>
      </c>
      <c r="I274" s="150"/>
      <c r="J274" s="151">
        <f>ROUND(I274*H274,2)</f>
        <v>0</v>
      </c>
      <c r="K274" s="147" t="s">
        <v>3</v>
      </c>
      <c r="L274" s="35"/>
      <c r="M274" s="152" t="s">
        <v>3</v>
      </c>
      <c r="N274" s="153" t="s">
        <v>43</v>
      </c>
      <c r="O274" s="55"/>
      <c r="P274" s="154">
        <f>O274*H274</f>
        <v>0</v>
      </c>
      <c r="Q274" s="154">
        <v>0</v>
      </c>
      <c r="R274" s="154">
        <f>Q274*H274</f>
        <v>0</v>
      </c>
      <c r="S274" s="154">
        <v>0</v>
      </c>
      <c r="T274" s="155">
        <f>S274*H274</f>
        <v>0</v>
      </c>
      <c r="U274" s="34"/>
      <c r="V274" s="34"/>
      <c r="W274" s="34"/>
      <c r="X274" s="34"/>
      <c r="Y274" s="34"/>
      <c r="Z274" s="34"/>
      <c r="AA274" s="34"/>
      <c r="AB274" s="34"/>
      <c r="AC274" s="34"/>
      <c r="AD274" s="34"/>
      <c r="AE274" s="34"/>
      <c r="AR274" s="156" t="s">
        <v>93</v>
      </c>
      <c r="AT274" s="156" t="s">
        <v>157</v>
      </c>
      <c r="AU274" s="156" t="s">
        <v>90</v>
      </c>
      <c r="AY274" s="19" t="s">
        <v>154</v>
      </c>
      <c r="BE274" s="157">
        <f>IF(N274="základní",J274,0)</f>
        <v>0</v>
      </c>
      <c r="BF274" s="157">
        <f>IF(N274="snížená",J274,0)</f>
        <v>0</v>
      </c>
      <c r="BG274" s="157">
        <f>IF(N274="zákl. přenesená",J274,0)</f>
        <v>0</v>
      </c>
      <c r="BH274" s="157">
        <f>IF(N274="sníž. přenesená",J274,0)</f>
        <v>0</v>
      </c>
      <c r="BI274" s="157">
        <f>IF(N274="nulová",J274,0)</f>
        <v>0</v>
      </c>
      <c r="BJ274" s="19" t="s">
        <v>15</v>
      </c>
      <c r="BK274" s="157">
        <f>ROUND(I274*H274,2)</f>
        <v>0</v>
      </c>
      <c r="BL274" s="19" t="s">
        <v>93</v>
      </c>
      <c r="BM274" s="156" t="s">
        <v>1783</v>
      </c>
    </row>
    <row r="275" spans="2:63" s="12" customFormat="1" ht="20.85" customHeight="1">
      <c r="B275" s="131"/>
      <c r="D275" s="132" t="s">
        <v>71</v>
      </c>
      <c r="E275" s="142" t="s">
        <v>4262</v>
      </c>
      <c r="F275" s="142" t="s">
        <v>4939</v>
      </c>
      <c r="I275" s="134"/>
      <c r="J275" s="143">
        <f>BK275</f>
        <v>0</v>
      </c>
      <c r="L275" s="131"/>
      <c r="M275" s="136"/>
      <c r="N275" s="137"/>
      <c r="O275" s="137"/>
      <c r="P275" s="138">
        <f>SUM(P276:P279)</f>
        <v>0</v>
      </c>
      <c r="Q275" s="137"/>
      <c r="R275" s="138">
        <f>SUM(R276:R279)</f>
        <v>0</v>
      </c>
      <c r="S275" s="137"/>
      <c r="T275" s="139">
        <f>SUM(T276:T279)</f>
        <v>0</v>
      </c>
      <c r="AR275" s="132" t="s">
        <v>15</v>
      </c>
      <c r="AT275" s="140" t="s">
        <v>71</v>
      </c>
      <c r="AU275" s="140" t="s">
        <v>80</v>
      </c>
      <c r="AY275" s="132" t="s">
        <v>154</v>
      </c>
      <c r="BK275" s="141">
        <f>SUM(BK276:BK279)</f>
        <v>0</v>
      </c>
    </row>
    <row r="276" spans="1:65" s="2" customFormat="1" ht="16.5" customHeight="1">
      <c r="A276" s="34"/>
      <c r="B276" s="144"/>
      <c r="C276" s="145" t="s">
        <v>72</v>
      </c>
      <c r="D276" s="145" t="s">
        <v>157</v>
      </c>
      <c r="E276" s="146" t="s">
        <v>5087</v>
      </c>
      <c r="F276" s="147" t="s">
        <v>5088</v>
      </c>
      <c r="G276" s="148" t="s">
        <v>3834</v>
      </c>
      <c r="H276" s="149">
        <v>1</v>
      </c>
      <c r="I276" s="150"/>
      <c r="J276" s="151">
        <f>ROUND(I276*H276,2)</f>
        <v>0</v>
      </c>
      <c r="K276" s="147" t="s">
        <v>3</v>
      </c>
      <c r="L276" s="35"/>
      <c r="M276" s="152" t="s">
        <v>3</v>
      </c>
      <c r="N276" s="153" t="s">
        <v>43</v>
      </c>
      <c r="O276" s="55"/>
      <c r="P276" s="154">
        <f>O276*H276</f>
        <v>0</v>
      </c>
      <c r="Q276" s="154">
        <v>0</v>
      </c>
      <c r="R276" s="154">
        <f>Q276*H276</f>
        <v>0</v>
      </c>
      <c r="S276" s="154">
        <v>0</v>
      </c>
      <c r="T276" s="155">
        <f>S276*H276</f>
        <v>0</v>
      </c>
      <c r="U276" s="34"/>
      <c r="V276" s="34"/>
      <c r="W276" s="34"/>
      <c r="X276" s="34"/>
      <c r="Y276" s="34"/>
      <c r="Z276" s="34"/>
      <c r="AA276" s="34"/>
      <c r="AB276" s="34"/>
      <c r="AC276" s="34"/>
      <c r="AD276" s="34"/>
      <c r="AE276" s="34"/>
      <c r="AR276" s="156" t="s">
        <v>93</v>
      </c>
      <c r="AT276" s="156" t="s">
        <v>157</v>
      </c>
      <c r="AU276" s="156" t="s">
        <v>90</v>
      </c>
      <c r="AY276" s="19" t="s">
        <v>154</v>
      </c>
      <c r="BE276" s="157">
        <f>IF(N276="základní",J276,0)</f>
        <v>0</v>
      </c>
      <c r="BF276" s="157">
        <f>IF(N276="snížená",J276,0)</f>
        <v>0</v>
      </c>
      <c r="BG276" s="157">
        <f>IF(N276="zákl. přenesená",J276,0)</f>
        <v>0</v>
      </c>
      <c r="BH276" s="157">
        <f>IF(N276="sníž. přenesená",J276,0)</f>
        <v>0</v>
      </c>
      <c r="BI276" s="157">
        <f>IF(N276="nulová",J276,0)</f>
        <v>0</v>
      </c>
      <c r="BJ276" s="19" t="s">
        <v>15</v>
      </c>
      <c r="BK276" s="157">
        <f>ROUND(I276*H276,2)</f>
        <v>0</v>
      </c>
      <c r="BL276" s="19" t="s">
        <v>93</v>
      </c>
      <c r="BM276" s="156" t="s">
        <v>1791</v>
      </c>
    </row>
    <row r="277" spans="1:65" s="2" customFormat="1" ht="21.75" customHeight="1">
      <c r="A277" s="34"/>
      <c r="B277" s="144"/>
      <c r="C277" s="145" t="s">
        <v>72</v>
      </c>
      <c r="D277" s="145" t="s">
        <v>157</v>
      </c>
      <c r="E277" s="146" t="s">
        <v>5089</v>
      </c>
      <c r="F277" s="147" t="s">
        <v>5090</v>
      </c>
      <c r="G277" s="148" t="s">
        <v>3834</v>
      </c>
      <c r="H277" s="149">
        <v>1</v>
      </c>
      <c r="I277" s="150"/>
      <c r="J277" s="151">
        <f>ROUND(I277*H277,2)</f>
        <v>0</v>
      </c>
      <c r="K277" s="147" t="s">
        <v>3</v>
      </c>
      <c r="L277" s="35"/>
      <c r="M277" s="152" t="s">
        <v>3</v>
      </c>
      <c r="N277" s="153" t="s">
        <v>43</v>
      </c>
      <c r="O277" s="55"/>
      <c r="P277" s="154">
        <f>O277*H277</f>
        <v>0</v>
      </c>
      <c r="Q277" s="154">
        <v>0</v>
      </c>
      <c r="R277" s="154">
        <f>Q277*H277</f>
        <v>0</v>
      </c>
      <c r="S277" s="154">
        <v>0</v>
      </c>
      <c r="T277" s="155">
        <f>S277*H277</f>
        <v>0</v>
      </c>
      <c r="U277" s="34"/>
      <c r="V277" s="34"/>
      <c r="W277" s="34"/>
      <c r="X277" s="34"/>
      <c r="Y277" s="34"/>
      <c r="Z277" s="34"/>
      <c r="AA277" s="34"/>
      <c r="AB277" s="34"/>
      <c r="AC277" s="34"/>
      <c r="AD277" s="34"/>
      <c r="AE277" s="34"/>
      <c r="AR277" s="156" t="s">
        <v>93</v>
      </c>
      <c r="AT277" s="156" t="s">
        <v>157</v>
      </c>
      <c r="AU277" s="156" t="s">
        <v>90</v>
      </c>
      <c r="AY277" s="19" t="s">
        <v>154</v>
      </c>
      <c r="BE277" s="157">
        <f>IF(N277="základní",J277,0)</f>
        <v>0</v>
      </c>
      <c r="BF277" s="157">
        <f>IF(N277="snížená",J277,0)</f>
        <v>0</v>
      </c>
      <c r="BG277" s="157">
        <f>IF(N277="zákl. přenesená",J277,0)</f>
        <v>0</v>
      </c>
      <c r="BH277" s="157">
        <f>IF(N277="sníž. přenesená",J277,0)</f>
        <v>0</v>
      </c>
      <c r="BI277" s="157">
        <f>IF(N277="nulová",J277,0)</f>
        <v>0</v>
      </c>
      <c r="BJ277" s="19" t="s">
        <v>15</v>
      </c>
      <c r="BK277" s="157">
        <f>ROUND(I277*H277,2)</f>
        <v>0</v>
      </c>
      <c r="BL277" s="19" t="s">
        <v>93</v>
      </c>
      <c r="BM277" s="156" t="s">
        <v>1799</v>
      </c>
    </row>
    <row r="278" spans="1:65" s="2" customFormat="1" ht="24.15" customHeight="1">
      <c r="A278" s="34"/>
      <c r="B278" s="144"/>
      <c r="C278" s="145" t="s">
        <v>72</v>
      </c>
      <c r="D278" s="145" t="s">
        <v>157</v>
      </c>
      <c r="E278" s="146" t="s">
        <v>5091</v>
      </c>
      <c r="F278" s="147" t="s">
        <v>5092</v>
      </c>
      <c r="G278" s="148" t="s">
        <v>3834</v>
      </c>
      <c r="H278" s="149">
        <v>1</v>
      </c>
      <c r="I278" s="150"/>
      <c r="J278" s="151">
        <f>ROUND(I278*H278,2)</f>
        <v>0</v>
      </c>
      <c r="K278" s="147" t="s">
        <v>3</v>
      </c>
      <c r="L278" s="35"/>
      <c r="M278" s="152" t="s">
        <v>3</v>
      </c>
      <c r="N278" s="153" t="s">
        <v>43</v>
      </c>
      <c r="O278" s="55"/>
      <c r="P278" s="154">
        <f>O278*H278</f>
        <v>0</v>
      </c>
      <c r="Q278" s="154">
        <v>0</v>
      </c>
      <c r="R278" s="154">
        <f>Q278*H278</f>
        <v>0</v>
      </c>
      <c r="S278" s="154">
        <v>0</v>
      </c>
      <c r="T278" s="155">
        <f>S278*H278</f>
        <v>0</v>
      </c>
      <c r="U278" s="34"/>
      <c r="V278" s="34"/>
      <c r="W278" s="34"/>
      <c r="X278" s="34"/>
      <c r="Y278" s="34"/>
      <c r="Z278" s="34"/>
      <c r="AA278" s="34"/>
      <c r="AB278" s="34"/>
      <c r="AC278" s="34"/>
      <c r="AD278" s="34"/>
      <c r="AE278" s="34"/>
      <c r="AR278" s="156" t="s">
        <v>93</v>
      </c>
      <c r="AT278" s="156" t="s">
        <v>157</v>
      </c>
      <c r="AU278" s="156" t="s">
        <v>90</v>
      </c>
      <c r="AY278" s="19" t="s">
        <v>154</v>
      </c>
      <c r="BE278" s="157">
        <f>IF(N278="základní",J278,0)</f>
        <v>0</v>
      </c>
      <c r="BF278" s="157">
        <f>IF(N278="snížená",J278,0)</f>
        <v>0</v>
      </c>
      <c r="BG278" s="157">
        <f>IF(N278="zákl. přenesená",J278,0)</f>
        <v>0</v>
      </c>
      <c r="BH278" s="157">
        <f>IF(N278="sníž. přenesená",J278,0)</f>
        <v>0</v>
      </c>
      <c r="BI278" s="157">
        <f>IF(N278="nulová",J278,0)</f>
        <v>0</v>
      </c>
      <c r="BJ278" s="19" t="s">
        <v>15</v>
      </c>
      <c r="BK278" s="157">
        <f>ROUND(I278*H278,2)</f>
        <v>0</v>
      </c>
      <c r="BL278" s="19" t="s">
        <v>93</v>
      </c>
      <c r="BM278" s="156" t="s">
        <v>1807</v>
      </c>
    </row>
    <row r="279" spans="1:65" s="2" customFormat="1" ht="24.15" customHeight="1">
      <c r="A279" s="34"/>
      <c r="B279" s="144"/>
      <c r="C279" s="145" t="s">
        <v>72</v>
      </c>
      <c r="D279" s="145" t="s">
        <v>157</v>
      </c>
      <c r="E279" s="146" t="s">
        <v>5093</v>
      </c>
      <c r="F279" s="147" t="s">
        <v>5094</v>
      </c>
      <c r="G279" s="148" t="s">
        <v>3834</v>
      </c>
      <c r="H279" s="149">
        <v>1</v>
      </c>
      <c r="I279" s="150"/>
      <c r="J279" s="151">
        <f>ROUND(I279*H279,2)</f>
        <v>0</v>
      </c>
      <c r="K279" s="147" t="s">
        <v>3</v>
      </c>
      <c r="L279" s="35"/>
      <c r="M279" s="152" t="s">
        <v>3</v>
      </c>
      <c r="N279" s="153" t="s">
        <v>43</v>
      </c>
      <c r="O279" s="55"/>
      <c r="P279" s="154">
        <f>O279*H279</f>
        <v>0</v>
      </c>
      <c r="Q279" s="154">
        <v>0</v>
      </c>
      <c r="R279" s="154">
        <f>Q279*H279</f>
        <v>0</v>
      </c>
      <c r="S279" s="154">
        <v>0</v>
      </c>
      <c r="T279" s="155">
        <f>S279*H279</f>
        <v>0</v>
      </c>
      <c r="U279" s="34"/>
      <c r="V279" s="34"/>
      <c r="W279" s="34"/>
      <c r="X279" s="34"/>
      <c r="Y279" s="34"/>
      <c r="Z279" s="34"/>
      <c r="AA279" s="34"/>
      <c r="AB279" s="34"/>
      <c r="AC279" s="34"/>
      <c r="AD279" s="34"/>
      <c r="AE279" s="34"/>
      <c r="AR279" s="156" t="s">
        <v>93</v>
      </c>
      <c r="AT279" s="156" t="s">
        <v>157</v>
      </c>
      <c r="AU279" s="156" t="s">
        <v>90</v>
      </c>
      <c r="AY279" s="19" t="s">
        <v>154</v>
      </c>
      <c r="BE279" s="157">
        <f>IF(N279="základní",J279,0)</f>
        <v>0</v>
      </c>
      <c r="BF279" s="157">
        <f>IF(N279="snížená",J279,0)</f>
        <v>0</v>
      </c>
      <c r="BG279" s="157">
        <f>IF(N279="zákl. přenesená",J279,0)</f>
        <v>0</v>
      </c>
      <c r="BH279" s="157">
        <f>IF(N279="sníž. přenesená",J279,0)</f>
        <v>0</v>
      </c>
      <c r="BI279" s="157">
        <f>IF(N279="nulová",J279,0)</f>
        <v>0</v>
      </c>
      <c r="BJ279" s="19" t="s">
        <v>15</v>
      </c>
      <c r="BK279" s="157">
        <f>ROUND(I279*H279,2)</f>
        <v>0</v>
      </c>
      <c r="BL279" s="19" t="s">
        <v>93</v>
      </c>
      <c r="BM279" s="156" t="s">
        <v>1811</v>
      </c>
    </row>
    <row r="280" spans="2:63" s="12" customFormat="1" ht="22.8" customHeight="1">
      <c r="B280" s="131"/>
      <c r="D280" s="132" t="s">
        <v>71</v>
      </c>
      <c r="E280" s="142" t="s">
        <v>4660</v>
      </c>
      <c r="F280" s="142" t="s">
        <v>4974</v>
      </c>
      <c r="I280" s="134"/>
      <c r="J280" s="143">
        <f>BK280</f>
        <v>0</v>
      </c>
      <c r="L280" s="131"/>
      <c r="M280" s="136"/>
      <c r="N280" s="137"/>
      <c r="O280" s="137"/>
      <c r="P280" s="138">
        <f>P281+P284+P305+P316</f>
        <v>0</v>
      </c>
      <c r="Q280" s="137"/>
      <c r="R280" s="138">
        <f>R281+R284+R305+R316</f>
        <v>0</v>
      </c>
      <c r="S280" s="137"/>
      <c r="T280" s="139">
        <f>T281+T284+T305+T316</f>
        <v>0</v>
      </c>
      <c r="AR280" s="132" t="s">
        <v>15</v>
      </c>
      <c r="AT280" s="140" t="s">
        <v>71</v>
      </c>
      <c r="AU280" s="140" t="s">
        <v>15</v>
      </c>
      <c r="AY280" s="132" t="s">
        <v>154</v>
      </c>
      <c r="BK280" s="141">
        <f>BK281+BK284+BK305+BK316</f>
        <v>0</v>
      </c>
    </row>
    <row r="281" spans="2:63" s="12" customFormat="1" ht="20.85" customHeight="1">
      <c r="B281" s="131"/>
      <c r="D281" s="132" t="s">
        <v>71</v>
      </c>
      <c r="E281" s="142" t="s">
        <v>4643</v>
      </c>
      <c r="F281" s="142" t="s">
        <v>4959</v>
      </c>
      <c r="I281" s="134"/>
      <c r="J281" s="143">
        <f>BK281</f>
        <v>0</v>
      </c>
      <c r="L281" s="131"/>
      <c r="M281" s="136"/>
      <c r="N281" s="137"/>
      <c r="O281" s="137"/>
      <c r="P281" s="138">
        <f>SUM(P282:P283)</f>
        <v>0</v>
      </c>
      <c r="Q281" s="137"/>
      <c r="R281" s="138">
        <f>SUM(R282:R283)</f>
        <v>0</v>
      </c>
      <c r="S281" s="137"/>
      <c r="T281" s="139">
        <f>SUM(T282:T283)</f>
        <v>0</v>
      </c>
      <c r="AR281" s="132" t="s">
        <v>15</v>
      </c>
      <c r="AT281" s="140" t="s">
        <v>71</v>
      </c>
      <c r="AU281" s="140" t="s">
        <v>80</v>
      </c>
      <c r="AY281" s="132" t="s">
        <v>154</v>
      </c>
      <c r="BK281" s="141">
        <f>SUM(BK282:BK283)</f>
        <v>0</v>
      </c>
    </row>
    <row r="282" spans="1:65" s="2" customFormat="1" ht="24.15" customHeight="1">
      <c r="A282" s="34"/>
      <c r="B282" s="144"/>
      <c r="C282" s="145" t="s">
        <v>72</v>
      </c>
      <c r="D282" s="145" t="s">
        <v>157</v>
      </c>
      <c r="E282" s="146" t="s">
        <v>5095</v>
      </c>
      <c r="F282" s="147" t="s">
        <v>5096</v>
      </c>
      <c r="G282" s="148" t="s">
        <v>3834</v>
      </c>
      <c r="H282" s="149">
        <v>1</v>
      </c>
      <c r="I282" s="150"/>
      <c r="J282" s="151">
        <f>ROUND(I282*H282,2)</f>
        <v>0</v>
      </c>
      <c r="K282" s="147" t="s">
        <v>3</v>
      </c>
      <c r="L282" s="35"/>
      <c r="M282" s="152" t="s">
        <v>3</v>
      </c>
      <c r="N282" s="153" t="s">
        <v>43</v>
      </c>
      <c r="O282" s="55"/>
      <c r="P282" s="154">
        <f>O282*H282</f>
        <v>0</v>
      </c>
      <c r="Q282" s="154">
        <v>0</v>
      </c>
      <c r="R282" s="154">
        <f>Q282*H282</f>
        <v>0</v>
      </c>
      <c r="S282" s="154">
        <v>0</v>
      </c>
      <c r="T282" s="155">
        <f>S282*H282</f>
        <v>0</v>
      </c>
      <c r="U282" s="34"/>
      <c r="V282" s="34"/>
      <c r="W282" s="34"/>
      <c r="X282" s="34"/>
      <c r="Y282" s="34"/>
      <c r="Z282" s="34"/>
      <c r="AA282" s="34"/>
      <c r="AB282" s="34"/>
      <c r="AC282" s="34"/>
      <c r="AD282" s="34"/>
      <c r="AE282" s="34"/>
      <c r="AR282" s="156" t="s">
        <v>93</v>
      </c>
      <c r="AT282" s="156" t="s">
        <v>157</v>
      </c>
      <c r="AU282" s="156" t="s">
        <v>90</v>
      </c>
      <c r="AY282" s="19" t="s">
        <v>154</v>
      </c>
      <c r="BE282" s="157">
        <f>IF(N282="základní",J282,0)</f>
        <v>0</v>
      </c>
      <c r="BF282" s="157">
        <f>IF(N282="snížená",J282,0)</f>
        <v>0</v>
      </c>
      <c r="BG282" s="157">
        <f>IF(N282="zákl. přenesená",J282,0)</f>
        <v>0</v>
      </c>
      <c r="BH282" s="157">
        <f>IF(N282="sníž. přenesená",J282,0)</f>
        <v>0</v>
      </c>
      <c r="BI282" s="157">
        <f>IF(N282="nulová",J282,0)</f>
        <v>0</v>
      </c>
      <c r="BJ282" s="19" t="s">
        <v>15</v>
      </c>
      <c r="BK282" s="157">
        <f>ROUND(I282*H282,2)</f>
        <v>0</v>
      </c>
      <c r="BL282" s="19" t="s">
        <v>93</v>
      </c>
      <c r="BM282" s="156" t="s">
        <v>1826</v>
      </c>
    </row>
    <row r="283" spans="1:65" s="2" customFormat="1" ht="24.15" customHeight="1">
      <c r="A283" s="34"/>
      <c r="B283" s="144"/>
      <c r="C283" s="145" t="s">
        <v>72</v>
      </c>
      <c r="D283" s="145" t="s">
        <v>157</v>
      </c>
      <c r="E283" s="146" t="s">
        <v>5097</v>
      </c>
      <c r="F283" s="147" t="s">
        <v>5098</v>
      </c>
      <c r="G283" s="148" t="s">
        <v>3834</v>
      </c>
      <c r="H283" s="149">
        <v>1</v>
      </c>
      <c r="I283" s="150"/>
      <c r="J283" s="151">
        <f>ROUND(I283*H283,2)</f>
        <v>0</v>
      </c>
      <c r="K283" s="147" t="s">
        <v>3</v>
      </c>
      <c r="L283" s="35"/>
      <c r="M283" s="152" t="s">
        <v>3</v>
      </c>
      <c r="N283" s="153" t="s">
        <v>43</v>
      </c>
      <c r="O283" s="55"/>
      <c r="P283" s="154">
        <f>O283*H283</f>
        <v>0</v>
      </c>
      <c r="Q283" s="154">
        <v>0</v>
      </c>
      <c r="R283" s="154">
        <f>Q283*H283</f>
        <v>0</v>
      </c>
      <c r="S283" s="154">
        <v>0</v>
      </c>
      <c r="T283" s="155">
        <f>S283*H283</f>
        <v>0</v>
      </c>
      <c r="U283" s="34"/>
      <c r="V283" s="34"/>
      <c r="W283" s="34"/>
      <c r="X283" s="34"/>
      <c r="Y283" s="34"/>
      <c r="Z283" s="34"/>
      <c r="AA283" s="34"/>
      <c r="AB283" s="34"/>
      <c r="AC283" s="34"/>
      <c r="AD283" s="34"/>
      <c r="AE283" s="34"/>
      <c r="AR283" s="156" t="s">
        <v>93</v>
      </c>
      <c r="AT283" s="156" t="s">
        <v>157</v>
      </c>
      <c r="AU283" s="156" t="s">
        <v>90</v>
      </c>
      <c r="AY283" s="19" t="s">
        <v>154</v>
      </c>
      <c r="BE283" s="157">
        <f>IF(N283="základní",J283,0)</f>
        <v>0</v>
      </c>
      <c r="BF283" s="157">
        <f>IF(N283="snížená",J283,0)</f>
        <v>0</v>
      </c>
      <c r="BG283" s="157">
        <f>IF(N283="zákl. přenesená",J283,0)</f>
        <v>0</v>
      </c>
      <c r="BH283" s="157">
        <f>IF(N283="sníž. přenesená",J283,0)</f>
        <v>0</v>
      </c>
      <c r="BI283" s="157">
        <f>IF(N283="nulová",J283,0)</f>
        <v>0</v>
      </c>
      <c r="BJ283" s="19" t="s">
        <v>15</v>
      </c>
      <c r="BK283" s="157">
        <f>ROUND(I283*H283,2)</f>
        <v>0</v>
      </c>
      <c r="BL283" s="19" t="s">
        <v>93</v>
      </c>
      <c r="BM283" s="156" t="s">
        <v>1836</v>
      </c>
    </row>
    <row r="284" spans="2:63" s="12" customFormat="1" ht="20.85" customHeight="1">
      <c r="B284" s="131"/>
      <c r="D284" s="132" t="s">
        <v>71</v>
      </c>
      <c r="E284" s="142" t="s">
        <v>4262</v>
      </c>
      <c r="F284" s="142" t="s">
        <v>4939</v>
      </c>
      <c r="I284" s="134"/>
      <c r="J284" s="143">
        <f>BK284</f>
        <v>0</v>
      </c>
      <c r="L284" s="131"/>
      <c r="M284" s="136"/>
      <c r="N284" s="137"/>
      <c r="O284" s="137"/>
      <c r="P284" s="138">
        <f>SUM(P285:P304)</f>
        <v>0</v>
      </c>
      <c r="Q284" s="137"/>
      <c r="R284" s="138">
        <f>SUM(R285:R304)</f>
        <v>0</v>
      </c>
      <c r="S284" s="137"/>
      <c r="T284" s="139">
        <f>SUM(T285:T304)</f>
        <v>0</v>
      </c>
      <c r="AR284" s="132" t="s">
        <v>15</v>
      </c>
      <c r="AT284" s="140" t="s">
        <v>71</v>
      </c>
      <c r="AU284" s="140" t="s">
        <v>80</v>
      </c>
      <c r="AY284" s="132" t="s">
        <v>154</v>
      </c>
      <c r="BK284" s="141">
        <f>SUM(BK285:BK304)</f>
        <v>0</v>
      </c>
    </row>
    <row r="285" spans="1:65" s="2" customFormat="1" ht="24.15" customHeight="1">
      <c r="A285" s="34"/>
      <c r="B285" s="144"/>
      <c r="C285" s="145" t="s">
        <v>72</v>
      </c>
      <c r="D285" s="145" t="s">
        <v>157</v>
      </c>
      <c r="E285" s="146" t="s">
        <v>5099</v>
      </c>
      <c r="F285" s="147" t="s">
        <v>5100</v>
      </c>
      <c r="G285" s="148" t="s">
        <v>3834</v>
      </c>
      <c r="H285" s="149">
        <v>1</v>
      </c>
      <c r="I285" s="150"/>
      <c r="J285" s="151">
        <f aca="true" t="shared" si="70" ref="J285:J304">ROUND(I285*H285,2)</f>
        <v>0</v>
      </c>
      <c r="K285" s="147" t="s">
        <v>3</v>
      </c>
      <c r="L285" s="35"/>
      <c r="M285" s="152" t="s">
        <v>3</v>
      </c>
      <c r="N285" s="153" t="s">
        <v>43</v>
      </c>
      <c r="O285" s="55"/>
      <c r="P285" s="154">
        <f aca="true" t="shared" si="71" ref="P285:P304">O285*H285</f>
        <v>0</v>
      </c>
      <c r="Q285" s="154">
        <v>0</v>
      </c>
      <c r="R285" s="154">
        <f aca="true" t="shared" si="72" ref="R285:R304">Q285*H285</f>
        <v>0</v>
      </c>
      <c r="S285" s="154">
        <v>0</v>
      </c>
      <c r="T285" s="155">
        <f aca="true" t="shared" si="73" ref="T285:T304">S285*H285</f>
        <v>0</v>
      </c>
      <c r="U285" s="34"/>
      <c r="V285" s="34"/>
      <c r="W285" s="34"/>
      <c r="X285" s="34"/>
      <c r="Y285" s="34"/>
      <c r="Z285" s="34"/>
      <c r="AA285" s="34"/>
      <c r="AB285" s="34"/>
      <c r="AC285" s="34"/>
      <c r="AD285" s="34"/>
      <c r="AE285" s="34"/>
      <c r="AR285" s="156" t="s">
        <v>93</v>
      </c>
      <c r="AT285" s="156" t="s">
        <v>157</v>
      </c>
      <c r="AU285" s="156" t="s">
        <v>90</v>
      </c>
      <c r="AY285" s="19" t="s">
        <v>154</v>
      </c>
      <c r="BE285" s="157">
        <f aca="true" t="shared" si="74" ref="BE285:BE304">IF(N285="základní",J285,0)</f>
        <v>0</v>
      </c>
      <c r="BF285" s="157">
        <f aca="true" t="shared" si="75" ref="BF285:BF304">IF(N285="snížená",J285,0)</f>
        <v>0</v>
      </c>
      <c r="BG285" s="157">
        <f aca="true" t="shared" si="76" ref="BG285:BG304">IF(N285="zákl. přenesená",J285,0)</f>
        <v>0</v>
      </c>
      <c r="BH285" s="157">
        <f aca="true" t="shared" si="77" ref="BH285:BH304">IF(N285="sníž. přenesená",J285,0)</f>
        <v>0</v>
      </c>
      <c r="BI285" s="157">
        <f aca="true" t="shared" si="78" ref="BI285:BI304">IF(N285="nulová",J285,0)</f>
        <v>0</v>
      </c>
      <c r="BJ285" s="19" t="s">
        <v>15</v>
      </c>
      <c r="BK285" s="157">
        <f aca="true" t="shared" si="79" ref="BK285:BK304">ROUND(I285*H285,2)</f>
        <v>0</v>
      </c>
      <c r="BL285" s="19" t="s">
        <v>93</v>
      </c>
      <c r="BM285" s="156" t="s">
        <v>1846</v>
      </c>
    </row>
    <row r="286" spans="1:65" s="2" customFormat="1" ht="24.15" customHeight="1">
      <c r="A286" s="34"/>
      <c r="B286" s="144"/>
      <c r="C286" s="145" t="s">
        <v>72</v>
      </c>
      <c r="D286" s="145" t="s">
        <v>157</v>
      </c>
      <c r="E286" s="146" t="s">
        <v>5101</v>
      </c>
      <c r="F286" s="147" t="s">
        <v>5102</v>
      </c>
      <c r="G286" s="148" t="s">
        <v>3834</v>
      </c>
      <c r="H286" s="149">
        <v>1</v>
      </c>
      <c r="I286" s="150"/>
      <c r="J286" s="151">
        <f t="shared" si="70"/>
        <v>0</v>
      </c>
      <c r="K286" s="147" t="s">
        <v>3</v>
      </c>
      <c r="L286" s="35"/>
      <c r="M286" s="152" t="s">
        <v>3</v>
      </c>
      <c r="N286" s="153" t="s">
        <v>43</v>
      </c>
      <c r="O286" s="55"/>
      <c r="P286" s="154">
        <f t="shared" si="71"/>
        <v>0</v>
      </c>
      <c r="Q286" s="154">
        <v>0</v>
      </c>
      <c r="R286" s="154">
        <f t="shared" si="72"/>
        <v>0</v>
      </c>
      <c r="S286" s="154">
        <v>0</v>
      </c>
      <c r="T286" s="155">
        <f t="shared" si="73"/>
        <v>0</v>
      </c>
      <c r="U286" s="34"/>
      <c r="V286" s="34"/>
      <c r="W286" s="34"/>
      <c r="X286" s="34"/>
      <c r="Y286" s="34"/>
      <c r="Z286" s="34"/>
      <c r="AA286" s="34"/>
      <c r="AB286" s="34"/>
      <c r="AC286" s="34"/>
      <c r="AD286" s="34"/>
      <c r="AE286" s="34"/>
      <c r="AR286" s="156" t="s">
        <v>93</v>
      </c>
      <c r="AT286" s="156" t="s">
        <v>157</v>
      </c>
      <c r="AU286" s="156" t="s">
        <v>90</v>
      </c>
      <c r="AY286" s="19" t="s">
        <v>154</v>
      </c>
      <c r="BE286" s="157">
        <f t="shared" si="74"/>
        <v>0</v>
      </c>
      <c r="BF286" s="157">
        <f t="shared" si="75"/>
        <v>0</v>
      </c>
      <c r="BG286" s="157">
        <f t="shared" si="76"/>
        <v>0</v>
      </c>
      <c r="BH286" s="157">
        <f t="shared" si="77"/>
        <v>0</v>
      </c>
      <c r="BI286" s="157">
        <f t="shared" si="78"/>
        <v>0</v>
      </c>
      <c r="BJ286" s="19" t="s">
        <v>15</v>
      </c>
      <c r="BK286" s="157">
        <f t="shared" si="79"/>
        <v>0</v>
      </c>
      <c r="BL286" s="19" t="s">
        <v>93</v>
      </c>
      <c r="BM286" s="156" t="s">
        <v>1856</v>
      </c>
    </row>
    <row r="287" spans="1:65" s="2" customFormat="1" ht="24.15" customHeight="1">
      <c r="A287" s="34"/>
      <c r="B287" s="144"/>
      <c r="C287" s="145" t="s">
        <v>72</v>
      </c>
      <c r="D287" s="145" t="s">
        <v>157</v>
      </c>
      <c r="E287" s="146" t="s">
        <v>5103</v>
      </c>
      <c r="F287" s="147" t="s">
        <v>5104</v>
      </c>
      <c r="G287" s="148" t="s">
        <v>3834</v>
      </c>
      <c r="H287" s="149">
        <v>1</v>
      </c>
      <c r="I287" s="150"/>
      <c r="J287" s="151">
        <f t="shared" si="70"/>
        <v>0</v>
      </c>
      <c r="K287" s="147" t="s">
        <v>3</v>
      </c>
      <c r="L287" s="35"/>
      <c r="M287" s="152" t="s">
        <v>3</v>
      </c>
      <c r="N287" s="153" t="s">
        <v>43</v>
      </c>
      <c r="O287" s="55"/>
      <c r="P287" s="154">
        <f t="shared" si="71"/>
        <v>0</v>
      </c>
      <c r="Q287" s="154">
        <v>0</v>
      </c>
      <c r="R287" s="154">
        <f t="shared" si="72"/>
        <v>0</v>
      </c>
      <c r="S287" s="154">
        <v>0</v>
      </c>
      <c r="T287" s="155">
        <f t="shared" si="73"/>
        <v>0</v>
      </c>
      <c r="U287" s="34"/>
      <c r="V287" s="34"/>
      <c r="W287" s="34"/>
      <c r="X287" s="34"/>
      <c r="Y287" s="34"/>
      <c r="Z287" s="34"/>
      <c r="AA287" s="34"/>
      <c r="AB287" s="34"/>
      <c r="AC287" s="34"/>
      <c r="AD287" s="34"/>
      <c r="AE287" s="34"/>
      <c r="AR287" s="156" t="s">
        <v>93</v>
      </c>
      <c r="AT287" s="156" t="s">
        <v>157</v>
      </c>
      <c r="AU287" s="156" t="s">
        <v>90</v>
      </c>
      <c r="AY287" s="19" t="s">
        <v>154</v>
      </c>
      <c r="BE287" s="157">
        <f t="shared" si="74"/>
        <v>0</v>
      </c>
      <c r="BF287" s="157">
        <f t="shared" si="75"/>
        <v>0</v>
      </c>
      <c r="BG287" s="157">
        <f t="shared" si="76"/>
        <v>0</v>
      </c>
      <c r="BH287" s="157">
        <f t="shared" si="77"/>
        <v>0</v>
      </c>
      <c r="BI287" s="157">
        <f t="shared" si="78"/>
        <v>0</v>
      </c>
      <c r="BJ287" s="19" t="s">
        <v>15</v>
      </c>
      <c r="BK287" s="157">
        <f t="shared" si="79"/>
        <v>0</v>
      </c>
      <c r="BL287" s="19" t="s">
        <v>93</v>
      </c>
      <c r="BM287" s="156" t="s">
        <v>1864</v>
      </c>
    </row>
    <row r="288" spans="1:65" s="2" customFormat="1" ht="24.15" customHeight="1">
      <c r="A288" s="34"/>
      <c r="B288" s="144"/>
      <c r="C288" s="145" t="s">
        <v>72</v>
      </c>
      <c r="D288" s="145" t="s">
        <v>157</v>
      </c>
      <c r="E288" s="146" t="s">
        <v>5105</v>
      </c>
      <c r="F288" s="147" t="s">
        <v>5106</v>
      </c>
      <c r="G288" s="148" t="s">
        <v>3834</v>
      </c>
      <c r="H288" s="149">
        <v>1</v>
      </c>
      <c r="I288" s="150"/>
      <c r="J288" s="151">
        <f t="shared" si="70"/>
        <v>0</v>
      </c>
      <c r="K288" s="147" t="s">
        <v>3</v>
      </c>
      <c r="L288" s="35"/>
      <c r="M288" s="152" t="s">
        <v>3</v>
      </c>
      <c r="N288" s="153" t="s">
        <v>43</v>
      </c>
      <c r="O288" s="55"/>
      <c r="P288" s="154">
        <f t="shared" si="71"/>
        <v>0</v>
      </c>
      <c r="Q288" s="154">
        <v>0</v>
      </c>
      <c r="R288" s="154">
        <f t="shared" si="72"/>
        <v>0</v>
      </c>
      <c r="S288" s="154">
        <v>0</v>
      </c>
      <c r="T288" s="155">
        <f t="shared" si="73"/>
        <v>0</v>
      </c>
      <c r="U288" s="34"/>
      <c r="V288" s="34"/>
      <c r="W288" s="34"/>
      <c r="X288" s="34"/>
      <c r="Y288" s="34"/>
      <c r="Z288" s="34"/>
      <c r="AA288" s="34"/>
      <c r="AB288" s="34"/>
      <c r="AC288" s="34"/>
      <c r="AD288" s="34"/>
      <c r="AE288" s="34"/>
      <c r="AR288" s="156" t="s">
        <v>93</v>
      </c>
      <c r="AT288" s="156" t="s">
        <v>157</v>
      </c>
      <c r="AU288" s="156" t="s">
        <v>90</v>
      </c>
      <c r="AY288" s="19" t="s">
        <v>154</v>
      </c>
      <c r="BE288" s="157">
        <f t="shared" si="74"/>
        <v>0</v>
      </c>
      <c r="BF288" s="157">
        <f t="shared" si="75"/>
        <v>0</v>
      </c>
      <c r="BG288" s="157">
        <f t="shared" si="76"/>
        <v>0</v>
      </c>
      <c r="BH288" s="157">
        <f t="shared" si="77"/>
        <v>0</v>
      </c>
      <c r="BI288" s="157">
        <f t="shared" si="78"/>
        <v>0</v>
      </c>
      <c r="BJ288" s="19" t="s">
        <v>15</v>
      </c>
      <c r="BK288" s="157">
        <f t="shared" si="79"/>
        <v>0</v>
      </c>
      <c r="BL288" s="19" t="s">
        <v>93</v>
      </c>
      <c r="BM288" s="156" t="s">
        <v>1880</v>
      </c>
    </row>
    <row r="289" spans="1:65" s="2" customFormat="1" ht="24.15" customHeight="1">
      <c r="A289" s="34"/>
      <c r="B289" s="144"/>
      <c r="C289" s="145" t="s">
        <v>72</v>
      </c>
      <c r="D289" s="145" t="s">
        <v>157</v>
      </c>
      <c r="E289" s="146" t="s">
        <v>5107</v>
      </c>
      <c r="F289" s="147" t="s">
        <v>5108</v>
      </c>
      <c r="G289" s="148" t="s">
        <v>3834</v>
      </c>
      <c r="H289" s="149">
        <v>1</v>
      </c>
      <c r="I289" s="150"/>
      <c r="J289" s="151">
        <f t="shared" si="70"/>
        <v>0</v>
      </c>
      <c r="K289" s="147" t="s">
        <v>3</v>
      </c>
      <c r="L289" s="35"/>
      <c r="M289" s="152" t="s">
        <v>3</v>
      </c>
      <c r="N289" s="153" t="s">
        <v>43</v>
      </c>
      <c r="O289" s="55"/>
      <c r="P289" s="154">
        <f t="shared" si="71"/>
        <v>0</v>
      </c>
      <c r="Q289" s="154">
        <v>0</v>
      </c>
      <c r="R289" s="154">
        <f t="shared" si="72"/>
        <v>0</v>
      </c>
      <c r="S289" s="154">
        <v>0</v>
      </c>
      <c r="T289" s="155">
        <f t="shared" si="73"/>
        <v>0</v>
      </c>
      <c r="U289" s="34"/>
      <c r="V289" s="34"/>
      <c r="W289" s="34"/>
      <c r="X289" s="34"/>
      <c r="Y289" s="34"/>
      <c r="Z289" s="34"/>
      <c r="AA289" s="34"/>
      <c r="AB289" s="34"/>
      <c r="AC289" s="34"/>
      <c r="AD289" s="34"/>
      <c r="AE289" s="34"/>
      <c r="AR289" s="156" t="s">
        <v>93</v>
      </c>
      <c r="AT289" s="156" t="s">
        <v>157</v>
      </c>
      <c r="AU289" s="156" t="s">
        <v>90</v>
      </c>
      <c r="AY289" s="19" t="s">
        <v>154</v>
      </c>
      <c r="BE289" s="157">
        <f t="shared" si="74"/>
        <v>0</v>
      </c>
      <c r="BF289" s="157">
        <f t="shared" si="75"/>
        <v>0</v>
      </c>
      <c r="BG289" s="157">
        <f t="shared" si="76"/>
        <v>0</v>
      </c>
      <c r="BH289" s="157">
        <f t="shared" si="77"/>
        <v>0</v>
      </c>
      <c r="BI289" s="157">
        <f t="shared" si="78"/>
        <v>0</v>
      </c>
      <c r="BJ289" s="19" t="s">
        <v>15</v>
      </c>
      <c r="BK289" s="157">
        <f t="shared" si="79"/>
        <v>0</v>
      </c>
      <c r="BL289" s="19" t="s">
        <v>93</v>
      </c>
      <c r="BM289" s="156" t="s">
        <v>1891</v>
      </c>
    </row>
    <row r="290" spans="1:65" s="2" customFormat="1" ht="24.15" customHeight="1">
      <c r="A290" s="34"/>
      <c r="B290" s="144"/>
      <c r="C290" s="145" t="s">
        <v>72</v>
      </c>
      <c r="D290" s="145" t="s">
        <v>157</v>
      </c>
      <c r="E290" s="146" t="s">
        <v>5109</v>
      </c>
      <c r="F290" s="147" t="s">
        <v>5110</v>
      </c>
      <c r="G290" s="148" t="s">
        <v>3834</v>
      </c>
      <c r="H290" s="149">
        <v>1</v>
      </c>
      <c r="I290" s="150"/>
      <c r="J290" s="151">
        <f t="shared" si="70"/>
        <v>0</v>
      </c>
      <c r="K290" s="147" t="s">
        <v>3</v>
      </c>
      <c r="L290" s="35"/>
      <c r="M290" s="152" t="s">
        <v>3</v>
      </c>
      <c r="N290" s="153" t="s">
        <v>43</v>
      </c>
      <c r="O290" s="55"/>
      <c r="P290" s="154">
        <f t="shared" si="71"/>
        <v>0</v>
      </c>
      <c r="Q290" s="154">
        <v>0</v>
      </c>
      <c r="R290" s="154">
        <f t="shared" si="72"/>
        <v>0</v>
      </c>
      <c r="S290" s="154">
        <v>0</v>
      </c>
      <c r="T290" s="155">
        <f t="shared" si="73"/>
        <v>0</v>
      </c>
      <c r="U290" s="34"/>
      <c r="V290" s="34"/>
      <c r="W290" s="34"/>
      <c r="X290" s="34"/>
      <c r="Y290" s="34"/>
      <c r="Z290" s="34"/>
      <c r="AA290" s="34"/>
      <c r="AB290" s="34"/>
      <c r="AC290" s="34"/>
      <c r="AD290" s="34"/>
      <c r="AE290" s="34"/>
      <c r="AR290" s="156" t="s">
        <v>93</v>
      </c>
      <c r="AT290" s="156" t="s">
        <v>157</v>
      </c>
      <c r="AU290" s="156" t="s">
        <v>90</v>
      </c>
      <c r="AY290" s="19" t="s">
        <v>154</v>
      </c>
      <c r="BE290" s="157">
        <f t="shared" si="74"/>
        <v>0</v>
      </c>
      <c r="BF290" s="157">
        <f t="shared" si="75"/>
        <v>0</v>
      </c>
      <c r="BG290" s="157">
        <f t="shared" si="76"/>
        <v>0</v>
      </c>
      <c r="BH290" s="157">
        <f t="shared" si="77"/>
        <v>0</v>
      </c>
      <c r="BI290" s="157">
        <f t="shared" si="78"/>
        <v>0</v>
      </c>
      <c r="BJ290" s="19" t="s">
        <v>15</v>
      </c>
      <c r="BK290" s="157">
        <f t="shared" si="79"/>
        <v>0</v>
      </c>
      <c r="BL290" s="19" t="s">
        <v>93</v>
      </c>
      <c r="BM290" s="156" t="s">
        <v>1905</v>
      </c>
    </row>
    <row r="291" spans="1:65" s="2" customFormat="1" ht="24.15" customHeight="1">
      <c r="A291" s="34"/>
      <c r="B291" s="144"/>
      <c r="C291" s="145" t="s">
        <v>72</v>
      </c>
      <c r="D291" s="145" t="s">
        <v>157</v>
      </c>
      <c r="E291" s="146" t="s">
        <v>5111</v>
      </c>
      <c r="F291" s="147" t="s">
        <v>5112</v>
      </c>
      <c r="G291" s="148" t="s">
        <v>3834</v>
      </c>
      <c r="H291" s="149">
        <v>1</v>
      </c>
      <c r="I291" s="150"/>
      <c r="J291" s="151">
        <f t="shared" si="70"/>
        <v>0</v>
      </c>
      <c r="K291" s="147" t="s">
        <v>3</v>
      </c>
      <c r="L291" s="35"/>
      <c r="M291" s="152" t="s">
        <v>3</v>
      </c>
      <c r="N291" s="153" t="s">
        <v>43</v>
      </c>
      <c r="O291" s="55"/>
      <c r="P291" s="154">
        <f t="shared" si="71"/>
        <v>0</v>
      </c>
      <c r="Q291" s="154">
        <v>0</v>
      </c>
      <c r="R291" s="154">
        <f t="shared" si="72"/>
        <v>0</v>
      </c>
      <c r="S291" s="154">
        <v>0</v>
      </c>
      <c r="T291" s="155">
        <f t="shared" si="73"/>
        <v>0</v>
      </c>
      <c r="U291" s="34"/>
      <c r="V291" s="34"/>
      <c r="W291" s="34"/>
      <c r="X291" s="34"/>
      <c r="Y291" s="34"/>
      <c r="Z291" s="34"/>
      <c r="AA291" s="34"/>
      <c r="AB291" s="34"/>
      <c r="AC291" s="34"/>
      <c r="AD291" s="34"/>
      <c r="AE291" s="34"/>
      <c r="AR291" s="156" t="s">
        <v>93</v>
      </c>
      <c r="AT291" s="156" t="s">
        <v>157</v>
      </c>
      <c r="AU291" s="156" t="s">
        <v>90</v>
      </c>
      <c r="AY291" s="19" t="s">
        <v>154</v>
      </c>
      <c r="BE291" s="157">
        <f t="shared" si="74"/>
        <v>0</v>
      </c>
      <c r="BF291" s="157">
        <f t="shared" si="75"/>
        <v>0</v>
      </c>
      <c r="BG291" s="157">
        <f t="shared" si="76"/>
        <v>0</v>
      </c>
      <c r="BH291" s="157">
        <f t="shared" si="77"/>
        <v>0</v>
      </c>
      <c r="BI291" s="157">
        <f t="shared" si="78"/>
        <v>0</v>
      </c>
      <c r="BJ291" s="19" t="s">
        <v>15</v>
      </c>
      <c r="BK291" s="157">
        <f t="shared" si="79"/>
        <v>0</v>
      </c>
      <c r="BL291" s="19" t="s">
        <v>93</v>
      </c>
      <c r="BM291" s="156" t="s">
        <v>1915</v>
      </c>
    </row>
    <row r="292" spans="1:65" s="2" customFormat="1" ht="24.15" customHeight="1">
      <c r="A292" s="34"/>
      <c r="B292" s="144"/>
      <c r="C292" s="145" t="s">
        <v>72</v>
      </c>
      <c r="D292" s="145" t="s">
        <v>157</v>
      </c>
      <c r="E292" s="146" t="s">
        <v>5113</v>
      </c>
      <c r="F292" s="147" t="s">
        <v>5114</v>
      </c>
      <c r="G292" s="148" t="s">
        <v>3834</v>
      </c>
      <c r="H292" s="149">
        <v>1</v>
      </c>
      <c r="I292" s="150"/>
      <c r="J292" s="151">
        <f t="shared" si="70"/>
        <v>0</v>
      </c>
      <c r="K292" s="147" t="s">
        <v>3</v>
      </c>
      <c r="L292" s="35"/>
      <c r="M292" s="152" t="s">
        <v>3</v>
      </c>
      <c r="N292" s="153" t="s">
        <v>43</v>
      </c>
      <c r="O292" s="55"/>
      <c r="P292" s="154">
        <f t="shared" si="71"/>
        <v>0</v>
      </c>
      <c r="Q292" s="154">
        <v>0</v>
      </c>
      <c r="R292" s="154">
        <f t="shared" si="72"/>
        <v>0</v>
      </c>
      <c r="S292" s="154">
        <v>0</v>
      </c>
      <c r="T292" s="155">
        <f t="shared" si="73"/>
        <v>0</v>
      </c>
      <c r="U292" s="34"/>
      <c r="V292" s="34"/>
      <c r="W292" s="34"/>
      <c r="X292" s="34"/>
      <c r="Y292" s="34"/>
      <c r="Z292" s="34"/>
      <c r="AA292" s="34"/>
      <c r="AB292" s="34"/>
      <c r="AC292" s="34"/>
      <c r="AD292" s="34"/>
      <c r="AE292" s="34"/>
      <c r="AR292" s="156" t="s">
        <v>93</v>
      </c>
      <c r="AT292" s="156" t="s">
        <v>157</v>
      </c>
      <c r="AU292" s="156" t="s">
        <v>90</v>
      </c>
      <c r="AY292" s="19" t="s">
        <v>154</v>
      </c>
      <c r="BE292" s="157">
        <f t="shared" si="74"/>
        <v>0</v>
      </c>
      <c r="BF292" s="157">
        <f t="shared" si="75"/>
        <v>0</v>
      </c>
      <c r="BG292" s="157">
        <f t="shared" si="76"/>
        <v>0</v>
      </c>
      <c r="BH292" s="157">
        <f t="shared" si="77"/>
        <v>0</v>
      </c>
      <c r="BI292" s="157">
        <f t="shared" si="78"/>
        <v>0</v>
      </c>
      <c r="BJ292" s="19" t="s">
        <v>15</v>
      </c>
      <c r="BK292" s="157">
        <f t="shared" si="79"/>
        <v>0</v>
      </c>
      <c r="BL292" s="19" t="s">
        <v>93</v>
      </c>
      <c r="BM292" s="156" t="s">
        <v>1928</v>
      </c>
    </row>
    <row r="293" spans="1:65" s="2" customFormat="1" ht="24.15" customHeight="1">
      <c r="A293" s="34"/>
      <c r="B293" s="144"/>
      <c r="C293" s="145" t="s">
        <v>72</v>
      </c>
      <c r="D293" s="145" t="s">
        <v>157</v>
      </c>
      <c r="E293" s="146" t="s">
        <v>5115</v>
      </c>
      <c r="F293" s="147" t="s">
        <v>5116</v>
      </c>
      <c r="G293" s="148" t="s">
        <v>3834</v>
      </c>
      <c r="H293" s="149">
        <v>3</v>
      </c>
      <c r="I293" s="150"/>
      <c r="J293" s="151">
        <f t="shared" si="70"/>
        <v>0</v>
      </c>
      <c r="K293" s="147" t="s">
        <v>3</v>
      </c>
      <c r="L293" s="35"/>
      <c r="M293" s="152" t="s">
        <v>3</v>
      </c>
      <c r="N293" s="153" t="s">
        <v>43</v>
      </c>
      <c r="O293" s="55"/>
      <c r="P293" s="154">
        <f t="shared" si="71"/>
        <v>0</v>
      </c>
      <c r="Q293" s="154">
        <v>0</v>
      </c>
      <c r="R293" s="154">
        <f t="shared" si="72"/>
        <v>0</v>
      </c>
      <c r="S293" s="154">
        <v>0</v>
      </c>
      <c r="T293" s="155">
        <f t="shared" si="73"/>
        <v>0</v>
      </c>
      <c r="U293" s="34"/>
      <c r="V293" s="34"/>
      <c r="W293" s="34"/>
      <c r="X293" s="34"/>
      <c r="Y293" s="34"/>
      <c r="Z293" s="34"/>
      <c r="AA293" s="34"/>
      <c r="AB293" s="34"/>
      <c r="AC293" s="34"/>
      <c r="AD293" s="34"/>
      <c r="AE293" s="34"/>
      <c r="AR293" s="156" t="s">
        <v>93</v>
      </c>
      <c r="AT293" s="156" t="s">
        <v>157</v>
      </c>
      <c r="AU293" s="156" t="s">
        <v>90</v>
      </c>
      <c r="AY293" s="19" t="s">
        <v>154</v>
      </c>
      <c r="BE293" s="157">
        <f t="shared" si="74"/>
        <v>0</v>
      </c>
      <c r="BF293" s="157">
        <f t="shared" si="75"/>
        <v>0</v>
      </c>
      <c r="BG293" s="157">
        <f t="shared" si="76"/>
        <v>0</v>
      </c>
      <c r="BH293" s="157">
        <f t="shared" si="77"/>
        <v>0</v>
      </c>
      <c r="BI293" s="157">
        <f t="shared" si="78"/>
        <v>0</v>
      </c>
      <c r="BJ293" s="19" t="s">
        <v>15</v>
      </c>
      <c r="BK293" s="157">
        <f t="shared" si="79"/>
        <v>0</v>
      </c>
      <c r="BL293" s="19" t="s">
        <v>93</v>
      </c>
      <c r="BM293" s="156" t="s">
        <v>1941</v>
      </c>
    </row>
    <row r="294" spans="1:65" s="2" customFormat="1" ht="24.15" customHeight="1">
      <c r="A294" s="34"/>
      <c r="B294" s="144"/>
      <c r="C294" s="145" t="s">
        <v>72</v>
      </c>
      <c r="D294" s="145" t="s">
        <v>157</v>
      </c>
      <c r="E294" s="146" t="s">
        <v>5117</v>
      </c>
      <c r="F294" s="147" t="s">
        <v>5118</v>
      </c>
      <c r="G294" s="148" t="s">
        <v>3834</v>
      </c>
      <c r="H294" s="149">
        <v>4</v>
      </c>
      <c r="I294" s="150"/>
      <c r="J294" s="151">
        <f t="shared" si="70"/>
        <v>0</v>
      </c>
      <c r="K294" s="147" t="s">
        <v>3</v>
      </c>
      <c r="L294" s="35"/>
      <c r="M294" s="152" t="s">
        <v>3</v>
      </c>
      <c r="N294" s="153" t="s">
        <v>43</v>
      </c>
      <c r="O294" s="55"/>
      <c r="P294" s="154">
        <f t="shared" si="71"/>
        <v>0</v>
      </c>
      <c r="Q294" s="154">
        <v>0</v>
      </c>
      <c r="R294" s="154">
        <f t="shared" si="72"/>
        <v>0</v>
      </c>
      <c r="S294" s="154">
        <v>0</v>
      </c>
      <c r="T294" s="155">
        <f t="shared" si="73"/>
        <v>0</v>
      </c>
      <c r="U294" s="34"/>
      <c r="V294" s="34"/>
      <c r="W294" s="34"/>
      <c r="X294" s="34"/>
      <c r="Y294" s="34"/>
      <c r="Z294" s="34"/>
      <c r="AA294" s="34"/>
      <c r="AB294" s="34"/>
      <c r="AC294" s="34"/>
      <c r="AD294" s="34"/>
      <c r="AE294" s="34"/>
      <c r="AR294" s="156" t="s">
        <v>93</v>
      </c>
      <c r="AT294" s="156" t="s">
        <v>157</v>
      </c>
      <c r="AU294" s="156" t="s">
        <v>90</v>
      </c>
      <c r="AY294" s="19" t="s">
        <v>154</v>
      </c>
      <c r="BE294" s="157">
        <f t="shared" si="74"/>
        <v>0</v>
      </c>
      <c r="BF294" s="157">
        <f t="shared" si="75"/>
        <v>0</v>
      </c>
      <c r="BG294" s="157">
        <f t="shared" si="76"/>
        <v>0</v>
      </c>
      <c r="BH294" s="157">
        <f t="shared" si="77"/>
        <v>0</v>
      </c>
      <c r="BI294" s="157">
        <f t="shared" si="78"/>
        <v>0</v>
      </c>
      <c r="BJ294" s="19" t="s">
        <v>15</v>
      </c>
      <c r="BK294" s="157">
        <f t="shared" si="79"/>
        <v>0</v>
      </c>
      <c r="BL294" s="19" t="s">
        <v>93</v>
      </c>
      <c r="BM294" s="156" t="s">
        <v>1955</v>
      </c>
    </row>
    <row r="295" spans="1:65" s="2" customFormat="1" ht="24.15" customHeight="1">
      <c r="A295" s="34"/>
      <c r="B295" s="144"/>
      <c r="C295" s="145" t="s">
        <v>72</v>
      </c>
      <c r="D295" s="145" t="s">
        <v>157</v>
      </c>
      <c r="E295" s="146" t="s">
        <v>5119</v>
      </c>
      <c r="F295" s="147" t="s">
        <v>5120</v>
      </c>
      <c r="G295" s="148" t="s">
        <v>3834</v>
      </c>
      <c r="H295" s="149">
        <v>12</v>
      </c>
      <c r="I295" s="150"/>
      <c r="J295" s="151">
        <f t="shared" si="70"/>
        <v>0</v>
      </c>
      <c r="K295" s="147" t="s">
        <v>3</v>
      </c>
      <c r="L295" s="35"/>
      <c r="M295" s="152" t="s">
        <v>3</v>
      </c>
      <c r="N295" s="153" t="s">
        <v>43</v>
      </c>
      <c r="O295" s="55"/>
      <c r="P295" s="154">
        <f t="shared" si="71"/>
        <v>0</v>
      </c>
      <c r="Q295" s="154">
        <v>0</v>
      </c>
      <c r="R295" s="154">
        <f t="shared" si="72"/>
        <v>0</v>
      </c>
      <c r="S295" s="154">
        <v>0</v>
      </c>
      <c r="T295" s="155">
        <f t="shared" si="73"/>
        <v>0</v>
      </c>
      <c r="U295" s="34"/>
      <c r="V295" s="34"/>
      <c r="W295" s="34"/>
      <c r="X295" s="34"/>
      <c r="Y295" s="34"/>
      <c r="Z295" s="34"/>
      <c r="AA295" s="34"/>
      <c r="AB295" s="34"/>
      <c r="AC295" s="34"/>
      <c r="AD295" s="34"/>
      <c r="AE295" s="34"/>
      <c r="AR295" s="156" t="s">
        <v>93</v>
      </c>
      <c r="AT295" s="156" t="s">
        <v>157</v>
      </c>
      <c r="AU295" s="156" t="s">
        <v>90</v>
      </c>
      <c r="AY295" s="19" t="s">
        <v>154</v>
      </c>
      <c r="BE295" s="157">
        <f t="shared" si="74"/>
        <v>0</v>
      </c>
      <c r="BF295" s="157">
        <f t="shared" si="75"/>
        <v>0</v>
      </c>
      <c r="BG295" s="157">
        <f t="shared" si="76"/>
        <v>0</v>
      </c>
      <c r="BH295" s="157">
        <f t="shared" si="77"/>
        <v>0</v>
      </c>
      <c r="BI295" s="157">
        <f t="shared" si="78"/>
        <v>0</v>
      </c>
      <c r="BJ295" s="19" t="s">
        <v>15</v>
      </c>
      <c r="BK295" s="157">
        <f t="shared" si="79"/>
        <v>0</v>
      </c>
      <c r="BL295" s="19" t="s">
        <v>93</v>
      </c>
      <c r="BM295" s="156" t="s">
        <v>1963</v>
      </c>
    </row>
    <row r="296" spans="1:65" s="2" customFormat="1" ht="24.15" customHeight="1">
      <c r="A296" s="34"/>
      <c r="B296" s="144"/>
      <c r="C296" s="145" t="s">
        <v>72</v>
      </c>
      <c r="D296" s="145" t="s">
        <v>157</v>
      </c>
      <c r="E296" s="146" t="s">
        <v>5121</v>
      </c>
      <c r="F296" s="147" t="s">
        <v>5122</v>
      </c>
      <c r="G296" s="148" t="s">
        <v>3834</v>
      </c>
      <c r="H296" s="149">
        <v>1</v>
      </c>
      <c r="I296" s="150"/>
      <c r="J296" s="151">
        <f t="shared" si="70"/>
        <v>0</v>
      </c>
      <c r="K296" s="147" t="s">
        <v>3</v>
      </c>
      <c r="L296" s="35"/>
      <c r="M296" s="152" t="s">
        <v>3</v>
      </c>
      <c r="N296" s="153" t="s">
        <v>43</v>
      </c>
      <c r="O296" s="55"/>
      <c r="P296" s="154">
        <f t="shared" si="71"/>
        <v>0</v>
      </c>
      <c r="Q296" s="154">
        <v>0</v>
      </c>
      <c r="R296" s="154">
        <f t="shared" si="72"/>
        <v>0</v>
      </c>
      <c r="S296" s="154">
        <v>0</v>
      </c>
      <c r="T296" s="155">
        <f t="shared" si="73"/>
        <v>0</v>
      </c>
      <c r="U296" s="34"/>
      <c r="V296" s="34"/>
      <c r="W296" s="34"/>
      <c r="X296" s="34"/>
      <c r="Y296" s="34"/>
      <c r="Z296" s="34"/>
      <c r="AA296" s="34"/>
      <c r="AB296" s="34"/>
      <c r="AC296" s="34"/>
      <c r="AD296" s="34"/>
      <c r="AE296" s="34"/>
      <c r="AR296" s="156" t="s">
        <v>93</v>
      </c>
      <c r="AT296" s="156" t="s">
        <v>157</v>
      </c>
      <c r="AU296" s="156" t="s">
        <v>90</v>
      </c>
      <c r="AY296" s="19" t="s">
        <v>154</v>
      </c>
      <c r="BE296" s="157">
        <f t="shared" si="74"/>
        <v>0</v>
      </c>
      <c r="BF296" s="157">
        <f t="shared" si="75"/>
        <v>0</v>
      </c>
      <c r="BG296" s="157">
        <f t="shared" si="76"/>
        <v>0</v>
      </c>
      <c r="BH296" s="157">
        <f t="shared" si="77"/>
        <v>0</v>
      </c>
      <c r="BI296" s="157">
        <f t="shared" si="78"/>
        <v>0</v>
      </c>
      <c r="BJ296" s="19" t="s">
        <v>15</v>
      </c>
      <c r="BK296" s="157">
        <f t="shared" si="79"/>
        <v>0</v>
      </c>
      <c r="BL296" s="19" t="s">
        <v>93</v>
      </c>
      <c r="BM296" s="156" t="s">
        <v>1979</v>
      </c>
    </row>
    <row r="297" spans="1:65" s="2" customFormat="1" ht="24.15" customHeight="1">
      <c r="A297" s="34"/>
      <c r="B297" s="144"/>
      <c r="C297" s="145" t="s">
        <v>72</v>
      </c>
      <c r="D297" s="145" t="s">
        <v>157</v>
      </c>
      <c r="E297" s="146" t="s">
        <v>5123</v>
      </c>
      <c r="F297" s="147" t="s">
        <v>5124</v>
      </c>
      <c r="G297" s="148" t="s">
        <v>3834</v>
      </c>
      <c r="H297" s="149">
        <v>2</v>
      </c>
      <c r="I297" s="150"/>
      <c r="J297" s="151">
        <f t="shared" si="70"/>
        <v>0</v>
      </c>
      <c r="K297" s="147" t="s">
        <v>3</v>
      </c>
      <c r="L297" s="35"/>
      <c r="M297" s="152" t="s">
        <v>3</v>
      </c>
      <c r="N297" s="153" t="s">
        <v>43</v>
      </c>
      <c r="O297" s="55"/>
      <c r="P297" s="154">
        <f t="shared" si="71"/>
        <v>0</v>
      </c>
      <c r="Q297" s="154">
        <v>0</v>
      </c>
      <c r="R297" s="154">
        <f t="shared" si="72"/>
        <v>0</v>
      </c>
      <c r="S297" s="154">
        <v>0</v>
      </c>
      <c r="T297" s="155">
        <f t="shared" si="73"/>
        <v>0</v>
      </c>
      <c r="U297" s="34"/>
      <c r="V297" s="34"/>
      <c r="W297" s="34"/>
      <c r="X297" s="34"/>
      <c r="Y297" s="34"/>
      <c r="Z297" s="34"/>
      <c r="AA297" s="34"/>
      <c r="AB297" s="34"/>
      <c r="AC297" s="34"/>
      <c r="AD297" s="34"/>
      <c r="AE297" s="34"/>
      <c r="AR297" s="156" t="s">
        <v>93</v>
      </c>
      <c r="AT297" s="156" t="s">
        <v>157</v>
      </c>
      <c r="AU297" s="156" t="s">
        <v>90</v>
      </c>
      <c r="AY297" s="19" t="s">
        <v>154</v>
      </c>
      <c r="BE297" s="157">
        <f t="shared" si="74"/>
        <v>0</v>
      </c>
      <c r="BF297" s="157">
        <f t="shared" si="75"/>
        <v>0</v>
      </c>
      <c r="BG297" s="157">
        <f t="shared" si="76"/>
        <v>0</v>
      </c>
      <c r="BH297" s="157">
        <f t="shared" si="77"/>
        <v>0</v>
      </c>
      <c r="BI297" s="157">
        <f t="shared" si="78"/>
        <v>0</v>
      </c>
      <c r="BJ297" s="19" t="s">
        <v>15</v>
      </c>
      <c r="BK297" s="157">
        <f t="shared" si="79"/>
        <v>0</v>
      </c>
      <c r="BL297" s="19" t="s">
        <v>93</v>
      </c>
      <c r="BM297" s="156" t="s">
        <v>1988</v>
      </c>
    </row>
    <row r="298" spans="1:65" s="2" customFormat="1" ht="24.15" customHeight="1">
      <c r="A298" s="34"/>
      <c r="B298" s="144"/>
      <c r="C298" s="145" t="s">
        <v>72</v>
      </c>
      <c r="D298" s="145" t="s">
        <v>157</v>
      </c>
      <c r="E298" s="146" t="s">
        <v>5125</v>
      </c>
      <c r="F298" s="147" t="s">
        <v>5126</v>
      </c>
      <c r="G298" s="148" t="s">
        <v>3834</v>
      </c>
      <c r="H298" s="149">
        <v>1</v>
      </c>
      <c r="I298" s="150"/>
      <c r="J298" s="151">
        <f t="shared" si="70"/>
        <v>0</v>
      </c>
      <c r="K298" s="147" t="s">
        <v>3</v>
      </c>
      <c r="L298" s="35"/>
      <c r="M298" s="152" t="s">
        <v>3</v>
      </c>
      <c r="N298" s="153" t="s">
        <v>43</v>
      </c>
      <c r="O298" s="55"/>
      <c r="P298" s="154">
        <f t="shared" si="71"/>
        <v>0</v>
      </c>
      <c r="Q298" s="154">
        <v>0</v>
      </c>
      <c r="R298" s="154">
        <f t="shared" si="72"/>
        <v>0</v>
      </c>
      <c r="S298" s="154">
        <v>0</v>
      </c>
      <c r="T298" s="155">
        <f t="shared" si="73"/>
        <v>0</v>
      </c>
      <c r="U298" s="34"/>
      <c r="V298" s="34"/>
      <c r="W298" s="34"/>
      <c r="X298" s="34"/>
      <c r="Y298" s="34"/>
      <c r="Z298" s="34"/>
      <c r="AA298" s="34"/>
      <c r="AB298" s="34"/>
      <c r="AC298" s="34"/>
      <c r="AD298" s="34"/>
      <c r="AE298" s="34"/>
      <c r="AR298" s="156" t="s">
        <v>93</v>
      </c>
      <c r="AT298" s="156" t="s">
        <v>157</v>
      </c>
      <c r="AU298" s="156" t="s">
        <v>90</v>
      </c>
      <c r="AY298" s="19" t="s">
        <v>154</v>
      </c>
      <c r="BE298" s="157">
        <f t="shared" si="74"/>
        <v>0</v>
      </c>
      <c r="BF298" s="157">
        <f t="shared" si="75"/>
        <v>0</v>
      </c>
      <c r="BG298" s="157">
        <f t="shared" si="76"/>
        <v>0</v>
      </c>
      <c r="BH298" s="157">
        <f t="shared" si="77"/>
        <v>0</v>
      </c>
      <c r="BI298" s="157">
        <f t="shared" si="78"/>
        <v>0</v>
      </c>
      <c r="BJ298" s="19" t="s">
        <v>15</v>
      </c>
      <c r="BK298" s="157">
        <f t="shared" si="79"/>
        <v>0</v>
      </c>
      <c r="BL298" s="19" t="s">
        <v>93</v>
      </c>
      <c r="BM298" s="156" t="s">
        <v>1996</v>
      </c>
    </row>
    <row r="299" spans="1:65" s="2" customFormat="1" ht="33" customHeight="1">
      <c r="A299" s="34"/>
      <c r="B299" s="144"/>
      <c r="C299" s="145" t="s">
        <v>72</v>
      </c>
      <c r="D299" s="145" t="s">
        <v>157</v>
      </c>
      <c r="E299" s="146" t="s">
        <v>5127</v>
      </c>
      <c r="F299" s="147" t="s">
        <v>5128</v>
      </c>
      <c r="G299" s="148" t="s">
        <v>3834</v>
      </c>
      <c r="H299" s="149">
        <v>1</v>
      </c>
      <c r="I299" s="150"/>
      <c r="J299" s="151">
        <f t="shared" si="70"/>
        <v>0</v>
      </c>
      <c r="K299" s="147" t="s">
        <v>3</v>
      </c>
      <c r="L299" s="35"/>
      <c r="M299" s="152" t="s">
        <v>3</v>
      </c>
      <c r="N299" s="153" t="s">
        <v>43</v>
      </c>
      <c r="O299" s="55"/>
      <c r="P299" s="154">
        <f t="shared" si="71"/>
        <v>0</v>
      </c>
      <c r="Q299" s="154">
        <v>0</v>
      </c>
      <c r="R299" s="154">
        <f t="shared" si="72"/>
        <v>0</v>
      </c>
      <c r="S299" s="154">
        <v>0</v>
      </c>
      <c r="T299" s="155">
        <f t="shared" si="73"/>
        <v>0</v>
      </c>
      <c r="U299" s="34"/>
      <c r="V299" s="34"/>
      <c r="W299" s="34"/>
      <c r="X299" s="34"/>
      <c r="Y299" s="34"/>
      <c r="Z299" s="34"/>
      <c r="AA299" s="34"/>
      <c r="AB299" s="34"/>
      <c r="AC299" s="34"/>
      <c r="AD299" s="34"/>
      <c r="AE299" s="34"/>
      <c r="AR299" s="156" t="s">
        <v>93</v>
      </c>
      <c r="AT299" s="156" t="s">
        <v>157</v>
      </c>
      <c r="AU299" s="156" t="s">
        <v>90</v>
      </c>
      <c r="AY299" s="19" t="s">
        <v>154</v>
      </c>
      <c r="BE299" s="157">
        <f t="shared" si="74"/>
        <v>0</v>
      </c>
      <c r="BF299" s="157">
        <f t="shared" si="75"/>
        <v>0</v>
      </c>
      <c r="BG299" s="157">
        <f t="shared" si="76"/>
        <v>0</v>
      </c>
      <c r="BH299" s="157">
        <f t="shared" si="77"/>
        <v>0</v>
      </c>
      <c r="BI299" s="157">
        <f t="shared" si="78"/>
        <v>0</v>
      </c>
      <c r="BJ299" s="19" t="s">
        <v>15</v>
      </c>
      <c r="BK299" s="157">
        <f t="shared" si="79"/>
        <v>0</v>
      </c>
      <c r="BL299" s="19" t="s">
        <v>93</v>
      </c>
      <c r="BM299" s="156" t="s">
        <v>2005</v>
      </c>
    </row>
    <row r="300" spans="1:65" s="2" customFormat="1" ht="24.15" customHeight="1">
      <c r="A300" s="34"/>
      <c r="B300" s="144"/>
      <c r="C300" s="145" t="s">
        <v>72</v>
      </c>
      <c r="D300" s="145" t="s">
        <v>157</v>
      </c>
      <c r="E300" s="146" t="s">
        <v>5129</v>
      </c>
      <c r="F300" s="147" t="s">
        <v>5130</v>
      </c>
      <c r="G300" s="148" t="s">
        <v>3834</v>
      </c>
      <c r="H300" s="149">
        <v>11</v>
      </c>
      <c r="I300" s="150"/>
      <c r="J300" s="151">
        <f t="shared" si="70"/>
        <v>0</v>
      </c>
      <c r="K300" s="147" t="s">
        <v>3</v>
      </c>
      <c r="L300" s="35"/>
      <c r="M300" s="152" t="s">
        <v>3</v>
      </c>
      <c r="N300" s="153" t="s">
        <v>43</v>
      </c>
      <c r="O300" s="55"/>
      <c r="P300" s="154">
        <f t="shared" si="71"/>
        <v>0</v>
      </c>
      <c r="Q300" s="154">
        <v>0</v>
      </c>
      <c r="R300" s="154">
        <f t="shared" si="72"/>
        <v>0</v>
      </c>
      <c r="S300" s="154">
        <v>0</v>
      </c>
      <c r="T300" s="155">
        <f t="shared" si="73"/>
        <v>0</v>
      </c>
      <c r="U300" s="34"/>
      <c r="V300" s="34"/>
      <c r="W300" s="34"/>
      <c r="X300" s="34"/>
      <c r="Y300" s="34"/>
      <c r="Z300" s="34"/>
      <c r="AA300" s="34"/>
      <c r="AB300" s="34"/>
      <c r="AC300" s="34"/>
      <c r="AD300" s="34"/>
      <c r="AE300" s="34"/>
      <c r="AR300" s="156" t="s">
        <v>93</v>
      </c>
      <c r="AT300" s="156" t="s">
        <v>157</v>
      </c>
      <c r="AU300" s="156" t="s">
        <v>90</v>
      </c>
      <c r="AY300" s="19" t="s">
        <v>154</v>
      </c>
      <c r="BE300" s="157">
        <f t="shared" si="74"/>
        <v>0</v>
      </c>
      <c r="BF300" s="157">
        <f t="shared" si="75"/>
        <v>0</v>
      </c>
      <c r="BG300" s="157">
        <f t="shared" si="76"/>
        <v>0</v>
      </c>
      <c r="BH300" s="157">
        <f t="shared" si="77"/>
        <v>0</v>
      </c>
      <c r="BI300" s="157">
        <f t="shared" si="78"/>
        <v>0</v>
      </c>
      <c r="BJ300" s="19" t="s">
        <v>15</v>
      </c>
      <c r="BK300" s="157">
        <f t="shared" si="79"/>
        <v>0</v>
      </c>
      <c r="BL300" s="19" t="s">
        <v>93</v>
      </c>
      <c r="BM300" s="156" t="s">
        <v>2012</v>
      </c>
    </row>
    <row r="301" spans="1:65" s="2" customFormat="1" ht="24.15" customHeight="1">
      <c r="A301" s="34"/>
      <c r="B301" s="144"/>
      <c r="C301" s="145" t="s">
        <v>72</v>
      </c>
      <c r="D301" s="145" t="s">
        <v>157</v>
      </c>
      <c r="E301" s="146" t="s">
        <v>5131</v>
      </c>
      <c r="F301" s="147" t="s">
        <v>5132</v>
      </c>
      <c r="G301" s="148" t="s">
        <v>3834</v>
      </c>
      <c r="H301" s="149">
        <v>1</v>
      </c>
      <c r="I301" s="150"/>
      <c r="J301" s="151">
        <f t="shared" si="70"/>
        <v>0</v>
      </c>
      <c r="K301" s="147" t="s">
        <v>3</v>
      </c>
      <c r="L301" s="35"/>
      <c r="M301" s="152" t="s">
        <v>3</v>
      </c>
      <c r="N301" s="153" t="s">
        <v>43</v>
      </c>
      <c r="O301" s="55"/>
      <c r="P301" s="154">
        <f t="shared" si="71"/>
        <v>0</v>
      </c>
      <c r="Q301" s="154">
        <v>0</v>
      </c>
      <c r="R301" s="154">
        <f t="shared" si="72"/>
        <v>0</v>
      </c>
      <c r="S301" s="154">
        <v>0</v>
      </c>
      <c r="T301" s="155">
        <f t="shared" si="73"/>
        <v>0</v>
      </c>
      <c r="U301" s="34"/>
      <c r="V301" s="34"/>
      <c r="W301" s="34"/>
      <c r="X301" s="34"/>
      <c r="Y301" s="34"/>
      <c r="Z301" s="34"/>
      <c r="AA301" s="34"/>
      <c r="AB301" s="34"/>
      <c r="AC301" s="34"/>
      <c r="AD301" s="34"/>
      <c r="AE301" s="34"/>
      <c r="AR301" s="156" t="s">
        <v>93</v>
      </c>
      <c r="AT301" s="156" t="s">
        <v>157</v>
      </c>
      <c r="AU301" s="156" t="s">
        <v>90</v>
      </c>
      <c r="AY301" s="19" t="s">
        <v>154</v>
      </c>
      <c r="BE301" s="157">
        <f t="shared" si="74"/>
        <v>0</v>
      </c>
      <c r="BF301" s="157">
        <f t="shared" si="75"/>
        <v>0</v>
      </c>
      <c r="BG301" s="157">
        <f t="shared" si="76"/>
        <v>0</v>
      </c>
      <c r="BH301" s="157">
        <f t="shared" si="77"/>
        <v>0</v>
      </c>
      <c r="BI301" s="157">
        <f t="shared" si="78"/>
        <v>0</v>
      </c>
      <c r="BJ301" s="19" t="s">
        <v>15</v>
      </c>
      <c r="BK301" s="157">
        <f t="shared" si="79"/>
        <v>0</v>
      </c>
      <c r="BL301" s="19" t="s">
        <v>93</v>
      </c>
      <c r="BM301" s="156" t="s">
        <v>2021</v>
      </c>
    </row>
    <row r="302" spans="1:65" s="2" customFormat="1" ht="24.15" customHeight="1">
      <c r="A302" s="34"/>
      <c r="B302" s="144"/>
      <c r="C302" s="145" t="s">
        <v>72</v>
      </c>
      <c r="D302" s="145" t="s">
        <v>157</v>
      </c>
      <c r="E302" s="146" t="s">
        <v>5133</v>
      </c>
      <c r="F302" s="147" t="s">
        <v>5134</v>
      </c>
      <c r="G302" s="148" t="s">
        <v>3834</v>
      </c>
      <c r="H302" s="149">
        <v>2</v>
      </c>
      <c r="I302" s="150"/>
      <c r="J302" s="151">
        <f t="shared" si="70"/>
        <v>0</v>
      </c>
      <c r="K302" s="147" t="s">
        <v>3</v>
      </c>
      <c r="L302" s="35"/>
      <c r="M302" s="152" t="s">
        <v>3</v>
      </c>
      <c r="N302" s="153" t="s">
        <v>43</v>
      </c>
      <c r="O302" s="55"/>
      <c r="P302" s="154">
        <f t="shared" si="71"/>
        <v>0</v>
      </c>
      <c r="Q302" s="154">
        <v>0</v>
      </c>
      <c r="R302" s="154">
        <f t="shared" si="72"/>
        <v>0</v>
      </c>
      <c r="S302" s="154">
        <v>0</v>
      </c>
      <c r="T302" s="155">
        <f t="shared" si="73"/>
        <v>0</v>
      </c>
      <c r="U302" s="34"/>
      <c r="V302" s="34"/>
      <c r="W302" s="34"/>
      <c r="X302" s="34"/>
      <c r="Y302" s="34"/>
      <c r="Z302" s="34"/>
      <c r="AA302" s="34"/>
      <c r="AB302" s="34"/>
      <c r="AC302" s="34"/>
      <c r="AD302" s="34"/>
      <c r="AE302" s="34"/>
      <c r="AR302" s="156" t="s">
        <v>93</v>
      </c>
      <c r="AT302" s="156" t="s">
        <v>157</v>
      </c>
      <c r="AU302" s="156" t="s">
        <v>90</v>
      </c>
      <c r="AY302" s="19" t="s">
        <v>154</v>
      </c>
      <c r="BE302" s="157">
        <f t="shared" si="74"/>
        <v>0</v>
      </c>
      <c r="BF302" s="157">
        <f t="shared" si="75"/>
        <v>0</v>
      </c>
      <c r="BG302" s="157">
        <f t="shared" si="76"/>
        <v>0</v>
      </c>
      <c r="BH302" s="157">
        <f t="shared" si="77"/>
        <v>0</v>
      </c>
      <c r="BI302" s="157">
        <f t="shared" si="78"/>
        <v>0</v>
      </c>
      <c r="BJ302" s="19" t="s">
        <v>15</v>
      </c>
      <c r="BK302" s="157">
        <f t="shared" si="79"/>
        <v>0</v>
      </c>
      <c r="BL302" s="19" t="s">
        <v>93</v>
      </c>
      <c r="BM302" s="156" t="s">
        <v>2028</v>
      </c>
    </row>
    <row r="303" spans="1:65" s="2" customFormat="1" ht="24.15" customHeight="1">
      <c r="A303" s="34"/>
      <c r="B303" s="144"/>
      <c r="C303" s="145" t="s">
        <v>72</v>
      </c>
      <c r="D303" s="145" t="s">
        <v>157</v>
      </c>
      <c r="E303" s="146" t="s">
        <v>5135</v>
      </c>
      <c r="F303" s="147" t="s">
        <v>5136</v>
      </c>
      <c r="G303" s="148" t="s">
        <v>3834</v>
      </c>
      <c r="H303" s="149">
        <v>1</v>
      </c>
      <c r="I303" s="150"/>
      <c r="J303" s="151">
        <f t="shared" si="70"/>
        <v>0</v>
      </c>
      <c r="K303" s="147" t="s">
        <v>3</v>
      </c>
      <c r="L303" s="35"/>
      <c r="M303" s="152" t="s">
        <v>3</v>
      </c>
      <c r="N303" s="153" t="s">
        <v>43</v>
      </c>
      <c r="O303" s="55"/>
      <c r="P303" s="154">
        <f t="shared" si="71"/>
        <v>0</v>
      </c>
      <c r="Q303" s="154">
        <v>0</v>
      </c>
      <c r="R303" s="154">
        <f t="shared" si="72"/>
        <v>0</v>
      </c>
      <c r="S303" s="154">
        <v>0</v>
      </c>
      <c r="T303" s="155">
        <f t="shared" si="73"/>
        <v>0</v>
      </c>
      <c r="U303" s="34"/>
      <c r="V303" s="34"/>
      <c r="W303" s="34"/>
      <c r="X303" s="34"/>
      <c r="Y303" s="34"/>
      <c r="Z303" s="34"/>
      <c r="AA303" s="34"/>
      <c r="AB303" s="34"/>
      <c r="AC303" s="34"/>
      <c r="AD303" s="34"/>
      <c r="AE303" s="34"/>
      <c r="AR303" s="156" t="s">
        <v>93</v>
      </c>
      <c r="AT303" s="156" t="s">
        <v>157</v>
      </c>
      <c r="AU303" s="156" t="s">
        <v>90</v>
      </c>
      <c r="AY303" s="19" t="s">
        <v>154</v>
      </c>
      <c r="BE303" s="157">
        <f t="shared" si="74"/>
        <v>0</v>
      </c>
      <c r="BF303" s="157">
        <f t="shared" si="75"/>
        <v>0</v>
      </c>
      <c r="BG303" s="157">
        <f t="shared" si="76"/>
        <v>0</v>
      </c>
      <c r="BH303" s="157">
        <f t="shared" si="77"/>
        <v>0</v>
      </c>
      <c r="BI303" s="157">
        <f t="shared" si="78"/>
        <v>0</v>
      </c>
      <c r="BJ303" s="19" t="s">
        <v>15</v>
      </c>
      <c r="BK303" s="157">
        <f t="shared" si="79"/>
        <v>0</v>
      </c>
      <c r="BL303" s="19" t="s">
        <v>93</v>
      </c>
      <c r="BM303" s="156" t="s">
        <v>2038</v>
      </c>
    </row>
    <row r="304" spans="1:65" s="2" customFormat="1" ht="24.15" customHeight="1">
      <c r="A304" s="34"/>
      <c r="B304" s="144"/>
      <c r="C304" s="145" t="s">
        <v>72</v>
      </c>
      <c r="D304" s="145" t="s">
        <v>157</v>
      </c>
      <c r="E304" s="146" t="s">
        <v>5137</v>
      </c>
      <c r="F304" s="147" t="s">
        <v>5138</v>
      </c>
      <c r="G304" s="148" t="s">
        <v>3834</v>
      </c>
      <c r="H304" s="149">
        <v>5</v>
      </c>
      <c r="I304" s="150"/>
      <c r="J304" s="151">
        <f t="shared" si="70"/>
        <v>0</v>
      </c>
      <c r="K304" s="147" t="s">
        <v>3</v>
      </c>
      <c r="L304" s="35"/>
      <c r="M304" s="152" t="s">
        <v>3</v>
      </c>
      <c r="N304" s="153" t="s">
        <v>43</v>
      </c>
      <c r="O304" s="55"/>
      <c r="P304" s="154">
        <f t="shared" si="71"/>
        <v>0</v>
      </c>
      <c r="Q304" s="154">
        <v>0</v>
      </c>
      <c r="R304" s="154">
        <f t="shared" si="72"/>
        <v>0</v>
      </c>
      <c r="S304" s="154">
        <v>0</v>
      </c>
      <c r="T304" s="155">
        <f t="shared" si="73"/>
        <v>0</v>
      </c>
      <c r="U304" s="34"/>
      <c r="V304" s="34"/>
      <c r="W304" s="34"/>
      <c r="X304" s="34"/>
      <c r="Y304" s="34"/>
      <c r="Z304" s="34"/>
      <c r="AA304" s="34"/>
      <c r="AB304" s="34"/>
      <c r="AC304" s="34"/>
      <c r="AD304" s="34"/>
      <c r="AE304" s="34"/>
      <c r="AR304" s="156" t="s">
        <v>93</v>
      </c>
      <c r="AT304" s="156" t="s">
        <v>157</v>
      </c>
      <c r="AU304" s="156" t="s">
        <v>90</v>
      </c>
      <c r="AY304" s="19" t="s">
        <v>154</v>
      </c>
      <c r="BE304" s="157">
        <f t="shared" si="74"/>
        <v>0</v>
      </c>
      <c r="BF304" s="157">
        <f t="shared" si="75"/>
        <v>0</v>
      </c>
      <c r="BG304" s="157">
        <f t="shared" si="76"/>
        <v>0</v>
      </c>
      <c r="BH304" s="157">
        <f t="shared" si="77"/>
        <v>0</v>
      </c>
      <c r="BI304" s="157">
        <f t="shared" si="78"/>
        <v>0</v>
      </c>
      <c r="BJ304" s="19" t="s">
        <v>15</v>
      </c>
      <c r="BK304" s="157">
        <f t="shared" si="79"/>
        <v>0</v>
      </c>
      <c r="BL304" s="19" t="s">
        <v>93</v>
      </c>
      <c r="BM304" s="156" t="s">
        <v>2048</v>
      </c>
    </row>
    <row r="305" spans="2:63" s="12" customFormat="1" ht="20.85" customHeight="1">
      <c r="B305" s="131"/>
      <c r="D305" s="132" t="s">
        <v>71</v>
      </c>
      <c r="E305" s="142" t="s">
        <v>4583</v>
      </c>
      <c r="F305" s="142" t="s">
        <v>4950</v>
      </c>
      <c r="I305" s="134"/>
      <c r="J305" s="143">
        <f>BK305</f>
        <v>0</v>
      </c>
      <c r="L305" s="131"/>
      <c r="M305" s="136"/>
      <c r="N305" s="137"/>
      <c r="O305" s="137"/>
      <c r="P305" s="138">
        <f>SUM(P306:P315)</f>
        <v>0</v>
      </c>
      <c r="Q305" s="137"/>
      <c r="R305" s="138">
        <f>SUM(R306:R315)</f>
        <v>0</v>
      </c>
      <c r="S305" s="137"/>
      <c r="T305" s="139">
        <f>SUM(T306:T315)</f>
        <v>0</v>
      </c>
      <c r="AR305" s="132" t="s">
        <v>15</v>
      </c>
      <c r="AT305" s="140" t="s">
        <v>71</v>
      </c>
      <c r="AU305" s="140" t="s">
        <v>80</v>
      </c>
      <c r="AY305" s="132" t="s">
        <v>154</v>
      </c>
      <c r="BK305" s="141">
        <f>SUM(BK306:BK315)</f>
        <v>0</v>
      </c>
    </row>
    <row r="306" spans="1:65" s="2" customFormat="1" ht="24.15" customHeight="1">
      <c r="A306" s="34"/>
      <c r="B306" s="144"/>
      <c r="C306" s="145" t="s">
        <v>72</v>
      </c>
      <c r="D306" s="145" t="s">
        <v>157</v>
      </c>
      <c r="E306" s="146" t="s">
        <v>4951</v>
      </c>
      <c r="F306" s="147" t="s">
        <v>4952</v>
      </c>
      <c r="G306" s="148" t="s">
        <v>3834</v>
      </c>
      <c r="H306" s="149">
        <v>2</v>
      </c>
      <c r="I306" s="150"/>
      <c r="J306" s="151">
        <f aca="true" t="shared" si="80" ref="J306:J315">ROUND(I306*H306,2)</f>
        <v>0</v>
      </c>
      <c r="K306" s="147" t="s">
        <v>3</v>
      </c>
      <c r="L306" s="35"/>
      <c r="M306" s="152" t="s">
        <v>3</v>
      </c>
      <c r="N306" s="153" t="s">
        <v>43</v>
      </c>
      <c r="O306" s="55"/>
      <c r="P306" s="154">
        <f aca="true" t="shared" si="81" ref="P306:P315">O306*H306</f>
        <v>0</v>
      </c>
      <c r="Q306" s="154">
        <v>0</v>
      </c>
      <c r="R306" s="154">
        <f aca="true" t="shared" si="82" ref="R306:R315">Q306*H306</f>
        <v>0</v>
      </c>
      <c r="S306" s="154">
        <v>0</v>
      </c>
      <c r="T306" s="155">
        <f aca="true" t="shared" si="83" ref="T306:T315">S306*H306</f>
        <v>0</v>
      </c>
      <c r="U306" s="34"/>
      <c r="V306" s="34"/>
      <c r="W306" s="34"/>
      <c r="X306" s="34"/>
      <c r="Y306" s="34"/>
      <c r="Z306" s="34"/>
      <c r="AA306" s="34"/>
      <c r="AB306" s="34"/>
      <c r="AC306" s="34"/>
      <c r="AD306" s="34"/>
      <c r="AE306" s="34"/>
      <c r="AR306" s="156" t="s">
        <v>93</v>
      </c>
      <c r="AT306" s="156" t="s">
        <v>157</v>
      </c>
      <c r="AU306" s="156" t="s">
        <v>90</v>
      </c>
      <c r="AY306" s="19" t="s">
        <v>154</v>
      </c>
      <c r="BE306" s="157">
        <f aca="true" t="shared" si="84" ref="BE306:BE315">IF(N306="základní",J306,0)</f>
        <v>0</v>
      </c>
      <c r="BF306" s="157">
        <f aca="true" t="shared" si="85" ref="BF306:BF315">IF(N306="snížená",J306,0)</f>
        <v>0</v>
      </c>
      <c r="BG306" s="157">
        <f aca="true" t="shared" si="86" ref="BG306:BG315">IF(N306="zákl. přenesená",J306,0)</f>
        <v>0</v>
      </c>
      <c r="BH306" s="157">
        <f aca="true" t="shared" si="87" ref="BH306:BH315">IF(N306="sníž. přenesená",J306,0)</f>
        <v>0</v>
      </c>
      <c r="BI306" s="157">
        <f aca="true" t="shared" si="88" ref="BI306:BI315">IF(N306="nulová",J306,0)</f>
        <v>0</v>
      </c>
      <c r="BJ306" s="19" t="s">
        <v>15</v>
      </c>
      <c r="BK306" s="157">
        <f aca="true" t="shared" si="89" ref="BK306:BK315">ROUND(I306*H306,2)</f>
        <v>0</v>
      </c>
      <c r="BL306" s="19" t="s">
        <v>93</v>
      </c>
      <c r="BM306" s="156" t="s">
        <v>2060</v>
      </c>
    </row>
    <row r="307" spans="1:65" s="2" customFormat="1" ht="24.15" customHeight="1">
      <c r="A307" s="34"/>
      <c r="B307" s="144"/>
      <c r="C307" s="145" t="s">
        <v>72</v>
      </c>
      <c r="D307" s="145" t="s">
        <v>157</v>
      </c>
      <c r="E307" s="146" t="s">
        <v>5009</v>
      </c>
      <c r="F307" s="147" t="s">
        <v>5010</v>
      </c>
      <c r="G307" s="148" t="s">
        <v>3834</v>
      </c>
      <c r="H307" s="149">
        <v>8</v>
      </c>
      <c r="I307" s="150"/>
      <c r="J307" s="151">
        <f t="shared" si="80"/>
        <v>0</v>
      </c>
      <c r="K307" s="147" t="s">
        <v>3</v>
      </c>
      <c r="L307" s="35"/>
      <c r="M307" s="152" t="s">
        <v>3</v>
      </c>
      <c r="N307" s="153" t="s">
        <v>43</v>
      </c>
      <c r="O307" s="55"/>
      <c r="P307" s="154">
        <f t="shared" si="81"/>
        <v>0</v>
      </c>
      <c r="Q307" s="154">
        <v>0</v>
      </c>
      <c r="R307" s="154">
        <f t="shared" si="82"/>
        <v>0</v>
      </c>
      <c r="S307" s="154">
        <v>0</v>
      </c>
      <c r="T307" s="155">
        <f t="shared" si="83"/>
        <v>0</v>
      </c>
      <c r="U307" s="34"/>
      <c r="V307" s="34"/>
      <c r="W307" s="34"/>
      <c r="X307" s="34"/>
      <c r="Y307" s="34"/>
      <c r="Z307" s="34"/>
      <c r="AA307" s="34"/>
      <c r="AB307" s="34"/>
      <c r="AC307" s="34"/>
      <c r="AD307" s="34"/>
      <c r="AE307" s="34"/>
      <c r="AR307" s="156" t="s">
        <v>93</v>
      </c>
      <c r="AT307" s="156" t="s">
        <v>157</v>
      </c>
      <c r="AU307" s="156" t="s">
        <v>90</v>
      </c>
      <c r="AY307" s="19" t="s">
        <v>154</v>
      </c>
      <c r="BE307" s="157">
        <f t="shared" si="84"/>
        <v>0</v>
      </c>
      <c r="BF307" s="157">
        <f t="shared" si="85"/>
        <v>0</v>
      </c>
      <c r="BG307" s="157">
        <f t="shared" si="86"/>
        <v>0</v>
      </c>
      <c r="BH307" s="157">
        <f t="shared" si="87"/>
        <v>0</v>
      </c>
      <c r="BI307" s="157">
        <f t="shared" si="88"/>
        <v>0</v>
      </c>
      <c r="BJ307" s="19" t="s">
        <v>15</v>
      </c>
      <c r="BK307" s="157">
        <f t="shared" si="89"/>
        <v>0</v>
      </c>
      <c r="BL307" s="19" t="s">
        <v>93</v>
      </c>
      <c r="BM307" s="156" t="s">
        <v>2071</v>
      </c>
    </row>
    <row r="308" spans="1:65" s="2" customFormat="1" ht="24.15" customHeight="1">
      <c r="A308" s="34"/>
      <c r="B308" s="144"/>
      <c r="C308" s="145" t="s">
        <v>72</v>
      </c>
      <c r="D308" s="145" t="s">
        <v>157</v>
      </c>
      <c r="E308" s="146" t="s">
        <v>5054</v>
      </c>
      <c r="F308" s="147" t="s">
        <v>5055</v>
      </c>
      <c r="G308" s="148" t="s">
        <v>3834</v>
      </c>
      <c r="H308" s="149">
        <v>9</v>
      </c>
      <c r="I308" s="150"/>
      <c r="J308" s="151">
        <f t="shared" si="80"/>
        <v>0</v>
      </c>
      <c r="K308" s="147" t="s">
        <v>3</v>
      </c>
      <c r="L308" s="35"/>
      <c r="M308" s="152" t="s">
        <v>3</v>
      </c>
      <c r="N308" s="153" t="s">
        <v>43</v>
      </c>
      <c r="O308" s="55"/>
      <c r="P308" s="154">
        <f t="shared" si="81"/>
        <v>0</v>
      </c>
      <c r="Q308" s="154">
        <v>0</v>
      </c>
      <c r="R308" s="154">
        <f t="shared" si="82"/>
        <v>0</v>
      </c>
      <c r="S308" s="154">
        <v>0</v>
      </c>
      <c r="T308" s="155">
        <f t="shared" si="83"/>
        <v>0</v>
      </c>
      <c r="U308" s="34"/>
      <c r="V308" s="34"/>
      <c r="W308" s="34"/>
      <c r="X308" s="34"/>
      <c r="Y308" s="34"/>
      <c r="Z308" s="34"/>
      <c r="AA308" s="34"/>
      <c r="AB308" s="34"/>
      <c r="AC308" s="34"/>
      <c r="AD308" s="34"/>
      <c r="AE308" s="34"/>
      <c r="AR308" s="156" t="s">
        <v>93</v>
      </c>
      <c r="AT308" s="156" t="s">
        <v>157</v>
      </c>
      <c r="AU308" s="156" t="s">
        <v>90</v>
      </c>
      <c r="AY308" s="19" t="s">
        <v>154</v>
      </c>
      <c r="BE308" s="157">
        <f t="shared" si="84"/>
        <v>0</v>
      </c>
      <c r="BF308" s="157">
        <f t="shared" si="85"/>
        <v>0</v>
      </c>
      <c r="BG308" s="157">
        <f t="shared" si="86"/>
        <v>0</v>
      </c>
      <c r="BH308" s="157">
        <f t="shared" si="87"/>
        <v>0</v>
      </c>
      <c r="BI308" s="157">
        <f t="shared" si="88"/>
        <v>0</v>
      </c>
      <c r="BJ308" s="19" t="s">
        <v>15</v>
      </c>
      <c r="BK308" s="157">
        <f t="shared" si="89"/>
        <v>0</v>
      </c>
      <c r="BL308" s="19" t="s">
        <v>93</v>
      </c>
      <c r="BM308" s="156" t="s">
        <v>2083</v>
      </c>
    </row>
    <row r="309" spans="1:65" s="2" customFormat="1" ht="24.15" customHeight="1">
      <c r="A309" s="34"/>
      <c r="B309" s="144"/>
      <c r="C309" s="145" t="s">
        <v>72</v>
      </c>
      <c r="D309" s="145" t="s">
        <v>157</v>
      </c>
      <c r="E309" s="146" t="s">
        <v>5139</v>
      </c>
      <c r="F309" s="147" t="s">
        <v>5140</v>
      </c>
      <c r="G309" s="148" t="s">
        <v>3834</v>
      </c>
      <c r="H309" s="149">
        <v>1</v>
      </c>
      <c r="I309" s="150"/>
      <c r="J309" s="151">
        <f t="shared" si="80"/>
        <v>0</v>
      </c>
      <c r="K309" s="147" t="s">
        <v>3</v>
      </c>
      <c r="L309" s="35"/>
      <c r="M309" s="152" t="s">
        <v>3</v>
      </c>
      <c r="N309" s="153" t="s">
        <v>43</v>
      </c>
      <c r="O309" s="55"/>
      <c r="P309" s="154">
        <f t="shared" si="81"/>
        <v>0</v>
      </c>
      <c r="Q309" s="154">
        <v>0</v>
      </c>
      <c r="R309" s="154">
        <f t="shared" si="82"/>
        <v>0</v>
      </c>
      <c r="S309" s="154">
        <v>0</v>
      </c>
      <c r="T309" s="155">
        <f t="shared" si="83"/>
        <v>0</v>
      </c>
      <c r="U309" s="34"/>
      <c r="V309" s="34"/>
      <c r="W309" s="34"/>
      <c r="X309" s="34"/>
      <c r="Y309" s="34"/>
      <c r="Z309" s="34"/>
      <c r="AA309" s="34"/>
      <c r="AB309" s="34"/>
      <c r="AC309" s="34"/>
      <c r="AD309" s="34"/>
      <c r="AE309" s="34"/>
      <c r="AR309" s="156" t="s">
        <v>93</v>
      </c>
      <c r="AT309" s="156" t="s">
        <v>157</v>
      </c>
      <c r="AU309" s="156" t="s">
        <v>90</v>
      </c>
      <c r="AY309" s="19" t="s">
        <v>154</v>
      </c>
      <c r="BE309" s="157">
        <f t="shared" si="84"/>
        <v>0</v>
      </c>
      <c r="BF309" s="157">
        <f t="shared" si="85"/>
        <v>0</v>
      </c>
      <c r="BG309" s="157">
        <f t="shared" si="86"/>
        <v>0</v>
      </c>
      <c r="BH309" s="157">
        <f t="shared" si="87"/>
        <v>0</v>
      </c>
      <c r="BI309" s="157">
        <f t="shared" si="88"/>
        <v>0</v>
      </c>
      <c r="BJ309" s="19" t="s">
        <v>15</v>
      </c>
      <c r="BK309" s="157">
        <f t="shared" si="89"/>
        <v>0</v>
      </c>
      <c r="BL309" s="19" t="s">
        <v>93</v>
      </c>
      <c r="BM309" s="156" t="s">
        <v>2098</v>
      </c>
    </row>
    <row r="310" spans="1:65" s="2" customFormat="1" ht="24.15" customHeight="1">
      <c r="A310" s="34"/>
      <c r="B310" s="144"/>
      <c r="C310" s="145" t="s">
        <v>72</v>
      </c>
      <c r="D310" s="145" t="s">
        <v>157</v>
      </c>
      <c r="E310" s="146" t="s">
        <v>5017</v>
      </c>
      <c r="F310" s="147" t="s">
        <v>5018</v>
      </c>
      <c r="G310" s="148" t="s">
        <v>3834</v>
      </c>
      <c r="H310" s="149">
        <v>1</v>
      </c>
      <c r="I310" s="150"/>
      <c r="J310" s="151">
        <f t="shared" si="80"/>
        <v>0</v>
      </c>
      <c r="K310" s="147" t="s">
        <v>3</v>
      </c>
      <c r="L310" s="35"/>
      <c r="M310" s="152" t="s">
        <v>3</v>
      </c>
      <c r="N310" s="153" t="s">
        <v>43</v>
      </c>
      <c r="O310" s="55"/>
      <c r="P310" s="154">
        <f t="shared" si="81"/>
        <v>0</v>
      </c>
      <c r="Q310" s="154">
        <v>0</v>
      </c>
      <c r="R310" s="154">
        <f t="shared" si="82"/>
        <v>0</v>
      </c>
      <c r="S310" s="154">
        <v>0</v>
      </c>
      <c r="T310" s="155">
        <f t="shared" si="83"/>
        <v>0</v>
      </c>
      <c r="U310" s="34"/>
      <c r="V310" s="34"/>
      <c r="W310" s="34"/>
      <c r="X310" s="34"/>
      <c r="Y310" s="34"/>
      <c r="Z310" s="34"/>
      <c r="AA310" s="34"/>
      <c r="AB310" s="34"/>
      <c r="AC310" s="34"/>
      <c r="AD310" s="34"/>
      <c r="AE310" s="34"/>
      <c r="AR310" s="156" t="s">
        <v>93</v>
      </c>
      <c r="AT310" s="156" t="s">
        <v>157</v>
      </c>
      <c r="AU310" s="156" t="s">
        <v>90</v>
      </c>
      <c r="AY310" s="19" t="s">
        <v>154</v>
      </c>
      <c r="BE310" s="157">
        <f t="shared" si="84"/>
        <v>0</v>
      </c>
      <c r="BF310" s="157">
        <f t="shared" si="85"/>
        <v>0</v>
      </c>
      <c r="BG310" s="157">
        <f t="shared" si="86"/>
        <v>0</v>
      </c>
      <c r="BH310" s="157">
        <f t="shared" si="87"/>
        <v>0</v>
      </c>
      <c r="BI310" s="157">
        <f t="shared" si="88"/>
        <v>0</v>
      </c>
      <c r="BJ310" s="19" t="s">
        <v>15</v>
      </c>
      <c r="BK310" s="157">
        <f t="shared" si="89"/>
        <v>0</v>
      </c>
      <c r="BL310" s="19" t="s">
        <v>93</v>
      </c>
      <c r="BM310" s="156" t="s">
        <v>2111</v>
      </c>
    </row>
    <row r="311" spans="1:65" s="2" customFormat="1" ht="24.15" customHeight="1">
      <c r="A311" s="34"/>
      <c r="B311" s="144"/>
      <c r="C311" s="145" t="s">
        <v>72</v>
      </c>
      <c r="D311" s="145" t="s">
        <v>157</v>
      </c>
      <c r="E311" s="146" t="s">
        <v>5019</v>
      </c>
      <c r="F311" s="147" t="s">
        <v>5020</v>
      </c>
      <c r="G311" s="148" t="s">
        <v>3834</v>
      </c>
      <c r="H311" s="149">
        <v>5</v>
      </c>
      <c r="I311" s="150"/>
      <c r="J311" s="151">
        <f t="shared" si="80"/>
        <v>0</v>
      </c>
      <c r="K311" s="147" t="s">
        <v>3</v>
      </c>
      <c r="L311" s="35"/>
      <c r="M311" s="152" t="s">
        <v>3</v>
      </c>
      <c r="N311" s="153" t="s">
        <v>43</v>
      </c>
      <c r="O311" s="55"/>
      <c r="P311" s="154">
        <f t="shared" si="81"/>
        <v>0</v>
      </c>
      <c r="Q311" s="154">
        <v>0</v>
      </c>
      <c r="R311" s="154">
        <f t="shared" si="82"/>
        <v>0</v>
      </c>
      <c r="S311" s="154">
        <v>0</v>
      </c>
      <c r="T311" s="155">
        <f t="shared" si="83"/>
        <v>0</v>
      </c>
      <c r="U311" s="34"/>
      <c r="V311" s="34"/>
      <c r="W311" s="34"/>
      <c r="X311" s="34"/>
      <c r="Y311" s="34"/>
      <c r="Z311" s="34"/>
      <c r="AA311" s="34"/>
      <c r="AB311" s="34"/>
      <c r="AC311" s="34"/>
      <c r="AD311" s="34"/>
      <c r="AE311" s="34"/>
      <c r="AR311" s="156" t="s">
        <v>93</v>
      </c>
      <c r="AT311" s="156" t="s">
        <v>157</v>
      </c>
      <c r="AU311" s="156" t="s">
        <v>90</v>
      </c>
      <c r="AY311" s="19" t="s">
        <v>154</v>
      </c>
      <c r="BE311" s="157">
        <f t="shared" si="84"/>
        <v>0</v>
      </c>
      <c r="BF311" s="157">
        <f t="shared" si="85"/>
        <v>0</v>
      </c>
      <c r="BG311" s="157">
        <f t="shared" si="86"/>
        <v>0</v>
      </c>
      <c r="BH311" s="157">
        <f t="shared" si="87"/>
        <v>0</v>
      </c>
      <c r="BI311" s="157">
        <f t="shared" si="88"/>
        <v>0</v>
      </c>
      <c r="BJ311" s="19" t="s">
        <v>15</v>
      </c>
      <c r="BK311" s="157">
        <f t="shared" si="89"/>
        <v>0</v>
      </c>
      <c r="BL311" s="19" t="s">
        <v>93</v>
      </c>
      <c r="BM311" s="156" t="s">
        <v>2125</v>
      </c>
    </row>
    <row r="312" spans="1:65" s="2" customFormat="1" ht="24.15" customHeight="1">
      <c r="A312" s="34"/>
      <c r="B312" s="144"/>
      <c r="C312" s="145" t="s">
        <v>72</v>
      </c>
      <c r="D312" s="145" t="s">
        <v>157</v>
      </c>
      <c r="E312" s="146" t="s">
        <v>5021</v>
      </c>
      <c r="F312" s="147" t="s">
        <v>5022</v>
      </c>
      <c r="G312" s="148" t="s">
        <v>3834</v>
      </c>
      <c r="H312" s="149">
        <v>2</v>
      </c>
      <c r="I312" s="150"/>
      <c r="J312" s="151">
        <f t="shared" si="80"/>
        <v>0</v>
      </c>
      <c r="K312" s="147" t="s">
        <v>3</v>
      </c>
      <c r="L312" s="35"/>
      <c r="M312" s="152" t="s">
        <v>3</v>
      </c>
      <c r="N312" s="153" t="s">
        <v>43</v>
      </c>
      <c r="O312" s="55"/>
      <c r="P312" s="154">
        <f t="shared" si="81"/>
        <v>0</v>
      </c>
      <c r="Q312" s="154">
        <v>0</v>
      </c>
      <c r="R312" s="154">
        <f t="shared" si="82"/>
        <v>0</v>
      </c>
      <c r="S312" s="154">
        <v>0</v>
      </c>
      <c r="T312" s="155">
        <f t="shared" si="83"/>
        <v>0</v>
      </c>
      <c r="U312" s="34"/>
      <c r="V312" s="34"/>
      <c r="W312" s="34"/>
      <c r="X312" s="34"/>
      <c r="Y312" s="34"/>
      <c r="Z312" s="34"/>
      <c r="AA312" s="34"/>
      <c r="AB312" s="34"/>
      <c r="AC312" s="34"/>
      <c r="AD312" s="34"/>
      <c r="AE312" s="34"/>
      <c r="AR312" s="156" t="s">
        <v>93</v>
      </c>
      <c r="AT312" s="156" t="s">
        <v>157</v>
      </c>
      <c r="AU312" s="156" t="s">
        <v>90</v>
      </c>
      <c r="AY312" s="19" t="s">
        <v>154</v>
      </c>
      <c r="BE312" s="157">
        <f t="shared" si="84"/>
        <v>0</v>
      </c>
      <c r="BF312" s="157">
        <f t="shared" si="85"/>
        <v>0</v>
      </c>
      <c r="BG312" s="157">
        <f t="shared" si="86"/>
        <v>0</v>
      </c>
      <c r="BH312" s="157">
        <f t="shared" si="87"/>
        <v>0</v>
      </c>
      <c r="BI312" s="157">
        <f t="shared" si="88"/>
        <v>0</v>
      </c>
      <c r="BJ312" s="19" t="s">
        <v>15</v>
      </c>
      <c r="BK312" s="157">
        <f t="shared" si="89"/>
        <v>0</v>
      </c>
      <c r="BL312" s="19" t="s">
        <v>93</v>
      </c>
      <c r="BM312" s="156" t="s">
        <v>2134</v>
      </c>
    </row>
    <row r="313" spans="1:65" s="2" customFormat="1" ht="24.15" customHeight="1">
      <c r="A313" s="34"/>
      <c r="B313" s="144"/>
      <c r="C313" s="145" t="s">
        <v>72</v>
      </c>
      <c r="D313" s="145" t="s">
        <v>157</v>
      </c>
      <c r="E313" s="146" t="s">
        <v>5062</v>
      </c>
      <c r="F313" s="147" t="s">
        <v>5063</v>
      </c>
      <c r="G313" s="148" t="s">
        <v>3834</v>
      </c>
      <c r="H313" s="149">
        <v>8</v>
      </c>
      <c r="I313" s="150"/>
      <c r="J313" s="151">
        <f t="shared" si="80"/>
        <v>0</v>
      </c>
      <c r="K313" s="147" t="s">
        <v>3</v>
      </c>
      <c r="L313" s="35"/>
      <c r="M313" s="152" t="s">
        <v>3</v>
      </c>
      <c r="N313" s="153" t="s">
        <v>43</v>
      </c>
      <c r="O313" s="55"/>
      <c r="P313" s="154">
        <f t="shared" si="81"/>
        <v>0</v>
      </c>
      <c r="Q313" s="154">
        <v>0</v>
      </c>
      <c r="R313" s="154">
        <f t="shared" si="82"/>
        <v>0</v>
      </c>
      <c r="S313" s="154">
        <v>0</v>
      </c>
      <c r="T313" s="155">
        <f t="shared" si="83"/>
        <v>0</v>
      </c>
      <c r="U313" s="34"/>
      <c r="V313" s="34"/>
      <c r="W313" s="34"/>
      <c r="X313" s="34"/>
      <c r="Y313" s="34"/>
      <c r="Z313" s="34"/>
      <c r="AA313" s="34"/>
      <c r="AB313" s="34"/>
      <c r="AC313" s="34"/>
      <c r="AD313" s="34"/>
      <c r="AE313" s="34"/>
      <c r="AR313" s="156" t="s">
        <v>93</v>
      </c>
      <c r="AT313" s="156" t="s">
        <v>157</v>
      </c>
      <c r="AU313" s="156" t="s">
        <v>90</v>
      </c>
      <c r="AY313" s="19" t="s">
        <v>154</v>
      </c>
      <c r="BE313" s="157">
        <f t="shared" si="84"/>
        <v>0</v>
      </c>
      <c r="BF313" s="157">
        <f t="shared" si="85"/>
        <v>0</v>
      </c>
      <c r="BG313" s="157">
        <f t="shared" si="86"/>
        <v>0</v>
      </c>
      <c r="BH313" s="157">
        <f t="shared" si="87"/>
        <v>0</v>
      </c>
      <c r="BI313" s="157">
        <f t="shared" si="88"/>
        <v>0</v>
      </c>
      <c r="BJ313" s="19" t="s">
        <v>15</v>
      </c>
      <c r="BK313" s="157">
        <f t="shared" si="89"/>
        <v>0</v>
      </c>
      <c r="BL313" s="19" t="s">
        <v>93</v>
      </c>
      <c r="BM313" s="156" t="s">
        <v>2141</v>
      </c>
    </row>
    <row r="314" spans="1:65" s="2" customFormat="1" ht="21.75" customHeight="1">
      <c r="A314" s="34"/>
      <c r="B314" s="144"/>
      <c r="C314" s="145" t="s">
        <v>72</v>
      </c>
      <c r="D314" s="145" t="s">
        <v>157</v>
      </c>
      <c r="E314" s="146" t="s">
        <v>5029</v>
      </c>
      <c r="F314" s="147" t="s">
        <v>5030</v>
      </c>
      <c r="G314" s="148" t="s">
        <v>3834</v>
      </c>
      <c r="H314" s="149">
        <v>1</v>
      </c>
      <c r="I314" s="150"/>
      <c r="J314" s="151">
        <f t="shared" si="80"/>
        <v>0</v>
      </c>
      <c r="K314" s="147" t="s">
        <v>3</v>
      </c>
      <c r="L314" s="35"/>
      <c r="M314" s="152" t="s">
        <v>3</v>
      </c>
      <c r="N314" s="153" t="s">
        <v>43</v>
      </c>
      <c r="O314" s="55"/>
      <c r="P314" s="154">
        <f t="shared" si="81"/>
        <v>0</v>
      </c>
      <c r="Q314" s="154">
        <v>0</v>
      </c>
      <c r="R314" s="154">
        <f t="shared" si="82"/>
        <v>0</v>
      </c>
      <c r="S314" s="154">
        <v>0</v>
      </c>
      <c r="T314" s="155">
        <f t="shared" si="83"/>
        <v>0</v>
      </c>
      <c r="U314" s="34"/>
      <c r="V314" s="34"/>
      <c r="W314" s="34"/>
      <c r="X314" s="34"/>
      <c r="Y314" s="34"/>
      <c r="Z314" s="34"/>
      <c r="AA314" s="34"/>
      <c r="AB314" s="34"/>
      <c r="AC314" s="34"/>
      <c r="AD314" s="34"/>
      <c r="AE314" s="34"/>
      <c r="AR314" s="156" t="s">
        <v>93</v>
      </c>
      <c r="AT314" s="156" t="s">
        <v>157</v>
      </c>
      <c r="AU314" s="156" t="s">
        <v>90</v>
      </c>
      <c r="AY314" s="19" t="s">
        <v>154</v>
      </c>
      <c r="BE314" s="157">
        <f t="shared" si="84"/>
        <v>0</v>
      </c>
      <c r="BF314" s="157">
        <f t="shared" si="85"/>
        <v>0</v>
      </c>
      <c r="BG314" s="157">
        <f t="shared" si="86"/>
        <v>0</v>
      </c>
      <c r="BH314" s="157">
        <f t="shared" si="87"/>
        <v>0</v>
      </c>
      <c r="BI314" s="157">
        <f t="shared" si="88"/>
        <v>0</v>
      </c>
      <c r="BJ314" s="19" t="s">
        <v>15</v>
      </c>
      <c r="BK314" s="157">
        <f t="shared" si="89"/>
        <v>0</v>
      </c>
      <c r="BL314" s="19" t="s">
        <v>93</v>
      </c>
      <c r="BM314" s="156" t="s">
        <v>2150</v>
      </c>
    </row>
    <row r="315" spans="1:65" s="2" customFormat="1" ht="21.75" customHeight="1">
      <c r="A315" s="34"/>
      <c r="B315" s="144"/>
      <c r="C315" s="145" t="s">
        <v>72</v>
      </c>
      <c r="D315" s="145" t="s">
        <v>157</v>
      </c>
      <c r="E315" s="146" t="s">
        <v>5064</v>
      </c>
      <c r="F315" s="147" t="s">
        <v>5065</v>
      </c>
      <c r="G315" s="148" t="s">
        <v>3834</v>
      </c>
      <c r="H315" s="149">
        <v>3</v>
      </c>
      <c r="I315" s="150"/>
      <c r="J315" s="151">
        <f t="shared" si="80"/>
        <v>0</v>
      </c>
      <c r="K315" s="147" t="s">
        <v>3</v>
      </c>
      <c r="L315" s="35"/>
      <c r="M315" s="152" t="s">
        <v>3</v>
      </c>
      <c r="N315" s="153" t="s">
        <v>43</v>
      </c>
      <c r="O315" s="55"/>
      <c r="P315" s="154">
        <f t="shared" si="81"/>
        <v>0</v>
      </c>
      <c r="Q315" s="154">
        <v>0</v>
      </c>
      <c r="R315" s="154">
        <f t="shared" si="82"/>
        <v>0</v>
      </c>
      <c r="S315" s="154">
        <v>0</v>
      </c>
      <c r="T315" s="155">
        <f t="shared" si="83"/>
        <v>0</v>
      </c>
      <c r="U315" s="34"/>
      <c r="V315" s="34"/>
      <c r="W315" s="34"/>
      <c r="X315" s="34"/>
      <c r="Y315" s="34"/>
      <c r="Z315" s="34"/>
      <c r="AA315" s="34"/>
      <c r="AB315" s="34"/>
      <c r="AC315" s="34"/>
      <c r="AD315" s="34"/>
      <c r="AE315" s="34"/>
      <c r="AR315" s="156" t="s">
        <v>93</v>
      </c>
      <c r="AT315" s="156" t="s">
        <v>157</v>
      </c>
      <c r="AU315" s="156" t="s">
        <v>90</v>
      </c>
      <c r="AY315" s="19" t="s">
        <v>154</v>
      </c>
      <c r="BE315" s="157">
        <f t="shared" si="84"/>
        <v>0</v>
      </c>
      <c r="BF315" s="157">
        <f t="shared" si="85"/>
        <v>0</v>
      </c>
      <c r="BG315" s="157">
        <f t="shared" si="86"/>
        <v>0</v>
      </c>
      <c r="BH315" s="157">
        <f t="shared" si="87"/>
        <v>0</v>
      </c>
      <c r="BI315" s="157">
        <f t="shared" si="88"/>
        <v>0</v>
      </c>
      <c r="BJ315" s="19" t="s">
        <v>15</v>
      </c>
      <c r="BK315" s="157">
        <f t="shared" si="89"/>
        <v>0</v>
      </c>
      <c r="BL315" s="19" t="s">
        <v>93</v>
      </c>
      <c r="BM315" s="156" t="s">
        <v>2162</v>
      </c>
    </row>
    <row r="316" spans="2:63" s="12" customFormat="1" ht="20.85" customHeight="1">
      <c r="B316" s="131"/>
      <c r="D316" s="132" t="s">
        <v>71</v>
      </c>
      <c r="E316" s="142" t="s">
        <v>4611</v>
      </c>
      <c r="F316" s="142" t="s">
        <v>4955</v>
      </c>
      <c r="I316" s="134"/>
      <c r="J316" s="143">
        <f>BK316</f>
        <v>0</v>
      </c>
      <c r="L316" s="131"/>
      <c r="M316" s="136"/>
      <c r="N316" s="137"/>
      <c r="O316" s="137"/>
      <c r="P316" s="138">
        <f>SUM(P317:P320)</f>
        <v>0</v>
      </c>
      <c r="Q316" s="137"/>
      <c r="R316" s="138">
        <f>SUM(R317:R320)</f>
        <v>0</v>
      </c>
      <c r="S316" s="137"/>
      <c r="T316" s="139">
        <f>SUM(T317:T320)</f>
        <v>0</v>
      </c>
      <c r="AR316" s="132" t="s">
        <v>15</v>
      </c>
      <c r="AT316" s="140" t="s">
        <v>71</v>
      </c>
      <c r="AU316" s="140" t="s">
        <v>80</v>
      </c>
      <c r="AY316" s="132" t="s">
        <v>154</v>
      </c>
      <c r="BK316" s="141">
        <f>SUM(BK317:BK320)</f>
        <v>0</v>
      </c>
    </row>
    <row r="317" spans="1:65" s="2" customFormat="1" ht="24.15" customHeight="1">
      <c r="A317" s="34"/>
      <c r="B317" s="144"/>
      <c r="C317" s="145" t="s">
        <v>72</v>
      </c>
      <c r="D317" s="145" t="s">
        <v>157</v>
      </c>
      <c r="E317" s="146" t="s">
        <v>4956</v>
      </c>
      <c r="F317" s="147" t="s">
        <v>4957</v>
      </c>
      <c r="G317" s="148" t="s">
        <v>183</v>
      </c>
      <c r="H317" s="149">
        <v>1.5</v>
      </c>
      <c r="I317" s="150"/>
      <c r="J317" s="151">
        <f>ROUND(I317*H317,2)</f>
        <v>0</v>
      </c>
      <c r="K317" s="147" t="s">
        <v>3</v>
      </c>
      <c r="L317" s="35"/>
      <c r="M317" s="152" t="s">
        <v>3</v>
      </c>
      <c r="N317" s="153" t="s">
        <v>43</v>
      </c>
      <c r="O317" s="55"/>
      <c r="P317" s="154">
        <f>O317*H317</f>
        <v>0</v>
      </c>
      <c r="Q317" s="154">
        <v>0</v>
      </c>
      <c r="R317" s="154">
        <f>Q317*H317</f>
        <v>0</v>
      </c>
      <c r="S317" s="154">
        <v>0</v>
      </c>
      <c r="T317" s="155">
        <f>S317*H317</f>
        <v>0</v>
      </c>
      <c r="U317" s="34"/>
      <c r="V317" s="34"/>
      <c r="W317" s="34"/>
      <c r="X317" s="34"/>
      <c r="Y317" s="34"/>
      <c r="Z317" s="34"/>
      <c r="AA317" s="34"/>
      <c r="AB317" s="34"/>
      <c r="AC317" s="34"/>
      <c r="AD317" s="34"/>
      <c r="AE317" s="34"/>
      <c r="AR317" s="156" t="s">
        <v>93</v>
      </c>
      <c r="AT317" s="156" t="s">
        <v>157</v>
      </c>
      <c r="AU317" s="156" t="s">
        <v>90</v>
      </c>
      <c r="AY317" s="19" t="s">
        <v>154</v>
      </c>
      <c r="BE317" s="157">
        <f>IF(N317="základní",J317,0)</f>
        <v>0</v>
      </c>
      <c r="BF317" s="157">
        <f>IF(N317="snížená",J317,0)</f>
        <v>0</v>
      </c>
      <c r="BG317" s="157">
        <f>IF(N317="zákl. přenesená",J317,0)</f>
        <v>0</v>
      </c>
      <c r="BH317" s="157">
        <f>IF(N317="sníž. přenesená",J317,0)</f>
        <v>0</v>
      </c>
      <c r="BI317" s="157">
        <f>IF(N317="nulová",J317,0)</f>
        <v>0</v>
      </c>
      <c r="BJ317" s="19" t="s">
        <v>15</v>
      </c>
      <c r="BK317" s="157">
        <f>ROUND(I317*H317,2)</f>
        <v>0</v>
      </c>
      <c r="BL317" s="19" t="s">
        <v>93</v>
      </c>
      <c r="BM317" s="156" t="s">
        <v>2171</v>
      </c>
    </row>
    <row r="318" spans="1:65" s="2" customFormat="1" ht="24.15" customHeight="1">
      <c r="A318" s="34"/>
      <c r="B318" s="144"/>
      <c r="C318" s="145" t="s">
        <v>72</v>
      </c>
      <c r="D318" s="145" t="s">
        <v>157</v>
      </c>
      <c r="E318" s="146" t="s">
        <v>5035</v>
      </c>
      <c r="F318" s="147" t="s">
        <v>5036</v>
      </c>
      <c r="G318" s="148" t="s">
        <v>183</v>
      </c>
      <c r="H318" s="149">
        <v>1</v>
      </c>
      <c r="I318" s="150"/>
      <c r="J318" s="151">
        <f>ROUND(I318*H318,2)</f>
        <v>0</v>
      </c>
      <c r="K318" s="147" t="s">
        <v>3</v>
      </c>
      <c r="L318" s="35"/>
      <c r="M318" s="152" t="s">
        <v>3</v>
      </c>
      <c r="N318" s="153" t="s">
        <v>43</v>
      </c>
      <c r="O318" s="55"/>
      <c r="P318" s="154">
        <f>O318*H318</f>
        <v>0</v>
      </c>
      <c r="Q318" s="154">
        <v>0</v>
      </c>
      <c r="R318" s="154">
        <f>Q318*H318</f>
        <v>0</v>
      </c>
      <c r="S318" s="154">
        <v>0</v>
      </c>
      <c r="T318" s="155">
        <f>S318*H318</f>
        <v>0</v>
      </c>
      <c r="U318" s="34"/>
      <c r="V318" s="34"/>
      <c r="W318" s="34"/>
      <c r="X318" s="34"/>
      <c r="Y318" s="34"/>
      <c r="Z318" s="34"/>
      <c r="AA318" s="34"/>
      <c r="AB318" s="34"/>
      <c r="AC318" s="34"/>
      <c r="AD318" s="34"/>
      <c r="AE318" s="34"/>
      <c r="AR318" s="156" t="s">
        <v>93</v>
      </c>
      <c r="AT318" s="156" t="s">
        <v>157</v>
      </c>
      <c r="AU318" s="156" t="s">
        <v>90</v>
      </c>
      <c r="AY318" s="19" t="s">
        <v>154</v>
      </c>
      <c r="BE318" s="157">
        <f>IF(N318="základní",J318,0)</f>
        <v>0</v>
      </c>
      <c r="BF318" s="157">
        <f>IF(N318="snížená",J318,0)</f>
        <v>0</v>
      </c>
      <c r="BG318" s="157">
        <f>IF(N318="zákl. přenesená",J318,0)</f>
        <v>0</v>
      </c>
      <c r="BH318" s="157">
        <f>IF(N318="sníž. přenesená",J318,0)</f>
        <v>0</v>
      </c>
      <c r="BI318" s="157">
        <f>IF(N318="nulová",J318,0)</f>
        <v>0</v>
      </c>
      <c r="BJ318" s="19" t="s">
        <v>15</v>
      </c>
      <c r="BK318" s="157">
        <f>ROUND(I318*H318,2)</f>
        <v>0</v>
      </c>
      <c r="BL318" s="19" t="s">
        <v>93</v>
      </c>
      <c r="BM318" s="156" t="s">
        <v>2183</v>
      </c>
    </row>
    <row r="319" spans="1:65" s="2" customFormat="1" ht="24.15" customHeight="1">
      <c r="A319" s="34"/>
      <c r="B319" s="144"/>
      <c r="C319" s="145" t="s">
        <v>72</v>
      </c>
      <c r="D319" s="145" t="s">
        <v>157</v>
      </c>
      <c r="E319" s="146" t="s">
        <v>5037</v>
      </c>
      <c r="F319" s="147" t="s">
        <v>5038</v>
      </c>
      <c r="G319" s="148" t="s">
        <v>183</v>
      </c>
      <c r="H319" s="149">
        <v>52</v>
      </c>
      <c r="I319" s="150"/>
      <c r="J319" s="151">
        <f>ROUND(I319*H319,2)</f>
        <v>0</v>
      </c>
      <c r="K319" s="147" t="s">
        <v>3</v>
      </c>
      <c r="L319" s="35"/>
      <c r="M319" s="152" t="s">
        <v>3</v>
      </c>
      <c r="N319" s="153" t="s">
        <v>43</v>
      </c>
      <c r="O319" s="55"/>
      <c r="P319" s="154">
        <f>O319*H319</f>
        <v>0</v>
      </c>
      <c r="Q319" s="154">
        <v>0</v>
      </c>
      <c r="R319" s="154">
        <f>Q319*H319</f>
        <v>0</v>
      </c>
      <c r="S319" s="154">
        <v>0</v>
      </c>
      <c r="T319" s="155">
        <f>S319*H319</f>
        <v>0</v>
      </c>
      <c r="U319" s="34"/>
      <c r="V319" s="34"/>
      <c r="W319" s="34"/>
      <c r="X319" s="34"/>
      <c r="Y319" s="34"/>
      <c r="Z319" s="34"/>
      <c r="AA319" s="34"/>
      <c r="AB319" s="34"/>
      <c r="AC319" s="34"/>
      <c r="AD319" s="34"/>
      <c r="AE319" s="34"/>
      <c r="AR319" s="156" t="s">
        <v>93</v>
      </c>
      <c r="AT319" s="156" t="s">
        <v>157</v>
      </c>
      <c r="AU319" s="156" t="s">
        <v>90</v>
      </c>
      <c r="AY319" s="19" t="s">
        <v>154</v>
      </c>
      <c r="BE319" s="157">
        <f>IF(N319="základní",J319,0)</f>
        <v>0</v>
      </c>
      <c r="BF319" s="157">
        <f>IF(N319="snížená",J319,0)</f>
        <v>0</v>
      </c>
      <c r="BG319" s="157">
        <f>IF(N319="zákl. přenesená",J319,0)</f>
        <v>0</v>
      </c>
      <c r="BH319" s="157">
        <f>IF(N319="sníž. přenesená",J319,0)</f>
        <v>0</v>
      </c>
      <c r="BI319" s="157">
        <f>IF(N319="nulová",J319,0)</f>
        <v>0</v>
      </c>
      <c r="BJ319" s="19" t="s">
        <v>15</v>
      </c>
      <c r="BK319" s="157">
        <f>ROUND(I319*H319,2)</f>
        <v>0</v>
      </c>
      <c r="BL319" s="19" t="s">
        <v>93</v>
      </c>
      <c r="BM319" s="156" t="s">
        <v>2191</v>
      </c>
    </row>
    <row r="320" spans="1:65" s="2" customFormat="1" ht="24.15" customHeight="1">
      <c r="A320" s="34"/>
      <c r="B320" s="144"/>
      <c r="C320" s="145" t="s">
        <v>72</v>
      </c>
      <c r="D320" s="145" t="s">
        <v>157</v>
      </c>
      <c r="E320" s="146" t="s">
        <v>5066</v>
      </c>
      <c r="F320" s="147" t="s">
        <v>5067</v>
      </c>
      <c r="G320" s="148" t="s">
        <v>183</v>
      </c>
      <c r="H320" s="149">
        <v>28</v>
      </c>
      <c r="I320" s="150"/>
      <c r="J320" s="151">
        <f>ROUND(I320*H320,2)</f>
        <v>0</v>
      </c>
      <c r="K320" s="147" t="s">
        <v>3</v>
      </c>
      <c r="L320" s="35"/>
      <c r="M320" s="152" t="s">
        <v>3</v>
      </c>
      <c r="N320" s="153" t="s">
        <v>43</v>
      </c>
      <c r="O320" s="55"/>
      <c r="P320" s="154">
        <f>O320*H320</f>
        <v>0</v>
      </c>
      <c r="Q320" s="154">
        <v>0</v>
      </c>
      <c r="R320" s="154">
        <f>Q320*H320</f>
        <v>0</v>
      </c>
      <c r="S320" s="154">
        <v>0</v>
      </c>
      <c r="T320" s="155">
        <f>S320*H320</f>
        <v>0</v>
      </c>
      <c r="U320" s="34"/>
      <c r="V320" s="34"/>
      <c r="W320" s="34"/>
      <c r="X320" s="34"/>
      <c r="Y320" s="34"/>
      <c r="Z320" s="34"/>
      <c r="AA320" s="34"/>
      <c r="AB320" s="34"/>
      <c r="AC320" s="34"/>
      <c r="AD320" s="34"/>
      <c r="AE320" s="34"/>
      <c r="AR320" s="156" t="s">
        <v>93</v>
      </c>
      <c r="AT320" s="156" t="s">
        <v>157</v>
      </c>
      <c r="AU320" s="156" t="s">
        <v>90</v>
      </c>
      <c r="AY320" s="19" t="s">
        <v>154</v>
      </c>
      <c r="BE320" s="157">
        <f>IF(N320="základní",J320,0)</f>
        <v>0</v>
      </c>
      <c r="BF320" s="157">
        <f>IF(N320="snížená",J320,0)</f>
        <v>0</v>
      </c>
      <c r="BG320" s="157">
        <f>IF(N320="zákl. přenesená",J320,0)</f>
        <v>0</v>
      </c>
      <c r="BH320" s="157">
        <f>IF(N320="sníž. přenesená",J320,0)</f>
        <v>0</v>
      </c>
      <c r="BI320" s="157">
        <f>IF(N320="nulová",J320,0)</f>
        <v>0</v>
      </c>
      <c r="BJ320" s="19" t="s">
        <v>15</v>
      </c>
      <c r="BK320" s="157">
        <f>ROUND(I320*H320,2)</f>
        <v>0</v>
      </c>
      <c r="BL320" s="19" t="s">
        <v>93</v>
      </c>
      <c r="BM320" s="156" t="s">
        <v>2199</v>
      </c>
    </row>
    <row r="321" spans="2:63" s="12" customFormat="1" ht="22.8" customHeight="1">
      <c r="B321" s="131"/>
      <c r="D321" s="132" t="s">
        <v>71</v>
      </c>
      <c r="E321" s="142" t="s">
        <v>4683</v>
      </c>
      <c r="F321" s="142" t="s">
        <v>5039</v>
      </c>
      <c r="I321" s="134"/>
      <c r="J321" s="143">
        <f>BK321</f>
        <v>0</v>
      </c>
      <c r="L321" s="131"/>
      <c r="M321" s="136"/>
      <c r="N321" s="137"/>
      <c r="O321" s="137"/>
      <c r="P321" s="138">
        <f>P322+P324+P340+P358+P363</f>
        <v>0</v>
      </c>
      <c r="Q321" s="137"/>
      <c r="R321" s="138">
        <f>R322+R324+R340+R358+R363</f>
        <v>0</v>
      </c>
      <c r="S321" s="137"/>
      <c r="T321" s="139">
        <f>T322+T324+T340+T358+T363</f>
        <v>0</v>
      </c>
      <c r="AR321" s="132" t="s">
        <v>15</v>
      </c>
      <c r="AT321" s="140" t="s">
        <v>71</v>
      </c>
      <c r="AU321" s="140" t="s">
        <v>15</v>
      </c>
      <c r="AY321" s="132" t="s">
        <v>154</v>
      </c>
      <c r="BK321" s="141">
        <f>BK322+BK324+BK340+BK358+BK363</f>
        <v>0</v>
      </c>
    </row>
    <row r="322" spans="2:63" s="12" customFormat="1" ht="20.85" customHeight="1">
      <c r="B322" s="131"/>
      <c r="D322" s="132" t="s">
        <v>71</v>
      </c>
      <c r="E322" s="142" t="s">
        <v>4643</v>
      </c>
      <c r="F322" s="142" t="s">
        <v>4959</v>
      </c>
      <c r="I322" s="134"/>
      <c r="J322" s="143">
        <f>BK322</f>
        <v>0</v>
      </c>
      <c r="L322" s="131"/>
      <c r="M322" s="136"/>
      <c r="N322" s="137"/>
      <c r="O322" s="137"/>
      <c r="P322" s="138">
        <f>P323</f>
        <v>0</v>
      </c>
      <c r="Q322" s="137"/>
      <c r="R322" s="138">
        <f>R323</f>
        <v>0</v>
      </c>
      <c r="S322" s="137"/>
      <c r="T322" s="139">
        <f>T323</f>
        <v>0</v>
      </c>
      <c r="AR322" s="132" t="s">
        <v>15</v>
      </c>
      <c r="AT322" s="140" t="s">
        <v>71</v>
      </c>
      <c r="AU322" s="140" t="s">
        <v>80</v>
      </c>
      <c r="AY322" s="132" t="s">
        <v>154</v>
      </c>
      <c r="BK322" s="141">
        <f>BK323</f>
        <v>0</v>
      </c>
    </row>
    <row r="323" spans="1:65" s="2" customFormat="1" ht="24.15" customHeight="1">
      <c r="A323" s="34"/>
      <c r="B323" s="144"/>
      <c r="C323" s="145" t="s">
        <v>72</v>
      </c>
      <c r="D323" s="145" t="s">
        <v>157</v>
      </c>
      <c r="E323" s="146" t="s">
        <v>5097</v>
      </c>
      <c r="F323" s="147" t="s">
        <v>5098</v>
      </c>
      <c r="G323" s="148" t="s">
        <v>3834</v>
      </c>
      <c r="H323" s="149">
        <v>1</v>
      </c>
      <c r="I323" s="150"/>
      <c r="J323" s="151">
        <f>ROUND(I323*H323,2)</f>
        <v>0</v>
      </c>
      <c r="K323" s="147" t="s">
        <v>3</v>
      </c>
      <c r="L323" s="35"/>
      <c r="M323" s="152" t="s">
        <v>3</v>
      </c>
      <c r="N323" s="153" t="s">
        <v>43</v>
      </c>
      <c r="O323" s="55"/>
      <c r="P323" s="154">
        <f>O323*H323</f>
        <v>0</v>
      </c>
      <c r="Q323" s="154">
        <v>0</v>
      </c>
      <c r="R323" s="154">
        <f>Q323*H323</f>
        <v>0</v>
      </c>
      <c r="S323" s="154">
        <v>0</v>
      </c>
      <c r="T323" s="155">
        <f>S323*H323</f>
        <v>0</v>
      </c>
      <c r="U323" s="34"/>
      <c r="V323" s="34"/>
      <c r="W323" s="34"/>
      <c r="X323" s="34"/>
      <c r="Y323" s="34"/>
      <c r="Z323" s="34"/>
      <c r="AA323" s="34"/>
      <c r="AB323" s="34"/>
      <c r="AC323" s="34"/>
      <c r="AD323" s="34"/>
      <c r="AE323" s="34"/>
      <c r="AR323" s="156" t="s">
        <v>93</v>
      </c>
      <c r="AT323" s="156" t="s">
        <v>157</v>
      </c>
      <c r="AU323" s="156" t="s">
        <v>90</v>
      </c>
      <c r="AY323" s="19" t="s">
        <v>154</v>
      </c>
      <c r="BE323" s="157">
        <f>IF(N323="základní",J323,0)</f>
        <v>0</v>
      </c>
      <c r="BF323" s="157">
        <f>IF(N323="snížená",J323,0)</f>
        <v>0</v>
      </c>
      <c r="BG323" s="157">
        <f>IF(N323="zákl. přenesená",J323,0)</f>
        <v>0</v>
      </c>
      <c r="BH323" s="157">
        <f>IF(N323="sníž. přenesená",J323,0)</f>
        <v>0</v>
      </c>
      <c r="BI323" s="157">
        <f>IF(N323="nulová",J323,0)</f>
        <v>0</v>
      </c>
      <c r="BJ323" s="19" t="s">
        <v>15</v>
      </c>
      <c r="BK323" s="157">
        <f>ROUND(I323*H323,2)</f>
        <v>0</v>
      </c>
      <c r="BL323" s="19" t="s">
        <v>93</v>
      </c>
      <c r="BM323" s="156" t="s">
        <v>2207</v>
      </c>
    </row>
    <row r="324" spans="2:63" s="12" customFormat="1" ht="20.85" customHeight="1">
      <c r="B324" s="131"/>
      <c r="D324" s="132" t="s">
        <v>71</v>
      </c>
      <c r="E324" s="142" t="s">
        <v>4262</v>
      </c>
      <c r="F324" s="142" t="s">
        <v>4939</v>
      </c>
      <c r="I324" s="134"/>
      <c r="J324" s="143">
        <f>BK324</f>
        <v>0</v>
      </c>
      <c r="L324" s="131"/>
      <c r="M324" s="136"/>
      <c r="N324" s="137"/>
      <c r="O324" s="137"/>
      <c r="P324" s="138">
        <f>SUM(P325:P339)</f>
        <v>0</v>
      </c>
      <c r="Q324" s="137"/>
      <c r="R324" s="138">
        <f>SUM(R325:R339)</f>
        <v>0</v>
      </c>
      <c r="S324" s="137"/>
      <c r="T324" s="139">
        <f>SUM(T325:T339)</f>
        <v>0</v>
      </c>
      <c r="AR324" s="132" t="s">
        <v>15</v>
      </c>
      <c r="AT324" s="140" t="s">
        <v>71</v>
      </c>
      <c r="AU324" s="140" t="s">
        <v>80</v>
      </c>
      <c r="AY324" s="132" t="s">
        <v>154</v>
      </c>
      <c r="BK324" s="141">
        <f>SUM(BK325:BK339)</f>
        <v>0</v>
      </c>
    </row>
    <row r="325" spans="1:65" s="2" customFormat="1" ht="24.15" customHeight="1">
      <c r="A325" s="34"/>
      <c r="B325" s="144"/>
      <c r="C325" s="145" t="s">
        <v>72</v>
      </c>
      <c r="D325" s="145" t="s">
        <v>157</v>
      </c>
      <c r="E325" s="146" t="s">
        <v>5141</v>
      </c>
      <c r="F325" s="147" t="s">
        <v>5142</v>
      </c>
      <c r="G325" s="148" t="s">
        <v>3834</v>
      </c>
      <c r="H325" s="149">
        <v>1</v>
      </c>
      <c r="I325" s="150"/>
      <c r="J325" s="151">
        <f aca="true" t="shared" si="90" ref="J325:J339">ROUND(I325*H325,2)</f>
        <v>0</v>
      </c>
      <c r="K325" s="147" t="s">
        <v>3</v>
      </c>
      <c r="L325" s="35"/>
      <c r="M325" s="152" t="s">
        <v>3</v>
      </c>
      <c r="N325" s="153" t="s">
        <v>43</v>
      </c>
      <c r="O325" s="55"/>
      <c r="P325" s="154">
        <f aca="true" t="shared" si="91" ref="P325:P339">O325*H325</f>
        <v>0</v>
      </c>
      <c r="Q325" s="154">
        <v>0</v>
      </c>
      <c r="R325" s="154">
        <f aca="true" t="shared" si="92" ref="R325:R339">Q325*H325</f>
        <v>0</v>
      </c>
      <c r="S325" s="154">
        <v>0</v>
      </c>
      <c r="T325" s="155">
        <f aca="true" t="shared" si="93" ref="T325:T339">S325*H325</f>
        <v>0</v>
      </c>
      <c r="U325" s="34"/>
      <c r="V325" s="34"/>
      <c r="W325" s="34"/>
      <c r="X325" s="34"/>
      <c r="Y325" s="34"/>
      <c r="Z325" s="34"/>
      <c r="AA325" s="34"/>
      <c r="AB325" s="34"/>
      <c r="AC325" s="34"/>
      <c r="AD325" s="34"/>
      <c r="AE325" s="34"/>
      <c r="AR325" s="156" t="s">
        <v>93</v>
      </c>
      <c r="AT325" s="156" t="s">
        <v>157</v>
      </c>
      <c r="AU325" s="156" t="s">
        <v>90</v>
      </c>
      <c r="AY325" s="19" t="s">
        <v>154</v>
      </c>
      <c r="BE325" s="157">
        <f aca="true" t="shared" si="94" ref="BE325:BE339">IF(N325="základní",J325,0)</f>
        <v>0</v>
      </c>
      <c r="BF325" s="157">
        <f aca="true" t="shared" si="95" ref="BF325:BF339">IF(N325="snížená",J325,0)</f>
        <v>0</v>
      </c>
      <c r="BG325" s="157">
        <f aca="true" t="shared" si="96" ref="BG325:BG339">IF(N325="zákl. přenesená",J325,0)</f>
        <v>0</v>
      </c>
      <c r="BH325" s="157">
        <f aca="true" t="shared" si="97" ref="BH325:BH339">IF(N325="sníž. přenesená",J325,0)</f>
        <v>0</v>
      </c>
      <c r="BI325" s="157">
        <f aca="true" t="shared" si="98" ref="BI325:BI339">IF(N325="nulová",J325,0)</f>
        <v>0</v>
      </c>
      <c r="BJ325" s="19" t="s">
        <v>15</v>
      </c>
      <c r="BK325" s="157">
        <f aca="true" t="shared" si="99" ref="BK325:BK339">ROUND(I325*H325,2)</f>
        <v>0</v>
      </c>
      <c r="BL325" s="19" t="s">
        <v>93</v>
      </c>
      <c r="BM325" s="156" t="s">
        <v>2215</v>
      </c>
    </row>
    <row r="326" spans="1:65" s="2" customFormat="1" ht="24.15" customHeight="1">
      <c r="A326" s="34"/>
      <c r="B326" s="144"/>
      <c r="C326" s="145" t="s">
        <v>72</v>
      </c>
      <c r="D326" s="145" t="s">
        <v>157</v>
      </c>
      <c r="E326" s="146" t="s">
        <v>5143</v>
      </c>
      <c r="F326" s="147" t="s">
        <v>5144</v>
      </c>
      <c r="G326" s="148" t="s">
        <v>3834</v>
      </c>
      <c r="H326" s="149">
        <v>1</v>
      </c>
      <c r="I326" s="150"/>
      <c r="J326" s="151">
        <f t="shared" si="90"/>
        <v>0</v>
      </c>
      <c r="K326" s="147" t="s">
        <v>3</v>
      </c>
      <c r="L326" s="35"/>
      <c r="M326" s="152" t="s">
        <v>3</v>
      </c>
      <c r="N326" s="153" t="s">
        <v>43</v>
      </c>
      <c r="O326" s="55"/>
      <c r="P326" s="154">
        <f t="shared" si="91"/>
        <v>0</v>
      </c>
      <c r="Q326" s="154">
        <v>0</v>
      </c>
      <c r="R326" s="154">
        <f t="shared" si="92"/>
        <v>0</v>
      </c>
      <c r="S326" s="154">
        <v>0</v>
      </c>
      <c r="T326" s="155">
        <f t="shared" si="93"/>
        <v>0</v>
      </c>
      <c r="U326" s="34"/>
      <c r="V326" s="34"/>
      <c r="W326" s="34"/>
      <c r="X326" s="34"/>
      <c r="Y326" s="34"/>
      <c r="Z326" s="34"/>
      <c r="AA326" s="34"/>
      <c r="AB326" s="34"/>
      <c r="AC326" s="34"/>
      <c r="AD326" s="34"/>
      <c r="AE326" s="34"/>
      <c r="AR326" s="156" t="s">
        <v>93</v>
      </c>
      <c r="AT326" s="156" t="s">
        <v>157</v>
      </c>
      <c r="AU326" s="156" t="s">
        <v>90</v>
      </c>
      <c r="AY326" s="19" t="s">
        <v>154</v>
      </c>
      <c r="BE326" s="157">
        <f t="shared" si="94"/>
        <v>0</v>
      </c>
      <c r="BF326" s="157">
        <f t="shared" si="95"/>
        <v>0</v>
      </c>
      <c r="BG326" s="157">
        <f t="shared" si="96"/>
        <v>0</v>
      </c>
      <c r="BH326" s="157">
        <f t="shared" si="97"/>
        <v>0</v>
      </c>
      <c r="BI326" s="157">
        <f t="shared" si="98"/>
        <v>0</v>
      </c>
      <c r="BJ326" s="19" t="s">
        <v>15</v>
      </c>
      <c r="BK326" s="157">
        <f t="shared" si="99"/>
        <v>0</v>
      </c>
      <c r="BL326" s="19" t="s">
        <v>93</v>
      </c>
      <c r="BM326" s="156" t="s">
        <v>2223</v>
      </c>
    </row>
    <row r="327" spans="1:65" s="2" customFormat="1" ht="24.15" customHeight="1">
      <c r="A327" s="34"/>
      <c r="B327" s="144"/>
      <c r="C327" s="145" t="s">
        <v>72</v>
      </c>
      <c r="D327" s="145" t="s">
        <v>157</v>
      </c>
      <c r="E327" s="146" t="s">
        <v>5145</v>
      </c>
      <c r="F327" s="147" t="s">
        <v>5146</v>
      </c>
      <c r="G327" s="148" t="s">
        <v>3834</v>
      </c>
      <c r="H327" s="149">
        <v>1</v>
      </c>
      <c r="I327" s="150"/>
      <c r="J327" s="151">
        <f t="shared" si="90"/>
        <v>0</v>
      </c>
      <c r="K327" s="147" t="s">
        <v>3</v>
      </c>
      <c r="L327" s="35"/>
      <c r="M327" s="152" t="s">
        <v>3</v>
      </c>
      <c r="N327" s="153" t="s">
        <v>43</v>
      </c>
      <c r="O327" s="55"/>
      <c r="P327" s="154">
        <f t="shared" si="91"/>
        <v>0</v>
      </c>
      <c r="Q327" s="154">
        <v>0</v>
      </c>
      <c r="R327" s="154">
        <f t="shared" si="92"/>
        <v>0</v>
      </c>
      <c r="S327" s="154">
        <v>0</v>
      </c>
      <c r="T327" s="155">
        <f t="shared" si="93"/>
        <v>0</v>
      </c>
      <c r="U327" s="34"/>
      <c r="V327" s="34"/>
      <c r="W327" s="34"/>
      <c r="X327" s="34"/>
      <c r="Y327" s="34"/>
      <c r="Z327" s="34"/>
      <c r="AA327" s="34"/>
      <c r="AB327" s="34"/>
      <c r="AC327" s="34"/>
      <c r="AD327" s="34"/>
      <c r="AE327" s="34"/>
      <c r="AR327" s="156" t="s">
        <v>93</v>
      </c>
      <c r="AT327" s="156" t="s">
        <v>157</v>
      </c>
      <c r="AU327" s="156" t="s">
        <v>90</v>
      </c>
      <c r="AY327" s="19" t="s">
        <v>154</v>
      </c>
      <c r="BE327" s="157">
        <f t="shared" si="94"/>
        <v>0</v>
      </c>
      <c r="BF327" s="157">
        <f t="shared" si="95"/>
        <v>0</v>
      </c>
      <c r="BG327" s="157">
        <f t="shared" si="96"/>
        <v>0</v>
      </c>
      <c r="BH327" s="157">
        <f t="shared" si="97"/>
        <v>0</v>
      </c>
      <c r="BI327" s="157">
        <f t="shared" si="98"/>
        <v>0</v>
      </c>
      <c r="BJ327" s="19" t="s">
        <v>15</v>
      </c>
      <c r="BK327" s="157">
        <f t="shared" si="99"/>
        <v>0</v>
      </c>
      <c r="BL327" s="19" t="s">
        <v>93</v>
      </c>
      <c r="BM327" s="156" t="s">
        <v>2231</v>
      </c>
    </row>
    <row r="328" spans="1:65" s="2" customFormat="1" ht="24.15" customHeight="1">
      <c r="A328" s="34"/>
      <c r="B328" s="144"/>
      <c r="C328" s="145" t="s">
        <v>72</v>
      </c>
      <c r="D328" s="145" t="s">
        <v>157</v>
      </c>
      <c r="E328" s="146" t="s">
        <v>5147</v>
      </c>
      <c r="F328" s="147" t="s">
        <v>5148</v>
      </c>
      <c r="G328" s="148" t="s">
        <v>3834</v>
      </c>
      <c r="H328" s="149">
        <v>1</v>
      </c>
      <c r="I328" s="150"/>
      <c r="J328" s="151">
        <f t="shared" si="90"/>
        <v>0</v>
      </c>
      <c r="K328" s="147" t="s">
        <v>3</v>
      </c>
      <c r="L328" s="35"/>
      <c r="M328" s="152" t="s">
        <v>3</v>
      </c>
      <c r="N328" s="153" t="s">
        <v>43</v>
      </c>
      <c r="O328" s="55"/>
      <c r="P328" s="154">
        <f t="shared" si="91"/>
        <v>0</v>
      </c>
      <c r="Q328" s="154">
        <v>0</v>
      </c>
      <c r="R328" s="154">
        <f t="shared" si="92"/>
        <v>0</v>
      </c>
      <c r="S328" s="154">
        <v>0</v>
      </c>
      <c r="T328" s="155">
        <f t="shared" si="93"/>
        <v>0</v>
      </c>
      <c r="U328" s="34"/>
      <c r="V328" s="34"/>
      <c r="W328" s="34"/>
      <c r="X328" s="34"/>
      <c r="Y328" s="34"/>
      <c r="Z328" s="34"/>
      <c r="AA328" s="34"/>
      <c r="AB328" s="34"/>
      <c r="AC328" s="34"/>
      <c r="AD328" s="34"/>
      <c r="AE328" s="34"/>
      <c r="AR328" s="156" t="s">
        <v>93</v>
      </c>
      <c r="AT328" s="156" t="s">
        <v>157</v>
      </c>
      <c r="AU328" s="156" t="s">
        <v>90</v>
      </c>
      <c r="AY328" s="19" t="s">
        <v>154</v>
      </c>
      <c r="BE328" s="157">
        <f t="shared" si="94"/>
        <v>0</v>
      </c>
      <c r="BF328" s="157">
        <f t="shared" si="95"/>
        <v>0</v>
      </c>
      <c r="BG328" s="157">
        <f t="shared" si="96"/>
        <v>0</v>
      </c>
      <c r="BH328" s="157">
        <f t="shared" si="97"/>
        <v>0</v>
      </c>
      <c r="BI328" s="157">
        <f t="shared" si="98"/>
        <v>0</v>
      </c>
      <c r="BJ328" s="19" t="s">
        <v>15</v>
      </c>
      <c r="BK328" s="157">
        <f t="shared" si="99"/>
        <v>0</v>
      </c>
      <c r="BL328" s="19" t="s">
        <v>93</v>
      </c>
      <c r="BM328" s="156" t="s">
        <v>2239</v>
      </c>
    </row>
    <row r="329" spans="1:65" s="2" customFormat="1" ht="24.15" customHeight="1">
      <c r="A329" s="34"/>
      <c r="B329" s="144"/>
      <c r="C329" s="145" t="s">
        <v>72</v>
      </c>
      <c r="D329" s="145" t="s">
        <v>157</v>
      </c>
      <c r="E329" s="146" t="s">
        <v>5117</v>
      </c>
      <c r="F329" s="147" t="s">
        <v>5118</v>
      </c>
      <c r="G329" s="148" t="s">
        <v>3834</v>
      </c>
      <c r="H329" s="149">
        <v>1</v>
      </c>
      <c r="I329" s="150"/>
      <c r="J329" s="151">
        <f t="shared" si="90"/>
        <v>0</v>
      </c>
      <c r="K329" s="147" t="s">
        <v>3</v>
      </c>
      <c r="L329" s="35"/>
      <c r="M329" s="152" t="s">
        <v>3</v>
      </c>
      <c r="N329" s="153" t="s">
        <v>43</v>
      </c>
      <c r="O329" s="55"/>
      <c r="P329" s="154">
        <f t="shared" si="91"/>
        <v>0</v>
      </c>
      <c r="Q329" s="154">
        <v>0</v>
      </c>
      <c r="R329" s="154">
        <f t="shared" si="92"/>
        <v>0</v>
      </c>
      <c r="S329" s="154">
        <v>0</v>
      </c>
      <c r="T329" s="155">
        <f t="shared" si="93"/>
        <v>0</v>
      </c>
      <c r="U329" s="34"/>
      <c r="V329" s="34"/>
      <c r="W329" s="34"/>
      <c r="X329" s="34"/>
      <c r="Y329" s="34"/>
      <c r="Z329" s="34"/>
      <c r="AA329" s="34"/>
      <c r="AB329" s="34"/>
      <c r="AC329" s="34"/>
      <c r="AD329" s="34"/>
      <c r="AE329" s="34"/>
      <c r="AR329" s="156" t="s">
        <v>93</v>
      </c>
      <c r="AT329" s="156" t="s">
        <v>157</v>
      </c>
      <c r="AU329" s="156" t="s">
        <v>90</v>
      </c>
      <c r="AY329" s="19" t="s">
        <v>154</v>
      </c>
      <c r="BE329" s="157">
        <f t="shared" si="94"/>
        <v>0</v>
      </c>
      <c r="BF329" s="157">
        <f t="shared" si="95"/>
        <v>0</v>
      </c>
      <c r="BG329" s="157">
        <f t="shared" si="96"/>
        <v>0</v>
      </c>
      <c r="BH329" s="157">
        <f t="shared" si="97"/>
        <v>0</v>
      </c>
      <c r="BI329" s="157">
        <f t="shared" si="98"/>
        <v>0</v>
      </c>
      <c r="BJ329" s="19" t="s">
        <v>15</v>
      </c>
      <c r="BK329" s="157">
        <f t="shared" si="99"/>
        <v>0</v>
      </c>
      <c r="BL329" s="19" t="s">
        <v>93</v>
      </c>
      <c r="BM329" s="156" t="s">
        <v>2247</v>
      </c>
    </row>
    <row r="330" spans="1:65" s="2" customFormat="1" ht="24.15" customHeight="1">
      <c r="A330" s="34"/>
      <c r="B330" s="144"/>
      <c r="C330" s="145" t="s">
        <v>72</v>
      </c>
      <c r="D330" s="145" t="s">
        <v>157</v>
      </c>
      <c r="E330" s="146" t="s">
        <v>5149</v>
      </c>
      <c r="F330" s="147" t="s">
        <v>5150</v>
      </c>
      <c r="G330" s="148" t="s">
        <v>3834</v>
      </c>
      <c r="H330" s="149">
        <v>1</v>
      </c>
      <c r="I330" s="150"/>
      <c r="J330" s="151">
        <f t="shared" si="90"/>
        <v>0</v>
      </c>
      <c r="K330" s="147" t="s">
        <v>3</v>
      </c>
      <c r="L330" s="35"/>
      <c r="M330" s="152" t="s">
        <v>3</v>
      </c>
      <c r="N330" s="153" t="s">
        <v>43</v>
      </c>
      <c r="O330" s="55"/>
      <c r="P330" s="154">
        <f t="shared" si="91"/>
        <v>0</v>
      </c>
      <c r="Q330" s="154">
        <v>0</v>
      </c>
      <c r="R330" s="154">
        <f t="shared" si="92"/>
        <v>0</v>
      </c>
      <c r="S330" s="154">
        <v>0</v>
      </c>
      <c r="T330" s="155">
        <f t="shared" si="93"/>
        <v>0</v>
      </c>
      <c r="U330" s="34"/>
      <c r="V330" s="34"/>
      <c r="W330" s="34"/>
      <c r="X330" s="34"/>
      <c r="Y330" s="34"/>
      <c r="Z330" s="34"/>
      <c r="AA330" s="34"/>
      <c r="AB330" s="34"/>
      <c r="AC330" s="34"/>
      <c r="AD330" s="34"/>
      <c r="AE330" s="34"/>
      <c r="AR330" s="156" t="s">
        <v>93</v>
      </c>
      <c r="AT330" s="156" t="s">
        <v>157</v>
      </c>
      <c r="AU330" s="156" t="s">
        <v>90</v>
      </c>
      <c r="AY330" s="19" t="s">
        <v>154</v>
      </c>
      <c r="BE330" s="157">
        <f t="shared" si="94"/>
        <v>0</v>
      </c>
      <c r="BF330" s="157">
        <f t="shared" si="95"/>
        <v>0</v>
      </c>
      <c r="BG330" s="157">
        <f t="shared" si="96"/>
        <v>0</v>
      </c>
      <c r="BH330" s="157">
        <f t="shared" si="97"/>
        <v>0</v>
      </c>
      <c r="BI330" s="157">
        <f t="shared" si="98"/>
        <v>0</v>
      </c>
      <c r="BJ330" s="19" t="s">
        <v>15</v>
      </c>
      <c r="BK330" s="157">
        <f t="shared" si="99"/>
        <v>0</v>
      </c>
      <c r="BL330" s="19" t="s">
        <v>93</v>
      </c>
      <c r="BM330" s="156" t="s">
        <v>2255</v>
      </c>
    </row>
    <row r="331" spans="1:65" s="2" customFormat="1" ht="24.15" customHeight="1">
      <c r="A331" s="34"/>
      <c r="B331" s="144"/>
      <c r="C331" s="145" t="s">
        <v>72</v>
      </c>
      <c r="D331" s="145" t="s">
        <v>157</v>
      </c>
      <c r="E331" s="146" t="s">
        <v>5151</v>
      </c>
      <c r="F331" s="147" t="s">
        <v>5152</v>
      </c>
      <c r="G331" s="148" t="s">
        <v>3834</v>
      </c>
      <c r="H331" s="149">
        <v>1</v>
      </c>
      <c r="I331" s="150"/>
      <c r="J331" s="151">
        <f t="shared" si="90"/>
        <v>0</v>
      </c>
      <c r="K331" s="147" t="s">
        <v>3</v>
      </c>
      <c r="L331" s="35"/>
      <c r="M331" s="152" t="s">
        <v>3</v>
      </c>
      <c r="N331" s="153" t="s">
        <v>43</v>
      </c>
      <c r="O331" s="55"/>
      <c r="P331" s="154">
        <f t="shared" si="91"/>
        <v>0</v>
      </c>
      <c r="Q331" s="154">
        <v>0</v>
      </c>
      <c r="R331" s="154">
        <f t="shared" si="92"/>
        <v>0</v>
      </c>
      <c r="S331" s="154">
        <v>0</v>
      </c>
      <c r="T331" s="155">
        <f t="shared" si="93"/>
        <v>0</v>
      </c>
      <c r="U331" s="34"/>
      <c r="V331" s="34"/>
      <c r="W331" s="34"/>
      <c r="X331" s="34"/>
      <c r="Y331" s="34"/>
      <c r="Z331" s="34"/>
      <c r="AA331" s="34"/>
      <c r="AB331" s="34"/>
      <c r="AC331" s="34"/>
      <c r="AD331" s="34"/>
      <c r="AE331" s="34"/>
      <c r="AR331" s="156" t="s">
        <v>93</v>
      </c>
      <c r="AT331" s="156" t="s">
        <v>157</v>
      </c>
      <c r="AU331" s="156" t="s">
        <v>90</v>
      </c>
      <c r="AY331" s="19" t="s">
        <v>154</v>
      </c>
      <c r="BE331" s="157">
        <f t="shared" si="94"/>
        <v>0</v>
      </c>
      <c r="BF331" s="157">
        <f t="shared" si="95"/>
        <v>0</v>
      </c>
      <c r="BG331" s="157">
        <f t="shared" si="96"/>
        <v>0</v>
      </c>
      <c r="BH331" s="157">
        <f t="shared" si="97"/>
        <v>0</v>
      </c>
      <c r="BI331" s="157">
        <f t="shared" si="98"/>
        <v>0</v>
      </c>
      <c r="BJ331" s="19" t="s">
        <v>15</v>
      </c>
      <c r="BK331" s="157">
        <f t="shared" si="99"/>
        <v>0</v>
      </c>
      <c r="BL331" s="19" t="s">
        <v>93</v>
      </c>
      <c r="BM331" s="156" t="s">
        <v>2263</v>
      </c>
    </row>
    <row r="332" spans="1:65" s="2" customFormat="1" ht="24.15" customHeight="1">
      <c r="A332" s="34"/>
      <c r="B332" s="144"/>
      <c r="C332" s="145" t="s">
        <v>72</v>
      </c>
      <c r="D332" s="145" t="s">
        <v>157</v>
      </c>
      <c r="E332" s="146" t="s">
        <v>5153</v>
      </c>
      <c r="F332" s="147" t="s">
        <v>5154</v>
      </c>
      <c r="G332" s="148" t="s">
        <v>3834</v>
      </c>
      <c r="H332" s="149">
        <v>2</v>
      </c>
      <c r="I332" s="150"/>
      <c r="J332" s="151">
        <f t="shared" si="90"/>
        <v>0</v>
      </c>
      <c r="K332" s="147" t="s">
        <v>3</v>
      </c>
      <c r="L332" s="35"/>
      <c r="M332" s="152" t="s">
        <v>3</v>
      </c>
      <c r="N332" s="153" t="s">
        <v>43</v>
      </c>
      <c r="O332" s="55"/>
      <c r="P332" s="154">
        <f t="shared" si="91"/>
        <v>0</v>
      </c>
      <c r="Q332" s="154">
        <v>0</v>
      </c>
      <c r="R332" s="154">
        <f t="shared" si="92"/>
        <v>0</v>
      </c>
      <c r="S332" s="154">
        <v>0</v>
      </c>
      <c r="T332" s="155">
        <f t="shared" si="93"/>
        <v>0</v>
      </c>
      <c r="U332" s="34"/>
      <c r="V332" s="34"/>
      <c r="W332" s="34"/>
      <c r="X332" s="34"/>
      <c r="Y332" s="34"/>
      <c r="Z332" s="34"/>
      <c r="AA332" s="34"/>
      <c r="AB332" s="34"/>
      <c r="AC332" s="34"/>
      <c r="AD332" s="34"/>
      <c r="AE332" s="34"/>
      <c r="AR332" s="156" t="s">
        <v>93</v>
      </c>
      <c r="AT332" s="156" t="s">
        <v>157</v>
      </c>
      <c r="AU332" s="156" t="s">
        <v>90</v>
      </c>
      <c r="AY332" s="19" t="s">
        <v>154</v>
      </c>
      <c r="BE332" s="157">
        <f t="shared" si="94"/>
        <v>0</v>
      </c>
      <c r="BF332" s="157">
        <f t="shared" si="95"/>
        <v>0</v>
      </c>
      <c r="BG332" s="157">
        <f t="shared" si="96"/>
        <v>0</v>
      </c>
      <c r="BH332" s="157">
        <f t="shared" si="97"/>
        <v>0</v>
      </c>
      <c r="BI332" s="157">
        <f t="shared" si="98"/>
        <v>0</v>
      </c>
      <c r="BJ332" s="19" t="s">
        <v>15</v>
      </c>
      <c r="BK332" s="157">
        <f t="shared" si="99"/>
        <v>0</v>
      </c>
      <c r="BL332" s="19" t="s">
        <v>93</v>
      </c>
      <c r="BM332" s="156" t="s">
        <v>2271</v>
      </c>
    </row>
    <row r="333" spans="1:65" s="2" customFormat="1" ht="24.15" customHeight="1">
      <c r="A333" s="34"/>
      <c r="B333" s="144"/>
      <c r="C333" s="145" t="s">
        <v>72</v>
      </c>
      <c r="D333" s="145" t="s">
        <v>157</v>
      </c>
      <c r="E333" s="146" t="s">
        <v>5155</v>
      </c>
      <c r="F333" s="147" t="s">
        <v>5156</v>
      </c>
      <c r="G333" s="148" t="s">
        <v>3834</v>
      </c>
      <c r="H333" s="149">
        <v>2</v>
      </c>
      <c r="I333" s="150"/>
      <c r="J333" s="151">
        <f t="shared" si="90"/>
        <v>0</v>
      </c>
      <c r="K333" s="147" t="s">
        <v>3</v>
      </c>
      <c r="L333" s="35"/>
      <c r="M333" s="152" t="s">
        <v>3</v>
      </c>
      <c r="N333" s="153" t="s">
        <v>43</v>
      </c>
      <c r="O333" s="55"/>
      <c r="P333" s="154">
        <f t="shared" si="91"/>
        <v>0</v>
      </c>
      <c r="Q333" s="154">
        <v>0</v>
      </c>
      <c r="R333" s="154">
        <f t="shared" si="92"/>
        <v>0</v>
      </c>
      <c r="S333" s="154">
        <v>0</v>
      </c>
      <c r="T333" s="155">
        <f t="shared" si="93"/>
        <v>0</v>
      </c>
      <c r="U333" s="34"/>
      <c r="V333" s="34"/>
      <c r="W333" s="34"/>
      <c r="X333" s="34"/>
      <c r="Y333" s="34"/>
      <c r="Z333" s="34"/>
      <c r="AA333" s="34"/>
      <c r="AB333" s="34"/>
      <c r="AC333" s="34"/>
      <c r="AD333" s="34"/>
      <c r="AE333" s="34"/>
      <c r="AR333" s="156" t="s">
        <v>93</v>
      </c>
      <c r="AT333" s="156" t="s">
        <v>157</v>
      </c>
      <c r="AU333" s="156" t="s">
        <v>90</v>
      </c>
      <c r="AY333" s="19" t="s">
        <v>154</v>
      </c>
      <c r="BE333" s="157">
        <f t="shared" si="94"/>
        <v>0</v>
      </c>
      <c r="BF333" s="157">
        <f t="shared" si="95"/>
        <v>0</v>
      </c>
      <c r="BG333" s="157">
        <f t="shared" si="96"/>
        <v>0</v>
      </c>
      <c r="BH333" s="157">
        <f t="shared" si="97"/>
        <v>0</v>
      </c>
      <c r="BI333" s="157">
        <f t="shared" si="98"/>
        <v>0</v>
      </c>
      <c r="BJ333" s="19" t="s">
        <v>15</v>
      </c>
      <c r="BK333" s="157">
        <f t="shared" si="99"/>
        <v>0</v>
      </c>
      <c r="BL333" s="19" t="s">
        <v>93</v>
      </c>
      <c r="BM333" s="156" t="s">
        <v>2279</v>
      </c>
    </row>
    <row r="334" spans="1:65" s="2" customFormat="1" ht="24.15" customHeight="1">
      <c r="A334" s="34"/>
      <c r="B334" s="144"/>
      <c r="C334" s="145" t="s">
        <v>72</v>
      </c>
      <c r="D334" s="145" t="s">
        <v>157</v>
      </c>
      <c r="E334" s="146" t="s">
        <v>5119</v>
      </c>
      <c r="F334" s="147" t="s">
        <v>5120</v>
      </c>
      <c r="G334" s="148" t="s">
        <v>3834</v>
      </c>
      <c r="H334" s="149">
        <v>4</v>
      </c>
      <c r="I334" s="150"/>
      <c r="J334" s="151">
        <f t="shared" si="90"/>
        <v>0</v>
      </c>
      <c r="K334" s="147" t="s">
        <v>3</v>
      </c>
      <c r="L334" s="35"/>
      <c r="M334" s="152" t="s">
        <v>3</v>
      </c>
      <c r="N334" s="153" t="s">
        <v>43</v>
      </c>
      <c r="O334" s="55"/>
      <c r="P334" s="154">
        <f t="shared" si="91"/>
        <v>0</v>
      </c>
      <c r="Q334" s="154">
        <v>0</v>
      </c>
      <c r="R334" s="154">
        <f t="shared" si="92"/>
        <v>0</v>
      </c>
      <c r="S334" s="154">
        <v>0</v>
      </c>
      <c r="T334" s="155">
        <f t="shared" si="93"/>
        <v>0</v>
      </c>
      <c r="U334" s="34"/>
      <c r="V334" s="34"/>
      <c r="W334" s="34"/>
      <c r="X334" s="34"/>
      <c r="Y334" s="34"/>
      <c r="Z334" s="34"/>
      <c r="AA334" s="34"/>
      <c r="AB334" s="34"/>
      <c r="AC334" s="34"/>
      <c r="AD334" s="34"/>
      <c r="AE334" s="34"/>
      <c r="AR334" s="156" t="s">
        <v>93</v>
      </c>
      <c r="AT334" s="156" t="s">
        <v>157</v>
      </c>
      <c r="AU334" s="156" t="s">
        <v>90</v>
      </c>
      <c r="AY334" s="19" t="s">
        <v>154</v>
      </c>
      <c r="BE334" s="157">
        <f t="shared" si="94"/>
        <v>0</v>
      </c>
      <c r="BF334" s="157">
        <f t="shared" si="95"/>
        <v>0</v>
      </c>
      <c r="BG334" s="157">
        <f t="shared" si="96"/>
        <v>0</v>
      </c>
      <c r="BH334" s="157">
        <f t="shared" si="97"/>
        <v>0</v>
      </c>
      <c r="BI334" s="157">
        <f t="shared" si="98"/>
        <v>0</v>
      </c>
      <c r="BJ334" s="19" t="s">
        <v>15</v>
      </c>
      <c r="BK334" s="157">
        <f t="shared" si="99"/>
        <v>0</v>
      </c>
      <c r="BL334" s="19" t="s">
        <v>93</v>
      </c>
      <c r="BM334" s="156" t="s">
        <v>2287</v>
      </c>
    </row>
    <row r="335" spans="1:65" s="2" customFormat="1" ht="33" customHeight="1">
      <c r="A335" s="34"/>
      <c r="B335" s="144"/>
      <c r="C335" s="145" t="s">
        <v>72</v>
      </c>
      <c r="D335" s="145" t="s">
        <v>157</v>
      </c>
      <c r="E335" s="146" t="s">
        <v>5157</v>
      </c>
      <c r="F335" s="147" t="s">
        <v>5158</v>
      </c>
      <c r="G335" s="148" t="s">
        <v>3834</v>
      </c>
      <c r="H335" s="149">
        <v>1</v>
      </c>
      <c r="I335" s="150"/>
      <c r="J335" s="151">
        <f t="shared" si="90"/>
        <v>0</v>
      </c>
      <c r="K335" s="147" t="s">
        <v>3</v>
      </c>
      <c r="L335" s="35"/>
      <c r="M335" s="152" t="s">
        <v>3</v>
      </c>
      <c r="N335" s="153" t="s">
        <v>43</v>
      </c>
      <c r="O335" s="55"/>
      <c r="P335" s="154">
        <f t="shared" si="91"/>
        <v>0</v>
      </c>
      <c r="Q335" s="154">
        <v>0</v>
      </c>
      <c r="R335" s="154">
        <f t="shared" si="92"/>
        <v>0</v>
      </c>
      <c r="S335" s="154">
        <v>0</v>
      </c>
      <c r="T335" s="155">
        <f t="shared" si="93"/>
        <v>0</v>
      </c>
      <c r="U335" s="34"/>
      <c r="V335" s="34"/>
      <c r="W335" s="34"/>
      <c r="X335" s="34"/>
      <c r="Y335" s="34"/>
      <c r="Z335" s="34"/>
      <c r="AA335" s="34"/>
      <c r="AB335" s="34"/>
      <c r="AC335" s="34"/>
      <c r="AD335" s="34"/>
      <c r="AE335" s="34"/>
      <c r="AR335" s="156" t="s">
        <v>93</v>
      </c>
      <c r="AT335" s="156" t="s">
        <v>157</v>
      </c>
      <c r="AU335" s="156" t="s">
        <v>90</v>
      </c>
      <c r="AY335" s="19" t="s">
        <v>154</v>
      </c>
      <c r="BE335" s="157">
        <f t="shared" si="94"/>
        <v>0</v>
      </c>
      <c r="BF335" s="157">
        <f t="shared" si="95"/>
        <v>0</v>
      </c>
      <c r="BG335" s="157">
        <f t="shared" si="96"/>
        <v>0</v>
      </c>
      <c r="BH335" s="157">
        <f t="shared" si="97"/>
        <v>0</v>
      </c>
      <c r="BI335" s="157">
        <f t="shared" si="98"/>
        <v>0</v>
      </c>
      <c r="BJ335" s="19" t="s">
        <v>15</v>
      </c>
      <c r="BK335" s="157">
        <f t="shared" si="99"/>
        <v>0</v>
      </c>
      <c r="BL335" s="19" t="s">
        <v>93</v>
      </c>
      <c r="BM335" s="156" t="s">
        <v>2295</v>
      </c>
    </row>
    <row r="336" spans="1:65" s="2" customFormat="1" ht="33" customHeight="1">
      <c r="A336" s="34"/>
      <c r="B336" s="144"/>
      <c r="C336" s="145" t="s">
        <v>72</v>
      </c>
      <c r="D336" s="145" t="s">
        <v>157</v>
      </c>
      <c r="E336" s="146" t="s">
        <v>5159</v>
      </c>
      <c r="F336" s="147" t="s">
        <v>5160</v>
      </c>
      <c r="G336" s="148" t="s">
        <v>3834</v>
      </c>
      <c r="H336" s="149">
        <v>1</v>
      </c>
      <c r="I336" s="150"/>
      <c r="J336" s="151">
        <f t="shared" si="90"/>
        <v>0</v>
      </c>
      <c r="K336" s="147" t="s">
        <v>3</v>
      </c>
      <c r="L336" s="35"/>
      <c r="M336" s="152" t="s">
        <v>3</v>
      </c>
      <c r="N336" s="153" t="s">
        <v>43</v>
      </c>
      <c r="O336" s="55"/>
      <c r="P336" s="154">
        <f t="shared" si="91"/>
        <v>0</v>
      </c>
      <c r="Q336" s="154">
        <v>0</v>
      </c>
      <c r="R336" s="154">
        <f t="shared" si="92"/>
        <v>0</v>
      </c>
      <c r="S336" s="154">
        <v>0</v>
      </c>
      <c r="T336" s="155">
        <f t="shared" si="93"/>
        <v>0</v>
      </c>
      <c r="U336" s="34"/>
      <c r="V336" s="34"/>
      <c r="W336" s="34"/>
      <c r="X336" s="34"/>
      <c r="Y336" s="34"/>
      <c r="Z336" s="34"/>
      <c r="AA336" s="34"/>
      <c r="AB336" s="34"/>
      <c r="AC336" s="34"/>
      <c r="AD336" s="34"/>
      <c r="AE336" s="34"/>
      <c r="AR336" s="156" t="s">
        <v>93</v>
      </c>
      <c r="AT336" s="156" t="s">
        <v>157</v>
      </c>
      <c r="AU336" s="156" t="s">
        <v>90</v>
      </c>
      <c r="AY336" s="19" t="s">
        <v>154</v>
      </c>
      <c r="BE336" s="157">
        <f t="shared" si="94"/>
        <v>0</v>
      </c>
      <c r="BF336" s="157">
        <f t="shared" si="95"/>
        <v>0</v>
      </c>
      <c r="BG336" s="157">
        <f t="shared" si="96"/>
        <v>0</v>
      </c>
      <c r="BH336" s="157">
        <f t="shared" si="97"/>
        <v>0</v>
      </c>
      <c r="BI336" s="157">
        <f t="shared" si="98"/>
        <v>0</v>
      </c>
      <c r="BJ336" s="19" t="s">
        <v>15</v>
      </c>
      <c r="BK336" s="157">
        <f t="shared" si="99"/>
        <v>0</v>
      </c>
      <c r="BL336" s="19" t="s">
        <v>93</v>
      </c>
      <c r="BM336" s="156" t="s">
        <v>2303</v>
      </c>
    </row>
    <row r="337" spans="1:65" s="2" customFormat="1" ht="24.15" customHeight="1">
      <c r="A337" s="34"/>
      <c r="B337" s="144"/>
      <c r="C337" s="145" t="s">
        <v>72</v>
      </c>
      <c r="D337" s="145" t="s">
        <v>157</v>
      </c>
      <c r="E337" s="146" t="s">
        <v>5161</v>
      </c>
      <c r="F337" s="147" t="s">
        <v>5162</v>
      </c>
      <c r="G337" s="148" t="s">
        <v>3834</v>
      </c>
      <c r="H337" s="149">
        <v>1</v>
      </c>
      <c r="I337" s="150"/>
      <c r="J337" s="151">
        <f t="shared" si="90"/>
        <v>0</v>
      </c>
      <c r="K337" s="147" t="s">
        <v>3</v>
      </c>
      <c r="L337" s="35"/>
      <c r="M337" s="152" t="s">
        <v>3</v>
      </c>
      <c r="N337" s="153" t="s">
        <v>43</v>
      </c>
      <c r="O337" s="55"/>
      <c r="P337" s="154">
        <f t="shared" si="91"/>
        <v>0</v>
      </c>
      <c r="Q337" s="154">
        <v>0</v>
      </c>
      <c r="R337" s="154">
        <f t="shared" si="92"/>
        <v>0</v>
      </c>
      <c r="S337" s="154">
        <v>0</v>
      </c>
      <c r="T337" s="155">
        <f t="shared" si="93"/>
        <v>0</v>
      </c>
      <c r="U337" s="34"/>
      <c r="V337" s="34"/>
      <c r="W337" s="34"/>
      <c r="X337" s="34"/>
      <c r="Y337" s="34"/>
      <c r="Z337" s="34"/>
      <c r="AA337" s="34"/>
      <c r="AB337" s="34"/>
      <c r="AC337" s="34"/>
      <c r="AD337" s="34"/>
      <c r="AE337" s="34"/>
      <c r="AR337" s="156" t="s">
        <v>93</v>
      </c>
      <c r="AT337" s="156" t="s">
        <v>157</v>
      </c>
      <c r="AU337" s="156" t="s">
        <v>90</v>
      </c>
      <c r="AY337" s="19" t="s">
        <v>154</v>
      </c>
      <c r="BE337" s="157">
        <f t="shared" si="94"/>
        <v>0</v>
      </c>
      <c r="BF337" s="157">
        <f t="shared" si="95"/>
        <v>0</v>
      </c>
      <c r="BG337" s="157">
        <f t="shared" si="96"/>
        <v>0</v>
      </c>
      <c r="BH337" s="157">
        <f t="shared" si="97"/>
        <v>0</v>
      </c>
      <c r="BI337" s="157">
        <f t="shared" si="98"/>
        <v>0</v>
      </c>
      <c r="BJ337" s="19" t="s">
        <v>15</v>
      </c>
      <c r="BK337" s="157">
        <f t="shared" si="99"/>
        <v>0</v>
      </c>
      <c r="BL337" s="19" t="s">
        <v>93</v>
      </c>
      <c r="BM337" s="156" t="s">
        <v>2311</v>
      </c>
    </row>
    <row r="338" spans="1:65" s="2" customFormat="1" ht="24.15" customHeight="1">
      <c r="A338" s="34"/>
      <c r="B338" s="144"/>
      <c r="C338" s="145" t="s">
        <v>72</v>
      </c>
      <c r="D338" s="145" t="s">
        <v>157</v>
      </c>
      <c r="E338" s="146" t="s">
        <v>5163</v>
      </c>
      <c r="F338" s="147" t="s">
        <v>5164</v>
      </c>
      <c r="G338" s="148" t="s">
        <v>3834</v>
      </c>
      <c r="H338" s="149">
        <v>1</v>
      </c>
      <c r="I338" s="150"/>
      <c r="J338" s="151">
        <f t="shared" si="90"/>
        <v>0</v>
      </c>
      <c r="K338" s="147" t="s">
        <v>3</v>
      </c>
      <c r="L338" s="35"/>
      <c r="M338" s="152" t="s">
        <v>3</v>
      </c>
      <c r="N338" s="153" t="s">
        <v>43</v>
      </c>
      <c r="O338" s="55"/>
      <c r="P338" s="154">
        <f t="shared" si="91"/>
        <v>0</v>
      </c>
      <c r="Q338" s="154">
        <v>0</v>
      </c>
      <c r="R338" s="154">
        <f t="shared" si="92"/>
        <v>0</v>
      </c>
      <c r="S338" s="154">
        <v>0</v>
      </c>
      <c r="T338" s="155">
        <f t="shared" si="93"/>
        <v>0</v>
      </c>
      <c r="U338" s="34"/>
      <c r="V338" s="34"/>
      <c r="W338" s="34"/>
      <c r="X338" s="34"/>
      <c r="Y338" s="34"/>
      <c r="Z338" s="34"/>
      <c r="AA338" s="34"/>
      <c r="AB338" s="34"/>
      <c r="AC338" s="34"/>
      <c r="AD338" s="34"/>
      <c r="AE338" s="34"/>
      <c r="AR338" s="156" t="s">
        <v>93</v>
      </c>
      <c r="AT338" s="156" t="s">
        <v>157</v>
      </c>
      <c r="AU338" s="156" t="s">
        <v>90</v>
      </c>
      <c r="AY338" s="19" t="s">
        <v>154</v>
      </c>
      <c r="BE338" s="157">
        <f t="shared" si="94"/>
        <v>0</v>
      </c>
      <c r="BF338" s="157">
        <f t="shared" si="95"/>
        <v>0</v>
      </c>
      <c r="BG338" s="157">
        <f t="shared" si="96"/>
        <v>0</v>
      </c>
      <c r="BH338" s="157">
        <f t="shared" si="97"/>
        <v>0</v>
      </c>
      <c r="BI338" s="157">
        <f t="shared" si="98"/>
        <v>0</v>
      </c>
      <c r="BJ338" s="19" t="s">
        <v>15</v>
      </c>
      <c r="BK338" s="157">
        <f t="shared" si="99"/>
        <v>0</v>
      </c>
      <c r="BL338" s="19" t="s">
        <v>93</v>
      </c>
      <c r="BM338" s="156" t="s">
        <v>2319</v>
      </c>
    </row>
    <row r="339" spans="1:65" s="2" customFormat="1" ht="33" customHeight="1">
      <c r="A339" s="34"/>
      <c r="B339" s="144"/>
      <c r="C339" s="145" t="s">
        <v>72</v>
      </c>
      <c r="D339" s="145" t="s">
        <v>157</v>
      </c>
      <c r="E339" s="146" t="s">
        <v>5165</v>
      </c>
      <c r="F339" s="147" t="s">
        <v>5166</v>
      </c>
      <c r="G339" s="148" t="s">
        <v>3834</v>
      </c>
      <c r="H339" s="149">
        <v>1</v>
      </c>
      <c r="I339" s="150"/>
      <c r="J339" s="151">
        <f t="shared" si="90"/>
        <v>0</v>
      </c>
      <c r="K339" s="147" t="s">
        <v>3</v>
      </c>
      <c r="L339" s="35"/>
      <c r="M339" s="152" t="s">
        <v>3</v>
      </c>
      <c r="N339" s="153" t="s">
        <v>43</v>
      </c>
      <c r="O339" s="55"/>
      <c r="P339" s="154">
        <f t="shared" si="91"/>
        <v>0</v>
      </c>
      <c r="Q339" s="154">
        <v>0</v>
      </c>
      <c r="R339" s="154">
        <f t="shared" si="92"/>
        <v>0</v>
      </c>
      <c r="S339" s="154">
        <v>0</v>
      </c>
      <c r="T339" s="155">
        <f t="shared" si="93"/>
        <v>0</v>
      </c>
      <c r="U339" s="34"/>
      <c r="V339" s="34"/>
      <c r="W339" s="34"/>
      <c r="X339" s="34"/>
      <c r="Y339" s="34"/>
      <c r="Z339" s="34"/>
      <c r="AA339" s="34"/>
      <c r="AB339" s="34"/>
      <c r="AC339" s="34"/>
      <c r="AD339" s="34"/>
      <c r="AE339" s="34"/>
      <c r="AR339" s="156" t="s">
        <v>93</v>
      </c>
      <c r="AT339" s="156" t="s">
        <v>157</v>
      </c>
      <c r="AU339" s="156" t="s">
        <v>90</v>
      </c>
      <c r="AY339" s="19" t="s">
        <v>154</v>
      </c>
      <c r="BE339" s="157">
        <f t="shared" si="94"/>
        <v>0</v>
      </c>
      <c r="BF339" s="157">
        <f t="shared" si="95"/>
        <v>0</v>
      </c>
      <c r="BG339" s="157">
        <f t="shared" si="96"/>
        <v>0</v>
      </c>
      <c r="BH339" s="157">
        <f t="shared" si="97"/>
        <v>0</v>
      </c>
      <c r="BI339" s="157">
        <f t="shared" si="98"/>
        <v>0</v>
      </c>
      <c r="BJ339" s="19" t="s">
        <v>15</v>
      </c>
      <c r="BK339" s="157">
        <f t="shared" si="99"/>
        <v>0</v>
      </c>
      <c r="BL339" s="19" t="s">
        <v>93</v>
      </c>
      <c r="BM339" s="156" t="s">
        <v>2327</v>
      </c>
    </row>
    <row r="340" spans="2:63" s="12" customFormat="1" ht="20.85" customHeight="1">
      <c r="B340" s="131"/>
      <c r="D340" s="132" t="s">
        <v>71</v>
      </c>
      <c r="E340" s="142" t="s">
        <v>4583</v>
      </c>
      <c r="F340" s="142" t="s">
        <v>4950</v>
      </c>
      <c r="I340" s="134"/>
      <c r="J340" s="143">
        <f>BK340</f>
        <v>0</v>
      </c>
      <c r="L340" s="131"/>
      <c r="M340" s="136"/>
      <c r="N340" s="137"/>
      <c r="O340" s="137"/>
      <c r="P340" s="138">
        <f>SUM(P341:P357)</f>
        <v>0</v>
      </c>
      <c r="Q340" s="137"/>
      <c r="R340" s="138">
        <f>SUM(R341:R357)</f>
        <v>0</v>
      </c>
      <c r="S340" s="137"/>
      <c r="T340" s="139">
        <f>SUM(T341:T357)</f>
        <v>0</v>
      </c>
      <c r="AR340" s="132" t="s">
        <v>15</v>
      </c>
      <c r="AT340" s="140" t="s">
        <v>71</v>
      </c>
      <c r="AU340" s="140" t="s">
        <v>80</v>
      </c>
      <c r="AY340" s="132" t="s">
        <v>154</v>
      </c>
      <c r="BK340" s="141">
        <f>SUM(BK341:BK357)</f>
        <v>0</v>
      </c>
    </row>
    <row r="341" spans="1:65" s="2" customFormat="1" ht="24.15" customHeight="1">
      <c r="A341" s="34"/>
      <c r="B341" s="144"/>
      <c r="C341" s="145" t="s">
        <v>72</v>
      </c>
      <c r="D341" s="145" t="s">
        <v>157</v>
      </c>
      <c r="E341" s="146" t="s">
        <v>5167</v>
      </c>
      <c r="F341" s="147" t="s">
        <v>5168</v>
      </c>
      <c r="G341" s="148" t="s">
        <v>3834</v>
      </c>
      <c r="H341" s="149">
        <v>3</v>
      </c>
      <c r="I341" s="150"/>
      <c r="J341" s="151">
        <f aca="true" t="shared" si="100" ref="J341:J357">ROUND(I341*H341,2)</f>
        <v>0</v>
      </c>
      <c r="K341" s="147" t="s">
        <v>3</v>
      </c>
      <c r="L341" s="35"/>
      <c r="M341" s="152" t="s">
        <v>3</v>
      </c>
      <c r="N341" s="153" t="s">
        <v>43</v>
      </c>
      <c r="O341" s="55"/>
      <c r="P341" s="154">
        <f aca="true" t="shared" si="101" ref="P341:P357">O341*H341</f>
        <v>0</v>
      </c>
      <c r="Q341" s="154">
        <v>0</v>
      </c>
      <c r="R341" s="154">
        <f aca="true" t="shared" si="102" ref="R341:R357">Q341*H341</f>
        <v>0</v>
      </c>
      <c r="S341" s="154">
        <v>0</v>
      </c>
      <c r="T341" s="155">
        <f aca="true" t="shared" si="103" ref="T341:T357">S341*H341</f>
        <v>0</v>
      </c>
      <c r="U341" s="34"/>
      <c r="V341" s="34"/>
      <c r="W341" s="34"/>
      <c r="X341" s="34"/>
      <c r="Y341" s="34"/>
      <c r="Z341" s="34"/>
      <c r="AA341" s="34"/>
      <c r="AB341" s="34"/>
      <c r="AC341" s="34"/>
      <c r="AD341" s="34"/>
      <c r="AE341" s="34"/>
      <c r="AR341" s="156" t="s">
        <v>93</v>
      </c>
      <c r="AT341" s="156" t="s">
        <v>157</v>
      </c>
      <c r="AU341" s="156" t="s">
        <v>90</v>
      </c>
      <c r="AY341" s="19" t="s">
        <v>154</v>
      </c>
      <c r="BE341" s="157">
        <f aca="true" t="shared" si="104" ref="BE341:BE357">IF(N341="základní",J341,0)</f>
        <v>0</v>
      </c>
      <c r="BF341" s="157">
        <f aca="true" t="shared" si="105" ref="BF341:BF357">IF(N341="snížená",J341,0)</f>
        <v>0</v>
      </c>
      <c r="BG341" s="157">
        <f aca="true" t="shared" si="106" ref="BG341:BG357">IF(N341="zákl. přenesená",J341,0)</f>
        <v>0</v>
      </c>
      <c r="BH341" s="157">
        <f aca="true" t="shared" si="107" ref="BH341:BH357">IF(N341="sníž. přenesená",J341,0)</f>
        <v>0</v>
      </c>
      <c r="BI341" s="157">
        <f aca="true" t="shared" si="108" ref="BI341:BI357">IF(N341="nulová",J341,0)</f>
        <v>0</v>
      </c>
      <c r="BJ341" s="19" t="s">
        <v>15</v>
      </c>
      <c r="BK341" s="157">
        <f aca="true" t="shared" si="109" ref="BK341:BK357">ROUND(I341*H341,2)</f>
        <v>0</v>
      </c>
      <c r="BL341" s="19" t="s">
        <v>93</v>
      </c>
      <c r="BM341" s="156" t="s">
        <v>2335</v>
      </c>
    </row>
    <row r="342" spans="1:65" s="2" customFormat="1" ht="24.15" customHeight="1">
      <c r="A342" s="34"/>
      <c r="B342" s="144"/>
      <c r="C342" s="145" t="s">
        <v>72</v>
      </c>
      <c r="D342" s="145" t="s">
        <v>157</v>
      </c>
      <c r="E342" s="146" t="s">
        <v>5169</v>
      </c>
      <c r="F342" s="147" t="s">
        <v>5170</v>
      </c>
      <c r="G342" s="148" t="s">
        <v>3834</v>
      </c>
      <c r="H342" s="149">
        <v>2</v>
      </c>
      <c r="I342" s="150"/>
      <c r="J342" s="151">
        <f t="shared" si="100"/>
        <v>0</v>
      </c>
      <c r="K342" s="147" t="s">
        <v>3</v>
      </c>
      <c r="L342" s="35"/>
      <c r="M342" s="152" t="s">
        <v>3</v>
      </c>
      <c r="N342" s="153" t="s">
        <v>43</v>
      </c>
      <c r="O342" s="55"/>
      <c r="P342" s="154">
        <f t="shared" si="101"/>
        <v>0</v>
      </c>
      <c r="Q342" s="154">
        <v>0</v>
      </c>
      <c r="R342" s="154">
        <f t="shared" si="102"/>
        <v>0</v>
      </c>
      <c r="S342" s="154">
        <v>0</v>
      </c>
      <c r="T342" s="155">
        <f t="shared" si="103"/>
        <v>0</v>
      </c>
      <c r="U342" s="34"/>
      <c r="V342" s="34"/>
      <c r="W342" s="34"/>
      <c r="X342" s="34"/>
      <c r="Y342" s="34"/>
      <c r="Z342" s="34"/>
      <c r="AA342" s="34"/>
      <c r="AB342" s="34"/>
      <c r="AC342" s="34"/>
      <c r="AD342" s="34"/>
      <c r="AE342" s="34"/>
      <c r="AR342" s="156" t="s">
        <v>93</v>
      </c>
      <c r="AT342" s="156" t="s">
        <v>157</v>
      </c>
      <c r="AU342" s="156" t="s">
        <v>90</v>
      </c>
      <c r="AY342" s="19" t="s">
        <v>154</v>
      </c>
      <c r="BE342" s="157">
        <f t="shared" si="104"/>
        <v>0</v>
      </c>
      <c r="BF342" s="157">
        <f t="shared" si="105"/>
        <v>0</v>
      </c>
      <c r="BG342" s="157">
        <f t="shared" si="106"/>
        <v>0</v>
      </c>
      <c r="BH342" s="157">
        <f t="shared" si="107"/>
        <v>0</v>
      </c>
      <c r="BI342" s="157">
        <f t="shared" si="108"/>
        <v>0</v>
      </c>
      <c r="BJ342" s="19" t="s">
        <v>15</v>
      </c>
      <c r="BK342" s="157">
        <f t="shared" si="109"/>
        <v>0</v>
      </c>
      <c r="BL342" s="19" t="s">
        <v>93</v>
      </c>
      <c r="BM342" s="156" t="s">
        <v>2343</v>
      </c>
    </row>
    <row r="343" spans="1:65" s="2" customFormat="1" ht="24.15" customHeight="1">
      <c r="A343" s="34"/>
      <c r="B343" s="144"/>
      <c r="C343" s="145" t="s">
        <v>72</v>
      </c>
      <c r="D343" s="145" t="s">
        <v>157</v>
      </c>
      <c r="E343" s="146" t="s">
        <v>5171</v>
      </c>
      <c r="F343" s="147" t="s">
        <v>5172</v>
      </c>
      <c r="G343" s="148" t="s">
        <v>3834</v>
      </c>
      <c r="H343" s="149">
        <v>1</v>
      </c>
      <c r="I343" s="150"/>
      <c r="J343" s="151">
        <f t="shared" si="100"/>
        <v>0</v>
      </c>
      <c r="K343" s="147" t="s">
        <v>3</v>
      </c>
      <c r="L343" s="35"/>
      <c r="M343" s="152" t="s">
        <v>3</v>
      </c>
      <c r="N343" s="153" t="s">
        <v>43</v>
      </c>
      <c r="O343" s="55"/>
      <c r="P343" s="154">
        <f t="shared" si="101"/>
        <v>0</v>
      </c>
      <c r="Q343" s="154">
        <v>0</v>
      </c>
      <c r="R343" s="154">
        <f t="shared" si="102"/>
        <v>0</v>
      </c>
      <c r="S343" s="154">
        <v>0</v>
      </c>
      <c r="T343" s="155">
        <f t="shared" si="103"/>
        <v>0</v>
      </c>
      <c r="U343" s="34"/>
      <c r="V343" s="34"/>
      <c r="W343" s="34"/>
      <c r="X343" s="34"/>
      <c r="Y343" s="34"/>
      <c r="Z343" s="34"/>
      <c r="AA343" s="34"/>
      <c r="AB343" s="34"/>
      <c r="AC343" s="34"/>
      <c r="AD343" s="34"/>
      <c r="AE343" s="34"/>
      <c r="AR343" s="156" t="s">
        <v>93</v>
      </c>
      <c r="AT343" s="156" t="s">
        <v>157</v>
      </c>
      <c r="AU343" s="156" t="s">
        <v>90</v>
      </c>
      <c r="AY343" s="19" t="s">
        <v>154</v>
      </c>
      <c r="BE343" s="157">
        <f t="shared" si="104"/>
        <v>0</v>
      </c>
      <c r="BF343" s="157">
        <f t="shared" si="105"/>
        <v>0</v>
      </c>
      <c r="BG343" s="157">
        <f t="shared" si="106"/>
        <v>0</v>
      </c>
      <c r="BH343" s="157">
        <f t="shared" si="107"/>
        <v>0</v>
      </c>
      <c r="BI343" s="157">
        <f t="shared" si="108"/>
        <v>0</v>
      </c>
      <c r="BJ343" s="19" t="s">
        <v>15</v>
      </c>
      <c r="BK343" s="157">
        <f t="shared" si="109"/>
        <v>0</v>
      </c>
      <c r="BL343" s="19" t="s">
        <v>93</v>
      </c>
      <c r="BM343" s="156" t="s">
        <v>2351</v>
      </c>
    </row>
    <row r="344" spans="1:65" s="2" customFormat="1" ht="24.15" customHeight="1">
      <c r="A344" s="34"/>
      <c r="B344" s="144"/>
      <c r="C344" s="145" t="s">
        <v>72</v>
      </c>
      <c r="D344" s="145" t="s">
        <v>157</v>
      </c>
      <c r="E344" s="146" t="s">
        <v>5009</v>
      </c>
      <c r="F344" s="147" t="s">
        <v>5010</v>
      </c>
      <c r="G344" s="148" t="s">
        <v>3834</v>
      </c>
      <c r="H344" s="149">
        <v>8</v>
      </c>
      <c r="I344" s="150"/>
      <c r="J344" s="151">
        <f t="shared" si="100"/>
        <v>0</v>
      </c>
      <c r="K344" s="147" t="s">
        <v>3</v>
      </c>
      <c r="L344" s="35"/>
      <c r="M344" s="152" t="s">
        <v>3</v>
      </c>
      <c r="N344" s="153" t="s">
        <v>43</v>
      </c>
      <c r="O344" s="55"/>
      <c r="P344" s="154">
        <f t="shared" si="101"/>
        <v>0</v>
      </c>
      <c r="Q344" s="154">
        <v>0</v>
      </c>
      <c r="R344" s="154">
        <f t="shared" si="102"/>
        <v>0</v>
      </c>
      <c r="S344" s="154">
        <v>0</v>
      </c>
      <c r="T344" s="155">
        <f t="shared" si="103"/>
        <v>0</v>
      </c>
      <c r="U344" s="34"/>
      <c r="V344" s="34"/>
      <c r="W344" s="34"/>
      <c r="X344" s="34"/>
      <c r="Y344" s="34"/>
      <c r="Z344" s="34"/>
      <c r="AA344" s="34"/>
      <c r="AB344" s="34"/>
      <c r="AC344" s="34"/>
      <c r="AD344" s="34"/>
      <c r="AE344" s="34"/>
      <c r="AR344" s="156" t="s">
        <v>93</v>
      </c>
      <c r="AT344" s="156" t="s">
        <v>157</v>
      </c>
      <c r="AU344" s="156" t="s">
        <v>90</v>
      </c>
      <c r="AY344" s="19" t="s">
        <v>154</v>
      </c>
      <c r="BE344" s="157">
        <f t="shared" si="104"/>
        <v>0</v>
      </c>
      <c r="BF344" s="157">
        <f t="shared" si="105"/>
        <v>0</v>
      </c>
      <c r="BG344" s="157">
        <f t="shared" si="106"/>
        <v>0</v>
      </c>
      <c r="BH344" s="157">
        <f t="shared" si="107"/>
        <v>0</v>
      </c>
      <c r="BI344" s="157">
        <f t="shared" si="108"/>
        <v>0</v>
      </c>
      <c r="BJ344" s="19" t="s">
        <v>15</v>
      </c>
      <c r="BK344" s="157">
        <f t="shared" si="109"/>
        <v>0</v>
      </c>
      <c r="BL344" s="19" t="s">
        <v>93</v>
      </c>
      <c r="BM344" s="156" t="s">
        <v>2359</v>
      </c>
    </row>
    <row r="345" spans="1:65" s="2" customFormat="1" ht="24.15" customHeight="1">
      <c r="A345" s="34"/>
      <c r="B345" s="144"/>
      <c r="C345" s="145" t="s">
        <v>72</v>
      </c>
      <c r="D345" s="145" t="s">
        <v>157</v>
      </c>
      <c r="E345" s="146" t="s">
        <v>5054</v>
      </c>
      <c r="F345" s="147" t="s">
        <v>5055</v>
      </c>
      <c r="G345" s="148" t="s">
        <v>3834</v>
      </c>
      <c r="H345" s="149">
        <v>2</v>
      </c>
      <c r="I345" s="150"/>
      <c r="J345" s="151">
        <f t="shared" si="100"/>
        <v>0</v>
      </c>
      <c r="K345" s="147" t="s">
        <v>3</v>
      </c>
      <c r="L345" s="35"/>
      <c r="M345" s="152" t="s">
        <v>3</v>
      </c>
      <c r="N345" s="153" t="s">
        <v>43</v>
      </c>
      <c r="O345" s="55"/>
      <c r="P345" s="154">
        <f t="shared" si="101"/>
        <v>0</v>
      </c>
      <c r="Q345" s="154">
        <v>0</v>
      </c>
      <c r="R345" s="154">
        <f t="shared" si="102"/>
        <v>0</v>
      </c>
      <c r="S345" s="154">
        <v>0</v>
      </c>
      <c r="T345" s="155">
        <f t="shared" si="103"/>
        <v>0</v>
      </c>
      <c r="U345" s="34"/>
      <c r="V345" s="34"/>
      <c r="W345" s="34"/>
      <c r="X345" s="34"/>
      <c r="Y345" s="34"/>
      <c r="Z345" s="34"/>
      <c r="AA345" s="34"/>
      <c r="AB345" s="34"/>
      <c r="AC345" s="34"/>
      <c r="AD345" s="34"/>
      <c r="AE345" s="34"/>
      <c r="AR345" s="156" t="s">
        <v>93</v>
      </c>
      <c r="AT345" s="156" t="s">
        <v>157</v>
      </c>
      <c r="AU345" s="156" t="s">
        <v>90</v>
      </c>
      <c r="AY345" s="19" t="s">
        <v>154</v>
      </c>
      <c r="BE345" s="157">
        <f t="shared" si="104"/>
        <v>0</v>
      </c>
      <c r="BF345" s="157">
        <f t="shared" si="105"/>
        <v>0</v>
      </c>
      <c r="BG345" s="157">
        <f t="shared" si="106"/>
        <v>0</v>
      </c>
      <c r="BH345" s="157">
        <f t="shared" si="107"/>
        <v>0</v>
      </c>
      <c r="BI345" s="157">
        <f t="shared" si="108"/>
        <v>0</v>
      </c>
      <c r="BJ345" s="19" t="s">
        <v>15</v>
      </c>
      <c r="BK345" s="157">
        <f t="shared" si="109"/>
        <v>0</v>
      </c>
      <c r="BL345" s="19" t="s">
        <v>93</v>
      </c>
      <c r="BM345" s="156" t="s">
        <v>2367</v>
      </c>
    </row>
    <row r="346" spans="1:65" s="2" customFormat="1" ht="24.15" customHeight="1">
      <c r="A346" s="34"/>
      <c r="B346" s="144"/>
      <c r="C346" s="145" t="s">
        <v>72</v>
      </c>
      <c r="D346" s="145" t="s">
        <v>157</v>
      </c>
      <c r="E346" s="146" t="s">
        <v>5050</v>
      </c>
      <c r="F346" s="147" t="s">
        <v>5051</v>
      </c>
      <c r="G346" s="148" t="s">
        <v>3834</v>
      </c>
      <c r="H346" s="149">
        <v>3</v>
      </c>
      <c r="I346" s="150"/>
      <c r="J346" s="151">
        <f t="shared" si="100"/>
        <v>0</v>
      </c>
      <c r="K346" s="147" t="s">
        <v>3</v>
      </c>
      <c r="L346" s="35"/>
      <c r="M346" s="152" t="s">
        <v>3</v>
      </c>
      <c r="N346" s="153" t="s">
        <v>43</v>
      </c>
      <c r="O346" s="55"/>
      <c r="P346" s="154">
        <f t="shared" si="101"/>
        <v>0</v>
      </c>
      <c r="Q346" s="154">
        <v>0</v>
      </c>
      <c r="R346" s="154">
        <f t="shared" si="102"/>
        <v>0</v>
      </c>
      <c r="S346" s="154">
        <v>0</v>
      </c>
      <c r="T346" s="155">
        <f t="shared" si="103"/>
        <v>0</v>
      </c>
      <c r="U346" s="34"/>
      <c r="V346" s="34"/>
      <c r="W346" s="34"/>
      <c r="X346" s="34"/>
      <c r="Y346" s="34"/>
      <c r="Z346" s="34"/>
      <c r="AA346" s="34"/>
      <c r="AB346" s="34"/>
      <c r="AC346" s="34"/>
      <c r="AD346" s="34"/>
      <c r="AE346" s="34"/>
      <c r="AR346" s="156" t="s">
        <v>93</v>
      </c>
      <c r="AT346" s="156" t="s">
        <v>157</v>
      </c>
      <c r="AU346" s="156" t="s">
        <v>90</v>
      </c>
      <c r="AY346" s="19" t="s">
        <v>154</v>
      </c>
      <c r="BE346" s="157">
        <f t="shared" si="104"/>
        <v>0</v>
      </c>
      <c r="BF346" s="157">
        <f t="shared" si="105"/>
        <v>0</v>
      </c>
      <c r="BG346" s="157">
        <f t="shared" si="106"/>
        <v>0</v>
      </c>
      <c r="BH346" s="157">
        <f t="shared" si="107"/>
        <v>0</v>
      </c>
      <c r="BI346" s="157">
        <f t="shared" si="108"/>
        <v>0</v>
      </c>
      <c r="BJ346" s="19" t="s">
        <v>15</v>
      </c>
      <c r="BK346" s="157">
        <f t="shared" si="109"/>
        <v>0</v>
      </c>
      <c r="BL346" s="19" t="s">
        <v>93</v>
      </c>
      <c r="BM346" s="156" t="s">
        <v>2375</v>
      </c>
    </row>
    <row r="347" spans="1:65" s="2" customFormat="1" ht="24.15" customHeight="1">
      <c r="A347" s="34"/>
      <c r="B347" s="144"/>
      <c r="C347" s="145" t="s">
        <v>72</v>
      </c>
      <c r="D347" s="145" t="s">
        <v>157</v>
      </c>
      <c r="E347" s="146" t="s">
        <v>5173</v>
      </c>
      <c r="F347" s="147" t="s">
        <v>5174</v>
      </c>
      <c r="G347" s="148" t="s">
        <v>3834</v>
      </c>
      <c r="H347" s="149">
        <v>1</v>
      </c>
      <c r="I347" s="150"/>
      <c r="J347" s="151">
        <f t="shared" si="100"/>
        <v>0</v>
      </c>
      <c r="K347" s="147" t="s">
        <v>3</v>
      </c>
      <c r="L347" s="35"/>
      <c r="M347" s="152" t="s">
        <v>3</v>
      </c>
      <c r="N347" s="153" t="s">
        <v>43</v>
      </c>
      <c r="O347" s="55"/>
      <c r="P347" s="154">
        <f t="shared" si="101"/>
        <v>0</v>
      </c>
      <c r="Q347" s="154">
        <v>0</v>
      </c>
      <c r="R347" s="154">
        <f t="shared" si="102"/>
        <v>0</v>
      </c>
      <c r="S347" s="154">
        <v>0</v>
      </c>
      <c r="T347" s="155">
        <f t="shared" si="103"/>
        <v>0</v>
      </c>
      <c r="U347" s="34"/>
      <c r="V347" s="34"/>
      <c r="W347" s="34"/>
      <c r="X347" s="34"/>
      <c r="Y347" s="34"/>
      <c r="Z347" s="34"/>
      <c r="AA347" s="34"/>
      <c r="AB347" s="34"/>
      <c r="AC347" s="34"/>
      <c r="AD347" s="34"/>
      <c r="AE347" s="34"/>
      <c r="AR347" s="156" t="s">
        <v>93</v>
      </c>
      <c r="AT347" s="156" t="s">
        <v>157</v>
      </c>
      <c r="AU347" s="156" t="s">
        <v>90</v>
      </c>
      <c r="AY347" s="19" t="s">
        <v>154</v>
      </c>
      <c r="BE347" s="157">
        <f t="shared" si="104"/>
        <v>0</v>
      </c>
      <c r="BF347" s="157">
        <f t="shared" si="105"/>
        <v>0</v>
      </c>
      <c r="BG347" s="157">
        <f t="shared" si="106"/>
        <v>0</v>
      </c>
      <c r="BH347" s="157">
        <f t="shared" si="107"/>
        <v>0</v>
      </c>
      <c r="BI347" s="157">
        <f t="shared" si="108"/>
        <v>0</v>
      </c>
      <c r="BJ347" s="19" t="s">
        <v>15</v>
      </c>
      <c r="BK347" s="157">
        <f t="shared" si="109"/>
        <v>0</v>
      </c>
      <c r="BL347" s="19" t="s">
        <v>93</v>
      </c>
      <c r="BM347" s="156" t="s">
        <v>2383</v>
      </c>
    </row>
    <row r="348" spans="1:65" s="2" customFormat="1" ht="24.15" customHeight="1">
      <c r="A348" s="34"/>
      <c r="B348" s="144"/>
      <c r="C348" s="145" t="s">
        <v>72</v>
      </c>
      <c r="D348" s="145" t="s">
        <v>157</v>
      </c>
      <c r="E348" s="146" t="s">
        <v>5175</v>
      </c>
      <c r="F348" s="147" t="s">
        <v>5176</v>
      </c>
      <c r="G348" s="148" t="s">
        <v>3834</v>
      </c>
      <c r="H348" s="149">
        <v>1</v>
      </c>
      <c r="I348" s="150"/>
      <c r="J348" s="151">
        <f t="shared" si="100"/>
        <v>0</v>
      </c>
      <c r="K348" s="147" t="s">
        <v>3</v>
      </c>
      <c r="L348" s="35"/>
      <c r="M348" s="152" t="s">
        <v>3</v>
      </c>
      <c r="N348" s="153" t="s">
        <v>43</v>
      </c>
      <c r="O348" s="55"/>
      <c r="P348" s="154">
        <f t="shared" si="101"/>
        <v>0</v>
      </c>
      <c r="Q348" s="154">
        <v>0</v>
      </c>
      <c r="R348" s="154">
        <f t="shared" si="102"/>
        <v>0</v>
      </c>
      <c r="S348" s="154">
        <v>0</v>
      </c>
      <c r="T348" s="155">
        <f t="shared" si="103"/>
        <v>0</v>
      </c>
      <c r="U348" s="34"/>
      <c r="V348" s="34"/>
      <c r="W348" s="34"/>
      <c r="X348" s="34"/>
      <c r="Y348" s="34"/>
      <c r="Z348" s="34"/>
      <c r="AA348" s="34"/>
      <c r="AB348" s="34"/>
      <c r="AC348" s="34"/>
      <c r="AD348" s="34"/>
      <c r="AE348" s="34"/>
      <c r="AR348" s="156" t="s">
        <v>93</v>
      </c>
      <c r="AT348" s="156" t="s">
        <v>157</v>
      </c>
      <c r="AU348" s="156" t="s">
        <v>90</v>
      </c>
      <c r="AY348" s="19" t="s">
        <v>154</v>
      </c>
      <c r="BE348" s="157">
        <f t="shared" si="104"/>
        <v>0</v>
      </c>
      <c r="BF348" s="157">
        <f t="shared" si="105"/>
        <v>0</v>
      </c>
      <c r="BG348" s="157">
        <f t="shared" si="106"/>
        <v>0</v>
      </c>
      <c r="BH348" s="157">
        <f t="shared" si="107"/>
        <v>0</v>
      </c>
      <c r="BI348" s="157">
        <f t="shared" si="108"/>
        <v>0</v>
      </c>
      <c r="BJ348" s="19" t="s">
        <v>15</v>
      </c>
      <c r="BK348" s="157">
        <f t="shared" si="109"/>
        <v>0</v>
      </c>
      <c r="BL348" s="19" t="s">
        <v>93</v>
      </c>
      <c r="BM348" s="156" t="s">
        <v>2391</v>
      </c>
    </row>
    <row r="349" spans="1:65" s="2" customFormat="1" ht="24.15" customHeight="1">
      <c r="A349" s="34"/>
      <c r="B349" s="144"/>
      <c r="C349" s="145" t="s">
        <v>72</v>
      </c>
      <c r="D349" s="145" t="s">
        <v>157</v>
      </c>
      <c r="E349" s="146" t="s">
        <v>5015</v>
      </c>
      <c r="F349" s="147" t="s">
        <v>5016</v>
      </c>
      <c r="G349" s="148" t="s">
        <v>3834</v>
      </c>
      <c r="H349" s="149">
        <v>1</v>
      </c>
      <c r="I349" s="150"/>
      <c r="J349" s="151">
        <f t="shared" si="100"/>
        <v>0</v>
      </c>
      <c r="K349" s="147" t="s">
        <v>3</v>
      </c>
      <c r="L349" s="35"/>
      <c r="M349" s="152" t="s">
        <v>3</v>
      </c>
      <c r="N349" s="153" t="s">
        <v>43</v>
      </c>
      <c r="O349" s="55"/>
      <c r="P349" s="154">
        <f t="shared" si="101"/>
        <v>0</v>
      </c>
      <c r="Q349" s="154">
        <v>0</v>
      </c>
      <c r="R349" s="154">
        <f t="shared" si="102"/>
        <v>0</v>
      </c>
      <c r="S349" s="154">
        <v>0</v>
      </c>
      <c r="T349" s="155">
        <f t="shared" si="103"/>
        <v>0</v>
      </c>
      <c r="U349" s="34"/>
      <c r="V349" s="34"/>
      <c r="W349" s="34"/>
      <c r="X349" s="34"/>
      <c r="Y349" s="34"/>
      <c r="Z349" s="34"/>
      <c r="AA349" s="34"/>
      <c r="AB349" s="34"/>
      <c r="AC349" s="34"/>
      <c r="AD349" s="34"/>
      <c r="AE349" s="34"/>
      <c r="AR349" s="156" t="s">
        <v>93</v>
      </c>
      <c r="AT349" s="156" t="s">
        <v>157</v>
      </c>
      <c r="AU349" s="156" t="s">
        <v>90</v>
      </c>
      <c r="AY349" s="19" t="s">
        <v>154</v>
      </c>
      <c r="BE349" s="157">
        <f t="shared" si="104"/>
        <v>0</v>
      </c>
      <c r="BF349" s="157">
        <f t="shared" si="105"/>
        <v>0</v>
      </c>
      <c r="BG349" s="157">
        <f t="shared" si="106"/>
        <v>0</v>
      </c>
      <c r="BH349" s="157">
        <f t="shared" si="107"/>
        <v>0</v>
      </c>
      <c r="BI349" s="157">
        <f t="shared" si="108"/>
        <v>0</v>
      </c>
      <c r="BJ349" s="19" t="s">
        <v>15</v>
      </c>
      <c r="BK349" s="157">
        <f t="shared" si="109"/>
        <v>0</v>
      </c>
      <c r="BL349" s="19" t="s">
        <v>93</v>
      </c>
      <c r="BM349" s="156" t="s">
        <v>2399</v>
      </c>
    </row>
    <row r="350" spans="1:65" s="2" customFormat="1" ht="24.15" customHeight="1">
      <c r="A350" s="34"/>
      <c r="B350" s="144"/>
      <c r="C350" s="145" t="s">
        <v>72</v>
      </c>
      <c r="D350" s="145" t="s">
        <v>157</v>
      </c>
      <c r="E350" s="146" t="s">
        <v>5017</v>
      </c>
      <c r="F350" s="147" t="s">
        <v>5018</v>
      </c>
      <c r="G350" s="148" t="s">
        <v>3834</v>
      </c>
      <c r="H350" s="149">
        <v>1</v>
      </c>
      <c r="I350" s="150"/>
      <c r="J350" s="151">
        <f t="shared" si="100"/>
        <v>0</v>
      </c>
      <c r="K350" s="147" t="s">
        <v>3</v>
      </c>
      <c r="L350" s="35"/>
      <c r="M350" s="152" t="s">
        <v>3</v>
      </c>
      <c r="N350" s="153" t="s">
        <v>43</v>
      </c>
      <c r="O350" s="55"/>
      <c r="P350" s="154">
        <f t="shared" si="101"/>
        <v>0</v>
      </c>
      <c r="Q350" s="154">
        <v>0</v>
      </c>
      <c r="R350" s="154">
        <f t="shared" si="102"/>
        <v>0</v>
      </c>
      <c r="S350" s="154">
        <v>0</v>
      </c>
      <c r="T350" s="155">
        <f t="shared" si="103"/>
        <v>0</v>
      </c>
      <c r="U350" s="34"/>
      <c r="V350" s="34"/>
      <c r="W350" s="34"/>
      <c r="X350" s="34"/>
      <c r="Y350" s="34"/>
      <c r="Z350" s="34"/>
      <c r="AA350" s="34"/>
      <c r="AB350" s="34"/>
      <c r="AC350" s="34"/>
      <c r="AD350" s="34"/>
      <c r="AE350" s="34"/>
      <c r="AR350" s="156" t="s">
        <v>93</v>
      </c>
      <c r="AT350" s="156" t="s">
        <v>157</v>
      </c>
      <c r="AU350" s="156" t="s">
        <v>90</v>
      </c>
      <c r="AY350" s="19" t="s">
        <v>154</v>
      </c>
      <c r="BE350" s="157">
        <f t="shared" si="104"/>
        <v>0</v>
      </c>
      <c r="BF350" s="157">
        <f t="shared" si="105"/>
        <v>0</v>
      </c>
      <c r="BG350" s="157">
        <f t="shared" si="106"/>
        <v>0</v>
      </c>
      <c r="BH350" s="157">
        <f t="shared" si="107"/>
        <v>0</v>
      </c>
      <c r="BI350" s="157">
        <f t="shared" si="108"/>
        <v>0</v>
      </c>
      <c r="BJ350" s="19" t="s">
        <v>15</v>
      </c>
      <c r="BK350" s="157">
        <f t="shared" si="109"/>
        <v>0</v>
      </c>
      <c r="BL350" s="19" t="s">
        <v>93</v>
      </c>
      <c r="BM350" s="156" t="s">
        <v>2407</v>
      </c>
    </row>
    <row r="351" spans="1:65" s="2" customFormat="1" ht="24.15" customHeight="1">
      <c r="A351" s="34"/>
      <c r="B351" s="144"/>
      <c r="C351" s="145" t="s">
        <v>72</v>
      </c>
      <c r="D351" s="145" t="s">
        <v>157</v>
      </c>
      <c r="E351" s="146" t="s">
        <v>5060</v>
      </c>
      <c r="F351" s="147" t="s">
        <v>5061</v>
      </c>
      <c r="G351" s="148" t="s">
        <v>3834</v>
      </c>
      <c r="H351" s="149">
        <v>2</v>
      </c>
      <c r="I351" s="150"/>
      <c r="J351" s="151">
        <f t="shared" si="100"/>
        <v>0</v>
      </c>
      <c r="K351" s="147" t="s">
        <v>3</v>
      </c>
      <c r="L351" s="35"/>
      <c r="M351" s="152" t="s">
        <v>3</v>
      </c>
      <c r="N351" s="153" t="s">
        <v>43</v>
      </c>
      <c r="O351" s="55"/>
      <c r="P351" s="154">
        <f t="shared" si="101"/>
        <v>0</v>
      </c>
      <c r="Q351" s="154">
        <v>0</v>
      </c>
      <c r="R351" s="154">
        <f t="shared" si="102"/>
        <v>0</v>
      </c>
      <c r="S351" s="154">
        <v>0</v>
      </c>
      <c r="T351" s="155">
        <f t="shared" si="103"/>
        <v>0</v>
      </c>
      <c r="U351" s="34"/>
      <c r="V351" s="34"/>
      <c r="W351" s="34"/>
      <c r="X351" s="34"/>
      <c r="Y351" s="34"/>
      <c r="Z351" s="34"/>
      <c r="AA351" s="34"/>
      <c r="AB351" s="34"/>
      <c r="AC351" s="34"/>
      <c r="AD351" s="34"/>
      <c r="AE351" s="34"/>
      <c r="AR351" s="156" t="s">
        <v>93</v>
      </c>
      <c r="AT351" s="156" t="s">
        <v>157</v>
      </c>
      <c r="AU351" s="156" t="s">
        <v>90</v>
      </c>
      <c r="AY351" s="19" t="s">
        <v>154</v>
      </c>
      <c r="BE351" s="157">
        <f t="shared" si="104"/>
        <v>0</v>
      </c>
      <c r="BF351" s="157">
        <f t="shared" si="105"/>
        <v>0</v>
      </c>
      <c r="BG351" s="157">
        <f t="shared" si="106"/>
        <v>0</v>
      </c>
      <c r="BH351" s="157">
        <f t="shared" si="107"/>
        <v>0</v>
      </c>
      <c r="BI351" s="157">
        <f t="shared" si="108"/>
        <v>0</v>
      </c>
      <c r="BJ351" s="19" t="s">
        <v>15</v>
      </c>
      <c r="BK351" s="157">
        <f t="shared" si="109"/>
        <v>0</v>
      </c>
      <c r="BL351" s="19" t="s">
        <v>93</v>
      </c>
      <c r="BM351" s="156" t="s">
        <v>2415</v>
      </c>
    </row>
    <row r="352" spans="1:65" s="2" customFormat="1" ht="24.15" customHeight="1">
      <c r="A352" s="34"/>
      <c r="B352" s="144"/>
      <c r="C352" s="145" t="s">
        <v>72</v>
      </c>
      <c r="D352" s="145" t="s">
        <v>157</v>
      </c>
      <c r="E352" s="146" t="s">
        <v>5019</v>
      </c>
      <c r="F352" s="147" t="s">
        <v>5020</v>
      </c>
      <c r="G352" s="148" t="s">
        <v>3834</v>
      </c>
      <c r="H352" s="149">
        <v>5</v>
      </c>
      <c r="I352" s="150"/>
      <c r="J352" s="151">
        <f t="shared" si="100"/>
        <v>0</v>
      </c>
      <c r="K352" s="147" t="s">
        <v>3</v>
      </c>
      <c r="L352" s="35"/>
      <c r="M352" s="152" t="s">
        <v>3</v>
      </c>
      <c r="N352" s="153" t="s">
        <v>43</v>
      </c>
      <c r="O352" s="55"/>
      <c r="P352" s="154">
        <f t="shared" si="101"/>
        <v>0</v>
      </c>
      <c r="Q352" s="154">
        <v>0</v>
      </c>
      <c r="R352" s="154">
        <f t="shared" si="102"/>
        <v>0</v>
      </c>
      <c r="S352" s="154">
        <v>0</v>
      </c>
      <c r="T352" s="155">
        <f t="shared" si="103"/>
        <v>0</v>
      </c>
      <c r="U352" s="34"/>
      <c r="V352" s="34"/>
      <c r="W352" s="34"/>
      <c r="X352" s="34"/>
      <c r="Y352" s="34"/>
      <c r="Z352" s="34"/>
      <c r="AA352" s="34"/>
      <c r="AB352" s="34"/>
      <c r="AC352" s="34"/>
      <c r="AD352" s="34"/>
      <c r="AE352" s="34"/>
      <c r="AR352" s="156" t="s">
        <v>93</v>
      </c>
      <c r="AT352" s="156" t="s">
        <v>157</v>
      </c>
      <c r="AU352" s="156" t="s">
        <v>90</v>
      </c>
      <c r="AY352" s="19" t="s">
        <v>154</v>
      </c>
      <c r="BE352" s="157">
        <f t="shared" si="104"/>
        <v>0</v>
      </c>
      <c r="BF352" s="157">
        <f t="shared" si="105"/>
        <v>0</v>
      </c>
      <c r="BG352" s="157">
        <f t="shared" si="106"/>
        <v>0</v>
      </c>
      <c r="BH352" s="157">
        <f t="shared" si="107"/>
        <v>0</v>
      </c>
      <c r="BI352" s="157">
        <f t="shared" si="108"/>
        <v>0</v>
      </c>
      <c r="BJ352" s="19" t="s">
        <v>15</v>
      </c>
      <c r="BK352" s="157">
        <f t="shared" si="109"/>
        <v>0</v>
      </c>
      <c r="BL352" s="19" t="s">
        <v>93</v>
      </c>
      <c r="BM352" s="156" t="s">
        <v>2431</v>
      </c>
    </row>
    <row r="353" spans="1:65" s="2" customFormat="1" ht="24.15" customHeight="1">
      <c r="A353" s="34"/>
      <c r="B353" s="144"/>
      <c r="C353" s="145" t="s">
        <v>72</v>
      </c>
      <c r="D353" s="145" t="s">
        <v>157</v>
      </c>
      <c r="E353" s="146" t="s">
        <v>5021</v>
      </c>
      <c r="F353" s="147" t="s">
        <v>5022</v>
      </c>
      <c r="G353" s="148" t="s">
        <v>3834</v>
      </c>
      <c r="H353" s="149">
        <v>2</v>
      </c>
      <c r="I353" s="150"/>
      <c r="J353" s="151">
        <f t="shared" si="100"/>
        <v>0</v>
      </c>
      <c r="K353" s="147" t="s">
        <v>3</v>
      </c>
      <c r="L353" s="35"/>
      <c r="M353" s="152" t="s">
        <v>3</v>
      </c>
      <c r="N353" s="153" t="s">
        <v>43</v>
      </c>
      <c r="O353" s="55"/>
      <c r="P353" s="154">
        <f t="shared" si="101"/>
        <v>0</v>
      </c>
      <c r="Q353" s="154">
        <v>0</v>
      </c>
      <c r="R353" s="154">
        <f t="shared" si="102"/>
        <v>0</v>
      </c>
      <c r="S353" s="154">
        <v>0</v>
      </c>
      <c r="T353" s="155">
        <f t="shared" si="103"/>
        <v>0</v>
      </c>
      <c r="U353" s="34"/>
      <c r="V353" s="34"/>
      <c r="W353" s="34"/>
      <c r="X353" s="34"/>
      <c r="Y353" s="34"/>
      <c r="Z353" s="34"/>
      <c r="AA353" s="34"/>
      <c r="AB353" s="34"/>
      <c r="AC353" s="34"/>
      <c r="AD353" s="34"/>
      <c r="AE353" s="34"/>
      <c r="AR353" s="156" t="s">
        <v>93</v>
      </c>
      <c r="AT353" s="156" t="s">
        <v>157</v>
      </c>
      <c r="AU353" s="156" t="s">
        <v>90</v>
      </c>
      <c r="AY353" s="19" t="s">
        <v>154</v>
      </c>
      <c r="BE353" s="157">
        <f t="shared" si="104"/>
        <v>0</v>
      </c>
      <c r="BF353" s="157">
        <f t="shared" si="105"/>
        <v>0</v>
      </c>
      <c r="BG353" s="157">
        <f t="shared" si="106"/>
        <v>0</v>
      </c>
      <c r="BH353" s="157">
        <f t="shared" si="107"/>
        <v>0</v>
      </c>
      <c r="BI353" s="157">
        <f t="shared" si="108"/>
        <v>0</v>
      </c>
      <c r="BJ353" s="19" t="s">
        <v>15</v>
      </c>
      <c r="BK353" s="157">
        <f t="shared" si="109"/>
        <v>0</v>
      </c>
      <c r="BL353" s="19" t="s">
        <v>93</v>
      </c>
      <c r="BM353" s="156" t="s">
        <v>2442</v>
      </c>
    </row>
    <row r="354" spans="1:65" s="2" customFormat="1" ht="24.15" customHeight="1">
      <c r="A354" s="34"/>
      <c r="B354" s="144"/>
      <c r="C354" s="145" t="s">
        <v>72</v>
      </c>
      <c r="D354" s="145" t="s">
        <v>157</v>
      </c>
      <c r="E354" s="146" t="s">
        <v>5062</v>
      </c>
      <c r="F354" s="147" t="s">
        <v>5063</v>
      </c>
      <c r="G354" s="148" t="s">
        <v>3834</v>
      </c>
      <c r="H354" s="149">
        <v>12</v>
      </c>
      <c r="I354" s="150"/>
      <c r="J354" s="151">
        <f t="shared" si="100"/>
        <v>0</v>
      </c>
      <c r="K354" s="147" t="s">
        <v>3</v>
      </c>
      <c r="L354" s="35"/>
      <c r="M354" s="152" t="s">
        <v>3</v>
      </c>
      <c r="N354" s="153" t="s">
        <v>43</v>
      </c>
      <c r="O354" s="55"/>
      <c r="P354" s="154">
        <f t="shared" si="101"/>
        <v>0</v>
      </c>
      <c r="Q354" s="154">
        <v>0</v>
      </c>
      <c r="R354" s="154">
        <f t="shared" si="102"/>
        <v>0</v>
      </c>
      <c r="S354" s="154">
        <v>0</v>
      </c>
      <c r="T354" s="155">
        <f t="shared" si="103"/>
        <v>0</v>
      </c>
      <c r="U354" s="34"/>
      <c r="V354" s="34"/>
      <c r="W354" s="34"/>
      <c r="X354" s="34"/>
      <c r="Y354" s="34"/>
      <c r="Z354" s="34"/>
      <c r="AA354" s="34"/>
      <c r="AB354" s="34"/>
      <c r="AC354" s="34"/>
      <c r="AD354" s="34"/>
      <c r="AE354" s="34"/>
      <c r="AR354" s="156" t="s">
        <v>93</v>
      </c>
      <c r="AT354" s="156" t="s">
        <v>157</v>
      </c>
      <c r="AU354" s="156" t="s">
        <v>90</v>
      </c>
      <c r="AY354" s="19" t="s">
        <v>154</v>
      </c>
      <c r="BE354" s="157">
        <f t="shared" si="104"/>
        <v>0</v>
      </c>
      <c r="BF354" s="157">
        <f t="shared" si="105"/>
        <v>0</v>
      </c>
      <c r="BG354" s="157">
        <f t="shared" si="106"/>
        <v>0</v>
      </c>
      <c r="BH354" s="157">
        <f t="shared" si="107"/>
        <v>0</v>
      </c>
      <c r="BI354" s="157">
        <f t="shared" si="108"/>
        <v>0</v>
      </c>
      <c r="BJ354" s="19" t="s">
        <v>15</v>
      </c>
      <c r="BK354" s="157">
        <f t="shared" si="109"/>
        <v>0</v>
      </c>
      <c r="BL354" s="19" t="s">
        <v>93</v>
      </c>
      <c r="BM354" s="156" t="s">
        <v>2451</v>
      </c>
    </row>
    <row r="355" spans="1:65" s="2" customFormat="1" ht="21.75" customHeight="1">
      <c r="A355" s="34"/>
      <c r="B355" s="144"/>
      <c r="C355" s="145" t="s">
        <v>72</v>
      </c>
      <c r="D355" s="145" t="s">
        <v>157</v>
      </c>
      <c r="E355" s="146" t="s">
        <v>5177</v>
      </c>
      <c r="F355" s="147" t="s">
        <v>5178</v>
      </c>
      <c r="G355" s="148" t="s">
        <v>3834</v>
      </c>
      <c r="H355" s="149">
        <v>1</v>
      </c>
      <c r="I355" s="150"/>
      <c r="J355" s="151">
        <f t="shared" si="100"/>
        <v>0</v>
      </c>
      <c r="K355" s="147" t="s">
        <v>3</v>
      </c>
      <c r="L355" s="35"/>
      <c r="M355" s="152" t="s">
        <v>3</v>
      </c>
      <c r="N355" s="153" t="s">
        <v>43</v>
      </c>
      <c r="O355" s="55"/>
      <c r="P355" s="154">
        <f t="shared" si="101"/>
        <v>0</v>
      </c>
      <c r="Q355" s="154">
        <v>0</v>
      </c>
      <c r="R355" s="154">
        <f t="shared" si="102"/>
        <v>0</v>
      </c>
      <c r="S355" s="154">
        <v>0</v>
      </c>
      <c r="T355" s="155">
        <f t="shared" si="103"/>
        <v>0</v>
      </c>
      <c r="U355" s="34"/>
      <c r="V355" s="34"/>
      <c r="W355" s="34"/>
      <c r="X355" s="34"/>
      <c r="Y355" s="34"/>
      <c r="Z355" s="34"/>
      <c r="AA355" s="34"/>
      <c r="AB355" s="34"/>
      <c r="AC355" s="34"/>
      <c r="AD355" s="34"/>
      <c r="AE355" s="34"/>
      <c r="AR355" s="156" t="s">
        <v>93</v>
      </c>
      <c r="AT355" s="156" t="s">
        <v>157</v>
      </c>
      <c r="AU355" s="156" t="s">
        <v>90</v>
      </c>
      <c r="AY355" s="19" t="s">
        <v>154</v>
      </c>
      <c r="BE355" s="157">
        <f t="shared" si="104"/>
        <v>0</v>
      </c>
      <c r="BF355" s="157">
        <f t="shared" si="105"/>
        <v>0</v>
      </c>
      <c r="BG355" s="157">
        <f t="shared" si="106"/>
        <v>0</v>
      </c>
      <c r="BH355" s="157">
        <f t="shared" si="107"/>
        <v>0</v>
      </c>
      <c r="BI355" s="157">
        <f t="shared" si="108"/>
        <v>0</v>
      </c>
      <c r="BJ355" s="19" t="s">
        <v>15</v>
      </c>
      <c r="BK355" s="157">
        <f t="shared" si="109"/>
        <v>0</v>
      </c>
      <c r="BL355" s="19" t="s">
        <v>93</v>
      </c>
      <c r="BM355" s="156" t="s">
        <v>2459</v>
      </c>
    </row>
    <row r="356" spans="1:65" s="2" customFormat="1" ht="21.75" customHeight="1">
      <c r="A356" s="34"/>
      <c r="B356" s="144"/>
      <c r="C356" s="145" t="s">
        <v>72</v>
      </c>
      <c r="D356" s="145" t="s">
        <v>157</v>
      </c>
      <c r="E356" s="146" t="s">
        <v>5179</v>
      </c>
      <c r="F356" s="147" t="s">
        <v>5180</v>
      </c>
      <c r="G356" s="148" t="s">
        <v>3834</v>
      </c>
      <c r="H356" s="149">
        <v>1</v>
      </c>
      <c r="I356" s="150"/>
      <c r="J356" s="151">
        <f t="shared" si="100"/>
        <v>0</v>
      </c>
      <c r="K356" s="147" t="s">
        <v>3</v>
      </c>
      <c r="L356" s="35"/>
      <c r="M356" s="152" t="s">
        <v>3</v>
      </c>
      <c r="N356" s="153" t="s">
        <v>43</v>
      </c>
      <c r="O356" s="55"/>
      <c r="P356" s="154">
        <f t="shared" si="101"/>
        <v>0</v>
      </c>
      <c r="Q356" s="154">
        <v>0</v>
      </c>
      <c r="R356" s="154">
        <f t="shared" si="102"/>
        <v>0</v>
      </c>
      <c r="S356" s="154">
        <v>0</v>
      </c>
      <c r="T356" s="155">
        <f t="shared" si="103"/>
        <v>0</v>
      </c>
      <c r="U356" s="34"/>
      <c r="V356" s="34"/>
      <c r="W356" s="34"/>
      <c r="X356" s="34"/>
      <c r="Y356" s="34"/>
      <c r="Z356" s="34"/>
      <c r="AA356" s="34"/>
      <c r="AB356" s="34"/>
      <c r="AC356" s="34"/>
      <c r="AD356" s="34"/>
      <c r="AE356" s="34"/>
      <c r="AR356" s="156" t="s">
        <v>93</v>
      </c>
      <c r="AT356" s="156" t="s">
        <v>157</v>
      </c>
      <c r="AU356" s="156" t="s">
        <v>90</v>
      </c>
      <c r="AY356" s="19" t="s">
        <v>154</v>
      </c>
      <c r="BE356" s="157">
        <f t="shared" si="104"/>
        <v>0</v>
      </c>
      <c r="BF356" s="157">
        <f t="shared" si="105"/>
        <v>0</v>
      </c>
      <c r="BG356" s="157">
        <f t="shared" si="106"/>
        <v>0</v>
      </c>
      <c r="BH356" s="157">
        <f t="shared" si="107"/>
        <v>0</v>
      </c>
      <c r="BI356" s="157">
        <f t="shared" si="108"/>
        <v>0</v>
      </c>
      <c r="BJ356" s="19" t="s">
        <v>15</v>
      </c>
      <c r="BK356" s="157">
        <f t="shared" si="109"/>
        <v>0</v>
      </c>
      <c r="BL356" s="19" t="s">
        <v>93</v>
      </c>
      <c r="BM356" s="156" t="s">
        <v>2467</v>
      </c>
    </row>
    <row r="357" spans="1:65" s="2" customFormat="1" ht="21.75" customHeight="1">
      <c r="A357" s="34"/>
      <c r="B357" s="144"/>
      <c r="C357" s="145" t="s">
        <v>72</v>
      </c>
      <c r="D357" s="145" t="s">
        <v>157</v>
      </c>
      <c r="E357" s="146" t="s">
        <v>5064</v>
      </c>
      <c r="F357" s="147" t="s">
        <v>5065</v>
      </c>
      <c r="G357" s="148" t="s">
        <v>3834</v>
      </c>
      <c r="H357" s="149">
        <v>4</v>
      </c>
      <c r="I357" s="150"/>
      <c r="J357" s="151">
        <f t="shared" si="100"/>
        <v>0</v>
      </c>
      <c r="K357" s="147" t="s">
        <v>3</v>
      </c>
      <c r="L357" s="35"/>
      <c r="M357" s="152" t="s">
        <v>3</v>
      </c>
      <c r="N357" s="153" t="s">
        <v>43</v>
      </c>
      <c r="O357" s="55"/>
      <c r="P357" s="154">
        <f t="shared" si="101"/>
        <v>0</v>
      </c>
      <c r="Q357" s="154">
        <v>0</v>
      </c>
      <c r="R357" s="154">
        <f t="shared" si="102"/>
        <v>0</v>
      </c>
      <c r="S357" s="154">
        <v>0</v>
      </c>
      <c r="T357" s="155">
        <f t="shared" si="103"/>
        <v>0</v>
      </c>
      <c r="U357" s="34"/>
      <c r="V357" s="34"/>
      <c r="W357" s="34"/>
      <c r="X357" s="34"/>
      <c r="Y357" s="34"/>
      <c r="Z357" s="34"/>
      <c r="AA357" s="34"/>
      <c r="AB357" s="34"/>
      <c r="AC357" s="34"/>
      <c r="AD357" s="34"/>
      <c r="AE357" s="34"/>
      <c r="AR357" s="156" t="s">
        <v>93</v>
      </c>
      <c r="AT357" s="156" t="s">
        <v>157</v>
      </c>
      <c r="AU357" s="156" t="s">
        <v>90</v>
      </c>
      <c r="AY357" s="19" t="s">
        <v>154</v>
      </c>
      <c r="BE357" s="157">
        <f t="shared" si="104"/>
        <v>0</v>
      </c>
      <c r="BF357" s="157">
        <f t="shared" si="105"/>
        <v>0</v>
      </c>
      <c r="BG357" s="157">
        <f t="shared" si="106"/>
        <v>0</v>
      </c>
      <c r="BH357" s="157">
        <f t="shared" si="107"/>
        <v>0</v>
      </c>
      <c r="BI357" s="157">
        <f t="shared" si="108"/>
        <v>0</v>
      </c>
      <c r="BJ357" s="19" t="s">
        <v>15</v>
      </c>
      <c r="BK357" s="157">
        <f t="shared" si="109"/>
        <v>0</v>
      </c>
      <c r="BL357" s="19" t="s">
        <v>93</v>
      </c>
      <c r="BM357" s="156" t="s">
        <v>2475</v>
      </c>
    </row>
    <row r="358" spans="2:63" s="12" customFormat="1" ht="20.85" customHeight="1">
      <c r="B358" s="131"/>
      <c r="D358" s="132" t="s">
        <v>71</v>
      </c>
      <c r="E358" s="142" t="s">
        <v>4611</v>
      </c>
      <c r="F358" s="142" t="s">
        <v>4955</v>
      </c>
      <c r="I358" s="134"/>
      <c r="J358" s="143">
        <f>BK358</f>
        <v>0</v>
      </c>
      <c r="L358" s="131"/>
      <c r="M358" s="136"/>
      <c r="N358" s="137"/>
      <c r="O358" s="137"/>
      <c r="P358" s="138">
        <f>SUM(P359:P362)</f>
        <v>0</v>
      </c>
      <c r="Q358" s="137"/>
      <c r="R358" s="138">
        <f>SUM(R359:R362)</f>
        <v>0</v>
      </c>
      <c r="S358" s="137"/>
      <c r="T358" s="139">
        <f>SUM(T359:T362)</f>
        <v>0</v>
      </c>
      <c r="AR358" s="132" t="s">
        <v>15</v>
      </c>
      <c r="AT358" s="140" t="s">
        <v>71</v>
      </c>
      <c r="AU358" s="140" t="s">
        <v>80</v>
      </c>
      <c r="AY358" s="132" t="s">
        <v>154</v>
      </c>
      <c r="BK358" s="141">
        <f>SUM(BK359:BK362)</f>
        <v>0</v>
      </c>
    </row>
    <row r="359" spans="1:65" s="2" customFormat="1" ht="24.15" customHeight="1">
      <c r="A359" s="34"/>
      <c r="B359" s="144"/>
      <c r="C359" s="145" t="s">
        <v>72</v>
      </c>
      <c r="D359" s="145" t="s">
        <v>157</v>
      </c>
      <c r="E359" s="146" t="s">
        <v>5181</v>
      </c>
      <c r="F359" s="147" t="s">
        <v>5182</v>
      </c>
      <c r="G359" s="148" t="s">
        <v>183</v>
      </c>
      <c r="H359" s="149">
        <v>4</v>
      </c>
      <c r="I359" s="150"/>
      <c r="J359" s="151">
        <f>ROUND(I359*H359,2)</f>
        <v>0</v>
      </c>
      <c r="K359" s="147" t="s">
        <v>3</v>
      </c>
      <c r="L359" s="35"/>
      <c r="M359" s="152" t="s">
        <v>3</v>
      </c>
      <c r="N359" s="153" t="s">
        <v>43</v>
      </c>
      <c r="O359" s="55"/>
      <c r="P359" s="154">
        <f>O359*H359</f>
        <v>0</v>
      </c>
      <c r="Q359" s="154">
        <v>0</v>
      </c>
      <c r="R359" s="154">
        <f>Q359*H359</f>
        <v>0</v>
      </c>
      <c r="S359" s="154">
        <v>0</v>
      </c>
      <c r="T359" s="155">
        <f>S359*H359</f>
        <v>0</v>
      </c>
      <c r="U359" s="34"/>
      <c r="V359" s="34"/>
      <c r="W359" s="34"/>
      <c r="X359" s="34"/>
      <c r="Y359" s="34"/>
      <c r="Z359" s="34"/>
      <c r="AA359" s="34"/>
      <c r="AB359" s="34"/>
      <c r="AC359" s="34"/>
      <c r="AD359" s="34"/>
      <c r="AE359" s="34"/>
      <c r="AR359" s="156" t="s">
        <v>93</v>
      </c>
      <c r="AT359" s="156" t="s">
        <v>157</v>
      </c>
      <c r="AU359" s="156" t="s">
        <v>90</v>
      </c>
      <c r="AY359" s="19" t="s">
        <v>154</v>
      </c>
      <c r="BE359" s="157">
        <f>IF(N359="základní",J359,0)</f>
        <v>0</v>
      </c>
      <c r="BF359" s="157">
        <f>IF(N359="snížená",J359,0)</f>
        <v>0</v>
      </c>
      <c r="BG359" s="157">
        <f>IF(N359="zákl. přenesená",J359,0)</f>
        <v>0</v>
      </c>
      <c r="BH359" s="157">
        <f>IF(N359="sníž. přenesená",J359,0)</f>
        <v>0</v>
      </c>
      <c r="BI359" s="157">
        <f>IF(N359="nulová",J359,0)</f>
        <v>0</v>
      </c>
      <c r="BJ359" s="19" t="s">
        <v>15</v>
      </c>
      <c r="BK359" s="157">
        <f>ROUND(I359*H359,2)</f>
        <v>0</v>
      </c>
      <c r="BL359" s="19" t="s">
        <v>93</v>
      </c>
      <c r="BM359" s="156" t="s">
        <v>2487</v>
      </c>
    </row>
    <row r="360" spans="1:65" s="2" customFormat="1" ht="24.15" customHeight="1">
      <c r="A360" s="34"/>
      <c r="B360" s="144"/>
      <c r="C360" s="145" t="s">
        <v>72</v>
      </c>
      <c r="D360" s="145" t="s">
        <v>157</v>
      </c>
      <c r="E360" s="146" t="s">
        <v>5035</v>
      </c>
      <c r="F360" s="147" t="s">
        <v>5036</v>
      </c>
      <c r="G360" s="148" t="s">
        <v>183</v>
      </c>
      <c r="H360" s="149">
        <v>12</v>
      </c>
      <c r="I360" s="150"/>
      <c r="J360" s="151">
        <f>ROUND(I360*H360,2)</f>
        <v>0</v>
      </c>
      <c r="K360" s="147" t="s">
        <v>3</v>
      </c>
      <c r="L360" s="35"/>
      <c r="M360" s="152" t="s">
        <v>3</v>
      </c>
      <c r="N360" s="153" t="s">
        <v>43</v>
      </c>
      <c r="O360" s="55"/>
      <c r="P360" s="154">
        <f>O360*H360</f>
        <v>0</v>
      </c>
      <c r="Q360" s="154">
        <v>0</v>
      </c>
      <c r="R360" s="154">
        <f>Q360*H360</f>
        <v>0</v>
      </c>
      <c r="S360" s="154">
        <v>0</v>
      </c>
      <c r="T360" s="155">
        <f>S360*H360</f>
        <v>0</v>
      </c>
      <c r="U360" s="34"/>
      <c r="V360" s="34"/>
      <c r="W360" s="34"/>
      <c r="X360" s="34"/>
      <c r="Y360" s="34"/>
      <c r="Z360" s="34"/>
      <c r="AA360" s="34"/>
      <c r="AB360" s="34"/>
      <c r="AC360" s="34"/>
      <c r="AD360" s="34"/>
      <c r="AE360" s="34"/>
      <c r="AR360" s="156" t="s">
        <v>93</v>
      </c>
      <c r="AT360" s="156" t="s">
        <v>157</v>
      </c>
      <c r="AU360" s="156" t="s">
        <v>90</v>
      </c>
      <c r="AY360" s="19" t="s">
        <v>154</v>
      </c>
      <c r="BE360" s="157">
        <f>IF(N360="základní",J360,0)</f>
        <v>0</v>
      </c>
      <c r="BF360" s="157">
        <f>IF(N360="snížená",J360,0)</f>
        <v>0</v>
      </c>
      <c r="BG360" s="157">
        <f>IF(N360="zákl. přenesená",J360,0)</f>
        <v>0</v>
      </c>
      <c r="BH360" s="157">
        <f>IF(N360="sníž. přenesená",J360,0)</f>
        <v>0</v>
      </c>
      <c r="BI360" s="157">
        <f>IF(N360="nulová",J360,0)</f>
        <v>0</v>
      </c>
      <c r="BJ360" s="19" t="s">
        <v>15</v>
      </c>
      <c r="BK360" s="157">
        <f>ROUND(I360*H360,2)</f>
        <v>0</v>
      </c>
      <c r="BL360" s="19" t="s">
        <v>93</v>
      </c>
      <c r="BM360" s="156" t="s">
        <v>2500</v>
      </c>
    </row>
    <row r="361" spans="1:65" s="2" customFormat="1" ht="24.15" customHeight="1">
      <c r="A361" s="34"/>
      <c r="B361" s="144"/>
      <c r="C361" s="145" t="s">
        <v>72</v>
      </c>
      <c r="D361" s="145" t="s">
        <v>157</v>
      </c>
      <c r="E361" s="146" t="s">
        <v>5037</v>
      </c>
      <c r="F361" s="147" t="s">
        <v>5038</v>
      </c>
      <c r="G361" s="148" t="s">
        <v>183</v>
      </c>
      <c r="H361" s="149">
        <v>26</v>
      </c>
      <c r="I361" s="150"/>
      <c r="J361" s="151">
        <f>ROUND(I361*H361,2)</f>
        <v>0</v>
      </c>
      <c r="K361" s="147" t="s">
        <v>3</v>
      </c>
      <c r="L361" s="35"/>
      <c r="M361" s="152" t="s">
        <v>3</v>
      </c>
      <c r="N361" s="153" t="s">
        <v>43</v>
      </c>
      <c r="O361" s="55"/>
      <c r="P361" s="154">
        <f>O361*H361</f>
        <v>0</v>
      </c>
      <c r="Q361" s="154">
        <v>0</v>
      </c>
      <c r="R361" s="154">
        <f>Q361*H361</f>
        <v>0</v>
      </c>
      <c r="S361" s="154">
        <v>0</v>
      </c>
      <c r="T361" s="155">
        <f>S361*H361</f>
        <v>0</v>
      </c>
      <c r="U361" s="34"/>
      <c r="V361" s="34"/>
      <c r="W361" s="34"/>
      <c r="X361" s="34"/>
      <c r="Y361" s="34"/>
      <c r="Z361" s="34"/>
      <c r="AA361" s="34"/>
      <c r="AB361" s="34"/>
      <c r="AC361" s="34"/>
      <c r="AD361" s="34"/>
      <c r="AE361" s="34"/>
      <c r="AR361" s="156" t="s">
        <v>93</v>
      </c>
      <c r="AT361" s="156" t="s">
        <v>157</v>
      </c>
      <c r="AU361" s="156" t="s">
        <v>90</v>
      </c>
      <c r="AY361" s="19" t="s">
        <v>154</v>
      </c>
      <c r="BE361" s="157">
        <f>IF(N361="základní",J361,0)</f>
        <v>0</v>
      </c>
      <c r="BF361" s="157">
        <f>IF(N361="snížená",J361,0)</f>
        <v>0</v>
      </c>
      <c r="BG361" s="157">
        <f>IF(N361="zákl. přenesená",J361,0)</f>
        <v>0</v>
      </c>
      <c r="BH361" s="157">
        <f>IF(N361="sníž. přenesená",J361,0)</f>
        <v>0</v>
      </c>
      <c r="BI361" s="157">
        <f>IF(N361="nulová",J361,0)</f>
        <v>0</v>
      </c>
      <c r="BJ361" s="19" t="s">
        <v>15</v>
      </c>
      <c r="BK361" s="157">
        <f>ROUND(I361*H361,2)</f>
        <v>0</v>
      </c>
      <c r="BL361" s="19" t="s">
        <v>93</v>
      </c>
      <c r="BM361" s="156" t="s">
        <v>2511</v>
      </c>
    </row>
    <row r="362" spans="1:65" s="2" customFormat="1" ht="24.15" customHeight="1">
      <c r="A362" s="34"/>
      <c r="B362" s="144"/>
      <c r="C362" s="145" t="s">
        <v>72</v>
      </c>
      <c r="D362" s="145" t="s">
        <v>157</v>
      </c>
      <c r="E362" s="146" t="s">
        <v>5066</v>
      </c>
      <c r="F362" s="147" t="s">
        <v>5067</v>
      </c>
      <c r="G362" s="148" t="s">
        <v>183</v>
      </c>
      <c r="H362" s="149">
        <v>21</v>
      </c>
      <c r="I362" s="150"/>
      <c r="J362" s="151">
        <f>ROUND(I362*H362,2)</f>
        <v>0</v>
      </c>
      <c r="K362" s="147" t="s">
        <v>3</v>
      </c>
      <c r="L362" s="35"/>
      <c r="M362" s="152" t="s">
        <v>3</v>
      </c>
      <c r="N362" s="153" t="s">
        <v>43</v>
      </c>
      <c r="O362" s="55"/>
      <c r="P362" s="154">
        <f>O362*H362</f>
        <v>0</v>
      </c>
      <c r="Q362" s="154">
        <v>0</v>
      </c>
      <c r="R362" s="154">
        <f>Q362*H362</f>
        <v>0</v>
      </c>
      <c r="S362" s="154">
        <v>0</v>
      </c>
      <c r="T362" s="155">
        <f>S362*H362</f>
        <v>0</v>
      </c>
      <c r="U362" s="34"/>
      <c r="V362" s="34"/>
      <c r="W362" s="34"/>
      <c r="X362" s="34"/>
      <c r="Y362" s="34"/>
      <c r="Z362" s="34"/>
      <c r="AA362" s="34"/>
      <c r="AB362" s="34"/>
      <c r="AC362" s="34"/>
      <c r="AD362" s="34"/>
      <c r="AE362" s="34"/>
      <c r="AR362" s="156" t="s">
        <v>93</v>
      </c>
      <c r="AT362" s="156" t="s">
        <v>157</v>
      </c>
      <c r="AU362" s="156" t="s">
        <v>90</v>
      </c>
      <c r="AY362" s="19" t="s">
        <v>154</v>
      </c>
      <c r="BE362" s="157">
        <f>IF(N362="základní",J362,0)</f>
        <v>0</v>
      </c>
      <c r="BF362" s="157">
        <f>IF(N362="snížená",J362,0)</f>
        <v>0</v>
      </c>
      <c r="BG362" s="157">
        <f>IF(N362="zákl. přenesená",J362,0)</f>
        <v>0</v>
      </c>
      <c r="BH362" s="157">
        <f>IF(N362="sníž. přenesená",J362,0)</f>
        <v>0</v>
      </c>
      <c r="BI362" s="157">
        <f>IF(N362="nulová",J362,0)</f>
        <v>0</v>
      </c>
      <c r="BJ362" s="19" t="s">
        <v>15</v>
      </c>
      <c r="BK362" s="157">
        <f>ROUND(I362*H362,2)</f>
        <v>0</v>
      </c>
      <c r="BL362" s="19" t="s">
        <v>93</v>
      </c>
      <c r="BM362" s="156" t="s">
        <v>2535</v>
      </c>
    </row>
    <row r="363" spans="2:63" s="12" customFormat="1" ht="20.85" customHeight="1">
      <c r="B363" s="131"/>
      <c r="D363" s="132" t="s">
        <v>71</v>
      </c>
      <c r="E363" s="142" t="s">
        <v>5183</v>
      </c>
      <c r="F363" s="142" t="s">
        <v>5184</v>
      </c>
      <c r="I363" s="134"/>
      <c r="J363" s="143">
        <f>BK363</f>
        <v>0</v>
      </c>
      <c r="L363" s="131"/>
      <c r="M363" s="136"/>
      <c r="N363" s="137"/>
      <c r="O363" s="137"/>
      <c r="P363" s="138">
        <f>P364</f>
        <v>0</v>
      </c>
      <c r="Q363" s="137"/>
      <c r="R363" s="138">
        <f>R364</f>
        <v>0</v>
      </c>
      <c r="S363" s="137"/>
      <c r="T363" s="139">
        <f>T364</f>
        <v>0</v>
      </c>
      <c r="AR363" s="132" t="s">
        <v>15</v>
      </c>
      <c r="AT363" s="140" t="s">
        <v>71</v>
      </c>
      <c r="AU363" s="140" t="s">
        <v>80</v>
      </c>
      <c r="AY363" s="132" t="s">
        <v>154</v>
      </c>
      <c r="BK363" s="141">
        <f>BK364</f>
        <v>0</v>
      </c>
    </row>
    <row r="364" spans="1:65" s="2" customFormat="1" ht="24.15" customHeight="1">
      <c r="A364" s="34"/>
      <c r="B364" s="144"/>
      <c r="C364" s="145" t="s">
        <v>72</v>
      </c>
      <c r="D364" s="145" t="s">
        <v>157</v>
      </c>
      <c r="E364" s="146" t="s">
        <v>5185</v>
      </c>
      <c r="F364" s="147" t="s">
        <v>5186</v>
      </c>
      <c r="G364" s="148" t="s">
        <v>183</v>
      </c>
      <c r="H364" s="149">
        <v>3</v>
      </c>
      <c r="I364" s="150"/>
      <c r="J364" s="151">
        <f>ROUND(I364*H364,2)</f>
        <v>0</v>
      </c>
      <c r="K364" s="147" t="s">
        <v>3</v>
      </c>
      <c r="L364" s="35"/>
      <c r="M364" s="152" t="s">
        <v>3</v>
      </c>
      <c r="N364" s="153" t="s">
        <v>43</v>
      </c>
      <c r="O364" s="55"/>
      <c r="P364" s="154">
        <f>O364*H364</f>
        <v>0</v>
      </c>
      <c r="Q364" s="154">
        <v>0</v>
      </c>
      <c r="R364" s="154">
        <f>Q364*H364</f>
        <v>0</v>
      </c>
      <c r="S364" s="154">
        <v>0</v>
      </c>
      <c r="T364" s="155">
        <f>S364*H364</f>
        <v>0</v>
      </c>
      <c r="U364" s="34"/>
      <c r="V364" s="34"/>
      <c r="W364" s="34"/>
      <c r="X364" s="34"/>
      <c r="Y364" s="34"/>
      <c r="Z364" s="34"/>
      <c r="AA364" s="34"/>
      <c r="AB364" s="34"/>
      <c r="AC364" s="34"/>
      <c r="AD364" s="34"/>
      <c r="AE364" s="34"/>
      <c r="AR364" s="156" t="s">
        <v>93</v>
      </c>
      <c r="AT364" s="156" t="s">
        <v>157</v>
      </c>
      <c r="AU364" s="156" t="s">
        <v>90</v>
      </c>
      <c r="AY364" s="19" t="s">
        <v>154</v>
      </c>
      <c r="BE364" s="157">
        <f>IF(N364="základní",J364,0)</f>
        <v>0</v>
      </c>
      <c r="BF364" s="157">
        <f>IF(N364="snížená",J364,0)</f>
        <v>0</v>
      </c>
      <c r="BG364" s="157">
        <f>IF(N364="zákl. přenesená",J364,0)</f>
        <v>0</v>
      </c>
      <c r="BH364" s="157">
        <f>IF(N364="sníž. přenesená",J364,0)</f>
        <v>0</v>
      </c>
      <c r="BI364" s="157">
        <f>IF(N364="nulová",J364,0)</f>
        <v>0</v>
      </c>
      <c r="BJ364" s="19" t="s">
        <v>15</v>
      </c>
      <c r="BK364" s="157">
        <f>ROUND(I364*H364,2)</f>
        <v>0</v>
      </c>
      <c r="BL364" s="19" t="s">
        <v>93</v>
      </c>
      <c r="BM364" s="156" t="s">
        <v>2546</v>
      </c>
    </row>
    <row r="365" spans="2:63" s="12" customFormat="1" ht="22.8" customHeight="1">
      <c r="B365" s="131"/>
      <c r="D365" s="132" t="s">
        <v>71</v>
      </c>
      <c r="E365" s="142" t="s">
        <v>4675</v>
      </c>
      <c r="F365" s="142" t="s">
        <v>3837</v>
      </c>
      <c r="I365" s="134"/>
      <c r="J365" s="143">
        <f>BK365</f>
        <v>0</v>
      </c>
      <c r="L365" s="131"/>
      <c r="M365" s="136"/>
      <c r="N365" s="137"/>
      <c r="O365" s="137"/>
      <c r="P365" s="138">
        <f>SUM(P366:P371)</f>
        <v>0</v>
      </c>
      <c r="Q365" s="137"/>
      <c r="R365" s="138">
        <f>SUM(R366:R371)</f>
        <v>0</v>
      </c>
      <c r="S365" s="137"/>
      <c r="T365" s="139">
        <f>SUM(T366:T371)</f>
        <v>0</v>
      </c>
      <c r="AR365" s="132" t="s">
        <v>15</v>
      </c>
      <c r="AT365" s="140" t="s">
        <v>71</v>
      </c>
      <c r="AU365" s="140" t="s">
        <v>15</v>
      </c>
      <c r="AY365" s="132" t="s">
        <v>154</v>
      </c>
      <c r="BK365" s="141">
        <f>SUM(BK366:BK371)</f>
        <v>0</v>
      </c>
    </row>
    <row r="366" spans="1:65" s="2" customFormat="1" ht="16.5" customHeight="1">
      <c r="A366" s="34"/>
      <c r="B366" s="144"/>
      <c r="C366" s="145" t="s">
        <v>72</v>
      </c>
      <c r="D366" s="145" t="s">
        <v>157</v>
      </c>
      <c r="E366" s="146" t="s">
        <v>5068</v>
      </c>
      <c r="F366" s="147" t="s">
        <v>5069</v>
      </c>
      <c r="G366" s="148" t="s">
        <v>405</v>
      </c>
      <c r="H366" s="149">
        <v>25</v>
      </c>
      <c r="I366" s="150"/>
      <c r="J366" s="151">
        <f aca="true" t="shared" si="110" ref="J366:J371">ROUND(I366*H366,2)</f>
        <v>0</v>
      </c>
      <c r="K366" s="147" t="s">
        <v>3</v>
      </c>
      <c r="L366" s="35"/>
      <c r="M366" s="152" t="s">
        <v>3</v>
      </c>
      <c r="N366" s="153" t="s">
        <v>43</v>
      </c>
      <c r="O366" s="55"/>
      <c r="P366" s="154">
        <f aca="true" t="shared" si="111" ref="P366:P371">O366*H366</f>
        <v>0</v>
      </c>
      <c r="Q366" s="154">
        <v>0</v>
      </c>
      <c r="R366" s="154">
        <f aca="true" t="shared" si="112" ref="R366:R371">Q366*H366</f>
        <v>0</v>
      </c>
      <c r="S366" s="154">
        <v>0</v>
      </c>
      <c r="T366" s="155">
        <f aca="true" t="shared" si="113" ref="T366:T371">S366*H366</f>
        <v>0</v>
      </c>
      <c r="U366" s="34"/>
      <c r="V366" s="34"/>
      <c r="W366" s="34"/>
      <c r="X366" s="34"/>
      <c r="Y366" s="34"/>
      <c r="Z366" s="34"/>
      <c r="AA366" s="34"/>
      <c r="AB366" s="34"/>
      <c r="AC366" s="34"/>
      <c r="AD366" s="34"/>
      <c r="AE366" s="34"/>
      <c r="AR366" s="156" t="s">
        <v>93</v>
      </c>
      <c r="AT366" s="156" t="s">
        <v>157</v>
      </c>
      <c r="AU366" s="156" t="s">
        <v>80</v>
      </c>
      <c r="AY366" s="19" t="s">
        <v>154</v>
      </c>
      <c r="BE366" s="157">
        <f aca="true" t="shared" si="114" ref="BE366:BE371">IF(N366="základní",J366,0)</f>
        <v>0</v>
      </c>
      <c r="BF366" s="157">
        <f aca="true" t="shared" si="115" ref="BF366:BF371">IF(N366="snížená",J366,0)</f>
        <v>0</v>
      </c>
      <c r="BG366" s="157">
        <f aca="true" t="shared" si="116" ref="BG366:BG371">IF(N366="zákl. přenesená",J366,0)</f>
        <v>0</v>
      </c>
      <c r="BH366" s="157">
        <f aca="true" t="shared" si="117" ref="BH366:BH371">IF(N366="sníž. přenesená",J366,0)</f>
        <v>0</v>
      </c>
      <c r="BI366" s="157">
        <f aca="true" t="shared" si="118" ref="BI366:BI371">IF(N366="nulová",J366,0)</f>
        <v>0</v>
      </c>
      <c r="BJ366" s="19" t="s">
        <v>15</v>
      </c>
      <c r="BK366" s="157">
        <f aca="true" t="shared" si="119" ref="BK366:BK371">ROUND(I366*H366,2)</f>
        <v>0</v>
      </c>
      <c r="BL366" s="19" t="s">
        <v>93</v>
      </c>
      <c r="BM366" s="156" t="s">
        <v>2558</v>
      </c>
    </row>
    <row r="367" spans="1:65" s="2" customFormat="1" ht="16.5" customHeight="1">
      <c r="A367" s="34"/>
      <c r="B367" s="144"/>
      <c r="C367" s="145" t="s">
        <v>72</v>
      </c>
      <c r="D367" s="145" t="s">
        <v>157</v>
      </c>
      <c r="E367" s="146" t="s">
        <v>5187</v>
      </c>
      <c r="F367" s="147" t="s">
        <v>5188</v>
      </c>
      <c r="G367" s="148" t="s">
        <v>3834</v>
      </c>
      <c r="H367" s="149">
        <v>6</v>
      </c>
      <c r="I367" s="150"/>
      <c r="J367" s="151">
        <f t="shared" si="110"/>
        <v>0</v>
      </c>
      <c r="K367" s="147" t="s">
        <v>3</v>
      </c>
      <c r="L367" s="35"/>
      <c r="M367" s="152" t="s">
        <v>3</v>
      </c>
      <c r="N367" s="153" t="s">
        <v>43</v>
      </c>
      <c r="O367" s="55"/>
      <c r="P367" s="154">
        <f t="shared" si="111"/>
        <v>0</v>
      </c>
      <c r="Q367" s="154">
        <v>0</v>
      </c>
      <c r="R367" s="154">
        <f t="shared" si="112"/>
        <v>0</v>
      </c>
      <c r="S367" s="154">
        <v>0</v>
      </c>
      <c r="T367" s="155">
        <f t="shared" si="113"/>
        <v>0</v>
      </c>
      <c r="U367" s="34"/>
      <c r="V367" s="34"/>
      <c r="W367" s="34"/>
      <c r="X367" s="34"/>
      <c r="Y367" s="34"/>
      <c r="Z367" s="34"/>
      <c r="AA367" s="34"/>
      <c r="AB367" s="34"/>
      <c r="AC367" s="34"/>
      <c r="AD367" s="34"/>
      <c r="AE367" s="34"/>
      <c r="AR367" s="156" t="s">
        <v>93</v>
      </c>
      <c r="AT367" s="156" t="s">
        <v>157</v>
      </c>
      <c r="AU367" s="156" t="s">
        <v>80</v>
      </c>
      <c r="AY367" s="19" t="s">
        <v>154</v>
      </c>
      <c r="BE367" s="157">
        <f t="shared" si="114"/>
        <v>0</v>
      </c>
      <c r="BF367" s="157">
        <f t="shared" si="115"/>
        <v>0</v>
      </c>
      <c r="BG367" s="157">
        <f t="shared" si="116"/>
        <v>0</v>
      </c>
      <c r="BH367" s="157">
        <f t="shared" si="117"/>
        <v>0</v>
      </c>
      <c r="BI367" s="157">
        <f t="shared" si="118"/>
        <v>0</v>
      </c>
      <c r="BJ367" s="19" t="s">
        <v>15</v>
      </c>
      <c r="BK367" s="157">
        <f t="shared" si="119"/>
        <v>0</v>
      </c>
      <c r="BL367" s="19" t="s">
        <v>93</v>
      </c>
      <c r="BM367" s="156" t="s">
        <v>2567</v>
      </c>
    </row>
    <row r="368" spans="1:65" s="2" customFormat="1" ht="16.5" customHeight="1">
      <c r="A368" s="34"/>
      <c r="B368" s="144"/>
      <c r="C368" s="145" t="s">
        <v>72</v>
      </c>
      <c r="D368" s="145" t="s">
        <v>157</v>
      </c>
      <c r="E368" s="146" t="s">
        <v>5189</v>
      </c>
      <c r="F368" s="147" t="s">
        <v>5190</v>
      </c>
      <c r="G368" s="148" t="s">
        <v>160</v>
      </c>
      <c r="H368" s="149">
        <v>1</v>
      </c>
      <c r="I368" s="150"/>
      <c r="J368" s="151">
        <f t="shared" si="110"/>
        <v>0</v>
      </c>
      <c r="K368" s="147" t="s">
        <v>3</v>
      </c>
      <c r="L368" s="35"/>
      <c r="M368" s="152" t="s">
        <v>3</v>
      </c>
      <c r="N368" s="153" t="s">
        <v>43</v>
      </c>
      <c r="O368" s="55"/>
      <c r="P368" s="154">
        <f t="shared" si="111"/>
        <v>0</v>
      </c>
      <c r="Q368" s="154">
        <v>0</v>
      </c>
      <c r="R368" s="154">
        <f t="shared" si="112"/>
        <v>0</v>
      </c>
      <c r="S368" s="154">
        <v>0</v>
      </c>
      <c r="T368" s="155">
        <f t="shared" si="113"/>
        <v>0</v>
      </c>
      <c r="U368" s="34"/>
      <c r="V368" s="34"/>
      <c r="W368" s="34"/>
      <c r="X368" s="34"/>
      <c r="Y368" s="34"/>
      <c r="Z368" s="34"/>
      <c r="AA368" s="34"/>
      <c r="AB368" s="34"/>
      <c r="AC368" s="34"/>
      <c r="AD368" s="34"/>
      <c r="AE368" s="34"/>
      <c r="AR368" s="156" t="s">
        <v>93</v>
      </c>
      <c r="AT368" s="156" t="s">
        <v>157</v>
      </c>
      <c r="AU368" s="156" t="s">
        <v>80</v>
      </c>
      <c r="AY368" s="19" t="s">
        <v>154</v>
      </c>
      <c r="BE368" s="157">
        <f t="shared" si="114"/>
        <v>0</v>
      </c>
      <c r="BF368" s="157">
        <f t="shared" si="115"/>
        <v>0</v>
      </c>
      <c r="BG368" s="157">
        <f t="shared" si="116"/>
        <v>0</v>
      </c>
      <c r="BH368" s="157">
        <f t="shared" si="117"/>
        <v>0</v>
      </c>
      <c r="BI368" s="157">
        <f t="shared" si="118"/>
        <v>0</v>
      </c>
      <c r="BJ368" s="19" t="s">
        <v>15</v>
      </c>
      <c r="BK368" s="157">
        <f t="shared" si="119"/>
        <v>0</v>
      </c>
      <c r="BL368" s="19" t="s">
        <v>93</v>
      </c>
      <c r="BM368" s="156" t="s">
        <v>2577</v>
      </c>
    </row>
    <row r="369" spans="1:65" s="2" customFormat="1" ht="24.15" customHeight="1">
      <c r="A369" s="34"/>
      <c r="B369" s="144"/>
      <c r="C369" s="145" t="s">
        <v>72</v>
      </c>
      <c r="D369" s="145" t="s">
        <v>157</v>
      </c>
      <c r="E369" s="146" t="s">
        <v>5070</v>
      </c>
      <c r="F369" s="147" t="s">
        <v>5071</v>
      </c>
      <c r="G369" s="148" t="s">
        <v>3834</v>
      </c>
      <c r="H369" s="149">
        <v>1</v>
      </c>
      <c r="I369" s="150"/>
      <c r="J369" s="151">
        <f t="shared" si="110"/>
        <v>0</v>
      </c>
      <c r="K369" s="147" t="s">
        <v>3</v>
      </c>
      <c r="L369" s="35"/>
      <c r="M369" s="152" t="s">
        <v>3</v>
      </c>
      <c r="N369" s="153" t="s">
        <v>43</v>
      </c>
      <c r="O369" s="55"/>
      <c r="P369" s="154">
        <f t="shared" si="111"/>
        <v>0</v>
      </c>
      <c r="Q369" s="154">
        <v>0</v>
      </c>
      <c r="R369" s="154">
        <f t="shared" si="112"/>
        <v>0</v>
      </c>
      <c r="S369" s="154">
        <v>0</v>
      </c>
      <c r="T369" s="155">
        <f t="shared" si="113"/>
        <v>0</v>
      </c>
      <c r="U369" s="34"/>
      <c r="V369" s="34"/>
      <c r="W369" s="34"/>
      <c r="X369" s="34"/>
      <c r="Y369" s="34"/>
      <c r="Z369" s="34"/>
      <c r="AA369" s="34"/>
      <c r="AB369" s="34"/>
      <c r="AC369" s="34"/>
      <c r="AD369" s="34"/>
      <c r="AE369" s="34"/>
      <c r="AR369" s="156" t="s">
        <v>93</v>
      </c>
      <c r="AT369" s="156" t="s">
        <v>157</v>
      </c>
      <c r="AU369" s="156" t="s">
        <v>80</v>
      </c>
      <c r="AY369" s="19" t="s">
        <v>154</v>
      </c>
      <c r="BE369" s="157">
        <f t="shared" si="114"/>
        <v>0</v>
      </c>
      <c r="BF369" s="157">
        <f t="shared" si="115"/>
        <v>0</v>
      </c>
      <c r="BG369" s="157">
        <f t="shared" si="116"/>
        <v>0</v>
      </c>
      <c r="BH369" s="157">
        <f t="shared" si="117"/>
        <v>0</v>
      </c>
      <c r="BI369" s="157">
        <f t="shared" si="118"/>
        <v>0</v>
      </c>
      <c r="BJ369" s="19" t="s">
        <v>15</v>
      </c>
      <c r="BK369" s="157">
        <f t="shared" si="119"/>
        <v>0</v>
      </c>
      <c r="BL369" s="19" t="s">
        <v>93</v>
      </c>
      <c r="BM369" s="156" t="s">
        <v>2588</v>
      </c>
    </row>
    <row r="370" spans="1:65" s="2" customFormat="1" ht="16.5" customHeight="1">
      <c r="A370" s="34"/>
      <c r="B370" s="144"/>
      <c r="C370" s="145" t="s">
        <v>72</v>
      </c>
      <c r="D370" s="145" t="s">
        <v>157</v>
      </c>
      <c r="E370" s="146" t="s">
        <v>5072</v>
      </c>
      <c r="F370" s="147" t="s">
        <v>5073</v>
      </c>
      <c r="G370" s="148" t="s">
        <v>3834</v>
      </c>
      <c r="H370" s="149">
        <v>1</v>
      </c>
      <c r="I370" s="150"/>
      <c r="J370" s="151">
        <f t="shared" si="110"/>
        <v>0</v>
      </c>
      <c r="K370" s="147" t="s">
        <v>3</v>
      </c>
      <c r="L370" s="35"/>
      <c r="M370" s="152" t="s">
        <v>3</v>
      </c>
      <c r="N370" s="153" t="s">
        <v>43</v>
      </c>
      <c r="O370" s="55"/>
      <c r="P370" s="154">
        <f t="shared" si="111"/>
        <v>0</v>
      </c>
      <c r="Q370" s="154">
        <v>0</v>
      </c>
      <c r="R370" s="154">
        <f t="shared" si="112"/>
        <v>0</v>
      </c>
      <c r="S370" s="154">
        <v>0</v>
      </c>
      <c r="T370" s="155">
        <f t="shared" si="113"/>
        <v>0</v>
      </c>
      <c r="U370" s="34"/>
      <c r="V370" s="34"/>
      <c r="W370" s="34"/>
      <c r="X370" s="34"/>
      <c r="Y370" s="34"/>
      <c r="Z370" s="34"/>
      <c r="AA370" s="34"/>
      <c r="AB370" s="34"/>
      <c r="AC370" s="34"/>
      <c r="AD370" s="34"/>
      <c r="AE370" s="34"/>
      <c r="AR370" s="156" t="s">
        <v>93</v>
      </c>
      <c r="AT370" s="156" t="s">
        <v>157</v>
      </c>
      <c r="AU370" s="156" t="s">
        <v>80</v>
      </c>
      <c r="AY370" s="19" t="s">
        <v>154</v>
      </c>
      <c r="BE370" s="157">
        <f t="shared" si="114"/>
        <v>0</v>
      </c>
      <c r="BF370" s="157">
        <f t="shared" si="115"/>
        <v>0</v>
      </c>
      <c r="BG370" s="157">
        <f t="shared" si="116"/>
        <v>0</v>
      </c>
      <c r="BH370" s="157">
        <f t="shared" si="117"/>
        <v>0</v>
      </c>
      <c r="BI370" s="157">
        <f t="shared" si="118"/>
        <v>0</v>
      </c>
      <c r="BJ370" s="19" t="s">
        <v>15</v>
      </c>
      <c r="BK370" s="157">
        <f t="shared" si="119"/>
        <v>0</v>
      </c>
      <c r="BL370" s="19" t="s">
        <v>93</v>
      </c>
      <c r="BM370" s="156" t="s">
        <v>2600</v>
      </c>
    </row>
    <row r="371" spans="1:65" s="2" customFormat="1" ht="16.5" customHeight="1">
      <c r="A371" s="34"/>
      <c r="B371" s="144"/>
      <c r="C371" s="145" t="s">
        <v>72</v>
      </c>
      <c r="D371" s="145" t="s">
        <v>157</v>
      </c>
      <c r="E371" s="146" t="s">
        <v>5074</v>
      </c>
      <c r="F371" s="147" t="s">
        <v>5075</v>
      </c>
      <c r="G371" s="148" t="s">
        <v>192</v>
      </c>
      <c r="H371" s="149">
        <v>1</v>
      </c>
      <c r="I371" s="150"/>
      <c r="J371" s="151">
        <f t="shared" si="110"/>
        <v>0</v>
      </c>
      <c r="K371" s="147" t="s">
        <v>3</v>
      </c>
      <c r="L371" s="35"/>
      <c r="M371" s="152" t="s">
        <v>3</v>
      </c>
      <c r="N371" s="153" t="s">
        <v>43</v>
      </c>
      <c r="O371" s="55"/>
      <c r="P371" s="154">
        <f t="shared" si="111"/>
        <v>0</v>
      </c>
      <c r="Q371" s="154">
        <v>0</v>
      </c>
      <c r="R371" s="154">
        <f t="shared" si="112"/>
        <v>0</v>
      </c>
      <c r="S371" s="154">
        <v>0</v>
      </c>
      <c r="T371" s="155">
        <f t="shared" si="113"/>
        <v>0</v>
      </c>
      <c r="U371" s="34"/>
      <c r="V371" s="34"/>
      <c r="W371" s="34"/>
      <c r="X371" s="34"/>
      <c r="Y371" s="34"/>
      <c r="Z371" s="34"/>
      <c r="AA371" s="34"/>
      <c r="AB371" s="34"/>
      <c r="AC371" s="34"/>
      <c r="AD371" s="34"/>
      <c r="AE371" s="34"/>
      <c r="AR371" s="156" t="s">
        <v>93</v>
      </c>
      <c r="AT371" s="156" t="s">
        <v>157</v>
      </c>
      <c r="AU371" s="156" t="s">
        <v>80</v>
      </c>
      <c r="AY371" s="19" t="s">
        <v>154</v>
      </c>
      <c r="BE371" s="157">
        <f t="shared" si="114"/>
        <v>0</v>
      </c>
      <c r="BF371" s="157">
        <f t="shared" si="115"/>
        <v>0</v>
      </c>
      <c r="BG371" s="157">
        <f t="shared" si="116"/>
        <v>0</v>
      </c>
      <c r="BH371" s="157">
        <f t="shared" si="117"/>
        <v>0</v>
      </c>
      <c r="BI371" s="157">
        <f t="shared" si="118"/>
        <v>0</v>
      </c>
      <c r="BJ371" s="19" t="s">
        <v>15</v>
      </c>
      <c r="BK371" s="157">
        <f t="shared" si="119"/>
        <v>0</v>
      </c>
      <c r="BL371" s="19" t="s">
        <v>93</v>
      </c>
      <c r="BM371" s="156" t="s">
        <v>2610</v>
      </c>
    </row>
    <row r="372" spans="2:63" s="12" customFormat="1" ht="25.95" customHeight="1">
      <c r="B372" s="131"/>
      <c r="D372" s="132" t="s">
        <v>71</v>
      </c>
      <c r="E372" s="133" t="s">
        <v>5191</v>
      </c>
      <c r="F372" s="133" t="s">
        <v>5192</v>
      </c>
      <c r="I372" s="134"/>
      <c r="J372" s="135">
        <f>BK372</f>
        <v>0</v>
      </c>
      <c r="L372" s="131"/>
      <c r="M372" s="136"/>
      <c r="N372" s="137"/>
      <c r="O372" s="137"/>
      <c r="P372" s="138">
        <f>P373+P383</f>
        <v>0</v>
      </c>
      <c r="Q372" s="137"/>
      <c r="R372" s="138">
        <f>R373+R383</f>
        <v>0</v>
      </c>
      <c r="S372" s="137"/>
      <c r="T372" s="139">
        <f>T373+T383</f>
        <v>0</v>
      </c>
      <c r="AR372" s="132" t="s">
        <v>15</v>
      </c>
      <c r="AT372" s="140" t="s">
        <v>71</v>
      </c>
      <c r="AU372" s="140" t="s">
        <v>72</v>
      </c>
      <c r="AY372" s="132" t="s">
        <v>154</v>
      </c>
      <c r="BK372" s="141">
        <f>BK373+BK383</f>
        <v>0</v>
      </c>
    </row>
    <row r="373" spans="2:63" s="12" customFormat="1" ht="22.8" customHeight="1">
      <c r="B373" s="131"/>
      <c r="D373" s="132" t="s">
        <v>71</v>
      </c>
      <c r="E373" s="142" t="s">
        <v>5193</v>
      </c>
      <c r="F373" s="142" t="s">
        <v>5194</v>
      </c>
      <c r="I373" s="134"/>
      <c r="J373" s="143">
        <f>BK373</f>
        <v>0</v>
      </c>
      <c r="L373" s="131"/>
      <c r="M373" s="136"/>
      <c r="N373" s="137"/>
      <c r="O373" s="137"/>
      <c r="P373" s="138">
        <f>SUM(P374:P382)</f>
        <v>0</v>
      </c>
      <c r="Q373" s="137"/>
      <c r="R373" s="138">
        <f>SUM(R374:R382)</f>
        <v>0</v>
      </c>
      <c r="S373" s="137"/>
      <c r="T373" s="139">
        <f>SUM(T374:T382)</f>
        <v>0</v>
      </c>
      <c r="AR373" s="132" t="s">
        <v>15</v>
      </c>
      <c r="AT373" s="140" t="s">
        <v>71</v>
      </c>
      <c r="AU373" s="140" t="s">
        <v>15</v>
      </c>
      <c r="AY373" s="132" t="s">
        <v>154</v>
      </c>
      <c r="BK373" s="141">
        <f>SUM(BK374:BK382)</f>
        <v>0</v>
      </c>
    </row>
    <row r="374" spans="1:65" s="2" customFormat="1" ht="24.15" customHeight="1">
      <c r="A374" s="34"/>
      <c r="B374" s="144"/>
      <c r="C374" s="145" t="s">
        <v>72</v>
      </c>
      <c r="D374" s="145" t="s">
        <v>157</v>
      </c>
      <c r="E374" s="146" t="s">
        <v>5195</v>
      </c>
      <c r="F374" s="147" t="s">
        <v>5196</v>
      </c>
      <c r="G374" s="148" t="s">
        <v>3834</v>
      </c>
      <c r="H374" s="149">
        <v>1</v>
      </c>
      <c r="I374" s="150"/>
      <c r="J374" s="151">
        <f aca="true" t="shared" si="120" ref="J374:J382">ROUND(I374*H374,2)</f>
        <v>0</v>
      </c>
      <c r="K374" s="147" t="s">
        <v>3</v>
      </c>
      <c r="L374" s="35"/>
      <c r="M374" s="152" t="s">
        <v>3</v>
      </c>
      <c r="N374" s="153" t="s">
        <v>43</v>
      </c>
      <c r="O374" s="55"/>
      <c r="P374" s="154">
        <f aca="true" t="shared" si="121" ref="P374:P382">O374*H374</f>
        <v>0</v>
      </c>
      <c r="Q374" s="154">
        <v>0</v>
      </c>
      <c r="R374" s="154">
        <f aca="true" t="shared" si="122" ref="R374:R382">Q374*H374</f>
        <v>0</v>
      </c>
      <c r="S374" s="154">
        <v>0</v>
      </c>
      <c r="T374" s="155">
        <f aca="true" t="shared" si="123" ref="T374:T382">S374*H374</f>
        <v>0</v>
      </c>
      <c r="U374" s="34"/>
      <c r="V374" s="34"/>
      <c r="W374" s="34"/>
      <c r="X374" s="34"/>
      <c r="Y374" s="34"/>
      <c r="Z374" s="34"/>
      <c r="AA374" s="34"/>
      <c r="AB374" s="34"/>
      <c r="AC374" s="34"/>
      <c r="AD374" s="34"/>
      <c r="AE374" s="34"/>
      <c r="AR374" s="156" t="s">
        <v>93</v>
      </c>
      <c r="AT374" s="156" t="s">
        <v>157</v>
      </c>
      <c r="AU374" s="156" t="s">
        <v>80</v>
      </c>
      <c r="AY374" s="19" t="s">
        <v>154</v>
      </c>
      <c r="BE374" s="157">
        <f aca="true" t="shared" si="124" ref="BE374:BE382">IF(N374="základní",J374,0)</f>
        <v>0</v>
      </c>
      <c r="BF374" s="157">
        <f aca="true" t="shared" si="125" ref="BF374:BF382">IF(N374="snížená",J374,0)</f>
        <v>0</v>
      </c>
      <c r="BG374" s="157">
        <f aca="true" t="shared" si="126" ref="BG374:BG382">IF(N374="zákl. přenesená",J374,0)</f>
        <v>0</v>
      </c>
      <c r="BH374" s="157">
        <f aca="true" t="shared" si="127" ref="BH374:BH382">IF(N374="sníž. přenesená",J374,0)</f>
        <v>0</v>
      </c>
      <c r="BI374" s="157">
        <f aca="true" t="shared" si="128" ref="BI374:BI382">IF(N374="nulová",J374,0)</f>
        <v>0</v>
      </c>
      <c r="BJ374" s="19" t="s">
        <v>15</v>
      </c>
      <c r="BK374" s="157">
        <f aca="true" t="shared" si="129" ref="BK374:BK382">ROUND(I374*H374,2)</f>
        <v>0</v>
      </c>
      <c r="BL374" s="19" t="s">
        <v>93</v>
      </c>
      <c r="BM374" s="156" t="s">
        <v>2622</v>
      </c>
    </row>
    <row r="375" spans="1:65" s="2" customFormat="1" ht="16.5" customHeight="1">
      <c r="A375" s="34"/>
      <c r="B375" s="144"/>
      <c r="C375" s="145" t="s">
        <v>72</v>
      </c>
      <c r="D375" s="145" t="s">
        <v>157</v>
      </c>
      <c r="E375" s="146" t="s">
        <v>5197</v>
      </c>
      <c r="F375" s="147" t="s">
        <v>5198</v>
      </c>
      <c r="G375" s="148" t="s">
        <v>3834</v>
      </c>
      <c r="H375" s="149">
        <v>2</v>
      </c>
      <c r="I375" s="150"/>
      <c r="J375" s="151">
        <f t="shared" si="120"/>
        <v>0</v>
      </c>
      <c r="K375" s="147" t="s">
        <v>3</v>
      </c>
      <c r="L375" s="35"/>
      <c r="M375" s="152" t="s">
        <v>3</v>
      </c>
      <c r="N375" s="153" t="s">
        <v>43</v>
      </c>
      <c r="O375" s="55"/>
      <c r="P375" s="154">
        <f t="shared" si="121"/>
        <v>0</v>
      </c>
      <c r="Q375" s="154">
        <v>0</v>
      </c>
      <c r="R375" s="154">
        <f t="shared" si="122"/>
        <v>0</v>
      </c>
      <c r="S375" s="154">
        <v>0</v>
      </c>
      <c r="T375" s="155">
        <f t="shared" si="123"/>
        <v>0</v>
      </c>
      <c r="U375" s="34"/>
      <c r="V375" s="34"/>
      <c r="W375" s="34"/>
      <c r="X375" s="34"/>
      <c r="Y375" s="34"/>
      <c r="Z375" s="34"/>
      <c r="AA375" s="34"/>
      <c r="AB375" s="34"/>
      <c r="AC375" s="34"/>
      <c r="AD375" s="34"/>
      <c r="AE375" s="34"/>
      <c r="AR375" s="156" t="s">
        <v>93</v>
      </c>
      <c r="AT375" s="156" t="s">
        <v>157</v>
      </c>
      <c r="AU375" s="156" t="s">
        <v>80</v>
      </c>
      <c r="AY375" s="19" t="s">
        <v>154</v>
      </c>
      <c r="BE375" s="157">
        <f t="shared" si="124"/>
        <v>0</v>
      </c>
      <c r="BF375" s="157">
        <f t="shared" si="125"/>
        <v>0</v>
      </c>
      <c r="BG375" s="157">
        <f t="shared" si="126"/>
        <v>0</v>
      </c>
      <c r="BH375" s="157">
        <f t="shared" si="127"/>
        <v>0</v>
      </c>
      <c r="BI375" s="157">
        <f t="shared" si="128"/>
        <v>0</v>
      </c>
      <c r="BJ375" s="19" t="s">
        <v>15</v>
      </c>
      <c r="BK375" s="157">
        <f t="shared" si="129"/>
        <v>0</v>
      </c>
      <c r="BL375" s="19" t="s">
        <v>93</v>
      </c>
      <c r="BM375" s="156" t="s">
        <v>2634</v>
      </c>
    </row>
    <row r="376" spans="1:65" s="2" customFormat="1" ht="24.15" customHeight="1">
      <c r="A376" s="34"/>
      <c r="B376" s="144"/>
      <c r="C376" s="145" t="s">
        <v>72</v>
      </c>
      <c r="D376" s="145" t="s">
        <v>157</v>
      </c>
      <c r="E376" s="146" t="s">
        <v>4928</v>
      </c>
      <c r="F376" s="147" t="s">
        <v>4929</v>
      </c>
      <c r="G376" s="148" t="s">
        <v>3834</v>
      </c>
      <c r="H376" s="149">
        <v>2</v>
      </c>
      <c r="I376" s="150"/>
      <c r="J376" s="151">
        <f t="shared" si="120"/>
        <v>0</v>
      </c>
      <c r="K376" s="147" t="s">
        <v>3</v>
      </c>
      <c r="L376" s="35"/>
      <c r="M376" s="152" t="s">
        <v>3</v>
      </c>
      <c r="N376" s="153" t="s">
        <v>43</v>
      </c>
      <c r="O376" s="55"/>
      <c r="P376" s="154">
        <f t="shared" si="121"/>
        <v>0</v>
      </c>
      <c r="Q376" s="154">
        <v>0</v>
      </c>
      <c r="R376" s="154">
        <f t="shared" si="122"/>
        <v>0</v>
      </c>
      <c r="S376" s="154">
        <v>0</v>
      </c>
      <c r="T376" s="155">
        <f t="shared" si="123"/>
        <v>0</v>
      </c>
      <c r="U376" s="34"/>
      <c r="V376" s="34"/>
      <c r="W376" s="34"/>
      <c r="X376" s="34"/>
      <c r="Y376" s="34"/>
      <c r="Z376" s="34"/>
      <c r="AA376" s="34"/>
      <c r="AB376" s="34"/>
      <c r="AC376" s="34"/>
      <c r="AD376" s="34"/>
      <c r="AE376" s="34"/>
      <c r="AR376" s="156" t="s">
        <v>93</v>
      </c>
      <c r="AT376" s="156" t="s">
        <v>157</v>
      </c>
      <c r="AU376" s="156" t="s">
        <v>80</v>
      </c>
      <c r="AY376" s="19" t="s">
        <v>154</v>
      </c>
      <c r="BE376" s="157">
        <f t="shared" si="124"/>
        <v>0</v>
      </c>
      <c r="BF376" s="157">
        <f t="shared" si="125"/>
        <v>0</v>
      </c>
      <c r="BG376" s="157">
        <f t="shared" si="126"/>
        <v>0</v>
      </c>
      <c r="BH376" s="157">
        <f t="shared" si="127"/>
        <v>0</v>
      </c>
      <c r="BI376" s="157">
        <f t="shared" si="128"/>
        <v>0</v>
      </c>
      <c r="BJ376" s="19" t="s">
        <v>15</v>
      </c>
      <c r="BK376" s="157">
        <f t="shared" si="129"/>
        <v>0</v>
      </c>
      <c r="BL376" s="19" t="s">
        <v>93</v>
      </c>
      <c r="BM376" s="156" t="s">
        <v>2645</v>
      </c>
    </row>
    <row r="377" spans="1:65" s="2" customFormat="1" ht="24.15" customHeight="1">
      <c r="A377" s="34"/>
      <c r="B377" s="144"/>
      <c r="C377" s="145" t="s">
        <v>72</v>
      </c>
      <c r="D377" s="145" t="s">
        <v>157</v>
      </c>
      <c r="E377" s="146" t="s">
        <v>5199</v>
      </c>
      <c r="F377" s="147" t="s">
        <v>5200</v>
      </c>
      <c r="G377" s="148" t="s">
        <v>3834</v>
      </c>
      <c r="H377" s="149">
        <v>1</v>
      </c>
      <c r="I377" s="150"/>
      <c r="J377" s="151">
        <f t="shared" si="120"/>
        <v>0</v>
      </c>
      <c r="K377" s="147" t="s">
        <v>3</v>
      </c>
      <c r="L377" s="35"/>
      <c r="M377" s="152" t="s">
        <v>3</v>
      </c>
      <c r="N377" s="153" t="s">
        <v>43</v>
      </c>
      <c r="O377" s="55"/>
      <c r="P377" s="154">
        <f t="shared" si="121"/>
        <v>0</v>
      </c>
      <c r="Q377" s="154">
        <v>0</v>
      </c>
      <c r="R377" s="154">
        <f t="shared" si="122"/>
        <v>0</v>
      </c>
      <c r="S377" s="154">
        <v>0</v>
      </c>
      <c r="T377" s="155">
        <f t="shared" si="123"/>
        <v>0</v>
      </c>
      <c r="U377" s="34"/>
      <c r="V377" s="34"/>
      <c r="W377" s="34"/>
      <c r="X377" s="34"/>
      <c r="Y377" s="34"/>
      <c r="Z377" s="34"/>
      <c r="AA377" s="34"/>
      <c r="AB377" s="34"/>
      <c r="AC377" s="34"/>
      <c r="AD377" s="34"/>
      <c r="AE377" s="34"/>
      <c r="AR377" s="156" t="s">
        <v>93</v>
      </c>
      <c r="AT377" s="156" t="s">
        <v>157</v>
      </c>
      <c r="AU377" s="156" t="s">
        <v>80</v>
      </c>
      <c r="AY377" s="19" t="s">
        <v>154</v>
      </c>
      <c r="BE377" s="157">
        <f t="shared" si="124"/>
        <v>0</v>
      </c>
      <c r="BF377" s="157">
        <f t="shared" si="125"/>
        <v>0</v>
      </c>
      <c r="BG377" s="157">
        <f t="shared" si="126"/>
        <v>0</v>
      </c>
      <c r="BH377" s="157">
        <f t="shared" si="127"/>
        <v>0</v>
      </c>
      <c r="BI377" s="157">
        <f t="shared" si="128"/>
        <v>0</v>
      </c>
      <c r="BJ377" s="19" t="s">
        <v>15</v>
      </c>
      <c r="BK377" s="157">
        <f t="shared" si="129"/>
        <v>0</v>
      </c>
      <c r="BL377" s="19" t="s">
        <v>93</v>
      </c>
      <c r="BM377" s="156" t="s">
        <v>2655</v>
      </c>
    </row>
    <row r="378" spans="1:65" s="2" customFormat="1" ht="24.15" customHeight="1">
      <c r="A378" s="34"/>
      <c r="B378" s="144"/>
      <c r="C378" s="145" t="s">
        <v>72</v>
      </c>
      <c r="D378" s="145" t="s">
        <v>157</v>
      </c>
      <c r="E378" s="146" t="s">
        <v>5050</v>
      </c>
      <c r="F378" s="147" t="s">
        <v>5051</v>
      </c>
      <c r="G378" s="148" t="s">
        <v>3834</v>
      </c>
      <c r="H378" s="149">
        <v>2</v>
      </c>
      <c r="I378" s="150"/>
      <c r="J378" s="151">
        <f t="shared" si="120"/>
        <v>0</v>
      </c>
      <c r="K378" s="147" t="s">
        <v>3</v>
      </c>
      <c r="L378" s="35"/>
      <c r="M378" s="152" t="s">
        <v>3</v>
      </c>
      <c r="N378" s="153" t="s">
        <v>43</v>
      </c>
      <c r="O378" s="55"/>
      <c r="P378" s="154">
        <f t="shared" si="121"/>
        <v>0</v>
      </c>
      <c r="Q378" s="154">
        <v>0</v>
      </c>
      <c r="R378" s="154">
        <f t="shared" si="122"/>
        <v>0</v>
      </c>
      <c r="S378" s="154">
        <v>0</v>
      </c>
      <c r="T378" s="155">
        <f t="shared" si="123"/>
        <v>0</v>
      </c>
      <c r="U378" s="34"/>
      <c r="V378" s="34"/>
      <c r="W378" s="34"/>
      <c r="X378" s="34"/>
      <c r="Y378" s="34"/>
      <c r="Z378" s="34"/>
      <c r="AA378" s="34"/>
      <c r="AB378" s="34"/>
      <c r="AC378" s="34"/>
      <c r="AD378" s="34"/>
      <c r="AE378" s="34"/>
      <c r="AR378" s="156" t="s">
        <v>93</v>
      </c>
      <c r="AT378" s="156" t="s">
        <v>157</v>
      </c>
      <c r="AU378" s="156" t="s">
        <v>80</v>
      </c>
      <c r="AY378" s="19" t="s">
        <v>154</v>
      </c>
      <c r="BE378" s="157">
        <f t="shared" si="124"/>
        <v>0</v>
      </c>
      <c r="BF378" s="157">
        <f t="shared" si="125"/>
        <v>0</v>
      </c>
      <c r="BG378" s="157">
        <f t="shared" si="126"/>
        <v>0</v>
      </c>
      <c r="BH378" s="157">
        <f t="shared" si="127"/>
        <v>0</v>
      </c>
      <c r="BI378" s="157">
        <f t="shared" si="128"/>
        <v>0</v>
      </c>
      <c r="BJ378" s="19" t="s">
        <v>15</v>
      </c>
      <c r="BK378" s="157">
        <f t="shared" si="129"/>
        <v>0</v>
      </c>
      <c r="BL378" s="19" t="s">
        <v>93</v>
      </c>
      <c r="BM378" s="156" t="s">
        <v>2666</v>
      </c>
    </row>
    <row r="379" spans="1:65" s="2" customFormat="1" ht="37.8" customHeight="1">
      <c r="A379" s="34"/>
      <c r="B379" s="144"/>
      <c r="C379" s="145" t="s">
        <v>72</v>
      </c>
      <c r="D379" s="145" t="s">
        <v>157</v>
      </c>
      <c r="E379" s="146" t="s">
        <v>5201</v>
      </c>
      <c r="F379" s="147" t="s">
        <v>5202</v>
      </c>
      <c r="G379" s="148" t="s">
        <v>3834</v>
      </c>
      <c r="H379" s="149">
        <v>1</v>
      </c>
      <c r="I379" s="150"/>
      <c r="J379" s="151">
        <f t="shared" si="120"/>
        <v>0</v>
      </c>
      <c r="K379" s="147" t="s">
        <v>3</v>
      </c>
      <c r="L379" s="35"/>
      <c r="M379" s="152" t="s">
        <v>3</v>
      </c>
      <c r="N379" s="153" t="s">
        <v>43</v>
      </c>
      <c r="O379" s="55"/>
      <c r="P379" s="154">
        <f t="shared" si="121"/>
        <v>0</v>
      </c>
      <c r="Q379" s="154">
        <v>0</v>
      </c>
      <c r="R379" s="154">
        <f t="shared" si="122"/>
        <v>0</v>
      </c>
      <c r="S379" s="154">
        <v>0</v>
      </c>
      <c r="T379" s="155">
        <f t="shared" si="123"/>
        <v>0</v>
      </c>
      <c r="U379" s="34"/>
      <c r="V379" s="34"/>
      <c r="W379" s="34"/>
      <c r="X379" s="34"/>
      <c r="Y379" s="34"/>
      <c r="Z379" s="34"/>
      <c r="AA379" s="34"/>
      <c r="AB379" s="34"/>
      <c r="AC379" s="34"/>
      <c r="AD379" s="34"/>
      <c r="AE379" s="34"/>
      <c r="AR379" s="156" t="s">
        <v>93</v>
      </c>
      <c r="AT379" s="156" t="s">
        <v>157</v>
      </c>
      <c r="AU379" s="156" t="s">
        <v>80</v>
      </c>
      <c r="AY379" s="19" t="s">
        <v>154</v>
      </c>
      <c r="BE379" s="157">
        <f t="shared" si="124"/>
        <v>0</v>
      </c>
      <c r="BF379" s="157">
        <f t="shared" si="125"/>
        <v>0</v>
      </c>
      <c r="BG379" s="157">
        <f t="shared" si="126"/>
        <v>0</v>
      </c>
      <c r="BH379" s="157">
        <f t="shared" si="127"/>
        <v>0</v>
      </c>
      <c r="BI379" s="157">
        <f t="shared" si="128"/>
        <v>0</v>
      </c>
      <c r="BJ379" s="19" t="s">
        <v>15</v>
      </c>
      <c r="BK379" s="157">
        <f t="shared" si="129"/>
        <v>0</v>
      </c>
      <c r="BL379" s="19" t="s">
        <v>93</v>
      </c>
      <c r="BM379" s="156" t="s">
        <v>2676</v>
      </c>
    </row>
    <row r="380" spans="1:65" s="2" customFormat="1" ht="24.15" customHeight="1">
      <c r="A380" s="34"/>
      <c r="B380" s="144"/>
      <c r="C380" s="145" t="s">
        <v>72</v>
      </c>
      <c r="D380" s="145" t="s">
        <v>157</v>
      </c>
      <c r="E380" s="146" t="s">
        <v>5062</v>
      </c>
      <c r="F380" s="147" t="s">
        <v>5063</v>
      </c>
      <c r="G380" s="148" t="s">
        <v>3834</v>
      </c>
      <c r="H380" s="149">
        <v>3</v>
      </c>
      <c r="I380" s="150"/>
      <c r="J380" s="151">
        <f t="shared" si="120"/>
        <v>0</v>
      </c>
      <c r="K380" s="147" t="s">
        <v>3</v>
      </c>
      <c r="L380" s="35"/>
      <c r="M380" s="152" t="s">
        <v>3</v>
      </c>
      <c r="N380" s="153" t="s">
        <v>43</v>
      </c>
      <c r="O380" s="55"/>
      <c r="P380" s="154">
        <f t="shared" si="121"/>
        <v>0</v>
      </c>
      <c r="Q380" s="154">
        <v>0</v>
      </c>
      <c r="R380" s="154">
        <f t="shared" si="122"/>
        <v>0</v>
      </c>
      <c r="S380" s="154">
        <v>0</v>
      </c>
      <c r="T380" s="155">
        <f t="shared" si="123"/>
        <v>0</v>
      </c>
      <c r="U380" s="34"/>
      <c r="V380" s="34"/>
      <c r="W380" s="34"/>
      <c r="X380" s="34"/>
      <c r="Y380" s="34"/>
      <c r="Z380" s="34"/>
      <c r="AA380" s="34"/>
      <c r="AB380" s="34"/>
      <c r="AC380" s="34"/>
      <c r="AD380" s="34"/>
      <c r="AE380" s="34"/>
      <c r="AR380" s="156" t="s">
        <v>93</v>
      </c>
      <c r="AT380" s="156" t="s">
        <v>157</v>
      </c>
      <c r="AU380" s="156" t="s">
        <v>80</v>
      </c>
      <c r="AY380" s="19" t="s">
        <v>154</v>
      </c>
      <c r="BE380" s="157">
        <f t="shared" si="124"/>
        <v>0</v>
      </c>
      <c r="BF380" s="157">
        <f t="shared" si="125"/>
        <v>0</v>
      </c>
      <c r="BG380" s="157">
        <f t="shared" si="126"/>
        <v>0</v>
      </c>
      <c r="BH380" s="157">
        <f t="shared" si="127"/>
        <v>0</v>
      </c>
      <c r="BI380" s="157">
        <f t="shared" si="128"/>
        <v>0</v>
      </c>
      <c r="BJ380" s="19" t="s">
        <v>15</v>
      </c>
      <c r="BK380" s="157">
        <f t="shared" si="129"/>
        <v>0</v>
      </c>
      <c r="BL380" s="19" t="s">
        <v>93</v>
      </c>
      <c r="BM380" s="156" t="s">
        <v>2685</v>
      </c>
    </row>
    <row r="381" spans="1:65" s="2" customFormat="1" ht="16.5" customHeight="1">
      <c r="A381" s="34"/>
      <c r="B381" s="144"/>
      <c r="C381" s="145" t="s">
        <v>72</v>
      </c>
      <c r="D381" s="145" t="s">
        <v>157</v>
      </c>
      <c r="E381" s="146" t="s">
        <v>5203</v>
      </c>
      <c r="F381" s="147" t="s">
        <v>5204</v>
      </c>
      <c r="G381" s="148" t="s">
        <v>3834</v>
      </c>
      <c r="H381" s="149">
        <v>2</v>
      </c>
      <c r="I381" s="150"/>
      <c r="J381" s="151">
        <f t="shared" si="120"/>
        <v>0</v>
      </c>
      <c r="K381" s="147" t="s">
        <v>3</v>
      </c>
      <c r="L381" s="35"/>
      <c r="M381" s="152" t="s">
        <v>3</v>
      </c>
      <c r="N381" s="153" t="s">
        <v>43</v>
      </c>
      <c r="O381" s="55"/>
      <c r="P381" s="154">
        <f t="shared" si="121"/>
        <v>0</v>
      </c>
      <c r="Q381" s="154">
        <v>0</v>
      </c>
      <c r="R381" s="154">
        <f t="shared" si="122"/>
        <v>0</v>
      </c>
      <c r="S381" s="154">
        <v>0</v>
      </c>
      <c r="T381" s="155">
        <f t="shared" si="123"/>
        <v>0</v>
      </c>
      <c r="U381" s="34"/>
      <c r="V381" s="34"/>
      <c r="W381" s="34"/>
      <c r="X381" s="34"/>
      <c r="Y381" s="34"/>
      <c r="Z381" s="34"/>
      <c r="AA381" s="34"/>
      <c r="AB381" s="34"/>
      <c r="AC381" s="34"/>
      <c r="AD381" s="34"/>
      <c r="AE381" s="34"/>
      <c r="AR381" s="156" t="s">
        <v>93</v>
      </c>
      <c r="AT381" s="156" t="s">
        <v>157</v>
      </c>
      <c r="AU381" s="156" t="s">
        <v>80</v>
      </c>
      <c r="AY381" s="19" t="s">
        <v>154</v>
      </c>
      <c r="BE381" s="157">
        <f t="shared" si="124"/>
        <v>0</v>
      </c>
      <c r="BF381" s="157">
        <f t="shared" si="125"/>
        <v>0</v>
      </c>
      <c r="BG381" s="157">
        <f t="shared" si="126"/>
        <v>0</v>
      </c>
      <c r="BH381" s="157">
        <f t="shared" si="127"/>
        <v>0</v>
      </c>
      <c r="BI381" s="157">
        <f t="shared" si="128"/>
        <v>0</v>
      </c>
      <c r="BJ381" s="19" t="s">
        <v>15</v>
      </c>
      <c r="BK381" s="157">
        <f t="shared" si="129"/>
        <v>0</v>
      </c>
      <c r="BL381" s="19" t="s">
        <v>93</v>
      </c>
      <c r="BM381" s="156" t="s">
        <v>2693</v>
      </c>
    </row>
    <row r="382" spans="1:65" s="2" customFormat="1" ht="24.15" customHeight="1">
      <c r="A382" s="34"/>
      <c r="B382" s="144"/>
      <c r="C382" s="145" t="s">
        <v>72</v>
      </c>
      <c r="D382" s="145" t="s">
        <v>157</v>
      </c>
      <c r="E382" s="146" t="s">
        <v>5066</v>
      </c>
      <c r="F382" s="147" t="s">
        <v>5067</v>
      </c>
      <c r="G382" s="148" t="s">
        <v>183</v>
      </c>
      <c r="H382" s="149">
        <v>4.5</v>
      </c>
      <c r="I382" s="150"/>
      <c r="J382" s="151">
        <f t="shared" si="120"/>
        <v>0</v>
      </c>
      <c r="K382" s="147" t="s">
        <v>3</v>
      </c>
      <c r="L382" s="35"/>
      <c r="M382" s="152" t="s">
        <v>3</v>
      </c>
      <c r="N382" s="153" t="s">
        <v>43</v>
      </c>
      <c r="O382" s="55"/>
      <c r="P382" s="154">
        <f t="shared" si="121"/>
        <v>0</v>
      </c>
      <c r="Q382" s="154">
        <v>0</v>
      </c>
      <c r="R382" s="154">
        <f t="shared" si="122"/>
        <v>0</v>
      </c>
      <c r="S382" s="154">
        <v>0</v>
      </c>
      <c r="T382" s="155">
        <f t="shared" si="123"/>
        <v>0</v>
      </c>
      <c r="U382" s="34"/>
      <c r="V382" s="34"/>
      <c r="W382" s="34"/>
      <c r="X382" s="34"/>
      <c r="Y382" s="34"/>
      <c r="Z382" s="34"/>
      <c r="AA382" s="34"/>
      <c r="AB382" s="34"/>
      <c r="AC382" s="34"/>
      <c r="AD382" s="34"/>
      <c r="AE382" s="34"/>
      <c r="AR382" s="156" t="s">
        <v>93</v>
      </c>
      <c r="AT382" s="156" t="s">
        <v>157</v>
      </c>
      <c r="AU382" s="156" t="s">
        <v>80</v>
      </c>
      <c r="AY382" s="19" t="s">
        <v>154</v>
      </c>
      <c r="BE382" s="157">
        <f t="shared" si="124"/>
        <v>0</v>
      </c>
      <c r="BF382" s="157">
        <f t="shared" si="125"/>
        <v>0</v>
      </c>
      <c r="BG382" s="157">
        <f t="shared" si="126"/>
        <v>0</v>
      </c>
      <c r="BH382" s="157">
        <f t="shared" si="127"/>
        <v>0</v>
      </c>
      <c r="BI382" s="157">
        <f t="shared" si="128"/>
        <v>0</v>
      </c>
      <c r="BJ382" s="19" t="s">
        <v>15</v>
      </c>
      <c r="BK382" s="157">
        <f t="shared" si="129"/>
        <v>0</v>
      </c>
      <c r="BL382" s="19" t="s">
        <v>93</v>
      </c>
      <c r="BM382" s="156" t="s">
        <v>2701</v>
      </c>
    </row>
    <row r="383" spans="2:63" s="12" customFormat="1" ht="22.8" customHeight="1">
      <c r="B383" s="131"/>
      <c r="D383" s="132" t="s">
        <v>71</v>
      </c>
      <c r="E383" s="142" t="s">
        <v>4675</v>
      </c>
      <c r="F383" s="142" t="s">
        <v>3837</v>
      </c>
      <c r="I383" s="134"/>
      <c r="J383" s="143">
        <f>BK383</f>
        <v>0</v>
      </c>
      <c r="L383" s="131"/>
      <c r="M383" s="136"/>
      <c r="N383" s="137"/>
      <c r="O383" s="137"/>
      <c r="P383" s="138">
        <f>SUM(P384:P386)</f>
        <v>0</v>
      </c>
      <c r="Q383" s="137"/>
      <c r="R383" s="138">
        <f>SUM(R384:R386)</f>
        <v>0</v>
      </c>
      <c r="S383" s="137"/>
      <c r="T383" s="139">
        <f>SUM(T384:T386)</f>
        <v>0</v>
      </c>
      <c r="AR383" s="132" t="s">
        <v>15</v>
      </c>
      <c r="AT383" s="140" t="s">
        <v>71</v>
      </c>
      <c r="AU383" s="140" t="s">
        <v>15</v>
      </c>
      <c r="AY383" s="132" t="s">
        <v>154</v>
      </c>
      <c r="BK383" s="141">
        <f>SUM(BK384:BK386)</f>
        <v>0</v>
      </c>
    </row>
    <row r="384" spans="1:65" s="2" customFormat="1" ht="24.15" customHeight="1">
      <c r="A384" s="34"/>
      <c r="B384" s="144"/>
      <c r="C384" s="145" t="s">
        <v>72</v>
      </c>
      <c r="D384" s="145" t="s">
        <v>157</v>
      </c>
      <c r="E384" s="146" t="s">
        <v>5205</v>
      </c>
      <c r="F384" s="147" t="s">
        <v>5206</v>
      </c>
      <c r="G384" s="148" t="s">
        <v>3834</v>
      </c>
      <c r="H384" s="149">
        <v>1</v>
      </c>
      <c r="I384" s="150"/>
      <c r="J384" s="151">
        <f>ROUND(I384*H384,2)</f>
        <v>0</v>
      </c>
      <c r="K384" s="147" t="s">
        <v>3</v>
      </c>
      <c r="L384" s="35"/>
      <c r="M384" s="152" t="s">
        <v>3</v>
      </c>
      <c r="N384" s="153" t="s">
        <v>43</v>
      </c>
      <c r="O384" s="55"/>
      <c r="P384" s="154">
        <f>O384*H384</f>
        <v>0</v>
      </c>
      <c r="Q384" s="154">
        <v>0</v>
      </c>
      <c r="R384" s="154">
        <f>Q384*H384</f>
        <v>0</v>
      </c>
      <c r="S384" s="154">
        <v>0</v>
      </c>
      <c r="T384" s="155">
        <f>S384*H384</f>
        <v>0</v>
      </c>
      <c r="U384" s="34"/>
      <c r="V384" s="34"/>
      <c r="W384" s="34"/>
      <c r="X384" s="34"/>
      <c r="Y384" s="34"/>
      <c r="Z384" s="34"/>
      <c r="AA384" s="34"/>
      <c r="AB384" s="34"/>
      <c r="AC384" s="34"/>
      <c r="AD384" s="34"/>
      <c r="AE384" s="34"/>
      <c r="AR384" s="156" t="s">
        <v>93</v>
      </c>
      <c r="AT384" s="156" t="s">
        <v>157</v>
      </c>
      <c r="AU384" s="156" t="s">
        <v>80</v>
      </c>
      <c r="AY384" s="19" t="s">
        <v>154</v>
      </c>
      <c r="BE384" s="157">
        <f>IF(N384="základní",J384,0)</f>
        <v>0</v>
      </c>
      <c r="BF384" s="157">
        <f>IF(N384="snížená",J384,0)</f>
        <v>0</v>
      </c>
      <c r="BG384" s="157">
        <f>IF(N384="zákl. přenesená",J384,0)</f>
        <v>0</v>
      </c>
      <c r="BH384" s="157">
        <f>IF(N384="sníž. přenesená",J384,0)</f>
        <v>0</v>
      </c>
      <c r="BI384" s="157">
        <f>IF(N384="nulová",J384,0)</f>
        <v>0</v>
      </c>
      <c r="BJ384" s="19" t="s">
        <v>15</v>
      </c>
      <c r="BK384" s="157">
        <f>ROUND(I384*H384,2)</f>
        <v>0</v>
      </c>
      <c r="BL384" s="19" t="s">
        <v>93</v>
      </c>
      <c r="BM384" s="156" t="s">
        <v>2710</v>
      </c>
    </row>
    <row r="385" spans="1:65" s="2" customFormat="1" ht="16.5" customHeight="1">
      <c r="A385" s="34"/>
      <c r="B385" s="144"/>
      <c r="C385" s="145" t="s">
        <v>72</v>
      </c>
      <c r="D385" s="145" t="s">
        <v>157</v>
      </c>
      <c r="E385" s="146" t="s">
        <v>5207</v>
      </c>
      <c r="F385" s="147" t="s">
        <v>5208</v>
      </c>
      <c r="G385" s="148" t="s">
        <v>3834</v>
      </c>
      <c r="H385" s="149">
        <v>1</v>
      </c>
      <c r="I385" s="150"/>
      <c r="J385" s="151">
        <f>ROUND(I385*H385,2)</f>
        <v>0</v>
      </c>
      <c r="K385" s="147" t="s">
        <v>3</v>
      </c>
      <c r="L385" s="35"/>
      <c r="M385" s="152" t="s">
        <v>3</v>
      </c>
      <c r="N385" s="153" t="s">
        <v>43</v>
      </c>
      <c r="O385" s="55"/>
      <c r="P385" s="154">
        <f>O385*H385</f>
        <v>0</v>
      </c>
      <c r="Q385" s="154">
        <v>0</v>
      </c>
      <c r="R385" s="154">
        <f>Q385*H385</f>
        <v>0</v>
      </c>
      <c r="S385" s="154">
        <v>0</v>
      </c>
      <c r="T385" s="155">
        <f>S385*H385</f>
        <v>0</v>
      </c>
      <c r="U385" s="34"/>
      <c r="V385" s="34"/>
      <c r="W385" s="34"/>
      <c r="X385" s="34"/>
      <c r="Y385" s="34"/>
      <c r="Z385" s="34"/>
      <c r="AA385" s="34"/>
      <c r="AB385" s="34"/>
      <c r="AC385" s="34"/>
      <c r="AD385" s="34"/>
      <c r="AE385" s="34"/>
      <c r="AR385" s="156" t="s">
        <v>93</v>
      </c>
      <c r="AT385" s="156" t="s">
        <v>157</v>
      </c>
      <c r="AU385" s="156" t="s">
        <v>80</v>
      </c>
      <c r="AY385" s="19" t="s">
        <v>154</v>
      </c>
      <c r="BE385" s="157">
        <f>IF(N385="základní",J385,0)</f>
        <v>0</v>
      </c>
      <c r="BF385" s="157">
        <f>IF(N385="snížená",J385,0)</f>
        <v>0</v>
      </c>
      <c r="BG385" s="157">
        <f>IF(N385="zákl. přenesená",J385,0)</f>
        <v>0</v>
      </c>
      <c r="BH385" s="157">
        <f>IF(N385="sníž. přenesená",J385,0)</f>
        <v>0</v>
      </c>
      <c r="BI385" s="157">
        <f>IF(N385="nulová",J385,0)</f>
        <v>0</v>
      </c>
      <c r="BJ385" s="19" t="s">
        <v>15</v>
      </c>
      <c r="BK385" s="157">
        <f>ROUND(I385*H385,2)</f>
        <v>0</v>
      </c>
      <c r="BL385" s="19" t="s">
        <v>93</v>
      </c>
      <c r="BM385" s="156" t="s">
        <v>2722</v>
      </c>
    </row>
    <row r="386" spans="1:65" s="2" customFormat="1" ht="16.5" customHeight="1">
      <c r="A386" s="34"/>
      <c r="B386" s="144"/>
      <c r="C386" s="145" t="s">
        <v>72</v>
      </c>
      <c r="D386" s="145" t="s">
        <v>157</v>
      </c>
      <c r="E386" s="146" t="s">
        <v>5209</v>
      </c>
      <c r="F386" s="147" t="s">
        <v>5075</v>
      </c>
      <c r="G386" s="148" t="s">
        <v>405</v>
      </c>
      <c r="H386" s="149">
        <v>0.5</v>
      </c>
      <c r="I386" s="150"/>
      <c r="J386" s="151">
        <f>ROUND(I386*H386,2)</f>
        <v>0</v>
      </c>
      <c r="K386" s="147" t="s">
        <v>3</v>
      </c>
      <c r="L386" s="35"/>
      <c r="M386" s="152" t="s">
        <v>3</v>
      </c>
      <c r="N386" s="153" t="s">
        <v>43</v>
      </c>
      <c r="O386" s="55"/>
      <c r="P386" s="154">
        <f>O386*H386</f>
        <v>0</v>
      </c>
      <c r="Q386" s="154">
        <v>0</v>
      </c>
      <c r="R386" s="154">
        <f>Q386*H386</f>
        <v>0</v>
      </c>
      <c r="S386" s="154">
        <v>0</v>
      </c>
      <c r="T386" s="155">
        <f>S386*H386</f>
        <v>0</v>
      </c>
      <c r="U386" s="34"/>
      <c r="V386" s="34"/>
      <c r="W386" s="34"/>
      <c r="X386" s="34"/>
      <c r="Y386" s="34"/>
      <c r="Z386" s="34"/>
      <c r="AA386" s="34"/>
      <c r="AB386" s="34"/>
      <c r="AC386" s="34"/>
      <c r="AD386" s="34"/>
      <c r="AE386" s="34"/>
      <c r="AR386" s="156" t="s">
        <v>93</v>
      </c>
      <c r="AT386" s="156" t="s">
        <v>157</v>
      </c>
      <c r="AU386" s="156" t="s">
        <v>80</v>
      </c>
      <c r="AY386" s="19" t="s">
        <v>154</v>
      </c>
      <c r="BE386" s="157">
        <f>IF(N386="základní",J386,0)</f>
        <v>0</v>
      </c>
      <c r="BF386" s="157">
        <f>IF(N386="snížená",J386,0)</f>
        <v>0</v>
      </c>
      <c r="BG386" s="157">
        <f>IF(N386="zákl. přenesená",J386,0)</f>
        <v>0</v>
      </c>
      <c r="BH386" s="157">
        <f>IF(N386="sníž. přenesená",J386,0)</f>
        <v>0</v>
      </c>
      <c r="BI386" s="157">
        <f>IF(N386="nulová",J386,0)</f>
        <v>0</v>
      </c>
      <c r="BJ386" s="19" t="s">
        <v>15</v>
      </c>
      <c r="BK386" s="157">
        <f>ROUND(I386*H386,2)</f>
        <v>0</v>
      </c>
      <c r="BL386" s="19" t="s">
        <v>93</v>
      </c>
      <c r="BM386" s="156" t="s">
        <v>2735</v>
      </c>
    </row>
    <row r="387" spans="2:63" s="12" customFormat="1" ht="25.95" customHeight="1">
      <c r="B387" s="131"/>
      <c r="D387" s="132" t="s">
        <v>71</v>
      </c>
      <c r="E387" s="133" t="s">
        <v>5210</v>
      </c>
      <c r="F387" s="133" t="s">
        <v>5211</v>
      </c>
      <c r="I387" s="134"/>
      <c r="J387" s="135">
        <f>BK387</f>
        <v>0</v>
      </c>
      <c r="L387" s="131"/>
      <c r="M387" s="136"/>
      <c r="N387" s="137"/>
      <c r="O387" s="137"/>
      <c r="P387" s="138">
        <f>P388+P396+P400</f>
        <v>0</v>
      </c>
      <c r="Q387" s="137"/>
      <c r="R387" s="138">
        <f>R388+R396+R400</f>
        <v>0</v>
      </c>
      <c r="S387" s="137"/>
      <c r="T387" s="139">
        <f>T388+T396+T400</f>
        <v>0</v>
      </c>
      <c r="AR387" s="132" t="s">
        <v>15</v>
      </c>
      <c r="AT387" s="140" t="s">
        <v>71</v>
      </c>
      <c r="AU387" s="140" t="s">
        <v>72</v>
      </c>
      <c r="AY387" s="132" t="s">
        <v>154</v>
      </c>
      <c r="BK387" s="141">
        <f>BK388+BK396+BK400</f>
        <v>0</v>
      </c>
    </row>
    <row r="388" spans="2:63" s="12" customFormat="1" ht="22.8" customHeight="1">
      <c r="B388" s="131"/>
      <c r="D388" s="132" t="s">
        <v>71</v>
      </c>
      <c r="E388" s="142" t="s">
        <v>4723</v>
      </c>
      <c r="F388" s="142" t="s">
        <v>5084</v>
      </c>
      <c r="I388" s="134"/>
      <c r="J388" s="143">
        <f>BK388</f>
        <v>0</v>
      </c>
      <c r="L388" s="131"/>
      <c r="M388" s="136"/>
      <c r="N388" s="137"/>
      <c r="O388" s="137"/>
      <c r="P388" s="138">
        <f>SUM(P389:P395)</f>
        <v>0</v>
      </c>
      <c r="Q388" s="137"/>
      <c r="R388" s="138">
        <f>SUM(R389:R395)</f>
        <v>0</v>
      </c>
      <c r="S388" s="137"/>
      <c r="T388" s="139">
        <f>SUM(T389:T395)</f>
        <v>0</v>
      </c>
      <c r="AR388" s="132" t="s">
        <v>15</v>
      </c>
      <c r="AT388" s="140" t="s">
        <v>71</v>
      </c>
      <c r="AU388" s="140" t="s">
        <v>15</v>
      </c>
      <c r="AY388" s="132" t="s">
        <v>154</v>
      </c>
      <c r="BK388" s="141">
        <f>SUM(BK389:BK395)</f>
        <v>0</v>
      </c>
    </row>
    <row r="389" spans="1:65" s="2" customFormat="1" ht="24.15" customHeight="1">
      <c r="A389" s="34"/>
      <c r="B389" s="144"/>
      <c r="C389" s="145" t="s">
        <v>72</v>
      </c>
      <c r="D389" s="145" t="s">
        <v>157</v>
      </c>
      <c r="E389" s="146" t="s">
        <v>5212</v>
      </c>
      <c r="F389" s="147" t="s">
        <v>5213</v>
      </c>
      <c r="G389" s="148" t="s">
        <v>3834</v>
      </c>
      <c r="H389" s="149">
        <v>1</v>
      </c>
      <c r="I389" s="150"/>
      <c r="J389" s="151">
        <f aca="true" t="shared" si="130" ref="J389:J395">ROUND(I389*H389,2)</f>
        <v>0</v>
      </c>
      <c r="K389" s="147" t="s">
        <v>3</v>
      </c>
      <c r="L389" s="35"/>
      <c r="M389" s="152" t="s">
        <v>3</v>
      </c>
      <c r="N389" s="153" t="s">
        <v>43</v>
      </c>
      <c r="O389" s="55"/>
      <c r="P389" s="154">
        <f aca="true" t="shared" si="131" ref="P389:P395">O389*H389</f>
        <v>0</v>
      </c>
      <c r="Q389" s="154">
        <v>0</v>
      </c>
      <c r="R389" s="154">
        <f aca="true" t="shared" si="132" ref="R389:R395">Q389*H389</f>
        <v>0</v>
      </c>
      <c r="S389" s="154">
        <v>0</v>
      </c>
      <c r="T389" s="155">
        <f aca="true" t="shared" si="133" ref="T389:T395">S389*H389</f>
        <v>0</v>
      </c>
      <c r="U389" s="34"/>
      <c r="V389" s="34"/>
      <c r="W389" s="34"/>
      <c r="X389" s="34"/>
      <c r="Y389" s="34"/>
      <c r="Z389" s="34"/>
      <c r="AA389" s="34"/>
      <c r="AB389" s="34"/>
      <c r="AC389" s="34"/>
      <c r="AD389" s="34"/>
      <c r="AE389" s="34"/>
      <c r="AR389" s="156" t="s">
        <v>93</v>
      </c>
      <c r="AT389" s="156" t="s">
        <v>157</v>
      </c>
      <c r="AU389" s="156" t="s">
        <v>80</v>
      </c>
      <c r="AY389" s="19" t="s">
        <v>154</v>
      </c>
      <c r="BE389" s="157">
        <f aca="true" t="shared" si="134" ref="BE389:BE395">IF(N389="základní",J389,0)</f>
        <v>0</v>
      </c>
      <c r="BF389" s="157">
        <f aca="true" t="shared" si="135" ref="BF389:BF395">IF(N389="snížená",J389,0)</f>
        <v>0</v>
      </c>
      <c r="BG389" s="157">
        <f aca="true" t="shared" si="136" ref="BG389:BG395">IF(N389="zákl. přenesená",J389,0)</f>
        <v>0</v>
      </c>
      <c r="BH389" s="157">
        <f aca="true" t="shared" si="137" ref="BH389:BH395">IF(N389="sníž. přenesená",J389,0)</f>
        <v>0</v>
      </c>
      <c r="BI389" s="157">
        <f aca="true" t="shared" si="138" ref="BI389:BI395">IF(N389="nulová",J389,0)</f>
        <v>0</v>
      </c>
      <c r="BJ389" s="19" t="s">
        <v>15</v>
      </c>
      <c r="BK389" s="157">
        <f aca="true" t="shared" si="139" ref="BK389:BK395">ROUND(I389*H389,2)</f>
        <v>0</v>
      </c>
      <c r="BL389" s="19" t="s">
        <v>93</v>
      </c>
      <c r="BM389" s="156" t="s">
        <v>2745</v>
      </c>
    </row>
    <row r="390" spans="1:65" s="2" customFormat="1" ht="16.5" customHeight="1">
      <c r="A390" s="34"/>
      <c r="B390" s="144"/>
      <c r="C390" s="145" t="s">
        <v>72</v>
      </c>
      <c r="D390" s="145" t="s">
        <v>157</v>
      </c>
      <c r="E390" s="146" t="s">
        <v>5214</v>
      </c>
      <c r="F390" s="147" t="s">
        <v>5215</v>
      </c>
      <c r="G390" s="148" t="s">
        <v>3834</v>
      </c>
      <c r="H390" s="149">
        <v>1</v>
      </c>
      <c r="I390" s="150"/>
      <c r="J390" s="151">
        <f t="shared" si="130"/>
        <v>0</v>
      </c>
      <c r="K390" s="147" t="s">
        <v>3</v>
      </c>
      <c r="L390" s="35"/>
      <c r="M390" s="152" t="s">
        <v>3</v>
      </c>
      <c r="N390" s="153" t="s">
        <v>43</v>
      </c>
      <c r="O390" s="55"/>
      <c r="P390" s="154">
        <f t="shared" si="131"/>
        <v>0</v>
      </c>
      <c r="Q390" s="154">
        <v>0</v>
      </c>
      <c r="R390" s="154">
        <f t="shared" si="132"/>
        <v>0</v>
      </c>
      <c r="S390" s="154">
        <v>0</v>
      </c>
      <c r="T390" s="155">
        <f t="shared" si="133"/>
        <v>0</v>
      </c>
      <c r="U390" s="34"/>
      <c r="V390" s="34"/>
      <c r="W390" s="34"/>
      <c r="X390" s="34"/>
      <c r="Y390" s="34"/>
      <c r="Z390" s="34"/>
      <c r="AA390" s="34"/>
      <c r="AB390" s="34"/>
      <c r="AC390" s="34"/>
      <c r="AD390" s="34"/>
      <c r="AE390" s="34"/>
      <c r="AR390" s="156" t="s">
        <v>93</v>
      </c>
      <c r="AT390" s="156" t="s">
        <v>157</v>
      </c>
      <c r="AU390" s="156" t="s">
        <v>80</v>
      </c>
      <c r="AY390" s="19" t="s">
        <v>154</v>
      </c>
      <c r="BE390" s="157">
        <f t="shared" si="134"/>
        <v>0</v>
      </c>
      <c r="BF390" s="157">
        <f t="shared" si="135"/>
        <v>0</v>
      </c>
      <c r="BG390" s="157">
        <f t="shared" si="136"/>
        <v>0</v>
      </c>
      <c r="BH390" s="157">
        <f t="shared" si="137"/>
        <v>0</v>
      </c>
      <c r="BI390" s="157">
        <f t="shared" si="138"/>
        <v>0</v>
      </c>
      <c r="BJ390" s="19" t="s">
        <v>15</v>
      </c>
      <c r="BK390" s="157">
        <f t="shared" si="139"/>
        <v>0</v>
      </c>
      <c r="BL390" s="19" t="s">
        <v>93</v>
      </c>
      <c r="BM390" s="156" t="s">
        <v>2765</v>
      </c>
    </row>
    <row r="391" spans="1:65" s="2" customFormat="1" ht="16.5" customHeight="1">
      <c r="A391" s="34"/>
      <c r="B391" s="144"/>
      <c r="C391" s="145" t="s">
        <v>72</v>
      </c>
      <c r="D391" s="145" t="s">
        <v>157</v>
      </c>
      <c r="E391" s="146" t="s">
        <v>5216</v>
      </c>
      <c r="F391" s="147" t="s">
        <v>5217</v>
      </c>
      <c r="G391" s="148" t="s">
        <v>3834</v>
      </c>
      <c r="H391" s="149">
        <v>1</v>
      </c>
      <c r="I391" s="150"/>
      <c r="J391" s="151">
        <f t="shared" si="130"/>
        <v>0</v>
      </c>
      <c r="K391" s="147" t="s">
        <v>3</v>
      </c>
      <c r="L391" s="35"/>
      <c r="M391" s="152" t="s">
        <v>3</v>
      </c>
      <c r="N391" s="153" t="s">
        <v>43</v>
      </c>
      <c r="O391" s="55"/>
      <c r="P391" s="154">
        <f t="shared" si="131"/>
        <v>0</v>
      </c>
      <c r="Q391" s="154">
        <v>0</v>
      </c>
      <c r="R391" s="154">
        <f t="shared" si="132"/>
        <v>0</v>
      </c>
      <c r="S391" s="154">
        <v>0</v>
      </c>
      <c r="T391" s="155">
        <f t="shared" si="133"/>
        <v>0</v>
      </c>
      <c r="U391" s="34"/>
      <c r="V391" s="34"/>
      <c r="W391" s="34"/>
      <c r="X391" s="34"/>
      <c r="Y391" s="34"/>
      <c r="Z391" s="34"/>
      <c r="AA391" s="34"/>
      <c r="AB391" s="34"/>
      <c r="AC391" s="34"/>
      <c r="AD391" s="34"/>
      <c r="AE391" s="34"/>
      <c r="AR391" s="156" t="s">
        <v>93</v>
      </c>
      <c r="AT391" s="156" t="s">
        <v>157</v>
      </c>
      <c r="AU391" s="156" t="s">
        <v>80</v>
      </c>
      <c r="AY391" s="19" t="s">
        <v>154</v>
      </c>
      <c r="BE391" s="157">
        <f t="shared" si="134"/>
        <v>0</v>
      </c>
      <c r="BF391" s="157">
        <f t="shared" si="135"/>
        <v>0</v>
      </c>
      <c r="BG391" s="157">
        <f t="shared" si="136"/>
        <v>0</v>
      </c>
      <c r="BH391" s="157">
        <f t="shared" si="137"/>
        <v>0</v>
      </c>
      <c r="BI391" s="157">
        <f t="shared" si="138"/>
        <v>0</v>
      </c>
      <c r="BJ391" s="19" t="s">
        <v>15</v>
      </c>
      <c r="BK391" s="157">
        <f t="shared" si="139"/>
        <v>0</v>
      </c>
      <c r="BL391" s="19" t="s">
        <v>93</v>
      </c>
      <c r="BM391" s="156" t="s">
        <v>2803</v>
      </c>
    </row>
    <row r="392" spans="1:65" s="2" customFormat="1" ht="24.15" customHeight="1">
      <c r="A392" s="34"/>
      <c r="B392" s="144"/>
      <c r="C392" s="145" t="s">
        <v>72</v>
      </c>
      <c r="D392" s="145" t="s">
        <v>157</v>
      </c>
      <c r="E392" s="146" t="s">
        <v>4926</v>
      </c>
      <c r="F392" s="147" t="s">
        <v>4927</v>
      </c>
      <c r="G392" s="148" t="s">
        <v>3834</v>
      </c>
      <c r="H392" s="149">
        <v>1</v>
      </c>
      <c r="I392" s="150"/>
      <c r="J392" s="151">
        <f t="shared" si="130"/>
        <v>0</v>
      </c>
      <c r="K392" s="147" t="s">
        <v>3</v>
      </c>
      <c r="L392" s="35"/>
      <c r="M392" s="152" t="s">
        <v>3</v>
      </c>
      <c r="N392" s="153" t="s">
        <v>43</v>
      </c>
      <c r="O392" s="55"/>
      <c r="P392" s="154">
        <f t="shared" si="131"/>
        <v>0</v>
      </c>
      <c r="Q392" s="154">
        <v>0</v>
      </c>
      <c r="R392" s="154">
        <f t="shared" si="132"/>
        <v>0</v>
      </c>
      <c r="S392" s="154">
        <v>0</v>
      </c>
      <c r="T392" s="155">
        <f t="shared" si="133"/>
        <v>0</v>
      </c>
      <c r="U392" s="34"/>
      <c r="V392" s="34"/>
      <c r="W392" s="34"/>
      <c r="X392" s="34"/>
      <c r="Y392" s="34"/>
      <c r="Z392" s="34"/>
      <c r="AA392" s="34"/>
      <c r="AB392" s="34"/>
      <c r="AC392" s="34"/>
      <c r="AD392" s="34"/>
      <c r="AE392" s="34"/>
      <c r="AR392" s="156" t="s">
        <v>93</v>
      </c>
      <c r="AT392" s="156" t="s">
        <v>157</v>
      </c>
      <c r="AU392" s="156" t="s">
        <v>80</v>
      </c>
      <c r="AY392" s="19" t="s">
        <v>154</v>
      </c>
      <c r="BE392" s="157">
        <f t="shared" si="134"/>
        <v>0</v>
      </c>
      <c r="BF392" s="157">
        <f t="shared" si="135"/>
        <v>0</v>
      </c>
      <c r="BG392" s="157">
        <f t="shared" si="136"/>
        <v>0</v>
      </c>
      <c r="BH392" s="157">
        <f t="shared" si="137"/>
        <v>0</v>
      </c>
      <c r="BI392" s="157">
        <f t="shared" si="138"/>
        <v>0</v>
      </c>
      <c r="BJ392" s="19" t="s">
        <v>15</v>
      </c>
      <c r="BK392" s="157">
        <f t="shared" si="139"/>
        <v>0</v>
      </c>
      <c r="BL392" s="19" t="s">
        <v>93</v>
      </c>
      <c r="BM392" s="156" t="s">
        <v>2813</v>
      </c>
    </row>
    <row r="393" spans="1:65" s="2" customFormat="1" ht="24.15" customHeight="1">
      <c r="A393" s="34"/>
      <c r="B393" s="144"/>
      <c r="C393" s="145" t="s">
        <v>72</v>
      </c>
      <c r="D393" s="145" t="s">
        <v>157</v>
      </c>
      <c r="E393" s="146" t="s">
        <v>5009</v>
      </c>
      <c r="F393" s="147" t="s">
        <v>5010</v>
      </c>
      <c r="G393" s="148" t="s">
        <v>3834</v>
      </c>
      <c r="H393" s="149">
        <v>1</v>
      </c>
      <c r="I393" s="150"/>
      <c r="J393" s="151">
        <f t="shared" si="130"/>
        <v>0</v>
      </c>
      <c r="K393" s="147" t="s">
        <v>3</v>
      </c>
      <c r="L393" s="35"/>
      <c r="M393" s="152" t="s">
        <v>3</v>
      </c>
      <c r="N393" s="153" t="s">
        <v>43</v>
      </c>
      <c r="O393" s="55"/>
      <c r="P393" s="154">
        <f t="shared" si="131"/>
        <v>0</v>
      </c>
      <c r="Q393" s="154">
        <v>0</v>
      </c>
      <c r="R393" s="154">
        <f t="shared" si="132"/>
        <v>0</v>
      </c>
      <c r="S393" s="154">
        <v>0</v>
      </c>
      <c r="T393" s="155">
        <f t="shared" si="133"/>
        <v>0</v>
      </c>
      <c r="U393" s="34"/>
      <c r="V393" s="34"/>
      <c r="W393" s="34"/>
      <c r="X393" s="34"/>
      <c r="Y393" s="34"/>
      <c r="Z393" s="34"/>
      <c r="AA393" s="34"/>
      <c r="AB393" s="34"/>
      <c r="AC393" s="34"/>
      <c r="AD393" s="34"/>
      <c r="AE393" s="34"/>
      <c r="AR393" s="156" t="s">
        <v>93</v>
      </c>
      <c r="AT393" s="156" t="s">
        <v>157</v>
      </c>
      <c r="AU393" s="156" t="s">
        <v>80</v>
      </c>
      <c r="AY393" s="19" t="s">
        <v>154</v>
      </c>
      <c r="BE393" s="157">
        <f t="shared" si="134"/>
        <v>0</v>
      </c>
      <c r="BF393" s="157">
        <f t="shared" si="135"/>
        <v>0</v>
      </c>
      <c r="BG393" s="157">
        <f t="shared" si="136"/>
        <v>0</v>
      </c>
      <c r="BH393" s="157">
        <f t="shared" si="137"/>
        <v>0</v>
      </c>
      <c r="BI393" s="157">
        <f t="shared" si="138"/>
        <v>0</v>
      </c>
      <c r="BJ393" s="19" t="s">
        <v>15</v>
      </c>
      <c r="BK393" s="157">
        <f t="shared" si="139"/>
        <v>0</v>
      </c>
      <c r="BL393" s="19" t="s">
        <v>93</v>
      </c>
      <c r="BM393" s="156" t="s">
        <v>2838</v>
      </c>
    </row>
    <row r="394" spans="1:65" s="2" customFormat="1" ht="37.8" customHeight="1">
      <c r="A394" s="34"/>
      <c r="B394" s="144"/>
      <c r="C394" s="145" t="s">
        <v>72</v>
      </c>
      <c r="D394" s="145" t="s">
        <v>157</v>
      </c>
      <c r="E394" s="146" t="s">
        <v>5218</v>
      </c>
      <c r="F394" s="147" t="s">
        <v>5219</v>
      </c>
      <c r="G394" s="148" t="s">
        <v>3834</v>
      </c>
      <c r="H394" s="149">
        <v>1</v>
      </c>
      <c r="I394" s="150"/>
      <c r="J394" s="151">
        <f t="shared" si="130"/>
        <v>0</v>
      </c>
      <c r="K394" s="147" t="s">
        <v>3</v>
      </c>
      <c r="L394" s="35"/>
      <c r="M394" s="152" t="s">
        <v>3</v>
      </c>
      <c r="N394" s="153" t="s">
        <v>43</v>
      </c>
      <c r="O394" s="55"/>
      <c r="P394" s="154">
        <f t="shared" si="131"/>
        <v>0</v>
      </c>
      <c r="Q394" s="154">
        <v>0</v>
      </c>
      <c r="R394" s="154">
        <f t="shared" si="132"/>
        <v>0</v>
      </c>
      <c r="S394" s="154">
        <v>0</v>
      </c>
      <c r="T394" s="155">
        <f t="shared" si="133"/>
        <v>0</v>
      </c>
      <c r="U394" s="34"/>
      <c r="V394" s="34"/>
      <c r="W394" s="34"/>
      <c r="X394" s="34"/>
      <c r="Y394" s="34"/>
      <c r="Z394" s="34"/>
      <c r="AA394" s="34"/>
      <c r="AB394" s="34"/>
      <c r="AC394" s="34"/>
      <c r="AD394" s="34"/>
      <c r="AE394" s="34"/>
      <c r="AR394" s="156" t="s">
        <v>93</v>
      </c>
      <c r="AT394" s="156" t="s">
        <v>157</v>
      </c>
      <c r="AU394" s="156" t="s">
        <v>80</v>
      </c>
      <c r="AY394" s="19" t="s">
        <v>154</v>
      </c>
      <c r="BE394" s="157">
        <f t="shared" si="134"/>
        <v>0</v>
      </c>
      <c r="BF394" s="157">
        <f t="shared" si="135"/>
        <v>0</v>
      </c>
      <c r="BG394" s="157">
        <f t="shared" si="136"/>
        <v>0</v>
      </c>
      <c r="BH394" s="157">
        <f t="shared" si="137"/>
        <v>0</v>
      </c>
      <c r="BI394" s="157">
        <f t="shared" si="138"/>
        <v>0</v>
      </c>
      <c r="BJ394" s="19" t="s">
        <v>15</v>
      </c>
      <c r="BK394" s="157">
        <f t="shared" si="139"/>
        <v>0</v>
      </c>
      <c r="BL394" s="19" t="s">
        <v>93</v>
      </c>
      <c r="BM394" s="156" t="s">
        <v>2848</v>
      </c>
    </row>
    <row r="395" spans="1:65" s="2" customFormat="1" ht="24.15" customHeight="1">
      <c r="A395" s="34"/>
      <c r="B395" s="144"/>
      <c r="C395" s="145" t="s">
        <v>72</v>
      </c>
      <c r="D395" s="145" t="s">
        <v>157</v>
      </c>
      <c r="E395" s="146" t="s">
        <v>5035</v>
      </c>
      <c r="F395" s="147" t="s">
        <v>5036</v>
      </c>
      <c r="G395" s="148" t="s">
        <v>183</v>
      </c>
      <c r="H395" s="149">
        <v>1</v>
      </c>
      <c r="I395" s="150"/>
      <c r="J395" s="151">
        <f t="shared" si="130"/>
        <v>0</v>
      </c>
      <c r="K395" s="147" t="s">
        <v>3</v>
      </c>
      <c r="L395" s="35"/>
      <c r="M395" s="152" t="s">
        <v>3</v>
      </c>
      <c r="N395" s="153" t="s">
        <v>43</v>
      </c>
      <c r="O395" s="55"/>
      <c r="P395" s="154">
        <f t="shared" si="131"/>
        <v>0</v>
      </c>
      <c r="Q395" s="154">
        <v>0</v>
      </c>
      <c r="R395" s="154">
        <f t="shared" si="132"/>
        <v>0</v>
      </c>
      <c r="S395" s="154">
        <v>0</v>
      </c>
      <c r="T395" s="155">
        <f t="shared" si="133"/>
        <v>0</v>
      </c>
      <c r="U395" s="34"/>
      <c r="V395" s="34"/>
      <c r="W395" s="34"/>
      <c r="X395" s="34"/>
      <c r="Y395" s="34"/>
      <c r="Z395" s="34"/>
      <c r="AA395" s="34"/>
      <c r="AB395" s="34"/>
      <c r="AC395" s="34"/>
      <c r="AD395" s="34"/>
      <c r="AE395" s="34"/>
      <c r="AR395" s="156" t="s">
        <v>93</v>
      </c>
      <c r="AT395" s="156" t="s">
        <v>157</v>
      </c>
      <c r="AU395" s="156" t="s">
        <v>80</v>
      </c>
      <c r="AY395" s="19" t="s">
        <v>154</v>
      </c>
      <c r="BE395" s="157">
        <f t="shared" si="134"/>
        <v>0</v>
      </c>
      <c r="BF395" s="157">
        <f t="shared" si="135"/>
        <v>0</v>
      </c>
      <c r="BG395" s="157">
        <f t="shared" si="136"/>
        <v>0</v>
      </c>
      <c r="BH395" s="157">
        <f t="shared" si="137"/>
        <v>0</v>
      </c>
      <c r="BI395" s="157">
        <f t="shared" si="138"/>
        <v>0</v>
      </c>
      <c r="BJ395" s="19" t="s">
        <v>15</v>
      </c>
      <c r="BK395" s="157">
        <f t="shared" si="139"/>
        <v>0</v>
      </c>
      <c r="BL395" s="19" t="s">
        <v>93</v>
      </c>
      <c r="BM395" s="156" t="s">
        <v>2858</v>
      </c>
    </row>
    <row r="396" spans="2:63" s="12" customFormat="1" ht="22.8" customHeight="1">
      <c r="B396" s="131"/>
      <c r="D396" s="132" t="s">
        <v>71</v>
      </c>
      <c r="E396" s="142" t="s">
        <v>4687</v>
      </c>
      <c r="F396" s="142" t="s">
        <v>5081</v>
      </c>
      <c r="I396" s="134"/>
      <c r="J396" s="143">
        <f>BK396</f>
        <v>0</v>
      </c>
      <c r="L396" s="131"/>
      <c r="M396" s="136"/>
      <c r="N396" s="137"/>
      <c r="O396" s="137"/>
      <c r="P396" s="138">
        <f>SUM(P397:P399)</f>
        <v>0</v>
      </c>
      <c r="Q396" s="137"/>
      <c r="R396" s="138">
        <f>SUM(R397:R399)</f>
        <v>0</v>
      </c>
      <c r="S396" s="137"/>
      <c r="T396" s="139">
        <f>SUM(T397:T399)</f>
        <v>0</v>
      </c>
      <c r="AR396" s="132" t="s">
        <v>15</v>
      </c>
      <c r="AT396" s="140" t="s">
        <v>71</v>
      </c>
      <c r="AU396" s="140" t="s">
        <v>15</v>
      </c>
      <c r="AY396" s="132" t="s">
        <v>154</v>
      </c>
      <c r="BK396" s="141">
        <f>SUM(BK397:BK399)</f>
        <v>0</v>
      </c>
    </row>
    <row r="397" spans="1:65" s="2" customFormat="1" ht="24.15" customHeight="1">
      <c r="A397" s="34"/>
      <c r="B397" s="144"/>
      <c r="C397" s="145" t="s">
        <v>72</v>
      </c>
      <c r="D397" s="145" t="s">
        <v>157</v>
      </c>
      <c r="E397" s="146" t="s">
        <v>4926</v>
      </c>
      <c r="F397" s="147" t="s">
        <v>4927</v>
      </c>
      <c r="G397" s="148" t="s">
        <v>3834</v>
      </c>
      <c r="H397" s="149">
        <v>1</v>
      </c>
      <c r="I397" s="150"/>
      <c r="J397" s="151">
        <f>ROUND(I397*H397,2)</f>
        <v>0</v>
      </c>
      <c r="K397" s="147" t="s">
        <v>3</v>
      </c>
      <c r="L397" s="35"/>
      <c r="M397" s="152" t="s">
        <v>3</v>
      </c>
      <c r="N397" s="153" t="s">
        <v>43</v>
      </c>
      <c r="O397" s="55"/>
      <c r="P397" s="154">
        <f>O397*H397</f>
        <v>0</v>
      </c>
      <c r="Q397" s="154">
        <v>0</v>
      </c>
      <c r="R397" s="154">
        <f>Q397*H397</f>
        <v>0</v>
      </c>
      <c r="S397" s="154">
        <v>0</v>
      </c>
      <c r="T397" s="155">
        <f>S397*H397</f>
        <v>0</v>
      </c>
      <c r="U397" s="34"/>
      <c r="V397" s="34"/>
      <c r="W397" s="34"/>
      <c r="X397" s="34"/>
      <c r="Y397" s="34"/>
      <c r="Z397" s="34"/>
      <c r="AA397" s="34"/>
      <c r="AB397" s="34"/>
      <c r="AC397" s="34"/>
      <c r="AD397" s="34"/>
      <c r="AE397" s="34"/>
      <c r="AR397" s="156" t="s">
        <v>93</v>
      </c>
      <c r="AT397" s="156" t="s">
        <v>157</v>
      </c>
      <c r="AU397" s="156" t="s">
        <v>80</v>
      </c>
      <c r="AY397" s="19" t="s">
        <v>154</v>
      </c>
      <c r="BE397" s="157">
        <f>IF(N397="základní",J397,0)</f>
        <v>0</v>
      </c>
      <c r="BF397" s="157">
        <f>IF(N397="snížená",J397,0)</f>
        <v>0</v>
      </c>
      <c r="BG397" s="157">
        <f>IF(N397="zákl. přenesená",J397,0)</f>
        <v>0</v>
      </c>
      <c r="BH397" s="157">
        <f>IF(N397="sníž. přenesená",J397,0)</f>
        <v>0</v>
      </c>
      <c r="BI397" s="157">
        <f>IF(N397="nulová",J397,0)</f>
        <v>0</v>
      </c>
      <c r="BJ397" s="19" t="s">
        <v>15</v>
      </c>
      <c r="BK397" s="157">
        <f>ROUND(I397*H397,2)</f>
        <v>0</v>
      </c>
      <c r="BL397" s="19" t="s">
        <v>93</v>
      </c>
      <c r="BM397" s="156" t="s">
        <v>2875</v>
      </c>
    </row>
    <row r="398" spans="1:65" s="2" customFormat="1" ht="24.15" customHeight="1">
      <c r="A398" s="34"/>
      <c r="B398" s="144"/>
      <c r="C398" s="145" t="s">
        <v>72</v>
      </c>
      <c r="D398" s="145" t="s">
        <v>157</v>
      </c>
      <c r="E398" s="146" t="s">
        <v>5009</v>
      </c>
      <c r="F398" s="147" t="s">
        <v>5010</v>
      </c>
      <c r="G398" s="148" t="s">
        <v>3834</v>
      </c>
      <c r="H398" s="149">
        <v>1</v>
      </c>
      <c r="I398" s="150"/>
      <c r="J398" s="151">
        <f>ROUND(I398*H398,2)</f>
        <v>0</v>
      </c>
      <c r="K398" s="147" t="s">
        <v>3</v>
      </c>
      <c r="L398" s="35"/>
      <c r="M398" s="152" t="s">
        <v>3</v>
      </c>
      <c r="N398" s="153" t="s">
        <v>43</v>
      </c>
      <c r="O398" s="55"/>
      <c r="P398" s="154">
        <f>O398*H398</f>
        <v>0</v>
      </c>
      <c r="Q398" s="154">
        <v>0</v>
      </c>
      <c r="R398" s="154">
        <f>Q398*H398</f>
        <v>0</v>
      </c>
      <c r="S398" s="154">
        <v>0</v>
      </c>
      <c r="T398" s="155">
        <f>S398*H398</f>
        <v>0</v>
      </c>
      <c r="U398" s="34"/>
      <c r="V398" s="34"/>
      <c r="W398" s="34"/>
      <c r="X398" s="34"/>
      <c r="Y398" s="34"/>
      <c r="Z398" s="34"/>
      <c r="AA398" s="34"/>
      <c r="AB398" s="34"/>
      <c r="AC398" s="34"/>
      <c r="AD398" s="34"/>
      <c r="AE398" s="34"/>
      <c r="AR398" s="156" t="s">
        <v>93</v>
      </c>
      <c r="AT398" s="156" t="s">
        <v>157</v>
      </c>
      <c r="AU398" s="156" t="s">
        <v>80</v>
      </c>
      <c r="AY398" s="19" t="s">
        <v>154</v>
      </c>
      <c r="BE398" s="157">
        <f>IF(N398="základní",J398,0)</f>
        <v>0</v>
      </c>
      <c r="BF398" s="157">
        <f>IF(N398="snížená",J398,0)</f>
        <v>0</v>
      </c>
      <c r="BG398" s="157">
        <f>IF(N398="zákl. přenesená",J398,0)</f>
        <v>0</v>
      </c>
      <c r="BH398" s="157">
        <f>IF(N398="sníž. přenesená",J398,0)</f>
        <v>0</v>
      </c>
      <c r="BI398" s="157">
        <f>IF(N398="nulová",J398,0)</f>
        <v>0</v>
      </c>
      <c r="BJ398" s="19" t="s">
        <v>15</v>
      </c>
      <c r="BK398" s="157">
        <f>ROUND(I398*H398,2)</f>
        <v>0</v>
      </c>
      <c r="BL398" s="19" t="s">
        <v>93</v>
      </c>
      <c r="BM398" s="156" t="s">
        <v>2942</v>
      </c>
    </row>
    <row r="399" spans="1:65" s="2" customFormat="1" ht="37.8" customHeight="1">
      <c r="A399" s="34"/>
      <c r="B399" s="144"/>
      <c r="C399" s="145" t="s">
        <v>72</v>
      </c>
      <c r="D399" s="145" t="s">
        <v>157</v>
      </c>
      <c r="E399" s="146" t="s">
        <v>5218</v>
      </c>
      <c r="F399" s="147" t="s">
        <v>5219</v>
      </c>
      <c r="G399" s="148" t="s">
        <v>3834</v>
      </c>
      <c r="H399" s="149">
        <v>1</v>
      </c>
      <c r="I399" s="150"/>
      <c r="J399" s="151">
        <f>ROUND(I399*H399,2)</f>
        <v>0</v>
      </c>
      <c r="K399" s="147" t="s">
        <v>3</v>
      </c>
      <c r="L399" s="35"/>
      <c r="M399" s="152" t="s">
        <v>3</v>
      </c>
      <c r="N399" s="153" t="s">
        <v>43</v>
      </c>
      <c r="O399" s="55"/>
      <c r="P399" s="154">
        <f>O399*H399</f>
        <v>0</v>
      </c>
      <c r="Q399" s="154">
        <v>0</v>
      </c>
      <c r="R399" s="154">
        <f>Q399*H399</f>
        <v>0</v>
      </c>
      <c r="S399" s="154">
        <v>0</v>
      </c>
      <c r="T399" s="155">
        <f>S399*H399</f>
        <v>0</v>
      </c>
      <c r="U399" s="34"/>
      <c r="V399" s="34"/>
      <c r="W399" s="34"/>
      <c r="X399" s="34"/>
      <c r="Y399" s="34"/>
      <c r="Z399" s="34"/>
      <c r="AA399" s="34"/>
      <c r="AB399" s="34"/>
      <c r="AC399" s="34"/>
      <c r="AD399" s="34"/>
      <c r="AE399" s="34"/>
      <c r="AR399" s="156" t="s">
        <v>93</v>
      </c>
      <c r="AT399" s="156" t="s">
        <v>157</v>
      </c>
      <c r="AU399" s="156" t="s">
        <v>80</v>
      </c>
      <c r="AY399" s="19" t="s">
        <v>154</v>
      </c>
      <c r="BE399" s="157">
        <f>IF(N399="základní",J399,0)</f>
        <v>0</v>
      </c>
      <c r="BF399" s="157">
        <f>IF(N399="snížená",J399,0)</f>
        <v>0</v>
      </c>
      <c r="BG399" s="157">
        <f>IF(N399="zákl. přenesená",J399,0)</f>
        <v>0</v>
      </c>
      <c r="BH399" s="157">
        <f>IF(N399="sníž. přenesená",J399,0)</f>
        <v>0</v>
      </c>
      <c r="BI399" s="157">
        <f>IF(N399="nulová",J399,0)</f>
        <v>0</v>
      </c>
      <c r="BJ399" s="19" t="s">
        <v>15</v>
      </c>
      <c r="BK399" s="157">
        <f>ROUND(I399*H399,2)</f>
        <v>0</v>
      </c>
      <c r="BL399" s="19" t="s">
        <v>93</v>
      </c>
      <c r="BM399" s="156" t="s">
        <v>2995</v>
      </c>
    </row>
    <row r="400" spans="2:63" s="12" customFormat="1" ht="22.8" customHeight="1">
      <c r="B400" s="131"/>
      <c r="D400" s="132" t="s">
        <v>71</v>
      </c>
      <c r="E400" s="142" t="s">
        <v>4675</v>
      </c>
      <c r="F400" s="142" t="s">
        <v>3837</v>
      </c>
      <c r="I400" s="134"/>
      <c r="J400" s="143">
        <f>BK400</f>
        <v>0</v>
      </c>
      <c r="L400" s="131"/>
      <c r="M400" s="136"/>
      <c r="N400" s="137"/>
      <c r="O400" s="137"/>
      <c r="P400" s="138">
        <f>SUM(P401:P404)</f>
        <v>0</v>
      </c>
      <c r="Q400" s="137"/>
      <c r="R400" s="138">
        <f>SUM(R401:R404)</f>
        <v>0</v>
      </c>
      <c r="S400" s="137"/>
      <c r="T400" s="139">
        <f>SUM(T401:T404)</f>
        <v>0</v>
      </c>
      <c r="AR400" s="132" t="s">
        <v>15</v>
      </c>
      <c r="AT400" s="140" t="s">
        <v>71</v>
      </c>
      <c r="AU400" s="140" t="s">
        <v>15</v>
      </c>
      <c r="AY400" s="132" t="s">
        <v>154</v>
      </c>
      <c r="BK400" s="141">
        <f>SUM(BK401:BK404)</f>
        <v>0</v>
      </c>
    </row>
    <row r="401" spans="1:65" s="2" customFormat="1" ht="16.5" customHeight="1">
      <c r="A401" s="34"/>
      <c r="B401" s="144"/>
      <c r="C401" s="145" t="s">
        <v>72</v>
      </c>
      <c r="D401" s="145" t="s">
        <v>157</v>
      </c>
      <c r="E401" s="146" t="s">
        <v>5220</v>
      </c>
      <c r="F401" s="147" t="s">
        <v>5221</v>
      </c>
      <c r="G401" s="148" t="s">
        <v>3834</v>
      </c>
      <c r="H401" s="149">
        <v>1</v>
      </c>
      <c r="I401" s="150"/>
      <c r="J401" s="151">
        <f>ROUND(I401*H401,2)</f>
        <v>0</v>
      </c>
      <c r="K401" s="147" t="s">
        <v>3</v>
      </c>
      <c r="L401" s="35"/>
      <c r="M401" s="152" t="s">
        <v>3</v>
      </c>
      <c r="N401" s="153" t="s">
        <v>43</v>
      </c>
      <c r="O401" s="55"/>
      <c r="P401" s="154">
        <f>O401*H401</f>
        <v>0</v>
      </c>
      <c r="Q401" s="154">
        <v>0</v>
      </c>
      <c r="R401" s="154">
        <f>Q401*H401</f>
        <v>0</v>
      </c>
      <c r="S401" s="154">
        <v>0</v>
      </c>
      <c r="T401" s="155">
        <f>S401*H401</f>
        <v>0</v>
      </c>
      <c r="U401" s="34"/>
      <c r="V401" s="34"/>
      <c r="W401" s="34"/>
      <c r="X401" s="34"/>
      <c r="Y401" s="34"/>
      <c r="Z401" s="34"/>
      <c r="AA401" s="34"/>
      <c r="AB401" s="34"/>
      <c r="AC401" s="34"/>
      <c r="AD401" s="34"/>
      <c r="AE401" s="34"/>
      <c r="AR401" s="156" t="s">
        <v>93</v>
      </c>
      <c r="AT401" s="156" t="s">
        <v>157</v>
      </c>
      <c r="AU401" s="156" t="s">
        <v>80</v>
      </c>
      <c r="AY401" s="19" t="s">
        <v>154</v>
      </c>
      <c r="BE401" s="157">
        <f>IF(N401="základní",J401,0)</f>
        <v>0</v>
      </c>
      <c r="BF401" s="157">
        <f>IF(N401="snížená",J401,0)</f>
        <v>0</v>
      </c>
      <c r="BG401" s="157">
        <f>IF(N401="zákl. přenesená",J401,0)</f>
        <v>0</v>
      </c>
      <c r="BH401" s="157">
        <f>IF(N401="sníž. přenesená",J401,0)</f>
        <v>0</v>
      </c>
      <c r="BI401" s="157">
        <f>IF(N401="nulová",J401,0)</f>
        <v>0</v>
      </c>
      <c r="BJ401" s="19" t="s">
        <v>15</v>
      </c>
      <c r="BK401" s="157">
        <f>ROUND(I401*H401,2)</f>
        <v>0</v>
      </c>
      <c r="BL401" s="19" t="s">
        <v>93</v>
      </c>
      <c r="BM401" s="156" t="s">
        <v>3012</v>
      </c>
    </row>
    <row r="402" spans="1:65" s="2" customFormat="1" ht="24.15" customHeight="1">
      <c r="A402" s="34"/>
      <c r="B402" s="144"/>
      <c r="C402" s="145" t="s">
        <v>72</v>
      </c>
      <c r="D402" s="145" t="s">
        <v>157</v>
      </c>
      <c r="E402" s="146" t="s">
        <v>5205</v>
      </c>
      <c r="F402" s="147" t="s">
        <v>5206</v>
      </c>
      <c r="G402" s="148" t="s">
        <v>3834</v>
      </c>
      <c r="H402" s="149">
        <v>1</v>
      </c>
      <c r="I402" s="150"/>
      <c r="J402" s="151">
        <f>ROUND(I402*H402,2)</f>
        <v>0</v>
      </c>
      <c r="K402" s="147" t="s">
        <v>3</v>
      </c>
      <c r="L402" s="35"/>
      <c r="M402" s="152" t="s">
        <v>3</v>
      </c>
      <c r="N402" s="153" t="s">
        <v>43</v>
      </c>
      <c r="O402" s="55"/>
      <c r="P402" s="154">
        <f>O402*H402</f>
        <v>0</v>
      </c>
      <c r="Q402" s="154">
        <v>0</v>
      </c>
      <c r="R402" s="154">
        <f>Q402*H402</f>
        <v>0</v>
      </c>
      <c r="S402" s="154">
        <v>0</v>
      </c>
      <c r="T402" s="155">
        <f>S402*H402</f>
        <v>0</v>
      </c>
      <c r="U402" s="34"/>
      <c r="V402" s="34"/>
      <c r="W402" s="34"/>
      <c r="X402" s="34"/>
      <c r="Y402" s="34"/>
      <c r="Z402" s="34"/>
      <c r="AA402" s="34"/>
      <c r="AB402" s="34"/>
      <c r="AC402" s="34"/>
      <c r="AD402" s="34"/>
      <c r="AE402" s="34"/>
      <c r="AR402" s="156" t="s">
        <v>93</v>
      </c>
      <c r="AT402" s="156" t="s">
        <v>157</v>
      </c>
      <c r="AU402" s="156" t="s">
        <v>80</v>
      </c>
      <c r="AY402" s="19" t="s">
        <v>154</v>
      </c>
      <c r="BE402" s="157">
        <f>IF(N402="základní",J402,0)</f>
        <v>0</v>
      </c>
      <c r="BF402" s="157">
        <f>IF(N402="snížená",J402,0)</f>
        <v>0</v>
      </c>
      <c r="BG402" s="157">
        <f>IF(N402="zákl. přenesená",J402,0)</f>
        <v>0</v>
      </c>
      <c r="BH402" s="157">
        <f>IF(N402="sníž. přenesená",J402,0)</f>
        <v>0</v>
      </c>
      <c r="BI402" s="157">
        <f>IF(N402="nulová",J402,0)</f>
        <v>0</v>
      </c>
      <c r="BJ402" s="19" t="s">
        <v>15</v>
      </c>
      <c r="BK402" s="157">
        <f>ROUND(I402*H402,2)</f>
        <v>0</v>
      </c>
      <c r="BL402" s="19" t="s">
        <v>93</v>
      </c>
      <c r="BM402" s="156" t="s">
        <v>3022</v>
      </c>
    </row>
    <row r="403" spans="1:65" s="2" customFormat="1" ht="16.5" customHeight="1">
      <c r="A403" s="34"/>
      <c r="B403" s="144"/>
      <c r="C403" s="145" t="s">
        <v>72</v>
      </c>
      <c r="D403" s="145" t="s">
        <v>157</v>
      </c>
      <c r="E403" s="146" t="s">
        <v>5207</v>
      </c>
      <c r="F403" s="147" t="s">
        <v>5208</v>
      </c>
      <c r="G403" s="148" t="s">
        <v>3834</v>
      </c>
      <c r="H403" s="149">
        <v>2</v>
      </c>
      <c r="I403" s="150"/>
      <c r="J403" s="151">
        <f>ROUND(I403*H403,2)</f>
        <v>0</v>
      </c>
      <c r="K403" s="147" t="s">
        <v>3</v>
      </c>
      <c r="L403" s="35"/>
      <c r="M403" s="152" t="s">
        <v>3</v>
      </c>
      <c r="N403" s="153" t="s">
        <v>43</v>
      </c>
      <c r="O403" s="55"/>
      <c r="P403" s="154">
        <f>O403*H403</f>
        <v>0</v>
      </c>
      <c r="Q403" s="154">
        <v>0</v>
      </c>
      <c r="R403" s="154">
        <f>Q403*H403</f>
        <v>0</v>
      </c>
      <c r="S403" s="154">
        <v>0</v>
      </c>
      <c r="T403" s="155">
        <f>S403*H403</f>
        <v>0</v>
      </c>
      <c r="U403" s="34"/>
      <c r="V403" s="34"/>
      <c r="W403" s="34"/>
      <c r="X403" s="34"/>
      <c r="Y403" s="34"/>
      <c r="Z403" s="34"/>
      <c r="AA403" s="34"/>
      <c r="AB403" s="34"/>
      <c r="AC403" s="34"/>
      <c r="AD403" s="34"/>
      <c r="AE403" s="34"/>
      <c r="AR403" s="156" t="s">
        <v>93</v>
      </c>
      <c r="AT403" s="156" t="s">
        <v>157</v>
      </c>
      <c r="AU403" s="156" t="s">
        <v>80</v>
      </c>
      <c r="AY403" s="19" t="s">
        <v>154</v>
      </c>
      <c r="BE403" s="157">
        <f>IF(N403="základní",J403,0)</f>
        <v>0</v>
      </c>
      <c r="BF403" s="157">
        <f>IF(N403="snížená",J403,0)</f>
        <v>0</v>
      </c>
      <c r="BG403" s="157">
        <f>IF(N403="zákl. přenesená",J403,0)</f>
        <v>0</v>
      </c>
      <c r="BH403" s="157">
        <f>IF(N403="sníž. přenesená",J403,0)</f>
        <v>0</v>
      </c>
      <c r="BI403" s="157">
        <f>IF(N403="nulová",J403,0)</f>
        <v>0</v>
      </c>
      <c r="BJ403" s="19" t="s">
        <v>15</v>
      </c>
      <c r="BK403" s="157">
        <f>ROUND(I403*H403,2)</f>
        <v>0</v>
      </c>
      <c r="BL403" s="19" t="s">
        <v>93</v>
      </c>
      <c r="BM403" s="156" t="s">
        <v>3017</v>
      </c>
    </row>
    <row r="404" spans="1:65" s="2" customFormat="1" ht="16.5" customHeight="1">
      <c r="A404" s="34"/>
      <c r="B404" s="144"/>
      <c r="C404" s="145" t="s">
        <v>72</v>
      </c>
      <c r="D404" s="145" t="s">
        <v>157</v>
      </c>
      <c r="E404" s="146" t="s">
        <v>5222</v>
      </c>
      <c r="F404" s="147" t="s">
        <v>5075</v>
      </c>
      <c r="G404" s="148" t="s">
        <v>405</v>
      </c>
      <c r="H404" s="149">
        <v>0.5</v>
      </c>
      <c r="I404" s="150"/>
      <c r="J404" s="151">
        <f>ROUND(I404*H404,2)</f>
        <v>0</v>
      </c>
      <c r="K404" s="147" t="s">
        <v>3</v>
      </c>
      <c r="L404" s="35"/>
      <c r="M404" s="152" t="s">
        <v>3</v>
      </c>
      <c r="N404" s="153" t="s">
        <v>43</v>
      </c>
      <c r="O404" s="55"/>
      <c r="P404" s="154">
        <f>O404*H404</f>
        <v>0</v>
      </c>
      <c r="Q404" s="154">
        <v>0</v>
      </c>
      <c r="R404" s="154">
        <f>Q404*H404</f>
        <v>0</v>
      </c>
      <c r="S404" s="154">
        <v>0</v>
      </c>
      <c r="T404" s="155">
        <f>S404*H404</f>
        <v>0</v>
      </c>
      <c r="U404" s="34"/>
      <c r="V404" s="34"/>
      <c r="W404" s="34"/>
      <c r="X404" s="34"/>
      <c r="Y404" s="34"/>
      <c r="Z404" s="34"/>
      <c r="AA404" s="34"/>
      <c r="AB404" s="34"/>
      <c r="AC404" s="34"/>
      <c r="AD404" s="34"/>
      <c r="AE404" s="34"/>
      <c r="AR404" s="156" t="s">
        <v>93</v>
      </c>
      <c r="AT404" s="156" t="s">
        <v>157</v>
      </c>
      <c r="AU404" s="156" t="s">
        <v>80</v>
      </c>
      <c r="AY404" s="19" t="s">
        <v>154</v>
      </c>
      <c r="BE404" s="157">
        <f>IF(N404="základní",J404,0)</f>
        <v>0</v>
      </c>
      <c r="BF404" s="157">
        <f>IF(N404="snížená",J404,0)</f>
        <v>0</v>
      </c>
      <c r="BG404" s="157">
        <f>IF(N404="zákl. přenesená",J404,0)</f>
        <v>0</v>
      </c>
      <c r="BH404" s="157">
        <f>IF(N404="sníž. přenesená",J404,0)</f>
        <v>0</v>
      </c>
      <c r="BI404" s="157">
        <f>IF(N404="nulová",J404,0)</f>
        <v>0</v>
      </c>
      <c r="BJ404" s="19" t="s">
        <v>15</v>
      </c>
      <c r="BK404" s="157">
        <f>ROUND(I404*H404,2)</f>
        <v>0</v>
      </c>
      <c r="BL404" s="19" t="s">
        <v>93</v>
      </c>
      <c r="BM404" s="156" t="s">
        <v>5223</v>
      </c>
    </row>
    <row r="405" spans="2:63" s="12" customFormat="1" ht="25.95" customHeight="1">
      <c r="B405" s="131"/>
      <c r="D405" s="132" t="s">
        <v>71</v>
      </c>
      <c r="E405" s="133" t="s">
        <v>5224</v>
      </c>
      <c r="F405" s="133" t="s">
        <v>5225</v>
      </c>
      <c r="I405" s="134"/>
      <c r="J405" s="135">
        <f>BK405</f>
        <v>0</v>
      </c>
      <c r="L405" s="131"/>
      <c r="M405" s="136"/>
      <c r="N405" s="137"/>
      <c r="O405" s="137"/>
      <c r="P405" s="138">
        <f>SUM(P406:P413)</f>
        <v>0</v>
      </c>
      <c r="Q405" s="137"/>
      <c r="R405" s="138">
        <f>SUM(R406:R413)</f>
        <v>0</v>
      </c>
      <c r="S405" s="137"/>
      <c r="T405" s="139">
        <f>SUM(T406:T413)</f>
        <v>0</v>
      </c>
      <c r="AR405" s="132" t="s">
        <v>15</v>
      </c>
      <c r="AT405" s="140" t="s">
        <v>71</v>
      </c>
      <c r="AU405" s="140" t="s">
        <v>72</v>
      </c>
      <c r="AY405" s="132" t="s">
        <v>154</v>
      </c>
      <c r="BK405" s="141">
        <f>SUM(BK406:BK413)</f>
        <v>0</v>
      </c>
    </row>
    <row r="406" spans="1:65" s="2" customFormat="1" ht="24.15" customHeight="1">
      <c r="A406" s="34"/>
      <c r="B406" s="144"/>
      <c r="C406" s="145" t="s">
        <v>72</v>
      </c>
      <c r="D406" s="145" t="s">
        <v>157</v>
      </c>
      <c r="E406" s="146" t="s">
        <v>5226</v>
      </c>
      <c r="F406" s="147" t="s">
        <v>5227</v>
      </c>
      <c r="G406" s="148" t="s">
        <v>160</v>
      </c>
      <c r="H406" s="149">
        <v>26</v>
      </c>
      <c r="I406" s="150"/>
      <c r="J406" s="151">
        <f aca="true" t="shared" si="140" ref="J406:J413">ROUND(I406*H406,2)</f>
        <v>0</v>
      </c>
      <c r="K406" s="147" t="s">
        <v>3</v>
      </c>
      <c r="L406" s="35"/>
      <c r="M406" s="152" t="s">
        <v>3</v>
      </c>
      <c r="N406" s="153" t="s">
        <v>43</v>
      </c>
      <c r="O406" s="55"/>
      <c r="P406" s="154">
        <f aca="true" t="shared" si="141" ref="P406:P413">O406*H406</f>
        <v>0</v>
      </c>
      <c r="Q406" s="154">
        <v>0</v>
      </c>
      <c r="R406" s="154">
        <f aca="true" t="shared" si="142" ref="R406:R413">Q406*H406</f>
        <v>0</v>
      </c>
      <c r="S406" s="154">
        <v>0</v>
      </c>
      <c r="T406" s="155">
        <f aca="true" t="shared" si="143" ref="T406:T413">S406*H406</f>
        <v>0</v>
      </c>
      <c r="U406" s="34"/>
      <c r="V406" s="34"/>
      <c r="W406" s="34"/>
      <c r="X406" s="34"/>
      <c r="Y406" s="34"/>
      <c r="Z406" s="34"/>
      <c r="AA406" s="34"/>
      <c r="AB406" s="34"/>
      <c r="AC406" s="34"/>
      <c r="AD406" s="34"/>
      <c r="AE406" s="34"/>
      <c r="AR406" s="156" t="s">
        <v>93</v>
      </c>
      <c r="AT406" s="156" t="s">
        <v>157</v>
      </c>
      <c r="AU406" s="156" t="s">
        <v>15</v>
      </c>
      <c r="AY406" s="19" t="s">
        <v>154</v>
      </c>
      <c r="BE406" s="157">
        <f aca="true" t="shared" si="144" ref="BE406:BE413">IF(N406="základní",J406,0)</f>
        <v>0</v>
      </c>
      <c r="BF406" s="157">
        <f aca="true" t="shared" si="145" ref="BF406:BF413">IF(N406="snížená",J406,0)</f>
        <v>0</v>
      </c>
      <c r="BG406" s="157">
        <f aca="true" t="shared" si="146" ref="BG406:BG413">IF(N406="zákl. přenesená",J406,0)</f>
        <v>0</v>
      </c>
      <c r="BH406" s="157">
        <f aca="true" t="shared" si="147" ref="BH406:BH413">IF(N406="sníž. přenesená",J406,0)</f>
        <v>0</v>
      </c>
      <c r="BI406" s="157">
        <f aca="true" t="shared" si="148" ref="BI406:BI413">IF(N406="nulová",J406,0)</f>
        <v>0</v>
      </c>
      <c r="BJ406" s="19" t="s">
        <v>15</v>
      </c>
      <c r="BK406" s="157">
        <f aca="true" t="shared" si="149" ref="BK406:BK413">ROUND(I406*H406,2)</f>
        <v>0</v>
      </c>
      <c r="BL406" s="19" t="s">
        <v>93</v>
      </c>
      <c r="BM406" s="156" t="s">
        <v>5228</v>
      </c>
    </row>
    <row r="407" spans="1:65" s="2" customFormat="1" ht="21.75" customHeight="1">
      <c r="A407" s="34"/>
      <c r="B407" s="144"/>
      <c r="C407" s="145" t="s">
        <v>72</v>
      </c>
      <c r="D407" s="145" t="s">
        <v>157</v>
      </c>
      <c r="E407" s="146" t="s">
        <v>5229</v>
      </c>
      <c r="F407" s="147" t="s">
        <v>5230</v>
      </c>
      <c r="G407" s="148" t="s">
        <v>160</v>
      </c>
      <c r="H407" s="149">
        <v>40</v>
      </c>
      <c r="I407" s="150"/>
      <c r="J407" s="151">
        <f t="shared" si="140"/>
        <v>0</v>
      </c>
      <c r="K407" s="147" t="s">
        <v>3</v>
      </c>
      <c r="L407" s="35"/>
      <c r="M407" s="152" t="s">
        <v>3</v>
      </c>
      <c r="N407" s="153" t="s">
        <v>43</v>
      </c>
      <c r="O407" s="55"/>
      <c r="P407" s="154">
        <f t="shared" si="141"/>
        <v>0</v>
      </c>
      <c r="Q407" s="154">
        <v>0</v>
      </c>
      <c r="R407" s="154">
        <f t="shared" si="142"/>
        <v>0</v>
      </c>
      <c r="S407" s="154">
        <v>0</v>
      </c>
      <c r="T407" s="155">
        <f t="shared" si="143"/>
        <v>0</v>
      </c>
      <c r="U407" s="34"/>
      <c r="V407" s="34"/>
      <c r="W407" s="34"/>
      <c r="X407" s="34"/>
      <c r="Y407" s="34"/>
      <c r="Z407" s="34"/>
      <c r="AA407" s="34"/>
      <c r="AB407" s="34"/>
      <c r="AC407" s="34"/>
      <c r="AD407" s="34"/>
      <c r="AE407" s="34"/>
      <c r="AR407" s="156" t="s">
        <v>93</v>
      </c>
      <c r="AT407" s="156" t="s">
        <v>157</v>
      </c>
      <c r="AU407" s="156" t="s">
        <v>15</v>
      </c>
      <c r="AY407" s="19" t="s">
        <v>154</v>
      </c>
      <c r="BE407" s="157">
        <f t="shared" si="144"/>
        <v>0</v>
      </c>
      <c r="BF407" s="157">
        <f t="shared" si="145"/>
        <v>0</v>
      </c>
      <c r="BG407" s="157">
        <f t="shared" si="146"/>
        <v>0</v>
      </c>
      <c r="BH407" s="157">
        <f t="shared" si="147"/>
        <v>0</v>
      </c>
      <c r="BI407" s="157">
        <f t="shared" si="148"/>
        <v>0</v>
      </c>
      <c r="BJ407" s="19" t="s">
        <v>15</v>
      </c>
      <c r="BK407" s="157">
        <f t="shared" si="149"/>
        <v>0</v>
      </c>
      <c r="BL407" s="19" t="s">
        <v>93</v>
      </c>
      <c r="BM407" s="156" t="s">
        <v>5231</v>
      </c>
    </row>
    <row r="408" spans="1:65" s="2" customFormat="1" ht="16.5" customHeight="1">
      <c r="A408" s="34"/>
      <c r="B408" s="144"/>
      <c r="C408" s="145" t="s">
        <v>72</v>
      </c>
      <c r="D408" s="145" t="s">
        <v>157</v>
      </c>
      <c r="E408" s="146" t="s">
        <v>5232</v>
      </c>
      <c r="F408" s="147" t="s">
        <v>5233</v>
      </c>
      <c r="G408" s="148" t="s">
        <v>3834</v>
      </c>
      <c r="H408" s="149">
        <v>1</v>
      </c>
      <c r="I408" s="150"/>
      <c r="J408" s="151">
        <f t="shared" si="140"/>
        <v>0</v>
      </c>
      <c r="K408" s="147" t="s">
        <v>3</v>
      </c>
      <c r="L408" s="35"/>
      <c r="M408" s="152" t="s">
        <v>3</v>
      </c>
      <c r="N408" s="153" t="s">
        <v>43</v>
      </c>
      <c r="O408" s="55"/>
      <c r="P408" s="154">
        <f t="shared" si="141"/>
        <v>0</v>
      </c>
      <c r="Q408" s="154">
        <v>0</v>
      </c>
      <c r="R408" s="154">
        <f t="shared" si="142"/>
        <v>0</v>
      </c>
      <c r="S408" s="154">
        <v>0</v>
      </c>
      <c r="T408" s="155">
        <f t="shared" si="143"/>
        <v>0</v>
      </c>
      <c r="U408" s="34"/>
      <c r="V408" s="34"/>
      <c r="W408" s="34"/>
      <c r="X408" s="34"/>
      <c r="Y408" s="34"/>
      <c r="Z408" s="34"/>
      <c r="AA408" s="34"/>
      <c r="AB408" s="34"/>
      <c r="AC408" s="34"/>
      <c r="AD408" s="34"/>
      <c r="AE408" s="34"/>
      <c r="AR408" s="156" t="s">
        <v>93</v>
      </c>
      <c r="AT408" s="156" t="s">
        <v>157</v>
      </c>
      <c r="AU408" s="156" t="s">
        <v>15</v>
      </c>
      <c r="AY408" s="19" t="s">
        <v>154</v>
      </c>
      <c r="BE408" s="157">
        <f t="shared" si="144"/>
        <v>0</v>
      </c>
      <c r="BF408" s="157">
        <f t="shared" si="145"/>
        <v>0</v>
      </c>
      <c r="BG408" s="157">
        <f t="shared" si="146"/>
        <v>0</v>
      </c>
      <c r="BH408" s="157">
        <f t="shared" si="147"/>
        <v>0</v>
      </c>
      <c r="BI408" s="157">
        <f t="shared" si="148"/>
        <v>0</v>
      </c>
      <c r="BJ408" s="19" t="s">
        <v>15</v>
      </c>
      <c r="BK408" s="157">
        <f t="shared" si="149"/>
        <v>0</v>
      </c>
      <c r="BL408" s="19" t="s">
        <v>93</v>
      </c>
      <c r="BM408" s="156" t="s">
        <v>5234</v>
      </c>
    </row>
    <row r="409" spans="1:65" s="2" customFormat="1" ht="16.5" customHeight="1">
      <c r="A409" s="34"/>
      <c r="B409" s="144"/>
      <c r="C409" s="145" t="s">
        <v>72</v>
      </c>
      <c r="D409" s="145" t="s">
        <v>157</v>
      </c>
      <c r="E409" s="146" t="s">
        <v>5235</v>
      </c>
      <c r="F409" s="147" t="s">
        <v>5236</v>
      </c>
      <c r="G409" s="148" t="s">
        <v>3834</v>
      </c>
      <c r="H409" s="149">
        <v>1</v>
      </c>
      <c r="I409" s="150"/>
      <c r="J409" s="151">
        <f t="shared" si="140"/>
        <v>0</v>
      </c>
      <c r="K409" s="147" t="s">
        <v>3</v>
      </c>
      <c r="L409" s="35"/>
      <c r="M409" s="152" t="s">
        <v>3</v>
      </c>
      <c r="N409" s="153" t="s">
        <v>43</v>
      </c>
      <c r="O409" s="55"/>
      <c r="P409" s="154">
        <f t="shared" si="141"/>
        <v>0</v>
      </c>
      <c r="Q409" s="154">
        <v>0</v>
      </c>
      <c r="R409" s="154">
        <f t="shared" si="142"/>
        <v>0</v>
      </c>
      <c r="S409" s="154">
        <v>0</v>
      </c>
      <c r="T409" s="155">
        <f t="shared" si="143"/>
        <v>0</v>
      </c>
      <c r="U409" s="34"/>
      <c r="V409" s="34"/>
      <c r="W409" s="34"/>
      <c r="X409" s="34"/>
      <c r="Y409" s="34"/>
      <c r="Z409" s="34"/>
      <c r="AA409" s="34"/>
      <c r="AB409" s="34"/>
      <c r="AC409" s="34"/>
      <c r="AD409" s="34"/>
      <c r="AE409" s="34"/>
      <c r="AR409" s="156" t="s">
        <v>93</v>
      </c>
      <c r="AT409" s="156" t="s">
        <v>157</v>
      </c>
      <c r="AU409" s="156" t="s">
        <v>15</v>
      </c>
      <c r="AY409" s="19" t="s">
        <v>154</v>
      </c>
      <c r="BE409" s="157">
        <f t="shared" si="144"/>
        <v>0</v>
      </c>
      <c r="BF409" s="157">
        <f t="shared" si="145"/>
        <v>0</v>
      </c>
      <c r="BG409" s="157">
        <f t="shared" si="146"/>
        <v>0</v>
      </c>
      <c r="BH409" s="157">
        <f t="shared" si="147"/>
        <v>0</v>
      </c>
      <c r="BI409" s="157">
        <f t="shared" si="148"/>
        <v>0</v>
      </c>
      <c r="BJ409" s="19" t="s">
        <v>15</v>
      </c>
      <c r="BK409" s="157">
        <f t="shared" si="149"/>
        <v>0</v>
      </c>
      <c r="BL409" s="19" t="s">
        <v>93</v>
      </c>
      <c r="BM409" s="156" t="s">
        <v>5237</v>
      </c>
    </row>
    <row r="410" spans="1:65" s="2" customFormat="1" ht="24.15" customHeight="1">
      <c r="A410" s="34"/>
      <c r="B410" s="144"/>
      <c r="C410" s="145" t="s">
        <v>72</v>
      </c>
      <c r="D410" s="145" t="s">
        <v>157</v>
      </c>
      <c r="E410" s="146" t="s">
        <v>5238</v>
      </c>
      <c r="F410" s="147" t="s">
        <v>5239</v>
      </c>
      <c r="G410" s="148" t="s">
        <v>3834</v>
      </c>
      <c r="H410" s="149">
        <v>1</v>
      </c>
      <c r="I410" s="150"/>
      <c r="J410" s="151">
        <f t="shared" si="140"/>
        <v>0</v>
      </c>
      <c r="K410" s="147" t="s">
        <v>3</v>
      </c>
      <c r="L410" s="35"/>
      <c r="M410" s="152" t="s">
        <v>3</v>
      </c>
      <c r="N410" s="153" t="s">
        <v>43</v>
      </c>
      <c r="O410" s="55"/>
      <c r="P410" s="154">
        <f t="shared" si="141"/>
        <v>0</v>
      </c>
      <c r="Q410" s="154">
        <v>0</v>
      </c>
      <c r="R410" s="154">
        <f t="shared" si="142"/>
        <v>0</v>
      </c>
      <c r="S410" s="154">
        <v>0</v>
      </c>
      <c r="T410" s="155">
        <f t="shared" si="143"/>
        <v>0</v>
      </c>
      <c r="U410" s="34"/>
      <c r="V410" s="34"/>
      <c r="W410" s="34"/>
      <c r="X410" s="34"/>
      <c r="Y410" s="34"/>
      <c r="Z410" s="34"/>
      <c r="AA410" s="34"/>
      <c r="AB410" s="34"/>
      <c r="AC410" s="34"/>
      <c r="AD410" s="34"/>
      <c r="AE410" s="34"/>
      <c r="AR410" s="156" t="s">
        <v>93</v>
      </c>
      <c r="AT410" s="156" t="s">
        <v>157</v>
      </c>
      <c r="AU410" s="156" t="s">
        <v>15</v>
      </c>
      <c r="AY410" s="19" t="s">
        <v>154</v>
      </c>
      <c r="BE410" s="157">
        <f t="shared" si="144"/>
        <v>0</v>
      </c>
      <c r="BF410" s="157">
        <f t="shared" si="145"/>
        <v>0</v>
      </c>
      <c r="BG410" s="157">
        <f t="shared" si="146"/>
        <v>0</v>
      </c>
      <c r="BH410" s="157">
        <f t="shared" si="147"/>
        <v>0</v>
      </c>
      <c r="BI410" s="157">
        <f t="shared" si="148"/>
        <v>0</v>
      </c>
      <c r="BJ410" s="19" t="s">
        <v>15</v>
      </c>
      <c r="BK410" s="157">
        <f t="shared" si="149"/>
        <v>0</v>
      </c>
      <c r="BL410" s="19" t="s">
        <v>93</v>
      </c>
      <c r="BM410" s="156" t="s">
        <v>5240</v>
      </c>
    </row>
    <row r="411" spans="1:65" s="2" customFormat="1" ht="16.5" customHeight="1">
      <c r="A411" s="34"/>
      <c r="B411" s="144"/>
      <c r="C411" s="145" t="s">
        <v>72</v>
      </c>
      <c r="D411" s="145" t="s">
        <v>157</v>
      </c>
      <c r="E411" s="146" t="s">
        <v>5241</v>
      </c>
      <c r="F411" s="147" t="s">
        <v>5242</v>
      </c>
      <c r="G411" s="148" t="s">
        <v>3834</v>
      </c>
      <c r="H411" s="149">
        <v>1</v>
      </c>
      <c r="I411" s="150"/>
      <c r="J411" s="151">
        <f t="shared" si="140"/>
        <v>0</v>
      </c>
      <c r="K411" s="147" t="s">
        <v>3</v>
      </c>
      <c r="L411" s="35"/>
      <c r="M411" s="152" t="s">
        <v>3</v>
      </c>
      <c r="N411" s="153" t="s">
        <v>43</v>
      </c>
      <c r="O411" s="55"/>
      <c r="P411" s="154">
        <f t="shared" si="141"/>
        <v>0</v>
      </c>
      <c r="Q411" s="154">
        <v>0</v>
      </c>
      <c r="R411" s="154">
        <f t="shared" si="142"/>
        <v>0</v>
      </c>
      <c r="S411" s="154">
        <v>0</v>
      </c>
      <c r="T411" s="155">
        <f t="shared" si="143"/>
        <v>0</v>
      </c>
      <c r="U411" s="34"/>
      <c r="V411" s="34"/>
      <c r="W411" s="34"/>
      <c r="X411" s="34"/>
      <c r="Y411" s="34"/>
      <c r="Z411" s="34"/>
      <c r="AA411" s="34"/>
      <c r="AB411" s="34"/>
      <c r="AC411" s="34"/>
      <c r="AD411" s="34"/>
      <c r="AE411" s="34"/>
      <c r="AR411" s="156" t="s">
        <v>93</v>
      </c>
      <c r="AT411" s="156" t="s">
        <v>157</v>
      </c>
      <c r="AU411" s="156" t="s">
        <v>15</v>
      </c>
      <c r="AY411" s="19" t="s">
        <v>154</v>
      </c>
      <c r="BE411" s="157">
        <f t="shared" si="144"/>
        <v>0</v>
      </c>
      <c r="BF411" s="157">
        <f t="shared" si="145"/>
        <v>0</v>
      </c>
      <c r="BG411" s="157">
        <f t="shared" si="146"/>
        <v>0</v>
      </c>
      <c r="BH411" s="157">
        <f t="shared" si="147"/>
        <v>0</v>
      </c>
      <c r="BI411" s="157">
        <f t="shared" si="148"/>
        <v>0</v>
      </c>
      <c r="BJ411" s="19" t="s">
        <v>15</v>
      </c>
      <c r="BK411" s="157">
        <f t="shared" si="149"/>
        <v>0</v>
      </c>
      <c r="BL411" s="19" t="s">
        <v>93</v>
      </c>
      <c r="BM411" s="156" t="s">
        <v>5243</v>
      </c>
    </row>
    <row r="412" spans="1:65" s="2" customFormat="1" ht="16.5" customHeight="1">
      <c r="A412" s="34"/>
      <c r="B412" s="144"/>
      <c r="C412" s="145" t="s">
        <v>72</v>
      </c>
      <c r="D412" s="145" t="s">
        <v>157</v>
      </c>
      <c r="E412" s="146" t="s">
        <v>5244</v>
      </c>
      <c r="F412" s="147" t="s">
        <v>5245</v>
      </c>
      <c r="G412" s="148" t="s">
        <v>3834</v>
      </c>
      <c r="H412" s="149">
        <v>1</v>
      </c>
      <c r="I412" s="150"/>
      <c r="J412" s="151">
        <f t="shared" si="140"/>
        <v>0</v>
      </c>
      <c r="K412" s="147" t="s">
        <v>3</v>
      </c>
      <c r="L412" s="35"/>
      <c r="M412" s="152" t="s">
        <v>3</v>
      </c>
      <c r="N412" s="153" t="s">
        <v>43</v>
      </c>
      <c r="O412" s="55"/>
      <c r="P412" s="154">
        <f t="shared" si="141"/>
        <v>0</v>
      </c>
      <c r="Q412" s="154">
        <v>0</v>
      </c>
      <c r="R412" s="154">
        <f t="shared" si="142"/>
        <v>0</v>
      </c>
      <c r="S412" s="154">
        <v>0</v>
      </c>
      <c r="T412" s="155">
        <f t="shared" si="143"/>
        <v>0</v>
      </c>
      <c r="U412" s="34"/>
      <c r="V412" s="34"/>
      <c r="W412" s="34"/>
      <c r="X412" s="34"/>
      <c r="Y412" s="34"/>
      <c r="Z412" s="34"/>
      <c r="AA412" s="34"/>
      <c r="AB412" s="34"/>
      <c r="AC412" s="34"/>
      <c r="AD412" s="34"/>
      <c r="AE412" s="34"/>
      <c r="AR412" s="156" t="s">
        <v>93</v>
      </c>
      <c r="AT412" s="156" t="s">
        <v>157</v>
      </c>
      <c r="AU412" s="156" t="s">
        <v>15</v>
      </c>
      <c r="AY412" s="19" t="s">
        <v>154</v>
      </c>
      <c r="BE412" s="157">
        <f t="shared" si="144"/>
        <v>0</v>
      </c>
      <c r="BF412" s="157">
        <f t="shared" si="145"/>
        <v>0</v>
      </c>
      <c r="BG412" s="157">
        <f t="shared" si="146"/>
        <v>0</v>
      </c>
      <c r="BH412" s="157">
        <f t="shared" si="147"/>
        <v>0</v>
      </c>
      <c r="BI412" s="157">
        <f t="shared" si="148"/>
        <v>0</v>
      </c>
      <c r="BJ412" s="19" t="s">
        <v>15</v>
      </c>
      <c r="BK412" s="157">
        <f t="shared" si="149"/>
        <v>0</v>
      </c>
      <c r="BL412" s="19" t="s">
        <v>93</v>
      </c>
      <c r="BM412" s="156" t="s">
        <v>5246</v>
      </c>
    </row>
    <row r="413" spans="1:65" s="2" customFormat="1" ht="16.5" customHeight="1">
      <c r="A413" s="34"/>
      <c r="B413" s="144"/>
      <c r="C413" s="145" t="s">
        <v>72</v>
      </c>
      <c r="D413" s="145" t="s">
        <v>157</v>
      </c>
      <c r="E413" s="146" t="s">
        <v>5247</v>
      </c>
      <c r="F413" s="147" t="s">
        <v>5248</v>
      </c>
      <c r="G413" s="148" t="s">
        <v>3834</v>
      </c>
      <c r="H413" s="149">
        <v>1</v>
      </c>
      <c r="I413" s="150"/>
      <c r="J413" s="151">
        <f t="shared" si="140"/>
        <v>0</v>
      </c>
      <c r="K413" s="147" t="s">
        <v>3</v>
      </c>
      <c r="L413" s="35"/>
      <c r="M413" s="187" t="s">
        <v>3</v>
      </c>
      <c r="N413" s="188" t="s">
        <v>43</v>
      </c>
      <c r="O413" s="189"/>
      <c r="P413" s="190">
        <f t="shared" si="141"/>
        <v>0</v>
      </c>
      <c r="Q413" s="190">
        <v>0</v>
      </c>
      <c r="R413" s="190">
        <f t="shared" si="142"/>
        <v>0</v>
      </c>
      <c r="S413" s="190">
        <v>0</v>
      </c>
      <c r="T413" s="191">
        <f t="shared" si="143"/>
        <v>0</v>
      </c>
      <c r="U413" s="34"/>
      <c r="V413" s="34"/>
      <c r="W413" s="34"/>
      <c r="X413" s="34"/>
      <c r="Y413" s="34"/>
      <c r="Z413" s="34"/>
      <c r="AA413" s="34"/>
      <c r="AB413" s="34"/>
      <c r="AC413" s="34"/>
      <c r="AD413" s="34"/>
      <c r="AE413" s="34"/>
      <c r="AR413" s="156" t="s">
        <v>93</v>
      </c>
      <c r="AT413" s="156" t="s">
        <v>157</v>
      </c>
      <c r="AU413" s="156" t="s">
        <v>15</v>
      </c>
      <c r="AY413" s="19" t="s">
        <v>154</v>
      </c>
      <c r="BE413" s="157">
        <f t="shared" si="144"/>
        <v>0</v>
      </c>
      <c r="BF413" s="157">
        <f t="shared" si="145"/>
        <v>0</v>
      </c>
      <c r="BG413" s="157">
        <f t="shared" si="146"/>
        <v>0</v>
      </c>
      <c r="BH413" s="157">
        <f t="shared" si="147"/>
        <v>0</v>
      </c>
      <c r="BI413" s="157">
        <f t="shared" si="148"/>
        <v>0</v>
      </c>
      <c r="BJ413" s="19" t="s">
        <v>15</v>
      </c>
      <c r="BK413" s="157">
        <f t="shared" si="149"/>
        <v>0</v>
      </c>
      <c r="BL413" s="19" t="s">
        <v>93</v>
      </c>
      <c r="BM413" s="156" t="s">
        <v>5249</v>
      </c>
    </row>
    <row r="414" spans="1:31" s="2" customFormat="1" ht="6.9" customHeight="1">
      <c r="A414" s="34"/>
      <c r="B414" s="44"/>
      <c r="C414" s="45"/>
      <c r="D414" s="45"/>
      <c r="E414" s="45"/>
      <c r="F414" s="45"/>
      <c r="G414" s="45"/>
      <c r="H414" s="45"/>
      <c r="I414" s="45"/>
      <c r="J414" s="45"/>
      <c r="K414" s="45"/>
      <c r="L414" s="35"/>
      <c r="M414" s="34"/>
      <c r="O414" s="34"/>
      <c r="P414" s="34"/>
      <c r="Q414" s="34"/>
      <c r="R414" s="34"/>
      <c r="S414" s="34"/>
      <c r="T414" s="34"/>
      <c r="U414" s="34"/>
      <c r="V414" s="34"/>
      <c r="W414" s="34"/>
      <c r="X414" s="34"/>
      <c r="Y414" s="34"/>
      <c r="Z414" s="34"/>
      <c r="AA414" s="34"/>
      <c r="AB414" s="34"/>
      <c r="AC414" s="34"/>
      <c r="AD414" s="34"/>
      <c r="AE414" s="34"/>
    </row>
  </sheetData>
  <autoFilter ref="C133:K413"/>
  <mergeCells count="12">
    <mergeCell ref="E126:H126"/>
    <mergeCell ref="L2:V2"/>
    <mergeCell ref="E50:H50"/>
    <mergeCell ref="E52:H52"/>
    <mergeCell ref="E54:H54"/>
    <mergeCell ref="E122:H122"/>
    <mergeCell ref="E124:H12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6" t="s">
        <v>6</v>
      </c>
      <c r="M2" s="311"/>
      <c r="N2" s="311"/>
      <c r="O2" s="311"/>
      <c r="P2" s="311"/>
      <c r="Q2" s="311"/>
      <c r="R2" s="311"/>
      <c r="S2" s="311"/>
      <c r="T2" s="311"/>
      <c r="U2" s="311"/>
      <c r="V2" s="311"/>
      <c r="AT2" s="19" t="s">
        <v>119</v>
      </c>
    </row>
    <row r="3" spans="2:46" s="1" customFormat="1" ht="6.9" customHeight="1">
      <c r="B3" s="20"/>
      <c r="C3" s="21"/>
      <c r="D3" s="21"/>
      <c r="E3" s="21"/>
      <c r="F3" s="21"/>
      <c r="G3" s="21"/>
      <c r="H3" s="21"/>
      <c r="I3" s="21"/>
      <c r="J3" s="21"/>
      <c r="K3" s="21"/>
      <c r="L3" s="22"/>
      <c r="AT3" s="19" t="s">
        <v>80</v>
      </c>
    </row>
    <row r="4" spans="2:46" s="1" customFormat="1" ht="24.9" customHeight="1">
      <c r="B4" s="22"/>
      <c r="D4" s="23" t="s">
        <v>125</v>
      </c>
      <c r="L4" s="22"/>
      <c r="M4" s="95" t="s">
        <v>11</v>
      </c>
      <c r="AT4" s="19" t="s">
        <v>4</v>
      </c>
    </row>
    <row r="5" spans="2:12" s="1" customFormat="1" ht="6.9"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5250</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3033</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5251</v>
      </c>
      <c r="F11" s="344"/>
      <c r="G11" s="344"/>
      <c r="H11" s="344"/>
      <c r="I11" s="34"/>
      <c r="J11" s="34"/>
      <c r="K11" s="34"/>
      <c r="L11" s="96"/>
      <c r="S11" s="34"/>
      <c r="T11" s="34"/>
      <c r="U11" s="34"/>
      <c r="V11" s="34"/>
      <c r="W11" s="34"/>
      <c r="X11" s="34"/>
      <c r="Y11" s="34"/>
      <c r="Z11" s="34"/>
      <c r="AA11" s="34"/>
      <c r="AB11" s="34"/>
      <c r="AC11" s="34"/>
      <c r="AD11" s="34"/>
      <c r="AE11" s="34"/>
    </row>
    <row r="12" spans="1:31" s="2" customFormat="1" ht="10.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22</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8"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
        <v>3</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
        <v>27</v>
      </c>
      <c r="F17" s="34"/>
      <c r="G17" s="34"/>
      <c r="H17" s="34"/>
      <c r="I17" s="29" t="s">
        <v>28</v>
      </c>
      <c r="J17" s="27" t="s">
        <v>3</v>
      </c>
      <c r="K17" s="34"/>
      <c r="L17" s="96"/>
      <c r="S17" s="34"/>
      <c r="T17" s="34"/>
      <c r="U17" s="34"/>
      <c r="V17" s="34"/>
      <c r="W17" s="34"/>
      <c r="X17" s="34"/>
      <c r="Y17" s="34"/>
      <c r="Z17" s="34"/>
      <c r="AA17" s="34"/>
      <c r="AB17" s="34"/>
      <c r="AC17" s="34"/>
      <c r="AD17" s="34"/>
      <c r="AE17" s="34"/>
    </row>
    <row r="18" spans="1:31" s="2" customFormat="1" ht="6.9"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
        <v>3</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
        <v>32</v>
      </c>
      <c r="F23" s="34"/>
      <c r="G23" s="34"/>
      <c r="H23" s="34"/>
      <c r="I23" s="29" t="s">
        <v>28</v>
      </c>
      <c r="J23" s="27" t="s">
        <v>3</v>
      </c>
      <c r="K23" s="34"/>
      <c r="L23" s="96"/>
      <c r="S23" s="34"/>
      <c r="T23" s="34"/>
      <c r="U23" s="34"/>
      <c r="V23" s="34"/>
      <c r="W23" s="34"/>
      <c r="X23" s="34"/>
      <c r="Y23" s="34"/>
      <c r="Z23" s="34"/>
      <c r="AA23" s="34"/>
      <c r="AB23" s="34"/>
      <c r="AC23" s="34"/>
      <c r="AD23" s="34"/>
      <c r="AE23" s="34"/>
    </row>
    <row r="24" spans="1:31" s="2" customFormat="1" ht="6.9"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ROUND(J87,2)</f>
        <v>0</v>
      </c>
      <c r="K32" s="34"/>
      <c r="L32" s="96"/>
      <c r="S32" s="34"/>
      <c r="T32" s="34"/>
      <c r="U32" s="34"/>
      <c r="V32" s="34"/>
      <c r="W32" s="34"/>
      <c r="X32" s="34"/>
      <c r="Y32" s="34"/>
      <c r="Z32" s="34"/>
      <c r="AA32" s="34"/>
      <c r="AB32" s="34"/>
      <c r="AC32" s="34"/>
      <c r="AD32" s="34"/>
      <c r="AE32" s="34"/>
    </row>
    <row r="33" spans="1:31" s="2" customFormat="1" ht="6.9"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 customHeight="1">
      <c r="A35" s="34"/>
      <c r="B35" s="35"/>
      <c r="C35" s="34"/>
      <c r="D35" s="101" t="s">
        <v>42</v>
      </c>
      <c r="E35" s="29" t="s">
        <v>43</v>
      </c>
      <c r="F35" s="102">
        <f>ROUND((SUM(BE87:BE93)),2)</f>
        <v>0</v>
      </c>
      <c r="G35" s="34"/>
      <c r="H35" s="34"/>
      <c r="I35" s="103">
        <v>0.21</v>
      </c>
      <c r="J35" s="102">
        <f>ROUND(((SUM(BE87:BE93))*I35),2)</f>
        <v>0</v>
      </c>
      <c r="K35" s="34"/>
      <c r="L35" s="96"/>
      <c r="S35" s="34"/>
      <c r="T35" s="34"/>
      <c r="U35" s="34"/>
      <c r="V35" s="34"/>
      <c r="W35" s="34"/>
      <c r="X35" s="34"/>
      <c r="Y35" s="34"/>
      <c r="Z35" s="34"/>
      <c r="AA35" s="34"/>
      <c r="AB35" s="34"/>
      <c r="AC35" s="34"/>
      <c r="AD35" s="34"/>
      <c r="AE35" s="34"/>
    </row>
    <row r="36" spans="1:31" s="2" customFormat="1" ht="14.4" customHeight="1">
      <c r="A36" s="34"/>
      <c r="B36" s="35"/>
      <c r="C36" s="34"/>
      <c r="D36" s="34"/>
      <c r="E36" s="29" t="s">
        <v>44</v>
      </c>
      <c r="F36" s="102">
        <f>ROUND((SUM(BF87:BF93)),2)</f>
        <v>0</v>
      </c>
      <c r="G36" s="34"/>
      <c r="H36" s="34"/>
      <c r="I36" s="103">
        <v>0.15</v>
      </c>
      <c r="J36" s="102">
        <f>ROUND(((SUM(BF87:BF93))*I36),2)</f>
        <v>0</v>
      </c>
      <c r="K36" s="34"/>
      <c r="L36" s="96"/>
      <c r="S36" s="34"/>
      <c r="T36" s="34"/>
      <c r="U36" s="34"/>
      <c r="V36" s="34"/>
      <c r="W36" s="34"/>
      <c r="X36" s="34"/>
      <c r="Y36" s="34"/>
      <c r="Z36" s="34"/>
      <c r="AA36" s="34"/>
      <c r="AB36" s="34"/>
      <c r="AC36" s="34"/>
      <c r="AD36" s="34"/>
      <c r="AE36" s="34"/>
    </row>
    <row r="37" spans="1:31" s="2" customFormat="1" ht="14.4" customHeight="1" hidden="1">
      <c r="A37" s="34"/>
      <c r="B37" s="35"/>
      <c r="C37" s="34"/>
      <c r="D37" s="34"/>
      <c r="E37" s="29" t="s">
        <v>45</v>
      </c>
      <c r="F37" s="102">
        <f>ROUND((SUM(BG87:BG93)),2)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 customHeight="1" hidden="1">
      <c r="A38" s="34"/>
      <c r="B38" s="35"/>
      <c r="C38" s="34"/>
      <c r="D38" s="34"/>
      <c r="E38" s="29" t="s">
        <v>46</v>
      </c>
      <c r="F38" s="102">
        <f>ROUND((SUM(BH87:BH93)),2)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 customHeight="1" hidden="1">
      <c r="A39" s="34"/>
      <c r="B39" s="35"/>
      <c r="C39" s="34"/>
      <c r="D39" s="34"/>
      <c r="E39" s="29" t="s">
        <v>47</v>
      </c>
      <c r="F39" s="102">
        <f>ROUND((SUM(BI87:BI93)),2)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5250</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3033</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1 - Centrální míchání a panely</v>
      </c>
      <c r="F54" s="344"/>
      <c r="G54" s="344"/>
      <c r="H54" s="344"/>
      <c r="I54" s="34"/>
      <c r="J54" s="34"/>
      <c r="K54" s="34"/>
      <c r="L54" s="96"/>
      <c r="S54" s="34"/>
      <c r="T54" s="34"/>
      <c r="U54" s="34"/>
      <c r="V54" s="34"/>
      <c r="W54" s="34"/>
      <c r="X54" s="34"/>
      <c r="Y54" s="34"/>
      <c r="Z54" s="34"/>
      <c r="AA54" s="34"/>
      <c r="AB54" s="34"/>
      <c r="AC54" s="34"/>
      <c r="AD54" s="34"/>
      <c r="AE54" s="34"/>
    </row>
    <row r="55" spans="1:31" s="2" customFormat="1" ht="6.9"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Plzeňská 929, 339 01 Klatovy</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15"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15"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8" customHeight="1">
      <c r="A63" s="34"/>
      <c r="B63" s="35"/>
      <c r="C63" s="112" t="s">
        <v>70</v>
      </c>
      <c r="D63" s="34"/>
      <c r="E63" s="34"/>
      <c r="F63" s="34"/>
      <c r="G63" s="34"/>
      <c r="H63" s="34"/>
      <c r="I63" s="34"/>
      <c r="J63" s="68">
        <f>J87</f>
        <v>0</v>
      </c>
      <c r="K63" s="34"/>
      <c r="L63" s="96"/>
      <c r="S63" s="34"/>
      <c r="T63" s="34"/>
      <c r="U63" s="34"/>
      <c r="V63" s="34"/>
      <c r="W63" s="34"/>
      <c r="X63" s="34"/>
      <c r="Y63" s="34"/>
      <c r="Z63" s="34"/>
      <c r="AA63" s="34"/>
      <c r="AB63" s="34"/>
      <c r="AC63" s="34"/>
      <c r="AD63" s="34"/>
      <c r="AE63" s="34"/>
      <c r="AU63" s="19" t="s">
        <v>131</v>
      </c>
    </row>
    <row r="64" spans="2:12" s="9" customFormat="1" ht="24.9" customHeight="1">
      <c r="B64" s="113"/>
      <c r="D64" s="114" t="s">
        <v>5252</v>
      </c>
      <c r="E64" s="115"/>
      <c r="F64" s="115"/>
      <c r="G64" s="115"/>
      <c r="H64" s="115"/>
      <c r="I64" s="115"/>
      <c r="J64" s="116">
        <f>J88</f>
        <v>0</v>
      </c>
      <c r="L64" s="113"/>
    </row>
    <row r="65" spans="2:12" s="10" customFormat="1" ht="19.95" customHeight="1">
      <c r="B65" s="117"/>
      <c r="D65" s="118" t="s">
        <v>5253</v>
      </c>
      <c r="E65" s="119"/>
      <c r="F65" s="119"/>
      <c r="G65" s="119"/>
      <c r="H65" s="119"/>
      <c r="I65" s="119"/>
      <c r="J65" s="120">
        <f>J89</f>
        <v>0</v>
      </c>
      <c r="L65" s="117"/>
    </row>
    <row r="66" spans="1:31" s="2" customFormat="1" ht="21.75" customHeight="1">
      <c r="A66" s="34"/>
      <c r="B66" s="35"/>
      <c r="C66" s="34"/>
      <c r="D66" s="34"/>
      <c r="E66" s="34"/>
      <c r="F66" s="34"/>
      <c r="G66" s="34"/>
      <c r="H66" s="34"/>
      <c r="I66" s="34"/>
      <c r="J66" s="34"/>
      <c r="K66" s="34"/>
      <c r="L66" s="96"/>
      <c r="S66" s="34"/>
      <c r="T66" s="34"/>
      <c r="U66" s="34"/>
      <c r="V66" s="34"/>
      <c r="W66" s="34"/>
      <c r="X66" s="34"/>
      <c r="Y66" s="34"/>
      <c r="Z66" s="34"/>
      <c r="AA66" s="34"/>
      <c r="AB66" s="34"/>
      <c r="AC66" s="34"/>
      <c r="AD66" s="34"/>
      <c r="AE66" s="34"/>
    </row>
    <row r="67" spans="1:31" s="2" customFormat="1" ht="6.9" customHeight="1">
      <c r="A67" s="34"/>
      <c r="B67" s="44"/>
      <c r="C67" s="45"/>
      <c r="D67" s="45"/>
      <c r="E67" s="45"/>
      <c r="F67" s="45"/>
      <c r="G67" s="45"/>
      <c r="H67" s="45"/>
      <c r="I67" s="45"/>
      <c r="J67" s="45"/>
      <c r="K67" s="45"/>
      <c r="L67" s="96"/>
      <c r="S67" s="34"/>
      <c r="T67" s="34"/>
      <c r="U67" s="34"/>
      <c r="V67" s="34"/>
      <c r="W67" s="34"/>
      <c r="X67" s="34"/>
      <c r="Y67" s="34"/>
      <c r="Z67" s="34"/>
      <c r="AA67" s="34"/>
      <c r="AB67" s="34"/>
      <c r="AC67" s="34"/>
      <c r="AD67" s="34"/>
      <c r="AE67" s="34"/>
    </row>
    <row r="71" spans="1:31" s="2" customFormat="1" ht="6.9" customHeight="1">
      <c r="A71" s="34"/>
      <c r="B71" s="46"/>
      <c r="C71" s="47"/>
      <c r="D71" s="47"/>
      <c r="E71" s="47"/>
      <c r="F71" s="47"/>
      <c r="G71" s="47"/>
      <c r="H71" s="47"/>
      <c r="I71" s="47"/>
      <c r="J71" s="47"/>
      <c r="K71" s="47"/>
      <c r="L71" s="96"/>
      <c r="S71" s="34"/>
      <c r="T71" s="34"/>
      <c r="U71" s="34"/>
      <c r="V71" s="34"/>
      <c r="W71" s="34"/>
      <c r="X71" s="34"/>
      <c r="Y71" s="34"/>
      <c r="Z71" s="34"/>
      <c r="AA71" s="34"/>
      <c r="AB71" s="34"/>
      <c r="AC71" s="34"/>
      <c r="AD71" s="34"/>
      <c r="AE71" s="34"/>
    </row>
    <row r="72" spans="1:31" s="2" customFormat="1" ht="24.9" customHeight="1">
      <c r="A72" s="34"/>
      <c r="B72" s="35"/>
      <c r="C72" s="23" t="s">
        <v>139</v>
      </c>
      <c r="D72" s="34"/>
      <c r="E72" s="34"/>
      <c r="F72" s="34"/>
      <c r="G72" s="34"/>
      <c r="H72" s="34"/>
      <c r="I72" s="34"/>
      <c r="J72" s="34"/>
      <c r="K72" s="34"/>
      <c r="L72" s="96"/>
      <c r="S72" s="34"/>
      <c r="T72" s="34"/>
      <c r="U72" s="34"/>
      <c r="V72" s="34"/>
      <c r="W72" s="34"/>
      <c r="X72" s="34"/>
      <c r="Y72" s="34"/>
      <c r="Z72" s="34"/>
      <c r="AA72" s="34"/>
      <c r="AB72" s="34"/>
      <c r="AC72" s="34"/>
      <c r="AD72" s="34"/>
      <c r="AE72" s="34"/>
    </row>
    <row r="73" spans="1:31" s="2" customFormat="1" ht="6.9" customHeight="1">
      <c r="A73" s="34"/>
      <c r="B73" s="35"/>
      <c r="C73" s="34"/>
      <c r="D73" s="34"/>
      <c r="E73" s="34"/>
      <c r="F73" s="34"/>
      <c r="G73" s="34"/>
      <c r="H73" s="34"/>
      <c r="I73" s="34"/>
      <c r="J73" s="34"/>
      <c r="K73" s="34"/>
      <c r="L73" s="96"/>
      <c r="S73" s="34"/>
      <c r="T73" s="34"/>
      <c r="U73" s="34"/>
      <c r="V73" s="34"/>
      <c r="W73" s="34"/>
      <c r="X73" s="34"/>
      <c r="Y73" s="34"/>
      <c r="Z73" s="34"/>
      <c r="AA73" s="34"/>
      <c r="AB73" s="34"/>
      <c r="AC73" s="34"/>
      <c r="AD73" s="34"/>
      <c r="AE73" s="34"/>
    </row>
    <row r="74" spans="1:31" s="2" customFormat="1" ht="12" customHeight="1">
      <c r="A74" s="34"/>
      <c r="B74" s="35"/>
      <c r="C74" s="29" t="s">
        <v>17</v>
      </c>
      <c r="D74" s="34"/>
      <c r="E74" s="34"/>
      <c r="F74" s="34"/>
      <c r="G74" s="34"/>
      <c r="H74" s="34"/>
      <c r="I74" s="34"/>
      <c r="J74" s="34"/>
      <c r="K74" s="34"/>
      <c r="L74" s="96"/>
      <c r="S74" s="34"/>
      <c r="T74" s="34"/>
      <c r="U74" s="34"/>
      <c r="V74" s="34"/>
      <c r="W74" s="34"/>
      <c r="X74" s="34"/>
      <c r="Y74" s="34"/>
      <c r="Z74" s="34"/>
      <c r="AA74" s="34"/>
      <c r="AB74" s="34"/>
      <c r="AC74" s="34"/>
      <c r="AD74" s="34"/>
      <c r="AE74" s="34"/>
    </row>
    <row r="75" spans="1:31" s="2" customFormat="1" ht="16.5" customHeight="1">
      <c r="A75" s="34"/>
      <c r="B75" s="35"/>
      <c r="C75" s="34"/>
      <c r="D75" s="34"/>
      <c r="E75" s="342" t="str">
        <f>E7</f>
        <v>Nové dialyzační středisko</v>
      </c>
      <c r="F75" s="343"/>
      <c r="G75" s="343"/>
      <c r="H75" s="343"/>
      <c r="I75" s="34"/>
      <c r="J75" s="34"/>
      <c r="K75" s="34"/>
      <c r="L75" s="96"/>
      <c r="S75" s="34"/>
      <c r="T75" s="34"/>
      <c r="U75" s="34"/>
      <c r="V75" s="34"/>
      <c r="W75" s="34"/>
      <c r="X75" s="34"/>
      <c r="Y75" s="34"/>
      <c r="Z75" s="34"/>
      <c r="AA75" s="34"/>
      <c r="AB75" s="34"/>
      <c r="AC75" s="34"/>
      <c r="AD75" s="34"/>
      <c r="AE75" s="34"/>
    </row>
    <row r="76" spans="2:12" s="1" customFormat="1" ht="12" customHeight="1">
      <c r="B76" s="22"/>
      <c r="C76" s="29" t="s">
        <v>126</v>
      </c>
      <c r="L76" s="22"/>
    </row>
    <row r="77" spans="1:31" s="2" customFormat="1" ht="16.5" customHeight="1">
      <c r="A77" s="34"/>
      <c r="B77" s="35"/>
      <c r="C77" s="34"/>
      <c r="D77" s="34"/>
      <c r="E77" s="342" t="s">
        <v>5250</v>
      </c>
      <c r="F77" s="344"/>
      <c r="G77" s="344"/>
      <c r="H77" s="344"/>
      <c r="I77" s="34"/>
      <c r="J77" s="34"/>
      <c r="K77" s="34"/>
      <c r="L77" s="96"/>
      <c r="S77" s="34"/>
      <c r="T77" s="34"/>
      <c r="U77" s="34"/>
      <c r="V77" s="34"/>
      <c r="W77" s="34"/>
      <c r="X77" s="34"/>
      <c r="Y77" s="34"/>
      <c r="Z77" s="34"/>
      <c r="AA77" s="34"/>
      <c r="AB77" s="34"/>
      <c r="AC77" s="34"/>
      <c r="AD77" s="34"/>
      <c r="AE77" s="34"/>
    </row>
    <row r="78" spans="1:31" s="2" customFormat="1" ht="12" customHeight="1">
      <c r="A78" s="34"/>
      <c r="B78" s="35"/>
      <c r="C78" s="29" t="s">
        <v>3033</v>
      </c>
      <c r="D78" s="34"/>
      <c r="E78" s="34"/>
      <c r="F78" s="34"/>
      <c r="G78" s="34"/>
      <c r="H78" s="34"/>
      <c r="I78" s="34"/>
      <c r="J78" s="34"/>
      <c r="K78" s="34"/>
      <c r="L78" s="96"/>
      <c r="S78" s="34"/>
      <c r="T78" s="34"/>
      <c r="U78" s="34"/>
      <c r="V78" s="34"/>
      <c r="W78" s="34"/>
      <c r="X78" s="34"/>
      <c r="Y78" s="34"/>
      <c r="Z78" s="34"/>
      <c r="AA78" s="34"/>
      <c r="AB78" s="34"/>
      <c r="AC78" s="34"/>
      <c r="AD78" s="34"/>
      <c r="AE78" s="34"/>
    </row>
    <row r="79" spans="1:31" s="2" customFormat="1" ht="16.5" customHeight="1">
      <c r="A79" s="34"/>
      <c r="B79" s="35"/>
      <c r="C79" s="34"/>
      <c r="D79" s="34"/>
      <c r="E79" s="304" t="str">
        <f>E11</f>
        <v>1 - Centrální míchání a panely</v>
      </c>
      <c r="F79" s="344"/>
      <c r="G79" s="344"/>
      <c r="H79" s="344"/>
      <c r="I79" s="34"/>
      <c r="J79" s="34"/>
      <c r="K79" s="34"/>
      <c r="L79" s="96"/>
      <c r="S79" s="34"/>
      <c r="T79" s="34"/>
      <c r="U79" s="34"/>
      <c r="V79" s="34"/>
      <c r="W79" s="34"/>
      <c r="X79" s="34"/>
      <c r="Y79" s="34"/>
      <c r="Z79" s="34"/>
      <c r="AA79" s="34"/>
      <c r="AB79" s="34"/>
      <c r="AC79" s="34"/>
      <c r="AD79" s="34"/>
      <c r="AE79" s="34"/>
    </row>
    <row r="80" spans="1:31" s="2" customFormat="1" ht="6.9" customHeight="1">
      <c r="A80" s="34"/>
      <c r="B80" s="35"/>
      <c r="C80" s="34"/>
      <c r="D80" s="34"/>
      <c r="E80" s="34"/>
      <c r="F80" s="34"/>
      <c r="G80" s="34"/>
      <c r="H80" s="34"/>
      <c r="I80" s="34"/>
      <c r="J80" s="34"/>
      <c r="K80" s="34"/>
      <c r="L80" s="96"/>
      <c r="S80" s="34"/>
      <c r="T80" s="34"/>
      <c r="U80" s="34"/>
      <c r="V80" s="34"/>
      <c r="W80" s="34"/>
      <c r="X80" s="34"/>
      <c r="Y80" s="34"/>
      <c r="Z80" s="34"/>
      <c r="AA80" s="34"/>
      <c r="AB80" s="34"/>
      <c r="AC80" s="34"/>
      <c r="AD80" s="34"/>
      <c r="AE80" s="34"/>
    </row>
    <row r="81" spans="1:31" s="2" customFormat="1" ht="12" customHeight="1">
      <c r="A81" s="34"/>
      <c r="B81" s="35"/>
      <c r="C81" s="29" t="s">
        <v>21</v>
      </c>
      <c r="D81" s="34"/>
      <c r="E81" s="34"/>
      <c r="F81" s="27" t="str">
        <f>F14</f>
        <v>Plzeňská 929, 339 01 Klatovy</v>
      </c>
      <c r="G81" s="34"/>
      <c r="H81" s="34"/>
      <c r="I81" s="29" t="s">
        <v>23</v>
      </c>
      <c r="J81" s="52" t="str">
        <f>IF(J14="","",J14)</f>
        <v>7. 11. 2021</v>
      </c>
      <c r="K81" s="34"/>
      <c r="L81" s="96"/>
      <c r="S81" s="34"/>
      <c r="T81" s="34"/>
      <c r="U81" s="34"/>
      <c r="V81" s="34"/>
      <c r="W81" s="34"/>
      <c r="X81" s="34"/>
      <c r="Y81" s="34"/>
      <c r="Z81" s="34"/>
      <c r="AA81" s="34"/>
      <c r="AB81" s="34"/>
      <c r="AC81" s="34"/>
      <c r="AD81" s="34"/>
      <c r="AE81" s="34"/>
    </row>
    <row r="82" spans="1:31" s="2" customFormat="1" ht="6.9" customHeight="1">
      <c r="A82" s="34"/>
      <c r="B82" s="35"/>
      <c r="C82" s="34"/>
      <c r="D82" s="34"/>
      <c r="E82" s="34"/>
      <c r="F82" s="34"/>
      <c r="G82" s="34"/>
      <c r="H82" s="34"/>
      <c r="I82" s="34"/>
      <c r="J82" s="34"/>
      <c r="K82" s="34"/>
      <c r="L82" s="96"/>
      <c r="S82" s="34"/>
      <c r="T82" s="34"/>
      <c r="U82" s="34"/>
      <c r="V82" s="34"/>
      <c r="W82" s="34"/>
      <c r="X82" s="34"/>
      <c r="Y82" s="34"/>
      <c r="Z82" s="34"/>
      <c r="AA82" s="34"/>
      <c r="AB82" s="34"/>
      <c r="AC82" s="34"/>
      <c r="AD82" s="34"/>
      <c r="AE82" s="34"/>
    </row>
    <row r="83" spans="1:31" s="2" customFormat="1" ht="15.15" customHeight="1">
      <c r="A83" s="34"/>
      <c r="B83" s="35"/>
      <c r="C83" s="29" t="s">
        <v>25</v>
      </c>
      <c r="D83" s="34"/>
      <c r="E83" s="34"/>
      <c r="F83" s="27" t="str">
        <f>E17</f>
        <v>Klatovská nemocnice, a. s.</v>
      </c>
      <c r="G83" s="34"/>
      <c r="H83" s="34"/>
      <c r="I83" s="29" t="s">
        <v>31</v>
      </c>
      <c r="J83" s="32" t="str">
        <f>E23</f>
        <v>AGP nova spol. s r.o.</v>
      </c>
      <c r="K83" s="34"/>
      <c r="L83" s="96"/>
      <c r="S83" s="34"/>
      <c r="T83" s="34"/>
      <c r="U83" s="34"/>
      <c r="V83" s="34"/>
      <c r="W83" s="34"/>
      <c r="X83" s="34"/>
      <c r="Y83" s="34"/>
      <c r="Z83" s="34"/>
      <c r="AA83" s="34"/>
      <c r="AB83" s="34"/>
      <c r="AC83" s="34"/>
      <c r="AD83" s="34"/>
      <c r="AE83" s="34"/>
    </row>
    <row r="84" spans="1:31" s="2" customFormat="1" ht="15.15" customHeight="1">
      <c r="A84" s="34"/>
      <c r="B84" s="35"/>
      <c r="C84" s="29" t="s">
        <v>29</v>
      </c>
      <c r="D84" s="34"/>
      <c r="E84" s="34"/>
      <c r="F84" s="27" t="str">
        <f>IF(E20="","",E20)</f>
        <v>Vyplň údaj</v>
      </c>
      <c r="G84" s="34"/>
      <c r="H84" s="34"/>
      <c r="I84" s="29" t="s">
        <v>34</v>
      </c>
      <c r="J84" s="32" t="str">
        <f>E26</f>
        <v xml:space="preserve"> </v>
      </c>
      <c r="K84" s="34"/>
      <c r="L84" s="96"/>
      <c r="S84" s="34"/>
      <c r="T84" s="34"/>
      <c r="U84" s="34"/>
      <c r="V84" s="34"/>
      <c r="W84" s="34"/>
      <c r="X84" s="34"/>
      <c r="Y84" s="34"/>
      <c r="Z84" s="34"/>
      <c r="AA84" s="34"/>
      <c r="AB84" s="34"/>
      <c r="AC84" s="34"/>
      <c r="AD84" s="34"/>
      <c r="AE84" s="34"/>
    </row>
    <row r="85" spans="1:31" s="2" customFormat="1" ht="10.35" customHeight="1">
      <c r="A85" s="34"/>
      <c r="B85" s="35"/>
      <c r="C85" s="34"/>
      <c r="D85" s="34"/>
      <c r="E85" s="34"/>
      <c r="F85" s="34"/>
      <c r="G85" s="34"/>
      <c r="H85" s="34"/>
      <c r="I85" s="34"/>
      <c r="J85" s="34"/>
      <c r="K85" s="34"/>
      <c r="L85" s="96"/>
      <c r="S85" s="34"/>
      <c r="T85" s="34"/>
      <c r="U85" s="34"/>
      <c r="V85" s="34"/>
      <c r="W85" s="34"/>
      <c r="X85" s="34"/>
      <c r="Y85" s="34"/>
      <c r="Z85" s="34"/>
      <c r="AA85" s="34"/>
      <c r="AB85" s="34"/>
      <c r="AC85" s="34"/>
      <c r="AD85" s="34"/>
      <c r="AE85" s="34"/>
    </row>
    <row r="86" spans="1:31" s="11" customFormat="1" ht="29.25" customHeight="1">
      <c r="A86" s="121"/>
      <c r="B86" s="122"/>
      <c r="C86" s="123" t="s">
        <v>140</v>
      </c>
      <c r="D86" s="124" t="s">
        <v>57</v>
      </c>
      <c r="E86" s="124" t="s">
        <v>53</v>
      </c>
      <c r="F86" s="124" t="s">
        <v>54</v>
      </c>
      <c r="G86" s="124" t="s">
        <v>141</v>
      </c>
      <c r="H86" s="124" t="s">
        <v>142</v>
      </c>
      <c r="I86" s="124" t="s">
        <v>143</v>
      </c>
      <c r="J86" s="124" t="s">
        <v>130</v>
      </c>
      <c r="K86" s="125" t="s">
        <v>144</v>
      </c>
      <c r="L86" s="126"/>
      <c r="M86" s="59" t="s">
        <v>3</v>
      </c>
      <c r="N86" s="60" t="s">
        <v>42</v>
      </c>
      <c r="O86" s="60" t="s">
        <v>145</v>
      </c>
      <c r="P86" s="60" t="s">
        <v>146</v>
      </c>
      <c r="Q86" s="60" t="s">
        <v>147</v>
      </c>
      <c r="R86" s="60" t="s">
        <v>148</v>
      </c>
      <c r="S86" s="60" t="s">
        <v>149</v>
      </c>
      <c r="T86" s="61" t="s">
        <v>150</v>
      </c>
      <c r="U86" s="121"/>
      <c r="V86" s="121"/>
      <c r="W86" s="121"/>
      <c r="X86" s="121"/>
      <c r="Y86" s="121"/>
      <c r="Z86" s="121"/>
      <c r="AA86" s="121"/>
      <c r="AB86" s="121"/>
      <c r="AC86" s="121"/>
      <c r="AD86" s="121"/>
      <c r="AE86" s="121"/>
    </row>
    <row r="87" spans="1:63" s="2" customFormat="1" ht="22.8" customHeight="1">
      <c r="A87" s="34"/>
      <c r="B87" s="35"/>
      <c r="C87" s="66" t="s">
        <v>151</v>
      </c>
      <c r="D87" s="34"/>
      <c r="E87" s="34"/>
      <c r="F87" s="34"/>
      <c r="G87" s="34"/>
      <c r="H87" s="34"/>
      <c r="I87" s="34"/>
      <c r="J87" s="127">
        <f>BK87</f>
        <v>0</v>
      </c>
      <c r="K87" s="34"/>
      <c r="L87" s="35"/>
      <c r="M87" s="62"/>
      <c r="N87" s="53"/>
      <c r="O87" s="63"/>
      <c r="P87" s="128">
        <f>P88</f>
        <v>0</v>
      </c>
      <c r="Q87" s="63"/>
      <c r="R87" s="128">
        <f>R88</f>
        <v>0</v>
      </c>
      <c r="S87" s="63"/>
      <c r="T87" s="129">
        <f>T88</f>
        <v>0</v>
      </c>
      <c r="U87" s="34"/>
      <c r="V87" s="34"/>
      <c r="W87" s="34"/>
      <c r="X87" s="34"/>
      <c r="Y87" s="34"/>
      <c r="Z87" s="34"/>
      <c r="AA87" s="34"/>
      <c r="AB87" s="34"/>
      <c r="AC87" s="34"/>
      <c r="AD87" s="34"/>
      <c r="AE87" s="34"/>
      <c r="AT87" s="19" t="s">
        <v>71</v>
      </c>
      <c r="AU87" s="19" t="s">
        <v>131</v>
      </c>
      <c r="BK87" s="130">
        <f>BK88</f>
        <v>0</v>
      </c>
    </row>
    <row r="88" spans="2:63" s="12" customFormat="1" ht="25.95" customHeight="1">
      <c r="B88" s="131"/>
      <c r="D88" s="132" t="s">
        <v>71</v>
      </c>
      <c r="E88" s="133" t="s">
        <v>152</v>
      </c>
      <c r="F88" s="133" t="s">
        <v>152</v>
      </c>
      <c r="I88" s="134"/>
      <c r="J88" s="135">
        <f>BK88</f>
        <v>0</v>
      </c>
      <c r="L88" s="131"/>
      <c r="M88" s="136"/>
      <c r="N88" s="137"/>
      <c r="O88" s="137"/>
      <c r="P88" s="138">
        <f>P89</f>
        <v>0</v>
      </c>
      <c r="Q88" s="137"/>
      <c r="R88" s="138">
        <f>R89</f>
        <v>0</v>
      </c>
      <c r="S88" s="137"/>
      <c r="T88" s="139">
        <f>T89</f>
        <v>0</v>
      </c>
      <c r="AR88" s="132" t="s">
        <v>15</v>
      </c>
      <c r="AT88" s="140" t="s">
        <v>71</v>
      </c>
      <c r="AU88" s="140" t="s">
        <v>72</v>
      </c>
      <c r="AY88" s="132" t="s">
        <v>154</v>
      </c>
      <c r="BK88" s="141">
        <f>BK89</f>
        <v>0</v>
      </c>
    </row>
    <row r="89" spans="2:63" s="12" customFormat="1" ht="22.8" customHeight="1">
      <c r="B89" s="131"/>
      <c r="D89" s="132" t="s">
        <v>71</v>
      </c>
      <c r="E89" s="142" t="s">
        <v>5254</v>
      </c>
      <c r="F89" s="142" t="s">
        <v>118</v>
      </c>
      <c r="I89" s="134"/>
      <c r="J89" s="143">
        <f>BK89</f>
        <v>0</v>
      </c>
      <c r="L89" s="131"/>
      <c r="M89" s="136"/>
      <c r="N89" s="137"/>
      <c r="O89" s="137"/>
      <c r="P89" s="138">
        <f>SUM(P90:P93)</f>
        <v>0</v>
      </c>
      <c r="Q89" s="137"/>
      <c r="R89" s="138">
        <f>SUM(R90:R93)</f>
        <v>0</v>
      </c>
      <c r="S89" s="137"/>
      <c r="T89" s="139">
        <f>SUM(T90:T93)</f>
        <v>0</v>
      </c>
      <c r="AR89" s="132" t="s">
        <v>15</v>
      </c>
      <c r="AT89" s="140" t="s">
        <v>71</v>
      </c>
      <c r="AU89" s="140" t="s">
        <v>15</v>
      </c>
      <c r="AY89" s="132" t="s">
        <v>154</v>
      </c>
      <c r="BK89" s="141">
        <f>SUM(BK90:BK93)</f>
        <v>0</v>
      </c>
    </row>
    <row r="90" spans="1:65" s="2" customFormat="1" ht="375.9" customHeight="1">
      <c r="A90" s="34"/>
      <c r="B90" s="144"/>
      <c r="C90" s="145" t="s">
        <v>15</v>
      </c>
      <c r="D90" s="145" t="s">
        <v>157</v>
      </c>
      <c r="E90" s="146" t="s">
        <v>5255</v>
      </c>
      <c r="F90" s="147" t="s">
        <v>5256</v>
      </c>
      <c r="G90" s="148" t="s">
        <v>192</v>
      </c>
      <c r="H90" s="149">
        <v>4</v>
      </c>
      <c r="I90" s="150"/>
      <c r="J90" s="151">
        <f>ROUND(I90*H90,2)</f>
        <v>0</v>
      </c>
      <c r="K90" s="147" t="s">
        <v>3</v>
      </c>
      <c r="L90" s="35"/>
      <c r="M90" s="152" t="s">
        <v>3</v>
      </c>
      <c r="N90" s="153" t="s">
        <v>43</v>
      </c>
      <c r="O90" s="55"/>
      <c r="P90" s="154">
        <f>O90*H90</f>
        <v>0</v>
      </c>
      <c r="Q90" s="154">
        <v>0</v>
      </c>
      <c r="R90" s="154">
        <f>Q90*H90</f>
        <v>0</v>
      </c>
      <c r="S90" s="154">
        <v>0</v>
      </c>
      <c r="T90" s="155">
        <f>S90*H90</f>
        <v>0</v>
      </c>
      <c r="U90" s="34"/>
      <c r="V90" s="34"/>
      <c r="W90" s="34"/>
      <c r="X90" s="34"/>
      <c r="Y90" s="34"/>
      <c r="Z90" s="34"/>
      <c r="AA90" s="34"/>
      <c r="AB90" s="34"/>
      <c r="AC90" s="34"/>
      <c r="AD90" s="34"/>
      <c r="AE90" s="34"/>
      <c r="AR90" s="156" t="s">
        <v>93</v>
      </c>
      <c r="AT90" s="156" t="s">
        <v>157</v>
      </c>
      <c r="AU90" s="156" t="s">
        <v>80</v>
      </c>
      <c r="AY90" s="19" t="s">
        <v>154</v>
      </c>
      <c r="BE90" s="157">
        <f>IF(N90="základní",J90,0)</f>
        <v>0</v>
      </c>
      <c r="BF90" s="157">
        <f>IF(N90="snížená",J90,0)</f>
        <v>0</v>
      </c>
      <c r="BG90" s="157">
        <f>IF(N90="zákl. přenesená",J90,0)</f>
        <v>0</v>
      </c>
      <c r="BH90" s="157">
        <f>IF(N90="sníž. přenesená",J90,0)</f>
        <v>0</v>
      </c>
      <c r="BI90" s="157">
        <f>IF(N90="nulová",J90,0)</f>
        <v>0</v>
      </c>
      <c r="BJ90" s="19" t="s">
        <v>15</v>
      </c>
      <c r="BK90" s="157">
        <f>ROUND(I90*H90,2)</f>
        <v>0</v>
      </c>
      <c r="BL90" s="19" t="s">
        <v>93</v>
      </c>
      <c r="BM90" s="156" t="s">
        <v>5257</v>
      </c>
    </row>
    <row r="91" spans="1:65" s="2" customFormat="1" ht="409.6">
      <c r="A91" s="34"/>
      <c r="B91" s="144"/>
      <c r="C91" s="145" t="s">
        <v>80</v>
      </c>
      <c r="D91" s="145" t="s">
        <v>157</v>
      </c>
      <c r="E91" s="146" t="s">
        <v>5258</v>
      </c>
      <c r="F91" s="214" t="s">
        <v>5259</v>
      </c>
      <c r="G91" s="148" t="s">
        <v>192</v>
      </c>
      <c r="H91" s="149">
        <v>6</v>
      </c>
      <c r="I91" s="150"/>
      <c r="J91" s="151">
        <f>ROUND(I91*H91,2)</f>
        <v>0</v>
      </c>
      <c r="K91" s="147" t="s">
        <v>3</v>
      </c>
      <c r="L91" s="35"/>
      <c r="M91" s="152" t="s">
        <v>3</v>
      </c>
      <c r="N91" s="153" t="s">
        <v>43</v>
      </c>
      <c r="O91" s="55"/>
      <c r="P91" s="154">
        <f>O91*H91</f>
        <v>0</v>
      </c>
      <c r="Q91" s="154">
        <v>0</v>
      </c>
      <c r="R91" s="154">
        <f>Q91*H91</f>
        <v>0</v>
      </c>
      <c r="S91" s="154">
        <v>0</v>
      </c>
      <c r="T91" s="155">
        <f>S91*H91</f>
        <v>0</v>
      </c>
      <c r="U91" s="34"/>
      <c r="V91" s="34"/>
      <c r="W91" s="34"/>
      <c r="X91" s="34"/>
      <c r="Y91" s="34"/>
      <c r="Z91" s="34"/>
      <c r="AA91" s="34"/>
      <c r="AB91" s="34"/>
      <c r="AC91" s="34"/>
      <c r="AD91" s="34"/>
      <c r="AE91" s="34"/>
      <c r="AR91" s="156" t="s">
        <v>93</v>
      </c>
      <c r="AT91" s="156" t="s">
        <v>157</v>
      </c>
      <c r="AU91" s="156" t="s">
        <v>80</v>
      </c>
      <c r="AY91" s="19" t="s">
        <v>154</v>
      </c>
      <c r="BE91" s="157">
        <f>IF(N91="základní",J91,0)</f>
        <v>0</v>
      </c>
      <c r="BF91" s="157">
        <f>IF(N91="snížená",J91,0)</f>
        <v>0</v>
      </c>
      <c r="BG91" s="157">
        <f>IF(N91="zákl. přenesená",J91,0)</f>
        <v>0</v>
      </c>
      <c r="BH91" s="157">
        <f>IF(N91="sníž. přenesená",J91,0)</f>
        <v>0</v>
      </c>
      <c r="BI91" s="157">
        <f>IF(N91="nulová",J91,0)</f>
        <v>0</v>
      </c>
      <c r="BJ91" s="19" t="s">
        <v>15</v>
      </c>
      <c r="BK91" s="157">
        <f>ROUND(I91*H91,2)</f>
        <v>0</v>
      </c>
      <c r="BL91" s="19" t="s">
        <v>93</v>
      </c>
      <c r="BM91" s="156" t="s">
        <v>5260</v>
      </c>
    </row>
    <row r="92" spans="1:65" s="2" customFormat="1" ht="409.6">
      <c r="A92" s="34"/>
      <c r="B92" s="144"/>
      <c r="C92" s="145" t="s">
        <v>90</v>
      </c>
      <c r="D92" s="145" t="s">
        <v>157</v>
      </c>
      <c r="E92" s="146" t="s">
        <v>5261</v>
      </c>
      <c r="F92" s="214" t="s">
        <v>5262</v>
      </c>
      <c r="G92" s="148" t="s">
        <v>192</v>
      </c>
      <c r="H92" s="149">
        <v>7</v>
      </c>
      <c r="I92" s="150"/>
      <c r="J92" s="151">
        <f>ROUND(I92*H92,2)</f>
        <v>0</v>
      </c>
      <c r="K92" s="147" t="s">
        <v>3</v>
      </c>
      <c r="L92" s="35"/>
      <c r="M92" s="152" t="s">
        <v>3</v>
      </c>
      <c r="N92" s="153" t="s">
        <v>43</v>
      </c>
      <c r="O92" s="55"/>
      <c r="P92" s="154">
        <f>O92*H92</f>
        <v>0</v>
      </c>
      <c r="Q92" s="154">
        <v>0</v>
      </c>
      <c r="R92" s="154">
        <f>Q92*H92</f>
        <v>0</v>
      </c>
      <c r="S92" s="154">
        <v>0</v>
      </c>
      <c r="T92" s="155">
        <f>S92*H92</f>
        <v>0</v>
      </c>
      <c r="U92" s="34"/>
      <c r="V92" s="34"/>
      <c r="W92" s="34"/>
      <c r="X92" s="34"/>
      <c r="Y92" s="34"/>
      <c r="Z92" s="34"/>
      <c r="AA92" s="34"/>
      <c r="AB92" s="34"/>
      <c r="AC92" s="34"/>
      <c r="AD92" s="34"/>
      <c r="AE92" s="34"/>
      <c r="AR92" s="156" t="s">
        <v>93</v>
      </c>
      <c r="AT92" s="156" t="s">
        <v>157</v>
      </c>
      <c r="AU92" s="156" t="s">
        <v>80</v>
      </c>
      <c r="AY92" s="19" t="s">
        <v>154</v>
      </c>
      <c r="BE92" s="157">
        <f>IF(N92="základní",J92,0)</f>
        <v>0</v>
      </c>
      <c r="BF92" s="157">
        <f>IF(N92="snížená",J92,0)</f>
        <v>0</v>
      </c>
      <c r="BG92" s="157">
        <f>IF(N92="zákl. přenesená",J92,0)</f>
        <v>0</v>
      </c>
      <c r="BH92" s="157">
        <f>IF(N92="sníž. přenesená",J92,0)</f>
        <v>0</v>
      </c>
      <c r="BI92" s="157">
        <f>IF(N92="nulová",J92,0)</f>
        <v>0</v>
      </c>
      <c r="BJ92" s="19" t="s">
        <v>15</v>
      </c>
      <c r="BK92" s="157">
        <f>ROUND(I92*H92,2)</f>
        <v>0</v>
      </c>
      <c r="BL92" s="19" t="s">
        <v>93</v>
      </c>
      <c r="BM92" s="156" t="s">
        <v>5263</v>
      </c>
    </row>
    <row r="93" spans="1:65" s="2" customFormat="1" ht="409.6">
      <c r="A93" s="34"/>
      <c r="B93" s="144"/>
      <c r="C93" s="145" t="s">
        <v>93</v>
      </c>
      <c r="D93" s="145" t="s">
        <v>157</v>
      </c>
      <c r="E93" s="146" t="s">
        <v>5264</v>
      </c>
      <c r="F93" s="214" t="s">
        <v>5265</v>
      </c>
      <c r="G93" s="148" t="s">
        <v>192</v>
      </c>
      <c r="H93" s="149">
        <v>1</v>
      </c>
      <c r="I93" s="150"/>
      <c r="J93" s="151">
        <f>ROUND(I93*H93,2)</f>
        <v>0</v>
      </c>
      <c r="K93" s="147" t="s">
        <v>3</v>
      </c>
      <c r="L93" s="35"/>
      <c r="M93" s="187" t="s">
        <v>3</v>
      </c>
      <c r="N93" s="188" t="s">
        <v>43</v>
      </c>
      <c r="O93" s="189"/>
      <c r="P93" s="190">
        <f>O93*H93</f>
        <v>0</v>
      </c>
      <c r="Q93" s="190">
        <v>0</v>
      </c>
      <c r="R93" s="190">
        <f>Q93*H93</f>
        <v>0</v>
      </c>
      <c r="S93" s="190">
        <v>0</v>
      </c>
      <c r="T93" s="191">
        <f>S93*H93</f>
        <v>0</v>
      </c>
      <c r="U93" s="34"/>
      <c r="V93" s="34"/>
      <c r="W93" s="34"/>
      <c r="X93" s="34"/>
      <c r="Y93" s="34"/>
      <c r="Z93" s="34"/>
      <c r="AA93" s="34"/>
      <c r="AB93" s="34"/>
      <c r="AC93" s="34"/>
      <c r="AD93" s="34"/>
      <c r="AE93" s="34"/>
      <c r="AR93" s="156" t="s">
        <v>93</v>
      </c>
      <c r="AT93" s="156" t="s">
        <v>157</v>
      </c>
      <c r="AU93" s="156" t="s">
        <v>80</v>
      </c>
      <c r="AY93" s="19" t="s">
        <v>154</v>
      </c>
      <c r="BE93" s="157">
        <f>IF(N93="základní",J93,0)</f>
        <v>0</v>
      </c>
      <c r="BF93" s="157">
        <f>IF(N93="snížená",J93,0)</f>
        <v>0</v>
      </c>
      <c r="BG93" s="157">
        <f>IF(N93="zákl. přenesená",J93,0)</f>
        <v>0</v>
      </c>
      <c r="BH93" s="157">
        <f>IF(N93="sníž. přenesená",J93,0)</f>
        <v>0</v>
      </c>
      <c r="BI93" s="157">
        <f>IF(N93="nulová",J93,0)</f>
        <v>0</v>
      </c>
      <c r="BJ93" s="19" t="s">
        <v>15</v>
      </c>
      <c r="BK93" s="157">
        <f>ROUND(I93*H93,2)</f>
        <v>0</v>
      </c>
      <c r="BL93" s="19" t="s">
        <v>93</v>
      </c>
      <c r="BM93" s="156" t="s">
        <v>5266</v>
      </c>
    </row>
    <row r="94" spans="1:31" s="2" customFormat="1" ht="6.9" customHeight="1">
      <c r="A94" s="34"/>
      <c r="B94" s="44"/>
      <c r="C94" s="45"/>
      <c r="D94" s="45"/>
      <c r="E94" s="45"/>
      <c r="F94" s="45"/>
      <c r="G94" s="45"/>
      <c r="H94" s="45"/>
      <c r="I94" s="45"/>
      <c r="J94" s="45"/>
      <c r="K94" s="45"/>
      <c r="L94" s="35"/>
      <c r="M94" s="34"/>
      <c r="O94" s="34"/>
      <c r="P94" s="34"/>
      <c r="Q94" s="34"/>
      <c r="R94" s="34"/>
      <c r="S94" s="34"/>
      <c r="T94" s="34"/>
      <c r="U94" s="34"/>
      <c r="V94" s="34"/>
      <c r="W94" s="34"/>
      <c r="X94" s="34"/>
      <c r="Y94" s="34"/>
      <c r="Z94" s="34"/>
      <c r="AA94" s="34"/>
      <c r="AB94" s="34"/>
      <c r="AC94" s="34"/>
      <c r="AD94" s="34"/>
      <c r="AE94" s="34"/>
    </row>
  </sheetData>
  <autoFilter ref="C86:K93"/>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BM19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6" t="s">
        <v>6</v>
      </c>
      <c r="M2" s="311"/>
      <c r="N2" s="311"/>
      <c r="O2" s="311"/>
      <c r="P2" s="311"/>
      <c r="Q2" s="311"/>
      <c r="R2" s="311"/>
      <c r="S2" s="311"/>
      <c r="T2" s="311"/>
      <c r="U2" s="311"/>
      <c r="V2" s="311"/>
      <c r="AT2" s="19" t="s">
        <v>121</v>
      </c>
    </row>
    <row r="3" spans="2:46" s="1" customFormat="1" ht="6.9" customHeight="1">
      <c r="B3" s="20"/>
      <c r="C3" s="21"/>
      <c r="D3" s="21"/>
      <c r="E3" s="21"/>
      <c r="F3" s="21"/>
      <c r="G3" s="21"/>
      <c r="H3" s="21"/>
      <c r="I3" s="21"/>
      <c r="J3" s="21"/>
      <c r="K3" s="21"/>
      <c r="L3" s="22"/>
      <c r="AT3" s="19" t="s">
        <v>80</v>
      </c>
    </row>
    <row r="4" spans="2:46" s="1" customFormat="1" ht="24.9" customHeight="1">
      <c r="B4" s="22"/>
      <c r="D4" s="23" t="s">
        <v>125</v>
      </c>
      <c r="L4" s="22"/>
      <c r="M4" s="95" t="s">
        <v>11</v>
      </c>
      <c r="AT4" s="19" t="s">
        <v>4</v>
      </c>
    </row>
    <row r="5" spans="2:12" s="1" customFormat="1" ht="6.9"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5250</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3033</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5267</v>
      </c>
      <c r="F11" s="344"/>
      <c r="G11" s="344"/>
      <c r="H11" s="344"/>
      <c r="I11" s="34"/>
      <c r="J11" s="34"/>
      <c r="K11" s="34"/>
      <c r="L11" s="96"/>
      <c r="S11" s="34"/>
      <c r="T11" s="34"/>
      <c r="U11" s="34"/>
      <c r="V11" s="34"/>
      <c r="W11" s="34"/>
      <c r="X11" s="34"/>
      <c r="Y11" s="34"/>
      <c r="Z11" s="34"/>
      <c r="AA11" s="34"/>
      <c r="AB11" s="34"/>
      <c r="AC11" s="34"/>
      <c r="AD11" s="34"/>
      <c r="AE11" s="34"/>
    </row>
    <row r="12" spans="1:31" s="2" customFormat="1" ht="10.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22</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8"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
        <v>3</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
        <v>27</v>
      </c>
      <c r="F17" s="34"/>
      <c r="G17" s="34"/>
      <c r="H17" s="34"/>
      <c r="I17" s="29" t="s">
        <v>28</v>
      </c>
      <c r="J17" s="27" t="s">
        <v>3</v>
      </c>
      <c r="K17" s="34"/>
      <c r="L17" s="96"/>
      <c r="S17" s="34"/>
      <c r="T17" s="34"/>
      <c r="U17" s="34"/>
      <c r="V17" s="34"/>
      <c r="W17" s="34"/>
      <c r="X17" s="34"/>
      <c r="Y17" s="34"/>
      <c r="Z17" s="34"/>
      <c r="AA17" s="34"/>
      <c r="AB17" s="34"/>
      <c r="AC17" s="34"/>
      <c r="AD17" s="34"/>
      <c r="AE17" s="34"/>
    </row>
    <row r="18" spans="1:31" s="2" customFormat="1" ht="6.9"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
        <v>3</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
        <v>32</v>
      </c>
      <c r="F23" s="34"/>
      <c r="G23" s="34"/>
      <c r="H23" s="34"/>
      <c r="I23" s="29" t="s">
        <v>28</v>
      </c>
      <c r="J23" s="27" t="s">
        <v>3</v>
      </c>
      <c r="K23" s="34"/>
      <c r="L23" s="96"/>
      <c r="S23" s="34"/>
      <c r="T23" s="34"/>
      <c r="U23" s="34"/>
      <c r="V23" s="34"/>
      <c r="W23" s="34"/>
      <c r="X23" s="34"/>
      <c r="Y23" s="34"/>
      <c r="Z23" s="34"/>
      <c r="AA23" s="34"/>
      <c r="AB23" s="34"/>
      <c r="AC23" s="34"/>
      <c r="AD23" s="34"/>
      <c r="AE23" s="34"/>
    </row>
    <row r="24" spans="1:31" s="2" customFormat="1" ht="6.9"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ROUND(J89,2)</f>
        <v>0</v>
      </c>
      <c r="K32" s="34"/>
      <c r="L32" s="96"/>
      <c r="S32" s="34"/>
      <c r="T32" s="34"/>
      <c r="U32" s="34"/>
      <c r="V32" s="34"/>
      <c r="W32" s="34"/>
      <c r="X32" s="34"/>
      <c r="Y32" s="34"/>
      <c r="Z32" s="34"/>
      <c r="AA32" s="34"/>
      <c r="AB32" s="34"/>
      <c r="AC32" s="34"/>
      <c r="AD32" s="34"/>
      <c r="AE32" s="34"/>
    </row>
    <row r="33" spans="1:31" s="2" customFormat="1" ht="6.9"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 customHeight="1">
      <c r="A35" s="34"/>
      <c r="B35" s="35"/>
      <c r="C35" s="34"/>
      <c r="D35" s="101" t="s">
        <v>42</v>
      </c>
      <c r="E35" s="29" t="s">
        <v>43</v>
      </c>
      <c r="F35" s="102">
        <f>ROUND((SUM(BE89:BE192)),2)</f>
        <v>0</v>
      </c>
      <c r="G35" s="34"/>
      <c r="H35" s="34"/>
      <c r="I35" s="103">
        <v>0.21</v>
      </c>
      <c r="J35" s="102">
        <f>ROUND(((SUM(BE89:BE192))*I35),2)</f>
        <v>0</v>
      </c>
      <c r="K35" s="34"/>
      <c r="L35" s="96"/>
      <c r="S35" s="34"/>
      <c r="T35" s="34"/>
      <c r="U35" s="34"/>
      <c r="V35" s="34"/>
      <c r="W35" s="34"/>
      <c r="X35" s="34"/>
      <c r="Y35" s="34"/>
      <c r="Z35" s="34"/>
      <c r="AA35" s="34"/>
      <c r="AB35" s="34"/>
      <c r="AC35" s="34"/>
      <c r="AD35" s="34"/>
      <c r="AE35" s="34"/>
    </row>
    <row r="36" spans="1:31" s="2" customFormat="1" ht="14.4" customHeight="1">
      <c r="A36" s="34"/>
      <c r="B36" s="35"/>
      <c r="C36" s="34"/>
      <c r="D36" s="34"/>
      <c r="E36" s="29" t="s">
        <v>44</v>
      </c>
      <c r="F36" s="102">
        <f>ROUND((SUM(BF89:BF192)),2)</f>
        <v>0</v>
      </c>
      <c r="G36" s="34"/>
      <c r="H36" s="34"/>
      <c r="I36" s="103">
        <v>0.15</v>
      </c>
      <c r="J36" s="102">
        <f>ROUND(((SUM(BF89:BF192))*I36),2)</f>
        <v>0</v>
      </c>
      <c r="K36" s="34"/>
      <c r="L36" s="96"/>
      <c r="S36" s="34"/>
      <c r="T36" s="34"/>
      <c r="U36" s="34"/>
      <c r="V36" s="34"/>
      <c r="W36" s="34"/>
      <c r="X36" s="34"/>
      <c r="Y36" s="34"/>
      <c r="Z36" s="34"/>
      <c r="AA36" s="34"/>
      <c r="AB36" s="34"/>
      <c r="AC36" s="34"/>
      <c r="AD36" s="34"/>
      <c r="AE36" s="34"/>
    </row>
    <row r="37" spans="1:31" s="2" customFormat="1" ht="14.4" customHeight="1" hidden="1">
      <c r="A37" s="34"/>
      <c r="B37" s="35"/>
      <c r="C37" s="34"/>
      <c r="D37" s="34"/>
      <c r="E37" s="29" t="s">
        <v>45</v>
      </c>
      <c r="F37" s="102">
        <f>ROUND((SUM(BG89:BG192)),2)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 customHeight="1" hidden="1">
      <c r="A38" s="34"/>
      <c r="B38" s="35"/>
      <c r="C38" s="34"/>
      <c r="D38" s="34"/>
      <c r="E38" s="29" t="s">
        <v>46</v>
      </c>
      <c r="F38" s="102">
        <f>ROUND((SUM(BH89:BH192)),2)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 customHeight="1" hidden="1">
      <c r="A39" s="34"/>
      <c r="B39" s="35"/>
      <c r="C39" s="34"/>
      <c r="D39" s="34"/>
      <c r="E39" s="29" t="s">
        <v>47</v>
      </c>
      <c r="F39" s="102">
        <f>ROUND((SUM(BI89:BI192)),2)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5250</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3033</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2 - Rozvody medicinálních plynů</v>
      </c>
      <c r="F54" s="344"/>
      <c r="G54" s="344"/>
      <c r="H54" s="344"/>
      <c r="I54" s="34"/>
      <c r="J54" s="34"/>
      <c r="K54" s="34"/>
      <c r="L54" s="96"/>
      <c r="S54" s="34"/>
      <c r="T54" s="34"/>
      <c r="U54" s="34"/>
      <c r="V54" s="34"/>
      <c r="W54" s="34"/>
      <c r="X54" s="34"/>
      <c r="Y54" s="34"/>
      <c r="Z54" s="34"/>
      <c r="AA54" s="34"/>
      <c r="AB54" s="34"/>
      <c r="AC54" s="34"/>
      <c r="AD54" s="34"/>
      <c r="AE54" s="34"/>
    </row>
    <row r="55" spans="1:31" s="2" customFormat="1" ht="6.9"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Plzeňská 929, 339 01 Klatovy</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15"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15"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8" customHeight="1">
      <c r="A63" s="34"/>
      <c r="B63" s="35"/>
      <c r="C63" s="112" t="s">
        <v>70</v>
      </c>
      <c r="D63" s="34"/>
      <c r="E63" s="34"/>
      <c r="F63" s="34"/>
      <c r="G63" s="34"/>
      <c r="H63" s="34"/>
      <c r="I63" s="34"/>
      <c r="J63" s="68">
        <f>J89</f>
        <v>0</v>
      </c>
      <c r="K63" s="34"/>
      <c r="L63" s="96"/>
      <c r="S63" s="34"/>
      <c r="T63" s="34"/>
      <c r="U63" s="34"/>
      <c r="V63" s="34"/>
      <c r="W63" s="34"/>
      <c r="X63" s="34"/>
      <c r="Y63" s="34"/>
      <c r="Z63" s="34"/>
      <c r="AA63" s="34"/>
      <c r="AB63" s="34"/>
      <c r="AC63" s="34"/>
      <c r="AD63" s="34"/>
      <c r="AE63" s="34"/>
      <c r="AU63" s="19" t="s">
        <v>131</v>
      </c>
    </row>
    <row r="64" spans="2:12" s="9" customFormat="1" ht="24.9" customHeight="1">
      <c r="B64" s="113"/>
      <c r="D64" s="114" t="s">
        <v>292</v>
      </c>
      <c r="E64" s="115"/>
      <c r="F64" s="115"/>
      <c r="G64" s="115"/>
      <c r="H64" s="115"/>
      <c r="I64" s="115"/>
      <c r="J64" s="116">
        <f>J90</f>
        <v>0</v>
      </c>
      <c r="L64" s="113"/>
    </row>
    <row r="65" spans="2:12" s="10" customFormat="1" ht="19.95" customHeight="1">
      <c r="B65" s="117"/>
      <c r="D65" s="118" t="s">
        <v>5268</v>
      </c>
      <c r="E65" s="119"/>
      <c r="F65" s="119"/>
      <c r="G65" s="119"/>
      <c r="H65" s="119"/>
      <c r="I65" s="119"/>
      <c r="J65" s="120">
        <f>J91</f>
        <v>0</v>
      </c>
      <c r="L65" s="117"/>
    </row>
    <row r="66" spans="2:12" s="10" customFormat="1" ht="19.95" customHeight="1">
      <c r="B66" s="117"/>
      <c r="D66" s="118" t="s">
        <v>5269</v>
      </c>
      <c r="E66" s="119"/>
      <c r="F66" s="119"/>
      <c r="G66" s="119"/>
      <c r="H66" s="119"/>
      <c r="I66" s="119"/>
      <c r="J66" s="120">
        <f>J170</f>
        <v>0</v>
      </c>
      <c r="L66" s="117"/>
    </row>
    <row r="67" spans="2:12" s="10" customFormat="1" ht="19.95" customHeight="1">
      <c r="B67" s="117"/>
      <c r="D67" s="118" t="s">
        <v>5270</v>
      </c>
      <c r="E67" s="119"/>
      <c r="F67" s="119"/>
      <c r="G67" s="119"/>
      <c r="H67" s="119"/>
      <c r="I67" s="119"/>
      <c r="J67" s="120">
        <f>J189</f>
        <v>0</v>
      </c>
      <c r="L67" s="117"/>
    </row>
    <row r="68" spans="1:31" s="2" customFormat="1" ht="21.75" customHeight="1">
      <c r="A68" s="34"/>
      <c r="B68" s="35"/>
      <c r="C68" s="34"/>
      <c r="D68" s="34"/>
      <c r="E68" s="34"/>
      <c r="F68" s="34"/>
      <c r="G68" s="34"/>
      <c r="H68" s="34"/>
      <c r="I68" s="34"/>
      <c r="J68" s="34"/>
      <c r="K68" s="34"/>
      <c r="L68" s="96"/>
      <c r="S68" s="34"/>
      <c r="T68" s="34"/>
      <c r="U68" s="34"/>
      <c r="V68" s="34"/>
      <c r="W68" s="34"/>
      <c r="X68" s="34"/>
      <c r="Y68" s="34"/>
      <c r="Z68" s="34"/>
      <c r="AA68" s="34"/>
      <c r="AB68" s="34"/>
      <c r="AC68" s="34"/>
      <c r="AD68" s="34"/>
      <c r="AE68" s="34"/>
    </row>
    <row r="69" spans="1:31" s="2" customFormat="1" ht="6.9" customHeight="1">
      <c r="A69" s="34"/>
      <c r="B69" s="44"/>
      <c r="C69" s="45"/>
      <c r="D69" s="45"/>
      <c r="E69" s="45"/>
      <c r="F69" s="45"/>
      <c r="G69" s="45"/>
      <c r="H69" s="45"/>
      <c r="I69" s="45"/>
      <c r="J69" s="45"/>
      <c r="K69" s="45"/>
      <c r="L69" s="96"/>
      <c r="S69" s="34"/>
      <c r="T69" s="34"/>
      <c r="U69" s="34"/>
      <c r="V69" s="34"/>
      <c r="W69" s="34"/>
      <c r="X69" s="34"/>
      <c r="Y69" s="34"/>
      <c r="Z69" s="34"/>
      <c r="AA69" s="34"/>
      <c r="AB69" s="34"/>
      <c r="AC69" s="34"/>
      <c r="AD69" s="34"/>
      <c r="AE69" s="34"/>
    </row>
    <row r="73" spans="1:31" s="2" customFormat="1" ht="6.9" customHeight="1">
      <c r="A73" s="34"/>
      <c r="B73" s="46"/>
      <c r="C73" s="47"/>
      <c r="D73" s="47"/>
      <c r="E73" s="47"/>
      <c r="F73" s="47"/>
      <c r="G73" s="47"/>
      <c r="H73" s="47"/>
      <c r="I73" s="47"/>
      <c r="J73" s="47"/>
      <c r="K73" s="47"/>
      <c r="L73" s="96"/>
      <c r="S73" s="34"/>
      <c r="T73" s="34"/>
      <c r="U73" s="34"/>
      <c r="V73" s="34"/>
      <c r="W73" s="34"/>
      <c r="X73" s="34"/>
      <c r="Y73" s="34"/>
      <c r="Z73" s="34"/>
      <c r="AA73" s="34"/>
      <c r="AB73" s="34"/>
      <c r="AC73" s="34"/>
      <c r="AD73" s="34"/>
      <c r="AE73" s="34"/>
    </row>
    <row r="74" spans="1:31" s="2" customFormat="1" ht="24.9" customHeight="1">
      <c r="A74" s="34"/>
      <c r="B74" s="35"/>
      <c r="C74" s="23" t="s">
        <v>139</v>
      </c>
      <c r="D74" s="34"/>
      <c r="E74" s="34"/>
      <c r="F74" s="34"/>
      <c r="G74" s="34"/>
      <c r="H74" s="34"/>
      <c r="I74" s="34"/>
      <c r="J74" s="34"/>
      <c r="K74" s="34"/>
      <c r="L74" s="96"/>
      <c r="S74" s="34"/>
      <c r="T74" s="34"/>
      <c r="U74" s="34"/>
      <c r="V74" s="34"/>
      <c r="W74" s="34"/>
      <c r="X74" s="34"/>
      <c r="Y74" s="34"/>
      <c r="Z74" s="34"/>
      <c r="AA74" s="34"/>
      <c r="AB74" s="34"/>
      <c r="AC74" s="34"/>
      <c r="AD74" s="34"/>
      <c r="AE74" s="34"/>
    </row>
    <row r="75" spans="1:31" s="2" customFormat="1" ht="6.9" customHeight="1">
      <c r="A75" s="34"/>
      <c r="B75" s="35"/>
      <c r="C75" s="34"/>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12" customHeight="1">
      <c r="A76" s="34"/>
      <c r="B76" s="35"/>
      <c r="C76" s="29" t="s">
        <v>17</v>
      </c>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16.5" customHeight="1">
      <c r="A77" s="34"/>
      <c r="B77" s="35"/>
      <c r="C77" s="34"/>
      <c r="D77" s="34"/>
      <c r="E77" s="342" t="str">
        <f>E7</f>
        <v>Nové dialyzační středisko</v>
      </c>
      <c r="F77" s="343"/>
      <c r="G77" s="343"/>
      <c r="H77" s="343"/>
      <c r="I77" s="34"/>
      <c r="J77" s="34"/>
      <c r="K77" s="34"/>
      <c r="L77" s="96"/>
      <c r="S77" s="34"/>
      <c r="T77" s="34"/>
      <c r="U77" s="34"/>
      <c r="V77" s="34"/>
      <c r="W77" s="34"/>
      <c r="X77" s="34"/>
      <c r="Y77" s="34"/>
      <c r="Z77" s="34"/>
      <c r="AA77" s="34"/>
      <c r="AB77" s="34"/>
      <c r="AC77" s="34"/>
      <c r="AD77" s="34"/>
      <c r="AE77" s="34"/>
    </row>
    <row r="78" spans="2:12" s="1" customFormat="1" ht="12" customHeight="1">
      <c r="B78" s="22"/>
      <c r="C78" s="29" t="s">
        <v>126</v>
      </c>
      <c r="L78" s="22"/>
    </row>
    <row r="79" spans="1:31" s="2" customFormat="1" ht="16.5" customHeight="1">
      <c r="A79" s="34"/>
      <c r="B79" s="35"/>
      <c r="C79" s="34"/>
      <c r="D79" s="34"/>
      <c r="E79" s="342" t="s">
        <v>5250</v>
      </c>
      <c r="F79" s="344"/>
      <c r="G79" s="344"/>
      <c r="H79" s="344"/>
      <c r="I79" s="34"/>
      <c r="J79" s="34"/>
      <c r="K79" s="34"/>
      <c r="L79" s="96"/>
      <c r="S79" s="34"/>
      <c r="T79" s="34"/>
      <c r="U79" s="34"/>
      <c r="V79" s="34"/>
      <c r="W79" s="34"/>
      <c r="X79" s="34"/>
      <c r="Y79" s="34"/>
      <c r="Z79" s="34"/>
      <c r="AA79" s="34"/>
      <c r="AB79" s="34"/>
      <c r="AC79" s="34"/>
      <c r="AD79" s="34"/>
      <c r="AE79" s="34"/>
    </row>
    <row r="80" spans="1:31" s="2" customFormat="1" ht="12" customHeight="1">
      <c r="A80" s="34"/>
      <c r="B80" s="35"/>
      <c r="C80" s="29" t="s">
        <v>3033</v>
      </c>
      <c r="D80" s="34"/>
      <c r="E80" s="34"/>
      <c r="F80" s="34"/>
      <c r="G80" s="34"/>
      <c r="H80" s="34"/>
      <c r="I80" s="34"/>
      <c r="J80" s="34"/>
      <c r="K80" s="34"/>
      <c r="L80" s="96"/>
      <c r="S80" s="34"/>
      <c r="T80" s="34"/>
      <c r="U80" s="34"/>
      <c r="V80" s="34"/>
      <c r="W80" s="34"/>
      <c r="X80" s="34"/>
      <c r="Y80" s="34"/>
      <c r="Z80" s="34"/>
      <c r="AA80" s="34"/>
      <c r="AB80" s="34"/>
      <c r="AC80" s="34"/>
      <c r="AD80" s="34"/>
      <c r="AE80" s="34"/>
    </row>
    <row r="81" spans="1:31" s="2" customFormat="1" ht="16.5" customHeight="1">
      <c r="A81" s="34"/>
      <c r="B81" s="35"/>
      <c r="C81" s="34"/>
      <c r="D81" s="34"/>
      <c r="E81" s="304" t="str">
        <f>E11</f>
        <v>2 - Rozvody medicinálních plynů</v>
      </c>
      <c r="F81" s="344"/>
      <c r="G81" s="344"/>
      <c r="H81" s="344"/>
      <c r="I81" s="34"/>
      <c r="J81" s="34"/>
      <c r="K81" s="34"/>
      <c r="L81" s="96"/>
      <c r="S81" s="34"/>
      <c r="T81" s="34"/>
      <c r="U81" s="34"/>
      <c r="V81" s="34"/>
      <c r="W81" s="34"/>
      <c r="X81" s="34"/>
      <c r="Y81" s="34"/>
      <c r="Z81" s="34"/>
      <c r="AA81" s="34"/>
      <c r="AB81" s="34"/>
      <c r="AC81" s="34"/>
      <c r="AD81" s="34"/>
      <c r="AE81" s="34"/>
    </row>
    <row r="82" spans="1:31" s="2" customFormat="1" ht="6.9" customHeight="1">
      <c r="A82" s="34"/>
      <c r="B82" s="35"/>
      <c r="C82" s="34"/>
      <c r="D82" s="34"/>
      <c r="E82" s="34"/>
      <c r="F82" s="34"/>
      <c r="G82" s="34"/>
      <c r="H82" s="34"/>
      <c r="I82" s="34"/>
      <c r="J82" s="34"/>
      <c r="K82" s="34"/>
      <c r="L82" s="96"/>
      <c r="S82" s="34"/>
      <c r="T82" s="34"/>
      <c r="U82" s="34"/>
      <c r="V82" s="34"/>
      <c r="W82" s="34"/>
      <c r="X82" s="34"/>
      <c r="Y82" s="34"/>
      <c r="Z82" s="34"/>
      <c r="AA82" s="34"/>
      <c r="AB82" s="34"/>
      <c r="AC82" s="34"/>
      <c r="AD82" s="34"/>
      <c r="AE82" s="34"/>
    </row>
    <row r="83" spans="1:31" s="2" customFormat="1" ht="12" customHeight="1">
      <c r="A83" s="34"/>
      <c r="B83" s="35"/>
      <c r="C83" s="29" t="s">
        <v>21</v>
      </c>
      <c r="D83" s="34"/>
      <c r="E83" s="34"/>
      <c r="F83" s="27" t="str">
        <f>F14</f>
        <v>Plzeňská 929, 339 01 Klatovy</v>
      </c>
      <c r="G83" s="34"/>
      <c r="H83" s="34"/>
      <c r="I83" s="29" t="s">
        <v>23</v>
      </c>
      <c r="J83" s="52" t="str">
        <f>IF(J14="","",J14)</f>
        <v>7. 11. 2021</v>
      </c>
      <c r="K83" s="34"/>
      <c r="L83" s="96"/>
      <c r="S83" s="34"/>
      <c r="T83" s="34"/>
      <c r="U83" s="34"/>
      <c r="V83" s="34"/>
      <c r="W83" s="34"/>
      <c r="X83" s="34"/>
      <c r="Y83" s="34"/>
      <c r="Z83" s="34"/>
      <c r="AA83" s="34"/>
      <c r="AB83" s="34"/>
      <c r="AC83" s="34"/>
      <c r="AD83" s="34"/>
      <c r="AE83" s="34"/>
    </row>
    <row r="84" spans="1:31" s="2" customFormat="1" ht="6.9" customHeight="1">
      <c r="A84" s="34"/>
      <c r="B84" s="35"/>
      <c r="C84" s="34"/>
      <c r="D84" s="34"/>
      <c r="E84" s="34"/>
      <c r="F84" s="34"/>
      <c r="G84" s="34"/>
      <c r="H84" s="34"/>
      <c r="I84" s="34"/>
      <c r="J84" s="34"/>
      <c r="K84" s="34"/>
      <c r="L84" s="96"/>
      <c r="S84" s="34"/>
      <c r="T84" s="34"/>
      <c r="U84" s="34"/>
      <c r="V84" s="34"/>
      <c r="W84" s="34"/>
      <c r="X84" s="34"/>
      <c r="Y84" s="34"/>
      <c r="Z84" s="34"/>
      <c r="AA84" s="34"/>
      <c r="AB84" s="34"/>
      <c r="AC84" s="34"/>
      <c r="AD84" s="34"/>
      <c r="AE84" s="34"/>
    </row>
    <row r="85" spans="1:31" s="2" customFormat="1" ht="15.15" customHeight="1">
      <c r="A85" s="34"/>
      <c r="B85" s="35"/>
      <c r="C85" s="29" t="s">
        <v>25</v>
      </c>
      <c r="D85" s="34"/>
      <c r="E85" s="34"/>
      <c r="F85" s="27" t="str">
        <f>E17</f>
        <v>Klatovská nemocnice, a. s.</v>
      </c>
      <c r="G85" s="34"/>
      <c r="H85" s="34"/>
      <c r="I85" s="29" t="s">
        <v>31</v>
      </c>
      <c r="J85" s="32" t="str">
        <f>E23</f>
        <v>AGP nova spol. s r.o.</v>
      </c>
      <c r="K85" s="34"/>
      <c r="L85" s="96"/>
      <c r="S85" s="34"/>
      <c r="T85" s="34"/>
      <c r="U85" s="34"/>
      <c r="V85" s="34"/>
      <c r="W85" s="34"/>
      <c r="X85" s="34"/>
      <c r="Y85" s="34"/>
      <c r="Z85" s="34"/>
      <c r="AA85" s="34"/>
      <c r="AB85" s="34"/>
      <c r="AC85" s="34"/>
      <c r="AD85" s="34"/>
      <c r="AE85" s="34"/>
    </row>
    <row r="86" spans="1:31" s="2" customFormat="1" ht="15.15" customHeight="1">
      <c r="A86" s="34"/>
      <c r="B86" s="35"/>
      <c r="C86" s="29" t="s">
        <v>29</v>
      </c>
      <c r="D86" s="34"/>
      <c r="E86" s="34"/>
      <c r="F86" s="27" t="str">
        <f>IF(E20="","",E20)</f>
        <v>Vyplň údaj</v>
      </c>
      <c r="G86" s="34"/>
      <c r="H86" s="34"/>
      <c r="I86" s="29" t="s">
        <v>34</v>
      </c>
      <c r="J86" s="32" t="str">
        <f>E26</f>
        <v xml:space="preserve"> </v>
      </c>
      <c r="K86" s="34"/>
      <c r="L86" s="96"/>
      <c r="S86" s="34"/>
      <c r="T86" s="34"/>
      <c r="U86" s="34"/>
      <c r="V86" s="34"/>
      <c r="W86" s="34"/>
      <c r="X86" s="34"/>
      <c r="Y86" s="34"/>
      <c r="Z86" s="34"/>
      <c r="AA86" s="34"/>
      <c r="AB86" s="34"/>
      <c r="AC86" s="34"/>
      <c r="AD86" s="34"/>
      <c r="AE86" s="34"/>
    </row>
    <row r="87" spans="1:31" s="2" customFormat="1" ht="10.35" customHeight="1">
      <c r="A87" s="34"/>
      <c r="B87" s="35"/>
      <c r="C87" s="34"/>
      <c r="D87" s="34"/>
      <c r="E87" s="34"/>
      <c r="F87" s="34"/>
      <c r="G87" s="34"/>
      <c r="H87" s="34"/>
      <c r="I87" s="34"/>
      <c r="J87" s="34"/>
      <c r="K87" s="34"/>
      <c r="L87" s="96"/>
      <c r="S87" s="34"/>
      <c r="T87" s="34"/>
      <c r="U87" s="34"/>
      <c r="V87" s="34"/>
      <c r="W87" s="34"/>
      <c r="X87" s="34"/>
      <c r="Y87" s="34"/>
      <c r="Z87" s="34"/>
      <c r="AA87" s="34"/>
      <c r="AB87" s="34"/>
      <c r="AC87" s="34"/>
      <c r="AD87" s="34"/>
      <c r="AE87" s="34"/>
    </row>
    <row r="88" spans="1:31" s="11" customFormat="1" ht="29.25" customHeight="1">
      <c r="A88" s="121"/>
      <c r="B88" s="122"/>
      <c r="C88" s="123" t="s">
        <v>140</v>
      </c>
      <c r="D88" s="124" t="s">
        <v>57</v>
      </c>
      <c r="E88" s="124" t="s">
        <v>53</v>
      </c>
      <c r="F88" s="124" t="s">
        <v>54</v>
      </c>
      <c r="G88" s="124" t="s">
        <v>141</v>
      </c>
      <c r="H88" s="124" t="s">
        <v>142</v>
      </c>
      <c r="I88" s="124" t="s">
        <v>143</v>
      </c>
      <c r="J88" s="124" t="s">
        <v>130</v>
      </c>
      <c r="K88" s="125" t="s">
        <v>144</v>
      </c>
      <c r="L88" s="126"/>
      <c r="M88" s="59" t="s">
        <v>3</v>
      </c>
      <c r="N88" s="60" t="s">
        <v>42</v>
      </c>
      <c r="O88" s="60" t="s">
        <v>145</v>
      </c>
      <c r="P88" s="60" t="s">
        <v>146</v>
      </c>
      <c r="Q88" s="60" t="s">
        <v>147</v>
      </c>
      <c r="R88" s="60" t="s">
        <v>148</v>
      </c>
      <c r="S88" s="60" t="s">
        <v>149</v>
      </c>
      <c r="T88" s="61" t="s">
        <v>150</v>
      </c>
      <c r="U88" s="121"/>
      <c r="V88" s="121"/>
      <c r="W88" s="121"/>
      <c r="X88" s="121"/>
      <c r="Y88" s="121"/>
      <c r="Z88" s="121"/>
      <c r="AA88" s="121"/>
      <c r="AB88" s="121"/>
      <c r="AC88" s="121"/>
      <c r="AD88" s="121"/>
      <c r="AE88" s="121"/>
    </row>
    <row r="89" spans="1:63" s="2" customFormat="1" ht="22.8" customHeight="1">
      <c r="A89" s="34"/>
      <c r="B89" s="35"/>
      <c r="C89" s="66" t="s">
        <v>151</v>
      </c>
      <c r="D89" s="34"/>
      <c r="E89" s="34"/>
      <c r="F89" s="34"/>
      <c r="G89" s="34"/>
      <c r="H89" s="34"/>
      <c r="I89" s="34"/>
      <c r="J89" s="127">
        <f>BK89</f>
        <v>0</v>
      </c>
      <c r="K89" s="34"/>
      <c r="L89" s="35"/>
      <c r="M89" s="62"/>
      <c r="N89" s="53"/>
      <c r="O89" s="63"/>
      <c r="P89" s="128">
        <f>P90</f>
        <v>0</v>
      </c>
      <c r="Q89" s="63"/>
      <c r="R89" s="128">
        <f>R90</f>
        <v>0</v>
      </c>
      <c r="S89" s="63"/>
      <c r="T89" s="129">
        <f>T90</f>
        <v>0</v>
      </c>
      <c r="U89" s="34"/>
      <c r="V89" s="34"/>
      <c r="W89" s="34"/>
      <c r="X89" s="34"/>
      <c r="Y89" s="34"/>
      <c r="Z89" s="34"/>
      <c r="AA89" s="34"/>
      <c r="AB89" s="34"/>
      <c r="AC89" s="34"/>
      <c r="AD89" s="34"/>
      <c r="AE89" s="34"/>
      <c r="AT89" s="19" t="s">
        <v>71</v>
      </c>
      <c r="AU89" s="19" t="s">
        <v>131</v>
      </c>
      <c r="BK89" s="130">
        <f>BK90</f>
        <v>0</v>
      </c>
    </row>
    <row r="90" spans="2:63" s="12" customFormat="1" ht="25.95" customHeight="1">
      <c r="B90" s="131"/>
      <c r="D90" s="132" t="s">
        <v>71</v>
      </c>
      <c r="E90" s="133" t="s">
        <v>1822</v>
      </c>
      <c r="F90" s="133" t="s">
        <v>1823</v>
      </c>
      <c r="I90" s="134"/>
      <c r="J90" s="135">
        <f>BK90</f>
        <v>0</v>
      </c>
      <c r="L90" s="131"/>
      <c r="M90" s="136"/>
      <c r="N90" s="137"/>
      <c r="O90" s="137"/>
      <c r="P90" s="138">
        <f>P91+P170+P189</f>
        <v>0</v>
      </c>
      <c r="Q90" s="137"/>
      <c r="R90" s="138">
        <f>R91+R170+R189</f>
        <v>0</v>
      </c>
      <c r="S90" s="137"/>
      <c r="T90" s="139">
        <f>T91+T170+T189</f>
        <v>0</v>
      </c>
      <c r="AR90" s="132" t="s">
        <v>80</v>
      </c>
      <c r="AT90" s="140" t="s">
        <v>71</v>
      </c>
      <c r="AU90" s="140" t="s">
        <v>72</v>
      </c>
      <c r="AY90" s="132" t="s">
        <v>154</v>
      </c>
      <c r="BK90" s="141">
        <f>BK91+BK170+BK189</f>
        <v>0</v>
      </c>
    </row>
    <row r="91" spans="2:63" s="12" customFormat="1" ht="22.8" customHeight="1">
      <c r="B91" s="131"/>
      <c r="D91" s="132" t="s">
        <v>71</v>
      </c>
      <c r="E91" s="142" t="s">
        <v>3051</v>
      </c>
      <c r="F91" s="142" t="s">
        <v>5271</v>
      </c>
      <c r="I91" s="134"/>
      <c r="J91" s="143">
        <f>BK91</f>
        <v>0</v>
      </c>
      <c r="L91" s="131"/>
      <c r="M91" s="136"/>
      <c r="N91" s="137"/>
      <c r="O91" s="137"/>
      <c r="P91" s="138">
        <f>SUM(P92:P169)</f>
        <v>0</v>
      </c>
      <c r="Q91" s="137"/>
      <c r="R91" s="138">
        <f>SUM(R92:R169)</f>
        <v>0</v>
      </c>
      <c r="S91" s="137"/>
      <c r="T91" s="139">
        <f>SUM(T92:T169)</f>
        <v>0</v>
      </c>
      <c r="AR91" s="132" t="s">
        <v>80</v>
      </c>
      <c r="AT91" s="140" t="s">
        <v>71</v>
      </c>
      <c r="AU91" s="140" t="s">
        <v>15</v>
      </c>
      <c r="AY91" s="132" t="s">
        <v>154</v>
      </c>
      <c r="BK91" s="141">
        <f>SUM(BK92:BK169)</f>
        <v>0</v>
      </c>
    </row>
    <row r="92" spans="1:65" s="2" customFormat="1" ht="16.5" customHeight="1">
      <c r="A92" s="34"/>
      <c r="B92" s="144"/>
      <c r="C92" s="145" t="s">
        <v>15</v>
      </c>
      <c r="D92" s="145" t="s">
        <v>157</v>
      </c>
      <c r="E92" s="146" t="s">
        <v>5272</v>
      </c>
      <c r="F92" s="147" t="s">
        <v>5273</v>
      </c>
      <c r="G92" s="148" t="s">
        <v>183</v>
      </c>
      <c r="H92" s="149">
        <v>54</v>
      </c>
      <c r="I92" s="150"/>
      <c r="J92" s="151">
        <f>ROUND(I92*H92,2)</f>
        <v>0</v>
      </c>
      <c r="K92" s="147" t="s">
        <v>3</v>
      </c>
      <c r="L92" s="35"/>
      <c r="M92" s="152" t="s">
        <v>3</v>
      </c>
      <c r="N92" s="153" t="s">
        <v>43</v>
      </c>
      <c r="O92" s="55"/>
      <c r="P92" s="154">
        <f>O92*H92</f>
        <v>0</v>
      </c>
      <c r="Q92" s="154">
        <v>0</v>
      </c>
      <c r="R92" s="154">
        <f>Q92*H92</f>
        <v>0</v>
      </c>
      <c r="S92" s="154">
        <v>0</v>
      </c>
      <c r="T92" s="155">
        <f>S92*H92</f>
        <v>0</v>
      </c>
      <c r="U92" s="34"/>
      <c r="V92" s="34"/>
      <c r="W92" s="34"/>
      <c r="X92" s="34"/>
      <c r="Y92" s="34"/>
      <c r="Z92" s="34"/>
      <c r="AA92" s="34"/>
      <c r="AB92" s="34"/>
      <c r="AC92" s="34"/>
      <c r="AD92" s="34"/>
      <c r="AE92" s="34"/>
      <c r="AR92" s="156" t="s">
        <v>180</v>
      </c>
      <c r="AT92" s="156" t="s">
        <v>157</v>
      </c>
      <c r="AU92" s="156" t="s">
        <v>80</v>
      </c>
      <c r="AY92" s="19" t="s">
        <v>154</v>
      </c>
      <c r="BE92" s="157">
        <f>IF(N92="základní",J92,0)</f>
        <v>0</v>
      </c>
      <c r="BF92" s="157">
        <f>IF(N92="snížená",J92,0)</f>
        <v>0</v>
      </c>
      <c r="BG92" s="157">
        <f>IF(N92="zákl. přenesená",J92,0)</f>
        <v>0</v>
      </c>
      <c r="BH92" s="157">
        <f>IF(N92="sníž. přenesená",J92,0)</f>
        <v>0</v>
      </c>
      <c r="BI92" s="157">
        <f>IF(N92="nulová",J92,0)</f>
        <v>0</v>
      </c>
      <c r="BJ92" s="19" t="s">
        <v>15</v>
      </c>
      <c r="BK92" s="157">
        <f>ROUND(I92*H92,2)</f>
        <v>0</v>
      </c>
      <c r="BL92" s="19" t="s">
        <v>180</v>
      </c>
      <c r="BM92" s="156" t="s">
        <v>5274</v>
      </c>
    </row>
    <row r="93" spans="2:51" s="13" customFormat="1" ht="10.2">
      <c r="B93" s="163"/>
      <c r="D93" s="164" t="s">
        <v>170</v>
      </c>
      <c r="E93" s="165" t="s">
        <v>3</v>
      </c>
      <c r="F93" s="166" t="s">
        <v>5275</v>
      </c>
      <c r="H93" s="165" t="s">
        <v>3</v>
      </c>
      <c r="I93" s="167"/>
      <c r="L93" s="163"/>
      <c r="M93" s="168"/>
      <c r="N93" s="169"/>
      <c r="O93" s="169"/>
      <c r="P93" s="169"/>
      <c r="Q93" s="169"/>
      <c r="R93" s="169"/>
      <c r="S93" s="169"/>
      <c r="T93" s="170"/>
      <c r="AT93" s="165" t="s">
        <v>170</v>
      </c>
      <c r="AU93" s="165" t="s">
        <v>80</v>
      </c>
      <c r="AV93" s="13" t="s">
        <v>15</v>
      </c>
      <c r="AW93" s="13" t="s">
        <v>33</v>
      </c>
      <c r="AX93" s="13" t="s">
        <v>72</v>
      </c>
      <c r="AY93" s="165" t="s">
        <v>154</v>
      </c>
    </row>
    <row r="94" spans="2:51" s="14" customFormat="1" ht="10.2">
      <c r="B94" s="171"/>
      <c r="D94" s="164" t="s">
        <v>170</v>
      </c>
      <c r="E94" s="172" t="s">
        <v>3</v>
      </c>
      <c r="F94" s="173" t="s">
        <v>5276</v>
      </c>
      <c r="H94" s="174">
        <v>54</v>
      </c>
      <c r="I94" s="175"/>
      <c r="L94" s="171"/>
      <c r="M94" s="176"/>
      <c r="N94" s="177"/>
      <c r="O94" s="177"/>
      <c r="P94" s="177"/>
      <c r="Q94" s="177"/>
      <c r="R94" s="177"/>
      <c r="S94" s="177"/>
      <c r="T94" s="178"/>
      <c r="AT94" s="172" t="s">
        <v>170</v>
      </c>
      <c r="AU94" s="172" t="s">
        <v>80</v>
      </c>
      <c r="AV94" s="14" t="s">
        <v>80</v>
      </c>
      <c r="AW94" s="14" t="s">
        <v>33</v>
      </c>
      <c r="AX94" s="14" t="s">
        <v>15</v>
      </c>
      <c r="AY94" s="172" t="s">
        <v>154</v>
      </c>
    </row>
    <row r="95" spans="1:65" s="2" customFormat="1" ht="16.5" customHeight="1">
      <c r="A95" s="34"/>
      <c r="B95" s="144"/>
      <c r="C95" s="145" t="s">
        <v>80</v>
      </c>
      <c r="D95" s="145" t="s">
        <v>157</v>
      </c>
      <c r="E95" s="146" t="s">
        <v>5277</v>
      </c>
      <c r="F95" s="147" t="s">
        <v>5278</v>
      </c>
      <c r="G95" s="148" t="s">
        <v>183</v>
      </c>
      <c r="H95" s="149">
        <v>34</v>
      </c>
      <c r="I95" s="150"/>
      <c r="J95" s="151">
        <f>ROUND(I95*H95,2)</f>
        <v>0</v>
      </c>
      <c r="K95" s="147" t="s">
        <v>3</v>
      </c>
      <c r="L95" s="35"/>
      <c r="M95" s="152" t="s">
        <v>3</v>
      </c>
      <c r="N95" s="153" t="s">
        <v>43</v>
      </c>
      <c r="O95" s="55"/>
      <c r="P95" s="154">
        <f>O95*H95</f>
        <v>0</v>
      </c>
      <c r="Q95" s="154">
        <v>0</v>
      </c>
      <c r="R95" s="154">
        <f>Q95*H95</f>
        <v>0</v>
      </c>
      <c r="S95" s="154">
        <v>0</v>
      </c>
      <c r="T95" s="155">
        <f>S95*H95</f>
        <v>0</v>
      </c>
      <c r="U95" s="34"/>
      <c r="V95" s="34"/>
      <c r="W95" s="34"/>
      <c r="X95" s="34"/>
      <c r="Y95" s="34"/>
      <c r="Z95" s="34"/>
      <c r="AA95" s="34"/>
      <c r="AB95" s="34"/>
      <c r="AC95" s="34"/>
      <c r="AD95" s="34"/>
      <c r="AE95" s="34"/>
      <c r="AR95" s="156" t="s">
        <v>180</v>
      </c>
      <c r="AT95" s="156" t="s">
        <v>157</v>
      </c>
      <c r="AU95" s="156" t="s">
        <v>80</v>
      </c>
      <c r="AY95" s="19" t="s">
        <v>154</v>
      </c>
      <c r="BE95" s="157">
        <f>IF(N95="základní",J95,0)</f>
        <v>0</v>
      </c>
      <c r="BF95" s="157">
        <f>IF(N95="snížená",J95,0)</f>
        <v>0</v>
      </c>
      <c r="BG95" s="157">
        <f>IF(N95="zákl. přenesená",J95,0)</f>
        <v>0</v>
      </c>
      <c r="BH95" s="157">
        <f>IF(N95="sníž. přenesená",J95,0)</f>
        <v>0</v>
      </c>
      <c r="BI95" s="157">
        <f>IF(N95="nulová",J95,0)</f>
        <v>0</v>
      </c>
      <c r="BJ95" s="19" t="s">
        <v>15</v>
      </c>
      <c r="BK95" s="157">
        <f>ROUND(I95*H95,2)</f>
        <v>0</v>
      </c>
      <c r="BL95" s="19" t="s">
        <v>180</v>
      </c>
      <c r="BM95" s="156" t="s">
        <v>5279</v>
      </c>
    </row>
    <row r="96" spans="2:51" s="13" customFormat="1" ht="10.2">
      <c r="B96" s="163"/>
      <c r="D96" s="164" t="s">
        <v>170</v>
      </c>
      <c r="E96" s="165" t="s">
        <v>3</v>
      </c>
      <c r="F96" s="166" t="s">
        <v>5280</v>
      </c>
      <c r="H96" s="165" t="s">
        <v>3</v>
      </c>
      <c r="I96" s="167"/>
      <c r="L96" s="163"/>
      <c r="M96" s="168"/>
      <c r="N96" s="169"/>
      <c r="O96" s="169"/>
      <c r="P96" s="169"/>
      <c r="Q96" s="169"/>
      <c r="R96" s="169"/>
      <c r="S96" s="169"/>
      <c r="T96" s="170"/>
      <c r="AT96" s="165" t="s">
        <v>170</v>
      </c>
      <c r="AU96" s="165" t="s">
        <v>80</v>
      </c>
      <c r="AV96" s="13" t="s">
        <v>15</v>
      </c>
      <c r="AW96" s="13" t="s">
        <v>33</v>
      </c>
      <c r="AX96" s="13" t="s">
        <v>72</v>
      </c>
      <c r="AY96" s="165" t="s">
        <v>154</v>
      </c>
    </row>
    <row r="97" spans="2:51" s="14" customFormat="1" ht="10.2">
      <c r="B97" s="171"/>
      <c r="D97" s="164" t="s">
        <v>170</v>
      </c>
      <c r="E97" s="172" t="s">
        <v>3</v>
      </c>
      <c r="F97" s="173" t="s">
        <v>5281</v>
      </c>
      <c r="H97" s="174">
        <v>34</v>
      </c>
      <c r="I97" s="175"/>
      <c r="L97" s="171"/>
      <c r="M97" s="176"/>
      <c r="N97" s="177"/>
      <c r="O97" s="177"/>
      <c r="P97" s="177"/>
      <c r="Q97" s="177"/>
      <c r="R97" s="177"/>
      <c r="S97" s="177"/>
      <c r="T97" s="178"/>
      <c r="AT97" s="172" t="s">
        <v>170</v>
      </c>
      <c r="AU97" s="172" t="s">
        <v>80</v>
      </c>
      <c r="AV97" s="14" t="s">
        <v>80</v>
      </c>
      <c r="AW97" s="14" t="s">
        <v>33</v>
      </c>
      <c r="AX97" s="14" t="s">
        <v>15</v>
      </c>
      <c r="AY97" s="172" t="s">
        <v>154</v>
      </c>
    </row>
    <row r="98" spans="1:65" s="2" customFormat="1" ht="16.5" customHeight="1">
      <c r="A98" s="34"/>
      <c r="B98" s="144"/>
      <c r="C98" s="145" t="s">
        <v>90</v>
      </c>
      <c r="D98" s="145" t="s">
        <v>157</v>
      </c>
      <c r="E98" s="146" t="s">
        <v>5282</v>
      </c>
      <c r="F98" s="147" t="s">
        <v>5283</v>
      </c>
      <c r="G98" s="148" t="s">
        <v>183</v>
      </c>
      <c r="H98" s="149">
        <v>12</v>
      </c>
      <c r="I98" s="150"/>
      <c r="J98" s="151">
        <f>ROUND(I98*H98,2)</f>
        <v>0</v>
      </c>
      <c r="K98" s="147" t="s">
        <v>3</v>
      </c>
      <c r="L98" s="35"/>
      <c r="M98" s="152" t="s">
        <v>3</v>
      </c>
      <c r="N98" s="153" t="s">
        <v>43</v>
      </c>
      <c r="O98" s="55"/>
      <c r="P98" s="154">
        <f>O98*H98</f>
        <v>0</v>
      </c>
      <c r="Q98" s="154">
        <v>0</v>
      </c>
      <c r="R98" s="154">
        <f>Q98*H98</f>
        <v>0</v>
      </c>
      <c r="S98" s="154">
        <v>0</v>
      </c>
      <c r="T98" s="155">
        <f>S98*H98</f>
        <v>0</v>
      </c>
      <c r="U98" s="34"/>
      <c r="V98" s="34"/>
      <c r="W98" s="34"/>
      <c r="X98" s="34"/>
      <c r="Y98" s="34"/>
      <c r="Z98" s="34"/>
      <c r="AA98" s="34"/>
      <c r="AB98" s="34"/>
      <c r="AC98" s="34"/>
      <c r="AD98" s="34"/>
      <c r="AE98" s="34"/>
      <c r="AR98" s="156" t="s">
        <v>180</v>
      </c>
      <c r="AT98" s="156" t="s">
        <v>157</v>
      </c>
      <c r="AU98" s="156" t="s">
        <v>80</v>
      </c>
      <c r="AY98" s="19" t="s">
        <v>154</v>
      </c>
      <c r="BE98" s="157">
        <f>IF(N98="základní",J98,0)</f>
        <v>0</v>
      </c>
      <c r="BF98" s="157">
        <f>IF(N98="snížená",J98,0)</f>
        <v>0</v>
      </c>
      <c r="BG98" s="157">
        <f>IF(N98="zákl. přenesená",J98,0)</f>
        <v>0</v>
      </c>
      <c r="BH98" s="157">
        <f>IF(N98="sníž. přenesená",J98,0)</f>
        <v>0</v>
      </c>
      <c r="BI98" s="157">
        <f>IF(N98="nulová",J98,0)</f>
        <v>0</v>
      </c>
      <c r="BJ98" s="19" t="s">
        <v>15</v>
      </c>
      <c r="BK98" s="157">
        <f>ROUND(I98*H98,2)</f>
        <v>0</v>
      </c>
      <c r="BL98" s="19" t="s">
        <v>180</v>
      </c>
      <c r="BM98" s="156" t="s">
        <v>5284</v>
      </c>
    </row>
    <row r="99" spans="2:51" s="13" customFormat="1" ht="10.2">
      <c r="B99" s="163"/>
      <c r="D99" s="164" t="s">
        <v>170</v>
      </c>
      <c r="E99" s="165" t="s">
        <v>3</v>
      </c>
      <c r="F99" s="166" t="s">
        <v>5280</v>
      </c>
      <c r="H99" s="165" t="s">
        <v>3</v>
      </c>
      <c r="I99" s="167"/>
      <c r="L99" s="163"/>
      <c r="M99" s="168"/>
      <c r="N99" s="169"/>
      <c r="O99" s="169"/>
      <c r="P99" s="169"/>
      <c r="Q99" s="169"/>
      <c r="R99" s="169"/>
      <c r="S99" s="169"/>
      <c r="T99" s="170"/>
      <c r="AT99" s="165" t="s">
        <v>170</v>
      </c>
      <c r="AU99" s="165" t="s">
        <v>80</v>
      </c>
      <c r="AV99" s="13" t="s">
        <v>15</v>
      </c>
      <c r="AW99" s="13" t="s">
        <v>33</v>
      </c>
      <c r="AX99" s="13" t="s">
        <v>72</v>
      </c>
      <c r="AY99" s="165" t="s">
        <v>154</v>
      </c>
    </row>
    <row r="100" spans="2:51" s="14" customFormat="1" ht="10.2">
      <c r="B100" s="171"/>
      <c r="D100" s="164" t="s">
        <v>170</v>
      </c>
      <c r="E100" s="172" t="s">
        <v>3</v>
      </c>
      <c r="F100" s="173" t="s">
        <v>5285</v>
      </c>
      <c r="H100" s="174">
        <v>12</v>
      </c>
      <c r="I100" s="175"/>
      <c r="L100" s="171"/>
      <c r="M100" s="176"/>
      <c r="N100" s="177"/>
      <c r="O100" s="177"/>
      <c r="P100" s="177"/>
      <c r="Q100" s="177"/>
      <c r="R100" s="177"/>
      <c r="S100" s="177"/>
      <c r="T100" s="178"/>
      <c r="AT100" s="172" t="s">
        <v>170</v>
      </c>
      <c r="AU100" s="172" t="s">
        <v>80</v>
      </c>
      <c r="AV100" s="14" t="s">
        <v>80</v>
      </c>
      <c r="AW100" s="14" t="s">
        <v>33</v>
      </c>
      <c r="AX100" s="14" t="s">
        <v>15</v>
      </c>
      <c r="AY100" s="172" t="s">
        <v>154</v>
      </c>
    </row>
    <row r="101" spans="1:65" s="2" customFormat="1" ht="16.5" customHeight="1">
      <c r="A101" s="34"/>
      <c r="B101" s="144"/>
      <c r="C101" s="145" t="s">
        <v>93</v>
      </c>
      <c r="D101" s="145" t="s">
        <v>157</v>
      </c>
      <c r="E101" s="146" t="s">
        <v>5286</v>
      </c>
      <c r="F101" s="147" t="s">
        <v>5287</v>
      </c>
      <c r="G101" s="148" t="s">
        <v>183</v>
      </c>
      <c r="H101" s="149">
        <v>113</v>
      </c>
      <c r="I101" s="150"/>
      <c r="J101" s="151">
        <f>ROUND(I101*H101,2)</f>
        <v>0</v>
      </c>
      <c r="K101" s="147" t="s">
        <v>3</v>
      </c>
      <c r="L101" s="35"/>
      <c r="M101" s="152" t="s">
        <v>3</v>
      </c>
      <c r="N101" s="153" t="s">
        <v>43</v>
      </c>
      <c r="O101" s="55"/>
      <c r="P101" s="154">
        <f>O101*H101</f>
        <v>0</v>
      </c>
      <c r="Q101" s="154">
        <v>0</v>
      </c>
      <c r="R101" s="154">
        <f>Q101*H101</f>
        <v>0</v>
      </c>
      <c r="S101" s="154">
        <v>0</v>
      </c>
      <c r="T101" s="155">
        <f>S101*H101</f>
        <v>0</v>
      </c>
      <c r="U101" s="34"/>
      <c r="V101" s="34"/>
      <c r="W101" s="34"/>
      <c r="X101" s="34"/>
      <c r="Y101" s="34"/>
      <c r="Z101" s="34"/>
      <c r="AA101" s="34"/>
      <c r="AB101" s="34"/>
      <c r="AC101" s="34"/>
      <c r="AD101" s="34"/>
      <c r="AE101" s="34"/>
      <c r="AR101" s="156" t="s">
        <v>180</v>
      </c>
      <c r="AT101" s="156" t="s">
        <v>157</v>
      </c>
      <c r="AU101" s="156" t="s">
        <v>80</v>
      </c>
      <c r="AY101" s="19" t="s">
        <v>154</v>
      </c>
      <c r="BE101" s="157">
        <f>IF(N101="základní",J101,0)</f>
        <v>0</v>
      </c>
      <c r="BF101" s="157">
        <f>IF(N101="snížená",J101,0)</f>
        <v>0</v>
      </c>
      <c r="BG101" s="157">
        <f>IF(N101="zákl. přenesená",J101,0)</f>
        <v>0</v>
      </c>
      <c r="BH101" s="157">
        <f>IF(N101="sníž. přenesená",J101,0)</f>
        <v>0</v>
      </c>
      <c r="BI101" s="157">
        <f>IF(N101="nulová",J101,0)</f>
        <v>0</v>
      </c>
      <c r="BJ101" s="19" t="s">
        <v>15</v>
      </c>
      <c r="BK101" s="157">
        <f>ROUND(I101*H101,2)</f>
        <v>0</v>
      </c>
      <c r="BL101" s="19" t="s">
        <v>180</v>
      </c>
      <c r="BM101" s="156" t="s">
        <v>5288</v>
      </c>
    </row>
    <row r="102" spans="2:51" s="13" customFormat="1" ht="10.2">
      <c r="B102" s="163"/>
      <c r="D102" s="164" t="s">
        <v>170</v>
      </c>
      <c r="E102" s="165" t="s">
        <v>3</v>
      </c>
      <c r="F102" s="166" t="s">
        <v>5289</v>
      </c>
      <c r="H102" s="165" t="s">
        <v>3</v>
      </c>
      <c r="I102" s="167"/>
      <c r="L102" s="163"/>
      <c r="M102" s="168"/>
      <c r="N102" s="169"/>
      <c r="O102" s="169"/>
      <c r="P102" s="169"/>
      <c r="Q102" s="169"/>
      <c r="R102" s="169"/>
      <c r="S102" s="169"/>
      <c r="T102" s="170"/>
      <c r="AT102" s="165" t="s">
        <v>170</v>
      </c>
      <c r="AU102" s="165" t="s">
        <v>80</v>
      </c>
      <c r="AV102" s="13" t="s">
        <v>15</v>
      </c>
      <c r="AW102" s="13" t="s">
        <v>33</v>
      </c>
      <c r="AX102" s="13" t="s">
        <v>72</v>
      </c>
      <c r="AY102" s="165" t="s">
        <v>154</v>
      </c>
    </row>
    <row r="103" spans="2:51" s="14" customFormat="1" ht="10.2">
      <c r="B103" s="171"/>
      <c r="D103" s="164" t="s">
        <v>170</v>
      </c>
      <c r="E103" s="172" t="s">
        <v>3</v>
      </c>
      <c r="F103" s="173" t="s">
        <v>5290</v>
      </c>
      <c r="H103" s="174">
        <v>113</v>
      </c>
      <c r="I103" s="175"/>
      <c r="L103" s="171"/>
      <c r="M103" s="176"/>
      <c r="N103" s="177"/>
      <c r="O103" s="177"/>
      <c r="P103" s="177"/>
      <c r="Q103" s="177"/>
      <c r="R103" s="177"/>
      <c r="S103" s="177"/>
      <c r="T103" s="178"/>
      <c r="AT103" s="172" t="s">
        <v>170</v>
      </c>
      <c r="AU103" s="172" t="s">
        <v>80</v>
      </c>
      <c r="AV103" s="14" t="s">
        <v>80</v>
      </c>
      <c r="AW103" s="14" t="s">
        <v>33</v>
      </c>
      <c r="AX103" s="14" t="s">
        <v>15</v>
      </c>
      <c r="AY103" s="172" t="s">
        <v>154</v>
      </c>
    </row>
    <row r="104" spans="1:65" s="2" customFormat="1" ht="16.5" customHeight="1">
      <c r="A104" s="34"/>
      <c r="B104" s="144"/>
      <c r="C104" s="145" t="s">
        <v>104</v>
      </c>
      <c r="D104" s="145" t="s">
        <v>157</v>
      </c>
      <c r="E104" s="146" t="s">
        <v>5291</v>
      </c>
      <c r="F104" s="147" t="s">
        <v>5292</v>
      </c>
      <c r="G104" s="148" t="s">
        <v>183</v>
      </c>
      <c r="H104" s="149">
        <v>81</v>
      </c>
      <c r="I104" s="150"/>
      <c r="J104" s="151">
        <f>ROUND(I104*H104,2)</f>
        <v>0</v>
      </c>
      <c r="K104" s="147" t="s">
        <v>3</v>
      </c>
      <c r="L104" s="35"/>
      <c r="M104" s="152" t="s">
        <v>3</v>
      </c>
      <c r="N104" s="153" t="s">
        <v>43</v>
      </c>
      <c r="O104" s="55"/>
      <c r="P104" s="154">
        <f>O104*H104</f>
        <v>0</v>
      </c>
      <c r="Q104" s="154">
        <v>0</v>
      </c>
      <c r="R104" s="154">
        <f>Q104*H104</f>
        <v>0</v>
      </c>
      <c r="S104" s="154">
        <v>0</v>
      </c>
      <c r="T104" s="155">
        <f>S104*H104</f>
        <v>0</v>
      </c>
      <c r="U104" s="34"/>
      <c r="V104" s="34"/>
      <c r="W104" s="34"/>
      <c r="X104" s="34"/>
      <c r="Y104" s="34"/>
      <c r="Z104" s="34"/>
      <c r="AA104" s="34"/>
      <c r="AB104" s="34"/>
      <c r="AC104" s="34"/>
      <c r="AD104" s="34"/>
      <c r="AE104" s="34"/>
      <c r="AR104" s="156" t="s">
        <v>180</v>
      </c>
      <c r="AT104" s="156" t="s">
        <v>157</v>
      </c>
      <c r="AU104" s="156" t="s">
        <v>80</v>
      </c>
      <c r="AY104" s="19" t="s">
        <v>154</v>
      </c>
      <c r="BE104" s="157">
        <f>IF(N104="základní",J104,0)</f>
        <v>0</v>
      </c>
      <c r="BF104" s="157">
        <f>IF(N104="snížená",J104,0)</f>
        <v>0</v>
      </c>
      <c r="BG104" s="157">
        <f>IF(N104="zákl. přenesená",J104,0)</f>
        <v>0</v>
      </c>
      <c r="BH104" s="157">
        <f>IF(N104="sníž. přenesená",J104,0)</f>
        <v>0</v>
      </c>
      <c r="BI104" s="157">
        <f>IF(N104="nulová",J104,0)</f>
        <v>0</v>
      </c>
      <c r="BJ104" s="19" t="s">
        <v>15</v>
      </c>
      <c r="BK104" s="157">
        <f>ROUND(I104*H104,2)</f>
        <v>0</v>
      </c>
      <c r="BL104" s="19" t="s">
        <v>180</v>
      </c>
      <c r="BM104" s="156" t="s">
        <v>5293</v>
      </c>
    </row>
    <row r="105" spans="2:51" s="13" customFormat="1" ht="10.2">
      <c r="B105" s="163"/>
      <c r="D105" s="164" t="s">
        <v>170</v>
      </c>
      <c r="E105" s="165" t="s">
        <v>3</v>
      </c>
      <c r="F105" s="166" t="s">
        <v>5294</v>
      </c>
      <c r="H105" s="165" t="s">
        <v>3</v>
      </c>
      <c r="I105" s="167"/>
      <c r="L105" s="163"/>
      <c r="M105" s="168"/>
      <c r="N105" s="169"/>
      <c r="O105" s="169"/>
      <c r="P105" s="169"/>
      <c r="Q105" s="169"/>
      <c r="R105" s="169"/>
      <c r="S105" s="169"/>
      <c r="T105" s="170"/>
      <c r="AT105" s="165" t="s">
        <v>170</v>
      </c>
      <c r="AU105" s="165" t="s">
        <v>80</v>
      </c>
      <c r="AV105" s="13" t="s">
        <v>15</v>
      </c>
      <c r="AW105" s="13" t="s">
        <v>33</v>
      </c>
      <c r="AX105" s="13" t="s">
        <v>72</v>
      </c>
      <c r="AY105" s="165" t="s">
        <v>154</v>
      </c>
    </row>
    <row r="106" spans="2:51" s="14" customFormat="1" ht="10.2">
      <c r="B106" s="171"/>
      <c r="D106" s="164" t="s">
        <v>170</v>
      </c>
      <c r="E106" s="172" t="s">
        <v>3</v>
      </c>
      <c r="F106" s="173" t="s">
        <v>5295</v>
      </c>
      <c r="H106" s="174">
        <v>81</v>
      </c>
      <c r="I106" s="175"/>
      <c r="L106" s="171"/>
      <c r="M106" s="176"/>
      <c r="N106" s="177"/>
      <c r="O106" s="177"/>
      <c r="P106" s="177"/>
      <c r="Q106" s="177"/>
      <c r="R106" s="177"/>
      <c r="S106" s="177"/>
      <c r="T106" s="178"/>
      <c r="AT106" s="172" t="s">
        <v>170</v>
      </c>
      <c r="AU106" s="172" t="s">
        <v>80</v>
      </c>
      <c r="AV106" s="14" t="s">
        <v>80</v>
      </c>
      <c r="AW106" s="14" t="s">
        <v>33</v>
      </c>
      <c r="AX106" s="14" t="s">
        <v>15</v>
      </c>
      <c r="AY106" s="172" t="s">
        <v>154</v>
      </c>
    </row>
    <row r="107" spans="1:65" s="2" customFormat="1" ht="16.5" customHeight="1">
      <c r="A107" s="34"/>
      <c r="B107" s="144"/>
      <c r="C107" s="145" t="s">
        <v>107</v>
      </c>
      <c r="D107" s="145" t="s">
        <v>157</v>
      </c>
      <c r="E107" s="146" t="s">
        <v>5296</v>
      </c>
      <c r="F107" s="147" t="s">
        <v>5297</v>
      </c>
      <c r="G107" s="148" t="s">
        <v>652</v>
      </c>
      <c r="H107" s="149">
        <v>15</v>
      </c>
      <c r="I107" s="150"/>
      <c r="J107" s="151">
        <f>ROUND(I107*H107,2)</f>
        <v>0</v>
      </c>
      <c r="K107" s="147" t="s">
        <v>3</v>
      </c>
      <c r="L107" s="35"/>
      <c r="M107" s="152" t="s">
        <v>3</v>
      </c>
      <c r="N107" s="153" t="s">
        <v>43</v>
      </c>
      <c r="O107" s="55"/>
      <c r="P107" s="154">
        <f>O107*H107</f>
        <v>0</v>
      </c>
      <c r="Q107" s="154">
        <v>0</v>
      </c>
      <c r="R107" s="154">
        <f>Q107*H107</f>
        <v>0</v>
      </c>
      <c r="S107" s="154">
        <v>0</v>
      </c>
      <c r="T107" s="155">
        <f>S107*H107</f>
        <v>0</v>
      </c>
      <c r="U107" s="34"/>
      <c r="V107" s="34"/>
      <c r="W107" s="34"/>
      <c r="X107" s="34"/>
      <c r="Y107" s="34"/>
      <c r="Z107" s="34"/>
      <c r="AA107" s="34"/>
      <c r="AB107" s="34"/>
      <c r="AC107" s="34"/>
      <c r="AD107" s="34"/>
      <c r="AE107" s="34"/>
      <c r="AR107" s="156" t="s">
        <v>180</v>
      </c>
      <c r="AT107" s="156" t="s">
        <v>157</v>
      </c>
      <c r="AU107" s="156" t="s">
        <v>80</v>
      </c>
      <c r="AY107" s="19" t="s">
        <v>154</v>
      </c>
      <c r="BE107" s="157">
        <f>IF(N107="základní",J107,0)</f>
        <v>0</v>
      </c>
      <c r="BF107" s="157">
        <f>IF(N107="snížená",J107,0)</f>
        <v>0</v>
      </c>
      <c r="BG107" s="157">
        <f>IF(N107="zákl. přenesená",J107,0)</f>
        <v>0</v>
      </c>
      <c r="BH107" s="157">
        <f>IF(N107="sníž. přenesená",J107,0)</f>
        <v>0</v>
      </c>
      <c r="BI107" s="157">
        <f>IF(N107="nulová",J107,0)</f>
        <v>0</v>
      </c>
      <c r="BJ107" s="19" t="s">
        <v>15</v>
      </c>
      <c r="BK107" s="157">
        <f>ROUND(I107*H107,2)</f>
        <v>0</v>
      </c>
      <c r="BL107" s="19" t="s">
        <v>180</v>
      </c>
      <c r="BM107" s="156" t="s">
        <v>5298</v>
      </c>
    </row>
    <row r="108" spans="2:51" s="13" customFormat="1" ht="10.2">
      <c r="B108" s="163"/>
      <c r="D108" s="164" t="s">
        <v>170</v>
      </c>
      <c r="E108" s="165" t="s">
        <v>3</v>
      </c>
      <c r="F108" s="166" t="s">
        <v>5294</v>
      </c>
      <c r="H108" s="165" t="s">
        <v>3</v>
      </c>
      <c r="I108" s="167"/>
      <c r="L108" s="163"/>
      <c r="M108" s="168"/>
      <c r="N108" s="169"/>
      <c r="O108" s="169"/>
      <c r="P108" s="169"/>
      <c r="Q108" s="169"/>
      <c r="R108" s="169"/>
      <c r="S108" s="169"/>
      <c r="T108" s="170"/>
      <c r="AT108" s="165" t="s">
        <v>170</v>
      </c>
      <c r="AU108" s="165" t="s">
        <v>80</v>
      </c>
      <c r="AV108" s="13" t="s">
        <v>15</v>
      </c>
      <c r="AW108" s="13" t="s">
        <v>33</v>
      </c>
      <c r="AX108" s="13" t="s">
        <v>72</v>
      </c>
      <c r="AY108" s="165" t="s">
        <v>154</v>
      </c>
    </row>
    <row r="109" spans="2:51" s="14" customFormat="1" ht="10.2">
      <c r="B109" s="171"/>
      <c r="D109" s="164" t="s">
        <v>170</v>
      </c>
      <c r="E109" s="172" t="s">
        <v>3</v>
      </c>
      <c r="F109" s="173" t="s">
        <v>5299</v>
      </c>
      <c r="H109" s="174">
        <v>15</v>
      </c>
      <c r="I109" s="175"/>
      <c r="L109" s="171"/>
      <c r="M109" s="176"/>
      <c r="N109" s="177"/>
      <c r="O109" s="177"/>
      <c r="P109" s="177"/>
      <c r="Q109" s="177"/>
      <c r="R109" s="177"/>
      <c r="S109" s="177"/>
      <c r="T109" s="178"/>
      <c r="AT109" s="172" t="s">
        <v>170</v>
      </c>
      <c r="AU109" s="172" t="s">
        <v>80</v>
      </c>
      <c r="AV109" s="14" t="s">
        <v>80</v>
      </c>
      <c r="AW109" s="14" t="s">
        <v>33</v>
      </c>
      <c r="AX109" s="14" t="s">
        <v>15</v>
      </c>
      <c r="AY109" s="172" t="s">
        <v>154</v>
      </c>
    </row>
    <row r="110" spans="1:65" s="2" customFormat="1" ht="16.5" customHeight="1">
      <c r="A110" s="34"/>
      <c r="B110" s="144"/>
      <c r="C110" s="145" t="s">
        <v>110</v>
      </c>
      <c r="D110" s="145" t="s">
        <v>157</v>
      </c>
      <c r="E110" s="146" t="s">
        <v>5300</v>
      </c>
      <c r="F110" s="147" t="s">
        <v>5301</v>
      </c>
      <c r="G110" s="148" t="s">
        <v>652</v>
      </c>
      <c r="H110" s="149">
        <v>5</v>
      </c>
      <c r="I110" s="150"/>
      <c r="J110" s="151">
        <f>ROUND(I110*H110,2)</f>
        <v>0</v>
      </c>
      <c r="K110" s="147" t="s">
        <v>3</v>
      </c>
      <c r="L110" s="35"/>
      <c r="M110" s="152" t="s">
        <v>3</v>
      </c>
      <c r="N110" s="153" t="s">
        <v>43</v>
      </c>
      <c r="O110" s="55"/>
      <c r="P110" s="154">
        <f>O110*H110</f>
        <v>0</v>
      </c>
      <c r="Q110" s="154">
        <v>0</v>
      </c>
      <c r="R110" s="154">
        <f>Q110*H110</f>
        <v>0</v>
      </c>
      <c r="S110" s="154">
        <v>0</v>
      </c>
      <c r="T110" s="155">
        <f>S110*H110</f>
        <v>0</v>
      </c>
      <c r="U110" s="34"/>
      <c r="V110" s="34"/>
      <c r="W110" s="34"/>
      <c r="X110" s="34"/>
      <c r="Y110" s="34"/>
      <c r="Z110" s="34"/>
      <c r="AA110" s="34"/>
      <c r="AB110" s="34"/>
      <c r="AC110" s="34"/>
      <c r="AD110" s="34"/>
      <c r="AE110" s="34"/>
      <c r="AR110" s="156" t="s">
        <v>180</v>
      </c>
      <c r="AT110" s="156" t="s">
        <v>157</v>
      </c>
      <c r="AU110" s="156" t="s">
        <v>80</v>
      </c>
      <c r="AY110" s="19" t="s">
        <v>154</v>
      </c>
      <c r="BE110" s="157">
        <f>IF(N110="základní",J110,0)</f>
        <v>0</v>
      </c>
      <c r="BF110" s="157">
        <f>IF(N110="snížená",J110,0)</f>
        <v>0</v>
      </c>
      <c r="BG110" s="157">
        <f>IF(N110="zákl. přenesená",J110,0)</f>
        <v>0</v>
      </c>
      <c r="BH110" s="157">
        <f>IF(N110="sníž. přenesená",J110,0)</f>
        <v>0</v>
      </c>
      <c r="BI110" s="157">
        <f>IF(N110="nulová",J110,0)</f>
        <v>0</v>
      </c>
      <c r="BJ110" s="19" t="s">
        <v>15</v>
      </c>
      <c r="BK110" s="157">
        <f>ROUND(I110*H110,2)</f>
        <v>0</v>
      </c>
      <c r="BL110" s="19" t="s">
        <v>180</v>
      </c>
      <c r="BM110" s="156" t="s">
        <v>5302</v>
      </c>
    </row>
    <row r="111" spans="2:51" s="13" customFormat="1" ht="10.2">
      <c r="B111" s="163"/>
      <c r="D111" s="164" t="s">
        <v>170</v>
      </c>
      <c r="E111" s="165" t="s">
        <v>3</v>
      </c>
      <c r="F111" s="166" t="s">
        <v>5303</v>
      </c>
      <c r="H111" s="165" t="s">
        <v>3</v>
      </c>
      <c r="I111" s="167"/>
      <c r="L111" s="163"/>
      <c r="M111" s="168"/>
      <c r="N111" s="169"/>
      <c r="O111" s="169"/>
      <c r="P111" s="169"/>
      <c r="Q111" s="169"/>
      <c r="R111" s="169"/>
      <c r="S111" s="169"/>
      <c r="T111" s="170"/>
      <c r="AT111" s="165" t="s">
        <v>170</v>
      </c>
      <c r="AU111" s="165" t="s">
        <v>80</v>
      </c>
      <c r="AV111" s="13" t="s">
        <v>15</v>
      </c>
      <c r="AW111" s="13" t="s">
        <v>33</v>
      </c>
      <c r="AX111" s="13" t="s">
        <v>72</v>
      </c>
      <c r="AY111" s="165" t="s">
        <v>154</v>
      </c>
    </row>
    <row r="112" spans="2:51" s="14" customFormat="1" ht="10.2">
      <c r="B112" s="171"/>
      <c r="D112" s="164" t="s">
        <v>170</v>
      </c>
      <c r="E112" s="172" t="s">
        <v>3</v>
      </c>
      <c r="F112" s="173" t="s">
        <v>5304</v>
      </c>
      <c r="H112" s="174">
        <v>5</v>
      </c>
      <c r="I112" s="175"/>
      <c r="L112" s="171"/>
      <c r="M112" s="176"/>
      <c r="N112" s="177"/>
      <c r="O112" s="177"/>
      <c r="P112" s="177"/>
      <c r="Q112" s="177"/>
      <c r="R112" s="177"/>
      <c r="S112" s="177"/>
      <c r="T112" s="178"/>
      <c r="AT112" s="172" t="s">
        <v>170</v>
      </c>
      <c r="AU112" s="172" t="s">
        <v>80</v>
      </c>
      <c r="AV112" s="14" t="s">
        <v>80</v>
      </c>
      <c r="AW112" s="14" t="s">
        <v>33</v>
      </c>
      <c r="AX112" s="14" t="s">
        <v>15</v>
      </c>
      <c r="AY112" s="172" t="s">
        <v>154</v>
      </c>
    </row>
    <row r="113" spans="1:65" s="2" customFormat="1" ht="16.5" customHeight="1">
      <c r="A113" s="34"/>
      <c r="B113" s="144"/>
      <c r="C113" s="145" t="s">
        <v>113</v>
      </c>
      <c r="D113" s="145" t="s">
        <v>157</v>
      </c>
      <c r="E113" s="146" t="s">
        <v>5305</v>
      </c>
      <c r="F113" s="147" t="s">
        <v>5306</v>
      </c>
      <c r="G113" s="148" t="s">
        <v>652</v>
      </c>
      <c r="H113" s="149">
        <v>43</v>
      </c>
      <c r="I113" s="150"/>
      <c r="J113" s="151">
        <f>ROUND(I113*H113,2)</f>
        <v>0</v>
      </c>
      <c r="K113" s="147" t="s">
        <v>3</v>
      </c>
      <c r="L113" s="35"/>
      <c r="M113" s="152" t="s">
        <v>3</v>
      </c>
      <c r="N113" s="153" t="s">
        <v>43</v>
      </c>
      <c r="O113" s="55"/>
      <c r="P113" s="154">
        <f>O113*H113</f>
        <v>0</v>
      </c>
      <c r="Q113" s="154">
        <v>0</v>
      </c>
      <c r="R113" s="154">
        <f>Q113*H113</f>
        <v>0</v>
      </c>
      <c r="S113" s="154">
        <v>0</v>
      </c>
      <c r="T113" s="155">
        <f>S113*H113</f>
        <v>0</v>
      </c>
      <c r="U113" s="34"/>
      <c r="V113" s="34"/>
      <c r="W113" s="34"/>
      <c r="X113" s="34"/>
      <c r="Y113" s="34"/>
      <c r="Z113" s="34"/>
      <c r="AA113" s="34"/>
      <c r="AB113" s="34"/>
      <c r="AC113" s="34"/>
      <c r="AD113" s="34"/>
      <c r="AE113" s="34"/>
      <c r="AR113" s="156" t="s">
        <v>180</v>
      </c>
      <c r="AT113" s="156" t="s">
        <v>157</v>
      </c>
      <c r="AU113" s="156" t="s">
        <v>80</v>
      </c>
      <c r="AY113" s="19" t="s">
        <v>154</v>
      </c>
      <c r="BE113" s="157">
        <f>IF(N113="základní",J113,0)</f>
        <v>0</v>
      </c>
      <c r="BF113" s="157">
        <f>IF(N113="snížená",J113,0)</f>
        <v>0</v>
      </c>
      <c r="BG113" s="157">
        <f>IF(N113="zákl. přenesená",J113,0)</f>
        <v>0</v>
      </c>
      <c r="BH113" s="157">
        <f>IF(N113="sníž. přenesená",J113,0)</f>
        <v>0</v>
      </c>
      <c r="BI113" s="157">
        <f>IF(N113="nulová",J113,0)</f>
        <v>0</v>
      </c>
      <c r="BJ113" s="19" t="s">
        <v>15</v>
      </c>
      <c r="BK113" s="157">
        <f>ROUND(I113*H113,2)</f>
        <v>0</v>
      </c>
      <c r="BL113" s="19" t="s">
        <v>180</v>
      </c>
      <c r="BM113" s="156" t="s">
        <v>5307</v>
      </c>
    </row>
    <row r="114" spans="2:51" s="13" customFormat="1" ht="10.2">
      <c r="B114" s="163"/>
      <c r="D114" s="164" t="s">
        <v>170</v>
      </c>
      <c r="E114" s="165" t="s">
        <v>3</v>
      </c>
      <c r="F114" s="166" t="s">
        <v>5280</v>
      </c>
      <c r="H114" s="165" t="s">
        <v>3</v>
      </c>
      <c r="I114" s="167"/>
      <c r="L114" s="163"/>
      <c r="M114" s="168"/>
      <c r="N114" s="169"/>
      <c r="O114" s="169"/>
      <c r="P114" s="169"/>
      <c r="Q114" s="169"/>
      <c r="R114" s="169"/>
      <c r="S114" s="169"/>
      <c r="T114" s="170"/>
      <c r="AT114" s="165" t="s">
        <v>170</v>
      </c>
      <c r="AU114" s="165" t="s">
        <v>80</v>
      </c>
      <c r="AV114" s="13" t="s">
        <v>15</v>
      </c>
      <c r="AW114" s="13" t="s">
        <v>33</v>
      </c>
      <c r="AX114" s="13" t="s">
        <v>72</v>
      </c>
      <c r="AY114" s="165" t="s">
        <v>154</v>
      </c>
    </row>
    <row r="115" spans="2:51" s="14" customFormat="1" ht="10.2">
      <c r="B115" s="171"/>
      <c r="D115" s="164" t="s">
        <v>170</v>
      </c>
      <c r="E115" s="172" t="s">
        <v>3</v>
      </c>
      <c r="F115" s="173" t="s">
        <v>5308</v>
      </c>
      <c r="H115" s="174">
        <v>43</v>
      </c>
      <c r="I115" s="175"/>
      <c r="L115" s="171"/>
      <c r="M115" s="176"/>
      <c r="N115" s="177"/>
      <c r="O115" s="177"/>
      <c r="P115" s="177"/>
      <c r="Q115" s="177"/>
      <c r="R115" s="177"/>
      <c r="S115" s="177"/>
      <c r="T115" s="178"/>
      <c r="AT115" s="172" t="s">
        <v>170</v>
      </c>
      <c r="AU115" s="172" t="s">
        <v>80</v>
      </c>
      <c r="AV115" s="14" t="s">
        <v>80</v>
      </c>
      <c r="AW115" s="14" t="s">
        <v>33</v>
      </c>
      <c r="AX115" s="14" t="s">
        <v>15</v>
      </c>
      <c r="AY115" s="172" t="s">
        <v>154</v>
      </c>
    </row>
    <row r="116" spans="1:65" s="2" customFormat="1" ht="16.5" customHeight="1">
      <c r="A116" s="34"/>
      <c r="B116" s="144"/>
      <c r="C116" s="145" t="s">
        <v>176</v>
      </c>
      <c r="D116" s="145" t="s">
        <v>157</v>
      </c>
      <c r="E116" s="146" t="s">
        <v>5309</v>
      </c>
      <c r="F116" s="147" t="s">
        <v>5310</v>
      </c>
      <c r="G116" s="148" t="s">
        <v>405</v>
      </c>
      <c r="H116" s="149">
        <v>1.902</v>
      </c>
      <c r="I116" s="150"/>
      <c r="J116" s="151">
        <f>ROUND(I116*H116,2)</f>
        <v>0</v>
      </c>
      <c r="K116" s="147" t="s">
        <v>3</v>
      </c>
      <c r="L116" s="35"/>
      <c r="M116" s="152" t="s">
        <v>3</v>
      </c>
      <c r="N116" s="153" t="s">
        <v>43</v>
      </c>
      <c r="O116" s="55"/>
      <c r="P116" s="154">
        <f>O116*H116</f>
        <v>0</v>
      </c>
      <c r="Q116" s="154">
        <v>0</v>
      </c>
      <c r="R116" s="154">
        <f>Q116*H116</f>
        <v>0</v>
      </c>
      <c r="S116" s="154">
        <v>0</v>
      </c>
      <c r="T116" s="155">
        <f>S116*H116</f>
        <v>0</v>
      </c>
      <c r="U116" s="34"/>
      <c r="V116" s="34"/>
      <c r="W116" s="34"/>
      <c r="X116" s="34"/>
      <c r="Y116" s="34"/>
      <c r="Z116" s="34"/>
      <c r="AA116" s="34"/>
      <c r="AB116" s="34"/>
      <c r="AC116" s="34"/>
      <c r="AD116" s="34"/>
      <c r="AE116" s="34"/>
      <c r="AR116" s="156" t="s">
        <v>180</v>
      </c>
      <c r="AT116" s="156" t="s">
        <v>157</v>
      </c>
      <c r="AU116" s="156" t="s">
        <v>80</v>
      </c>
      <c r="AY116" s="19" t="s">
        <v>154</v>
      </c>
      <c r="BE116" s="157">
        <f>IF(N116="základní",J116,0)</f>
        <v>0</v>
      </c>
      <c r="BF116" s="157">
        <f>IF(N116="snížená",J116,0)</f>
        <v>0</v>
      </c>
      <c r="BG116" s="157">
        <f>IF(N116="zákl. přenesená",J116,0)</f>
        <v>0</v>
      </c>
      <c r="BH116" s="157">
        <f>IF(N116="sníž. přenesená",J116,0)</f>
        <v>0</v>
      </c>
      <c r="BI116" s="157">
        <f>IF(N116="nulová",J116,0)</f>
        <v>0</v>
      </c>
      <c r="BJ116" s="19" t="s">
        <v>15</v>
      </c>
      <c r="BK116" s="157">
        <f>ROUND(I116*H116,2)</f>
        <v>0</v>
      </c>
      <c r="BL116" s="19" t="s">
        <v>180</v>
      </c>
      <c r="BM116" s="156" t="s">
        <v>5311</v>
      </c>
    </row>
    <row r="117" spans="2:51" s="14" customFormat="1" ht="10.2">
      <c r="B117" s="171"/>
      <c r="D117" s="164" t="s">
        <v>170</v>
      </c>
      <c r="E117" s="172" t="s">
        <v>3</v>
      </c>
      <c r="F117" s="173" t="s">
        <v>5312</v>
      </c>
      <c r="H117" s="174">
        <v>1.902</v>
      </c>
      <c r="I117" s="175"/>
      <c r="L117" s="171"/>
      <c r="M117" s="176"/>
      <c r="N117" s="177"/>
      <c r="O117" s="177"/>
      <c r="P117" s="177"/>
      <c r="Q117" s="177"/>
      <c r="R117" s="177"/>
      <c r="S117" s="177"/>
      <c r="T117" s="178"/>
      <c r="AT117" s="172" t="s">
        <v>170</v>
      </c>
      <c r="AU117" s="172" t="s">
        <v>80</v>
      </c>
      <c r="AV117" s="14" t="s">
        <v>80</v>
      </c>
      <c r="AW117" s="14" t="s">
        <v>33</v>
      </c>
      <c r="AX117" s="14" t="s">
        <v>15</v>
      </c>
      <c r="AY117" s="172" t="s">
        <v>154</v>
      </c>
    </row>
    <row r="118" spans="1:65" s="2" customFormat="1" ht="16.5" customHeight="1">
      <c r="A118" s="34"/>
      <c r="B118" s="144"/>
      <c r="C118" s="145" t="s">
        <v>249</v>
      </c>
      <c r="D118" s="145" t="s">
        <v>157</v>
      </c>
      <c r="E118" s="146" t="s">
        <v>5313</v>
      </c>
      <c r="F118" s="147" t="s">
        <v>5314</v>
      </c>
      <c r="G118" s="148" t="s">
        <v>652</v>
      </c>
      <c r="H118" s="149">
        <v>1</v>
      </c>
      <c r="I118" s="150"/>
      <c r="J118" s="151">
        <f>ROUND(I118*H118,2)</f>
        <v>0</v>
      </c>
      <c r="K118" s="147" t="s">
        <v>3</v>
      </c>
      <c r="L118" s="35"/>
      <c r="M118" s="152" t="s">
        <v>3</v>
      </c>
      <c r="N118" s="153" t="s">
        <v>43</v>
      </c>
      <c r="O118" s="55"/>
      <c r="P118" s="154">
        <f>O118*H118</f>
        <v>0</v>
      </c>
      <c r="Q118" s="154">
        <v>0</v>
      </c>
      <c r="R118" s="154">
        <f>Q118*H118</f>
        <v>0</v>
      </c>
      <c r="S118" s="154">
        <v>0</v>
      </c>
      <c r="T118" s="155">
        <f>S118*H118</f>
        <v>0</v>
      </c>
      <c r="U118" s="34"/>
      <c r="V118" s="34"/>
      <c r="W118" s="34"/>
      <c r="X118" s="34"/>
      <c r="Y118" s="34"/>
      <c r="Z118" s="34"/>
      <c r="AA118" s="34"/>
      <c r="AB118" s="34"/>
      <c r="AC118" s="34"/>
      <c r="AD118" s="34"/>
      <c r="AE118" s="34"/>
      <c r="AR118" s="156" t="s">
        <v>180</v>
      </c>
      <c r="AT118" s="156" t="s">
        <v>157</v>
      </c>
      <c r="AU118" s="156" t="s">
        <v>80</v>
      </c>
      <c r="AY118" s="19" t="s">
        <v>154</v>
      </c>
      <c r="BE118" s="157">
        <f>IF(N118="základní",J118,0)</f>
        <v>0</v>
      </c>
      <c r="BF118" s="157">
        <f>IF(N118="snížená",J118,0)</f>
        <v>0</v>
      </c>
      <c r="BG118" s="157">
        <f>IF(N118="zákl. přenesená",J118,0)</f>
        <v>0</v>
      </c>
      <c r="BH118" s="157">
        <f>IF(N118="sníž. přenesená",J118,0)</f>
        <v>0</v>
      </c>
      <c r="BI118" s="157">
        <f>IF(N118="nulová",J118,0)</f>
        <v>0</v>
      </c>
      <c r="BJ118" s="19" t="s">
        <v>15</v>
      </c>
      <c r="BK118" s="157">
        <f>ROUND(I118*H118,2)</f>
        <v>0</v>
      </c>
      <c r="BL118" s="19" t="s">
        <v>180</v>
      </c>
      <c r="BM118" s="156" t="s">
        <v>5315</v>
      </c>
    </row>
    <row r="119" spans="2:51" s="13" customFormat="1" ht="10.2">
      <c r="B119" s="163"/>
      <c r="D119" s="164" t="s">
        <v>170</v>
      </c>
      <c r="E119" s="165" t="s">
        <v>3</v>
      </c>
      <c r="F119" s="166" t="s">
        <v>5303</v>
      </c>
      <c r="H119" s="165" t="s">
        <v>3</v>
      </c>
      <c r="I119" s="167"/>
      <c r="L119" s="163"/>
      <c r="M119" s="168"/>
      <c r="N119" s="169"/>
      <c r="O119" s="169"/>
      <c r="P119" s="169"/>
      <c r="Q119" s="169"/>
      <c r="R119" s="169"/>
      <c r="S119" s="169"/>
      <c r="T119" s="170"/>
      <c r="AT119" s="165" t="s">
        <v>170</v>
      </c>
      <c r="AU119" s="165" t="s">
        <v>80</v>
      </c>
      <c r="AV119" s="13" t="s">
        <v>15</v>
      </c>
      <c r="AW119" s="13" t="s">
        <v>33</v>
      </c>
      <c r="AX119" s="13" t="s">
        <v>72</v>
      </c>
      <c r="AY119" s="165" t="s">
        <v>154</v>
      </c>
    </row>
    <row r="120" spans="2:51" s="14" customFormat="1" ht="10.2">
      <c r="B120" s="171"/>
      <c r="D120" s="164" t="s">
        <v>170</v>
      </c>
      <c r="E120" s="172" t="s">
        <v>3</v>
      </c>
      <c r="F120" s="173" t="s">
        <v>15</v>
      </c>
      <c r="H120" s="174">
        <v>1</v>
      </c>
      <c r="I120" s="175"/>
      <c r="L120" s="171"/>
      <c r="M120" s="176"/>
      <c r="N120" s="177"/>
      <c r="O120" s="177"/>
      <c r="P120" s="177"/>
      <c r="Q120" s="177"/>
      <c r="R120" s="177"/>
      <c r="S120" s="177"/>
      <c r="T120" s="178"/>
      <c r="AT120" s="172" t="s">
        <v>170</v>
      </c>
      <c r="AU120" s="172" t="s">
        <v>80</v>
      </c>
      <c r="AV120" s="14" t="s">
        <v>80</v>
      </c>
      <c r="AW120" s="14" t="s">
        <v>33</v>
      </c>
      <c r="AX120" s="14" t="s">
        <v>15</v>
      </c>
      <c r="AY120" s="172" t="s">
        <v>154</v>
      </c>
    </row>
    <row r="121" spans="1:65" s="2" customFormat="1" ht="16.5" customHeight="1">
      <c r="A121" s="34"/>
      <c r="B121" s="144"/>
      <c r="C121" s="145" t="s">
        <v>254</v>
      </c>
      <c r="D121" s="145" t="s">
        <v>157</v>
      </c>
      <c r="E121" s="146" t="s">
        <v>5316</v>
      </c>
      <c r="F121" s="147" t="s">
        <v>5317</v>
      </c>
      <c r="G121" s="148" t="s">
        <v>652</v>
      </c>
      <c r="H121" s="149">
        <v>6</v>
      </c>
      <c r="I121" s="150"/>
      <c r="J121" s="151">
        <f>ROUND(I121*H121,2)</f>
        <v>0</v>
      </c>
      <c r="K121" s="147" t="s">
        <v>3</v>
      </c>
      <c r="L121" s="35"/>
      <c r="M121" s="152" t="s">
        <v>3</v>
      </c>
      <c r="N121" s="153" t="s">
        <v>43</v>
      </c>
      <c r="O121" s="55"/>
      <c r="P121" s="154">
        <f>O121*H121</f>
        <v>0</v>
      </c>
      <c r="Q121" s="154">
        <v>0</v>
      </c>
      <c r="R121" s="154">
        <f>Q121*H121</f>
        <v>0</v>
      </c>
      <c r="S121" s="154">
        <v>0</v>
      </c>
      <c r="T121" s="155">
        <f>S121*H121</f>
        <v>0</v>
      </c>
      <c r="U121" s="34"/>
      <c r="V121" s="34"/>
      <c r="W121" s="34"/>
      <c r="X121" s="34"/>
      <c r="Y121" s="34"/>
      <c r="Z121" s="34"/>
      <c r="AA121" s="34"/>
      <c r="AB121" s="34"/>
      <c r="AC121" s="34"/>
      <c r="AD121" s="34"/>
      <c r="AE121" s="34"/>
      <c r="AR121" s="156" t="s">
        <v>180</v>
      </c>
      <c r="AT121" s="156" t="s">
        <v>157</v>
      </c>
      <c r="AU121" s="156" t="s">
        <v>80</v>
      </c>
      <c r="AY121" s="19" t="s">
        <v>154</v>
      </c>
      <c r="BE121" s="157">
        <f>IF(N121="základní",J121,0)</f>
        <v>0</v>
      </c>
      <c r="BF121" s="157">
        <f>IF(N121="snížená",J121,0)</f>
        <v>0</v>
      </c>
      <c r="BG121" s="157">
        <f>IF(N121="zákl. přenesená",J121,0)</f>
        <v>0</v>
      </c>
      <c r="BH121" s="157">
        <f>IF(N121="sníž. přenesená",J121,0)</f>
        <v>0</v>
      </c>
      <c r="BI121" s="157">
        <f>IF(N121="nulová",J121,0)</f>
        <v>0</v>
      </c>
      <c r="BJ121" s="19" t="s">
        <v>15</v>
      </c>
      <c r="BK121" s="157">
        <f>ROUND(I121*H121,2)</f>
        <v>0</v>
      </c>
      <c r="BL121" s="19" t="s">
        <v>180</v>
      </c>
      <c r="BM121" s="156" t="s">
        <v>5318</v>
      </c>
    </row>
    <row r="122" spans="2:51" s="13" customFormat="1" ht="10.2">
      <c r="B122" s="163"/>
      <c r="D122" s="164" t="s">
        <v>170</v>
      </c>
      <c r="E122" s="165" t="s">
        <v>3</v>
      </c>
      <c r="F122" s="166" t="s">
        <v>5303</v>
      </c>
      <c r="H122" s="165" t="s">
        <v>3</v>
      </c>
      <c r="I122" s="167"/>
      <c r="L122" s="163"/>
      <c r="M122" s="168"/>
      <c r="N122" s="169"/>
      <c r="O122" s="169"/>
      <c r="P122" s="169"/>
      <c r="Q122" s="169"/>
      <c r="R122" s="169"/>
      <c r="S122" s="169"/>
      <c r="T122" s="170"/>
      <c r="AT122" s="165" t="s">
        <v>170</v>
      </c>
      <c r="AU122" s="165" t="s">
        <v>80</v>
      </c>
      <c r="AV122" s="13" t="s">
        <v>15</v>
      </c>
      <c r="AW122" s="13" t="s">
        <v>33</v>
      </c>
      <c r="AX122" s="13" t="s">
        <v>72</v>
      </c>
      <c r="AY122" s="165" t="s">
        <v>154</v>
      </c>
    </row>
    <row r="123" spans="2:51" s="14" customFormat="1" ht="10.2">
      <c r="B123" s="171"/>
      <c r="D123" s="164" t="s">
        <v>170</v>
      </c>
      <c r="E123" s="172" t="s">
        <v>3</v>
      </c>
      <c r="F123" s="173" t="s">
        <v>5319</v>
      </c>
      <c r="H123" s="174">
        <v>6</v>
      </c>
      <c r="I123" s="175"/>
      <c r="L123" s="171"/>
      <c r="M123" s="176"/>
      <c r="N123" s="177"/>
      <c r="O123" s="177"/>
      <c r="P123" s="177"/>
      <c r="Q123" s="177"/>
      <c r="R123" s="177"/>
      <c r="S123" s="177"/>
      <c r="T123" s="178"/>
      <c r="AT123" s="172" t="s">
        <v>170</v>
      </c>
      <c r="AU123" s="172" t="s">
        <v>80</v>
      </c>
      <c r="AV123" s="14" t="s">
        <v>80</v>
      </c>
      <c r="AW123" s="14" t="s">
        <v>33</v>
      </c>
      <c r="AX123" s="14" t="s">
        <v>15</v>
      </c>
      <c r="AY123" s="172" t="s">
        <v>154</v>
      </c>
    </row>
    <row r="124" spans="1:65" s="2" customFormat="1" ht="16.5" customHeight="1">
      <c r="A124" s="34"/>
      <c r="B124" s="144"/>
      <c r="C124" s="145" t="s">
        <v>260</v>
      </c>
      <c r="D124" s="145" t="s">
        <v>157</v>
      </c>
      <c r="E124" s="146" t="s">
        <v>5320</v>
      </c>
      <c r="F124" s="147" t="s">
        <v>5321</v>
      </c>
      <c r="G124" s="148" t="s">
        <v>183</v>
      </c>
      <c r="H124" s="149">
        <v>45</v>
      </c>
      <c r="I124" s="150"/>
      <c r="J124" s="151">
        <f>ROUND(I124*H124,2)</f>
        <v>0</v>
      </c>
      <c r="K124" s="147" t="s">
        <v>3</v>
      </c>
      <c r="L124" s="35"/>
      <c r="M124" s="152" t="s">
        <v>3</v>
      </c>
      <c r="N124" s="153" t="s">
        <v>43</v>
      </c>
      <c r="O124" s="55"/>
      <c r="P124" s="154">
        <f>O124*H124</f>
        <v>0</v>
      </c>
      <c r="Q124" s="154">
        <v>0</v>
      </c>
      <c r="R124" s="154">
        <f>Q124*H124</f>
        <v>0</v>
      </c>
      <c r="S124" s="154">
        <v>0</v>
      </c>
      <c r="T124" s="155">
        <f>S124*H124</f>
        <v>0</v>
      </c>
      <c r="U124" s="34"/>
      <c r="V124" s="34"/>
      <c r="W124" s="34"/>
      <c r="X124" s="34"/>
      <c r="Y124" s="34"/>
      <c r="Z124" s="34"/>
      <c r="AA124" s="34"/>
      <c r="AB124" s="34"/>
      <c r="AC124" s="34"/>
      <c r="AD124" s="34"/>
      <c r="AE124" s="34"/>
      <c r="AR124" s="156" t="s">
        <v>180</v>
      </c>
      <c r="AT124" s="156" t="s">
        <v>157</v>
      </c>
      <c r="AU124" s="156" t="s">
        <v>80</v>
      </c>
      <c r="AY124" s="19" t="s">
        <v>154</v>
      </c>
      <c r="BE124" s="157">
        <f>IF(N124="základní",J124,0)</f>
        <v>0</v>
      </c>
      <c r="BF124" s="157">
        <f>IF(N124="snížená",J124,0)</f>
        <v>0</v>
      </c>
      <c r="BG124" s="157">
        <f>IF(N124="zákl. přenesená",J124,0)</f>
        <v>0</v>
      </c>
      <c r="BH124" s="157">
        <f>IF(N124="sníž. přenesená",J124,0)</f>
        <v>0</v>
      </c>
      <c r="BI124" s="157">
        <f>IF(N124="nulová",J124,0)</f>
        <v>0</v>
      </c>
      <c r="BJ124" s="19" t="s">
        <v>15</v>
      </c>
      <c r="BK124" s="157">
        <f>ROUND(I124*H124,2)</f>
        <v>0</v>
      </c>
      <c r="BL124" s="19" t="s">
        <v>180</v>
      </c>
      <c r="BM124" s="156" t="s">
        <v>5322</v>
      </c>
    </row>
    <row r="125" spans="2:51" s="13" customFormat="1" ht="10.2">
      <c r="B125" s="163"/>
      <c r="D125" s="164" t="s">
        <v>170</v>
      </c>
      <c r="E125" s="165" t="s">
        <v>3</v>
      </c>
      <c r="F125" s="166" t="s">
        <v>5303</v>
      </c>
      <c r="H125" s="165" t="s">
        <v>3</v>
      </c>
      <c r="I125" s="167"/>
      <c r="L125" s="163"/>
      <c r="M125" s="168"/>
      <c r="N125" s="169"/>
      <c r="O125" s="169"/>
      <c r="P125" s="169"/>
      <c r="Q125" s="169"/>
      <c r="R125" s="169"/>
      <c r="S125" s="169"/>
      <c r="T125" s="170"/>
      <c r="AT125" s="165" t="s">
        <v>170</v>
      </c>
      <c r="AU125" s="165" t="s">
        <v>80</v>
      </c>
      <c r="AV125" s="13" t="s">
        <v>15</v>
      </c>
      <c r="AW125" s="13" t="s">
        <v>33</v>
      </c>
      <c r="AX125" s="13" t="s">
        <v>72</v>
      </c>
      <c r="AY125" s="165" t="s">
        <v>154</v>
      </c>
    </row>
    <row r="126" spans="2:51" s="14" customFormat="1" ht="10.2">
      <c r="B126" s="171"/>
      <c r="D126" s="164" t="s">
        <v>170</v>
      </c>
      <c r="E126" s="172" t="s">
        <v>3</v>
      </c>
      <c r="F126" s="173" t="s">
        <v>5323</v>
      </c>
      <c r="H126" s="174">
        <v>45</v>
      </c>
      <c r="I126" s="175"/>
      <c r="L126" s="171"/>
      <c r="M126" s="176"/>
      <c r="N126" s="177"/>
      <c r="O126" s="177"/>
      <c r="P126" s="177"/>
      <c r="Q126" s="177"/>
      <c r="R126" s="177"/>
      <c r="S126" s="177"/>
      <c r="T126" s="178"/>
      <c r="AT126" s="172" t="s">
        <v>170</v>
      </c>
      <c r="AU126" s="172" t="s">
        <v>80</v>
      </c>
      <c r="AV126" s="14" t="s">
        <v>80</v>
      </c>
      <c r="AW126" s="14" t="s">
        <v>33</v>
      </c>
      <c r="AX126" s="14" t="s">
        <v>15</v>
      </c>
      <c r="AY126" s="172" t="s">
        <v>154</v>
      </c>
    </row>
    <row r="127" spans="1:65" s="2" customFormat="1" ht="16.5" customHeight="1">
      <c r="A127" s="34"/>
      <c r="B127" s="144"/>
      <c r="C127" s="145" t="s">
        <v>266</v>
      </c>
      <c r="D127" s="145" t="s">
        <v>157</v>
      </c>
      <c r="E127" s="146" t="s">
        <v>5324</v>
      </c>
      <c r="F127" s="147" t="s">
        <v>5325</v>
      </c>
      <c r="G127" s="148" t="s">
        <v>183</v>
      </c>
      <c r="H127" s="149">
        <v>45</v>
      </c>
      <c r="I127" s="150"/>
      <c r="J127" s="151">
        <f>ROUND(I127*H127,2)</f>
        <v>0</v>
      </c>
      <c r="K127" s="147" t="s">
        <v>3</v>
      </c>
      <c r="L127" s="35"/>
      <c r="M127" s="152" t="s">
        <v>3</v>
      </c>
      <c r="N127" s="153" t="s">
        <v>43</v>
      </c>
      <c r="O127" s="55"/>
      <c r="P127" s="154">
        <f>O127*H127</f>
        <v>0</v>
      </c>
      <c r="Q127" s="154">
        <v>0</v>
      </c>
      <c r="R127" s="154">
        <f>Q127*H127</f>
        <v>0</v>
      </c>
      <c r="S127" s="154">
        <v>0</v>
      </c>
      <c r="T127" s="155">
        <f>S127*H127</f>
        <v>0</v>
      </c>
      <c r="U127" s="34"/>
      <c r="V127" s="34"/>
      <c r="W127" s="34"/>
      <c r="X127" s="34"/>
      <c r="Y127" s="34"/>
      <c r="Z127" s="34"/>
      <c r="AA127" s="34"/>
      <c r="AB127" s="34"/>
      <c r="AC127" s="34"/>
      <c r="AD127" s="34"/>
      <c r="AE127" s="34"/>
      <c r="AR127" s="156" t="s">
        <v>180</v>
      </c>
      <c r="AT127" s="156" t="s">
        <v>157</v>
      </c>
      <c r="AU127" s="156" t="s">
        <v>80</v>
      </c>
      <c r="AY127" s="19" t="s">
        <v>154</v>
      </c>
      <c r="BE127" s="157">
        <f>IF(N127="základní",J127,0)</f>
        <v>0</v>
      </c>
      <c r="BF127" s="157">
        <f>IF(N127="snížená",J127,0)</f>
        <v>0</v>
      </c>
      <c r="BG127" s="157">
        <f>IF(N127="zákl. přenesená",J127,0)</f>
        <v>0</v>
      </c>
      <c r="BH127" s="157">
        <f>IF(N127="sníž. přenesená",J127,0)</f>
        <v>0</v>
      </c>
      <c r="BI127" s="157">
        <f>IF(N127="nulová",J127,0)</f>
        <v>0</v>
      </c>
      <c r="BJ127" s="19" t="s">
        <v>15</v>
      </c>
      <c r="BK127" s="157">
        <f>ROUND(I127*H127,2)</f>
        <v>0</v>
      </c>
      <c r="BL127" s="19" t="s">
        <v>180</v>
      </c>
      <c r="BM127" s="156" t="s">
        <v>5326</v>
      </c>
    </row>
    <row r="128" spans="2:51" s="13" customFormat="1" ht="10.2">
      <c r="B128" s="163"/>
      <c r="D128" s="164" t="s">
        <v>170</v>
      </c>
      <c r="E128" s="165" t="s">
        <v>3</v>
      </c>
      <c r="F128" s="166" t="s">
        <v>5303</v>
      </c>
      <c r="H128" s="165" t="s">
        <v>3</v>
      </c>
      <c r="I128" s="167"/>
      <c r="L128" s="163"/>
      <c r="M128" s="168"/>
      <c r="N128" s="169"/>
      <c r="O128" s="169"/>
      <c r="P128" s="169"/>
      <c r="Q128" s="169"/>
      <c r="R128" s="169"/>
      <c r="S128" s="169"/>
      <c r="T128" s="170"/>
      <c r="AT128" s="165" t="s">
        <v>170</v>
      </c>
      <c r="AU128" s="165" t="s">
        <v>80</v>
      </c>
      <c r="AV128" s="13" t="s">
        <v>15</v>
      </c>
      <c r="AW128" s="13" t="s">
        <v>33</v>
      </c>
      <c r="AX128" s="13" t="s">
        <v>72</v>
      </c>
      <c r="AY128" s="165" t="s">
        <v>154</v>
      </c>
    </row>
    <row r="129" spans="2:51" s="14" customFormat="1" ht="10.2">
      <c r="B129" s="171"/>
      <c r="D129" s="164" t="s">
        <v>170</v>
      </c>
      <c r="E129" s="172" t="s">
        <v>3</v>
      </c>
      <c r="F129" s="173" t="s">
        <v>5323</v>
      </c>
      <c r="H129" s="174">
        <v>45</v>
      </c>
      <c r="I129" s="175"/>
      <c r="L129" s="171"/>
      <c r="M129" s="176"/>
      <c r="N129" s="177"/>
      <c r="O129" s="177"/>
      <c r="P129" s="177"/>
      <c r="Q129" s="177"/>
      <c r="R129" s="177"/>
      <c r="S129" s="177"/>
      <c r="T129" s="178"/>
      <c r="AT129" s="172" t="s">
        <v>170</v>
      </c>
      <c r="AU129" s="172" t="s">
        <v>80</v>
      </c>
      <c r="AV129" s="14" t="s">
        <v>80</v>
      </c>
      <c r="AW129" s="14" t="s">
        <v>33</v>
      </c>
      <c r="AX129" s="14" t="s">
        <v>15</v>
      </c>
      <c r="AY129" s="172" t="s">
        <v>154</v>
      </c>
    </row>
    <row r="130" spans="1:65" s="2" customFormat="1" ht="16.5" customHeight="1">
      <c r="A130" s="34"/>
      <c r="B130" s="144"/>
      <c r="C130" s="145" t="s">
        <v>271</v>
      </c>
      <c r="D130" s="145" t="s">
        <v>157</v>
      </c>
      <c r="E130" s="146" t="s">
        <v>5327</v>
      </c>
      <c r="F130" s="147" t="s">
        <v>5328</v>
      </c>
      <c r="G130" s="148" t="s">
        <v>652</v>
      </c>
      <c r="H130" s="149">
        <v>60</v>
      </c>
      <c r="I130" s="150"/>
      <c r="J130" s="151">
        <f>ROUND(I130*H130,2)</f>
        <v>0</v>
      </c>
      <c r="K130" s="147" t="s">
        <v>3</v>
      </c>
      <c r="L130" s="35"/>
      <c r="M130" s="152" t="s">
        <v>3</v>
      </c>
      <c r="N130" s="153" t="s">
        <v>43</v>
      </c>
      <c r="O130" s="55"/>
      <c r="P130" s="154">
        <f>O130*H130</f>
        <v>0</v>
      </c>
      <c r="Q130" s="154">
        <v>0</v>
      </c>
      <c r="R130" s="154">
        <f>Q130*H130</f>
        <v>0</v>
      </c>
      <c r="S130" s="154">
        <v>0</v>
      </c>
      <c r="T130" s="155">
        <f>S130*H130</f>
        <v>0</v>
      </c>
      <c r="U130" s="34"/>
      <c r="V130" s="34"/>
      <c r="W130" s="34"/>
      <c r="X130" s="34"/>
      <c r="Y130" s="34"/>
      <c r="Z130" s="34"/>
      <c r="AA130" s="34"/>
      <c r="AB130" s="34"/>
      <c r="AC130" s="34"/>
      <c r="AD130" s="34"/>
      <c r="AE130" s="34"/>
      <c r="AR130" s="156" t="s">
        <v>180</v>
      </c>
      <c r="AT130" s="156" t="s">
        <v>157</v>
      </c>
      <c r="AU130" s="156" t="s">
        <v>80</v>
      </c>
      <c r="AY130" s="19" t="s">
        <v>154</v>
      </c>
      <c r="BE130" s="157">
        <f>IF(N130="základní",J130,0)</f>
        <v>0</v>
      </c>
      <c r="BF130" s="157">
        <f>IF(N130="snížená",J130,0)</f>
        <v>0</v>
      </c>
      <c r="BG130" s="157">
        <f>IF(N130="zákl. přenesená",J130,0)</f>
        <v>0</v>
      </c>
      <c r="BH130" s="157">
        <f>IF(N130="sníž. přenesená",J130,0)</f>
        <v>0</v>
      </c>
      <c r="BI130" s="157">
        <f>IF(N130="nulová",J130,0)</f>
        <v>0</v>
      </c>
      <c r="BJ130" s="19" t="s">
        <v>15</v>
      </c>
      <c r="BK130" s="157">
        <f>ROUND(I130*H130,2)</f>
        <v>0</v>
      </c>
      <c r="BL130" s="19" t="s">
        <v>180</v>
      </c>
      <c r="BM130" s="156" t="s">
        <v>5329</v>
      </c>
    </row>
    <row r="131" spans="2:51" s="13" customFormat="1" ht="10.2">
      <c r="B131" s="163"/>
      <c r="D131" s="164" t="s">
        <v>170</v>
      </c>
      <c r="E131" s="165" t="s">
        <v>3</v>
      </c>
      <c r="F131" s="166" t="s">
        <v>5294</v>
      </c>
      <c r="H131" s="165" t="s">
        <v>3</v>
      </c>
      <c r="I131" s="167"/>
      <c r="L131" s="163"/>
      <c r="M131" s="168"/>
      <c r="N131" s="169"/>
      <c r="O131" s="169"/>
      <c r="P131" s="169"/>
      <c r="Q131" s="169"/>
      <c r="R131" s="169"/>
      <c r="S131" s="169"/>
      <c r="T131" s="170"/>
      <c r="AT131" s="165" t="s">
        <v>170</v>
      </c>
      <c r="AU131" s="165" t="s">
        <v>80</v>
      </c>
      <c r="AV131" s="13" t="s">
        <v>15</v>
      </c>
      <c r="AW131" s="13" t="s">
        <v>33</v>
      </c>
      <c r="AX131" s="13" t="s">
        <v>72</v>
      </c>
      <c r="AY131" s="165" t="s">
        <v>154</v>
      </c>
    </row>
    <row r="132" spans="2:51" s="14" customFormat="1" ht="10.2">
      <c r="B132" s="171"/>
      <c r="D132" s="164" t="s">
        <v>170</v>
      </c>
      <c r="E132" s="172" t="s">
        <v>3</v>
      </c>
      <c r="F132" s="173" t="s">
        <v>5330</v>
      </c>
      <c r="H132" s="174">
        <v>60</v>
      </c>
      <c r="I132" s="175"/>
      <c r="L132" s="171"/>
      <c r="M132" s="176"/>
      <c r="N132" s="177"/>
      <c r="O132" s="177"/>
      <c r="P132" s="177"/>
      <c r="Q132" s="177"/>
      <c r="R132" s="177"/>
      <c r="S132" s="177"/>
      <c r="T132" s="178"/>
      <c r="AT132" s="172" t="s">
        <v>170</v>
      </c>
      <c r="AU132" s="172" t="s">
        <v>80</v>
      </c>
      <c r="AV132" s="14" t="s">
        <v>80</v>
      </c>
      <c r="AW132" s="14" t="s">
        <v>33</v>
      </c>
      <c r="AX132" s="14" t="s">
        <v>15</v>
      </c>
      <c r="AY132" s="172" t="s">
        <v>154</v>
      </c>
    </row>
    <row r="133" spans="1:65" s="2" customFormat="1" ht="16.5" customHeight="1">
      <c r="A133" s="34"/>
      <c r="B133" s="144"/>
      <c r="C133" s="145" t="s">
        <v>9</v>
      </c>
      <c r="D133" s="145" t="s">
        <v>157</v>
      </c>
      <c r="E133" s="146" t="s">
        <v>5331</v>
      </c>
      <c r="F133" s="147" t="s">
        <v>5332</v>
      </c>
      <c r="G133" s="148" t="s">
        <v>652</v>
      </c>
      <c r="H133" s="149">
        <v>9</v>
      </c>
      <c r="I133" s="150"/>
      <c r="J133" s="151">
        <f>ROUND(I133*H133,2)</f>
        <v>0</v>
      </c>
      <c r="K133" s="147" t="s">
        <v>3</v>
      </c>
      <c r="L133" s="35"/>
      <c r="M133" s="152" t="s">
        <v>3</v>
      </c>
      <c r="N133" s="153" t="s">
        <v>43</v>
      </c>
      <c r="O133" s="55"/>
      <c r="P133" s="154">
        <f>O133*H133</f>
        <v>0</v>
      </c>
      <c r="Q133" s="154">
        <v>0</v>
      </c>
      <c r="R133" s="154">
        <f>Q133*H133</f>
        <v>0</v>
      </c>
      <c r="S133" s="154">
        <v>0</v>
      </c>
      <c r="T133" s="155">
        <f>S133*H133</f>
        <v>0</v>
      </c>
      <c r="U133" s="34"/>
      <c r="V133" s="34"/>
      <c r="W133" s="34"/>
      <c r="X133" s="34"/>
      <c r="Y133" s="34"/>
      <c r="Z133" s="34"/>
      <c r="AA133" s="34"/>
      <c r="AB133" s="34"/>
      <c r="AC133" s="34"/>
      <c r="AD133" s="34"/>
      <c r="AE133" s="34"/>
      <c r="AR133" s="156" t="s">
        <v>180</v>
      </c>
      <c r="AT133" s="156" t="s">
        <v>157</v>
      </c>
      <c r="AU133" s="156" t="s">
        <v>80</v>
      </c>
      <c r="AY133" s="19" t="s">
        <v>154</v>
      </c>
      <c r="BE133" s="157">
        <f>IF(N133="základní",J133,0)</f>
        <v>0</v>
      </c>
      <c r="BF133" s="157">
        <f>IF(N133="snížená",J133,0)</f>
        <v>0</v>
      </c>
      <c r="BG133" s="157">
        <f>IF(N133="zákl. přenesená",J133,0)</f>
        <v>0</v>
      </c>
      <c r="BH133" s="157">
        <f>IF(N133="sníž. přenesená",J133,0)</f>
        <v>0</v>
      </c>
      <c r="BI133" s="157">
        <f>IF(N133="nulová",J133,0)</f>
        <v>0</v>
      </c>
      <c r="BJ133" s="19" t="s">
        <v>15</v>
      </c>
      <c r="BK133" s="157">
        <f>ROUND(I133*H133,2)</f>
        <v>0</v>
      </c>
      <c r="BL133" s="19" t="s">
        <v>180</v>
      </c>
      <c r="BM133" s="156" t="s">
        <v>5333</v>
      </c>
    </row>
    <row r="134" spans="2:51" s="13" customFormat="1" ht="10.2">
      <c r="B134" s="163"/>
      <c r="D134" s="164" t="s">
        <v>170</v>
      </c>
      <c r="E134" s="165" t="s">
        <v>3</v>
      </c>
      <c r="F134" s="166" t="s">
        <v>5280</v>
      </c>
      <c r="H134" s="165" t="s">
        <v>3</v>
      </c>
      <c r="I134" s="167"/>
      <c r="L134" s="163"/>
      <c r="M134" s="168"/>
      <c r="N134" s="169"/>
      <c r="O134" s="169"/>
      <c r="P134" s="169"/>
      <c r="Q134" s="169"/>
      <c r="R134" s="169"/>
      <c r="S134" s="169"/>
      <c r="T134" s="170"/>
      <c r="AT134" s="165" t="s">
        <v>170</v>
      </c>
      <c r="AU134" s="165" t="s">
        <v>80</v>
      </c>
      <c r="AV134" s="13" t="s">
        <v>15</v>
      </c>
      <c r="AW134" s="13" t="s">
        <v>33</v>
      </c>
      <c r="AX134" s="13" t="s">
        <v>72</v>
      </c>
      <c r="AY134" s="165" t="s">
        <v>154</v>
      </c>
    </row>
    <row r="135" spans="2:51" s="14" customFormat="1" ht="10.2">
      <c r="B135" s="171"/>
      <c r="D135" s="164" t="s">
        <v>170</v>
      </c>
      <c r="E135" s="172" t="s">
        <v>3</v>
      </c>
      <c r="F135" s="173" t="s">
        <v>176</v>
      </c>
      <c r="H135" s="174">
        <v>9</v>
      </c>
      <c r="I135" s="175"/>
      <c r="L135" s="171"/>
      <c r="M135" s="176"/>
      <c r="N135" s="177"/>
      <c r="O135" s="177"/>
      <c r="P135" s="177"/>
      <c r="Q135" s="177"/>
      <c r="R135" s="177"/>
      <c r="S135" s="177"/>
      <c r="T135" s="178"/>
      <c r="AT135" s="172" t="s">
        <v>170</v>
      </c>
      <c r="AU135" s="172" t="s">
        <v>80</v>
      </c>
      <c r="AV135" s="14" t="s">
        <v>80</v>
      </c>
      <c r="AW135" s="14" t="s">
        <v>33</v>
      </c>
      <c r="AX135" s="14" t="s">
        <v>15</v>
      </c>
      <c r="AY135" s="172" t="s">
        <v>154</v>
      </c>
    </row>
    <row r="136" spans="1:65" s="2" customFormat="1" ht="16.5" customHeight="1">
      <c r="A136" s="34"/>
      <c r="B136" s="144"/>
      <c r="C136" s="145" t="s">
        <v>180</v>
      </c>
      <c r="D136" s="145" t="s">
        <v>157</v>
      </c>
      <c r="E136" s="146" t="s">
        <v>5334</v>
      </c>
      <c r="F136" s="147" t="s">
        <v>5335</v>
      </c>
      <c r="G136" s="148" t="s">
        <v>652</v>
      </c>
      <c r="H136" s="149">
        <v>3</v>
      </c>
      <c r="I136" s="150"/>
      <c r="J136" s="151">
        <f>ROUND(I136*H136,2)</f>
        <v>0</v>
      </c>
      <c r="K136" s="147" t="s">
        <v>3</v>
      </c>
      <c r="L136" s="35"/>
      <c r="M136" s="152" t="s">
        <v>3</v>
      </c>
      <c r="N136" s="153" t="s">
        <v>43</v>
      </c>
      <c r="O136" s="55"/>
      <c r="P136" s="154">
        <f>O136*H136</f>
        <v>0</v>
      </c>
      <c r="Q136" s="154">
        <v>0</v>
      </c>
      <c r="R136" s="154">
        <f>Q136*H136</f>
        <v>0</v>
      </c>
      <c r="S136" s="154">
        <v>0</v>
      </c>
      <c r="T136" s="155">
        <f>S136*H136</f>
        <v>0</v>
      </c>
      <c r="U136" s="34"/>
      <c r="V136" s="34"/>
      <c r="W136" s="34"/>
      <c r="X136" s="34"/>
      <c r="Y136" s="34"/>
      <c r="Z136" s="34"/>
      <c r="AA136" s="34"/>
      <c r="AB136" s="34"/>
      <c r="AC136" s="34"/>
      <c r="AD136" s="34"/>
      <c r="AE136" s="34"/>
      <c r="AR136" s="156" t="s">
        <v>180</v>
      </c>
      <c r="AT136" s="156" t="s">
        <v>157</v>
      </c>
      <c r="AU136" s="156" t="s">
        <v>80</v>
      </c>
      <c r="AY136" s="19" t="s">
        <v>154</v>
      </c>
      <c r="BE136" s="157">
        <f>IF(N136="základní",J136,0)</f>
        <v>0</v>
      </c>
      <c r="BF136" s="157">
        <f>IF(N136="snížená",J136,0)</f>
        <v>0</v>
      </c>
      <c r="BG136" s="157">
        <f>IF(N136="zákl. přenesená",J136,0)</f>
        <v>0</v>
      </c>
      <c r="BH136" s="157">
        <f>IF(N136="sníž. přenesená",J136,0)</f>
        <v>0</v>
      </c>
      <c r="BI136" s="157">
        <f>IF(N136="nulová",J136,0)</f>
        <v>0</v>
      </c>
      <c r="BJ136" s="19" t="s">
        <v>15</v>
      </c>
      <c r="BK136" s="157">
        <f>ROUND(I136*H136,2)</f>
        <v>0</v>
      </c>
      <c r="BL136" s="19" t="s">
        <v>180</v>
      </c>
      <c r="BM136" s="156" t="s">
        <v>5336</v>
      </c>
    </row>
    <row r="137" spans="2:51" s="13" customFormat="1" ht="10.2">
      <c r="B137" s="163"/>
      <c r="D137" s="164" t="s">
        <v>170</v>
      </c>
      <c r="E137" s="165" t="s">
        <v>3</v>
      </c>
      <c r="F137" s="166" t="s">
        <v>5294</v>
      </c>
      <c r="H137" s="165" t="s">
        <v>3</v>
      </c>
      <c r="I137" s="167"/>
      <c r="L137" s="163"/>
      <c r="M137" s="168"/>
      <c r="N137" s="169"/>
      <c r="O137" s="169"/>
      <c r="P137" s="169"/>
      <c r="Q137" s="169"/>
      <c r="R137" s="169"/>
      <c r="S137" s="169"/>
      <c r="T137" s="170"/>
      <c r="AT137" s="165" t="s">
        <v>170</v>
      </c>
      <c r="AU137" s="165" t="s">
        <v>80</v>
      </c>
      <c r="AV137" s="13" t="s">
        <v>15</v>
      </c>
      <c r="AW137" s="13" t="s">
        <v>33</v>
      </c>
      <c r="AX137" s="13" t="s">
        <v>72</v>
      </c>
      <c r="AY137" s="165" t="s">
        <v>154</v>
      </c>
    </row>
    <row r="138" spans="2:51" s="14" customFormat="1" ht="10.2">
      <c r="B138" s="171"/>
      <c r="D138" s="164" t="s">
        <v>170</v>
      </c>
      <c r="E138" s="172" t="s">
        <v>3</v>
      </c>
      <c r="F138" s="173" t="s">
        <v>90</v>
      </c>
      <c r="H138" s="174">
        <v>3</v>
      </c>
      <c r="I138" s="175"/>
      <c r="L138" s="171"/>
      <c r="M138" s="176"/>
      <c r="N138" s="177"/>
      <c r="O138" s="177"/>
      <c r="P138" s="177"/>
      <c r="Q138" s="177"/>
      <c r="R138" s="177"/>
      <c r="S138" s="177"/>
      <c r="T138" s="178"/>
      <c r="AT138" s="172" t="s">
        <v>170</v>
      </c>
      <c r="AU138" s="172" t="s">
        <v>80</v>
      </c>
      <c r="AV138" s="14" t="s">
        <v>80</v>
      </c>
      <c r="AW138" s="14" t="s">
        <v>33</v>
      </c>
      <c r="AX138" s="14" t="s">
        <v>15</v>
      </c>
      <c r="AY138" s="172" t="s">
        <v>154</v>
      </c>
    </row>
    <row r="139" spans="1:65" s="2" customFormat="1" ht="16.5" customHeight="1">
      <c r="A139" s="34"/>
      <c r="B139" s="144"/>
      <c r="C139" s="145" t="s">
        <v>165</v>
      </c>
      <c r="D139" s="145" t="s">
        <v>157</v>
      </c>
      <c r="E139" s="146" t="s">
        <v>5337</v>
      </c>
      <c r="F139" s="147" t="s">
        <v>5338</v>
      </c>
      <c r="G139" s="148" t="s">
        <v>652</v>
      </c>
      <c r="H139" s="149">
        <v>4</v>
      </c>
      <c r="I139" s="150"/>
      <c r="J139" s="151">
        <f>ROUND(I139*H139,2)</f>
        <v>0</v>
      </c>
      <c r="K139" s="147" t="s">
        <v>3</v>
      </c>
      <c r="L139" s="35"/>
      <c r="M139" s="152" t="s">
        <v>3</v>
      </c>
      <c r="N139" s="153" t="s">
        <v>43</v>
      </c>
      <c r="O139" s="55"/>
      <c r="P139" s="154">
        <f>O139*H139</f>
        <v>0</v>
      </c>
      <c r="Q139" s="154">
        <v>0</v>
      </c>
      <c r="R139" s="154">
        <f>Q139*H139</f>
        <v>0</v>
      </c>
      <c r="S139" s="154">
        <v>0</v>
      </c>
      <c r="T139" s="155">
        <f>S139*H139</f>
        <v>0</v>
      </c>
      <c r="U139" s="34"/>
      <c r="V139" s="34"/>
      <c r="W139" s="34"/>
      <c r="X139" s="34"/>
      <c r="Y139" s="34"/>
      <c r="Z139" s="34"/>
      <c r="AA139" s="34"/>
      <c r="AB139" s="34"/>
      <c r="AC139" s="34"/>
      <c r="AD139" s="34"/>
      <c r="AE139" s="34"/>
      <c r="AR139" s="156" t="s">
        <v>180</v>
      </c>
      <c r="AT139" s="156" t="s">
        <v>157</v>
      </c>
      <c r="AU139" s="156" t="s">
        <v>80</v>
      </c>
      <c r="AY139" s="19" t="s">
        <v>154</v>
      </c>
      <c r="BE139" s="157">
        <f>IF(N139="základní",J139,0)</f>
        <v>0</v>
      </c>
      <c r="BF139" s="157">
        <f>IF(N139="snížená",J139,0)</f>
        <v>0</v>
      </c>
      <c r="BG139" s="157">
        <f>IF(N139="zákl. přenesená",J139,0)</f>
        <v>0</v>
      </c>
      <c r="BH139" s="157">
        <f>IF(N139="sníž. přenesená",J139,0)</f>
        <v>0</v>
      </c>
      <c r="BI139" s="157">
        <f>IF(N139="nulová",J139,0)</f>
        <v>0</v>
      </c>
      <c r="BJ139" s="19" t="s">
        <v>15</v>
      </c>
      <c r="BK139" s="157">
        <f>ROUND(I139*H139,2)</f>
        <v>0</v>
      </c>
      <c r="BL139" s="19" t="s">
        <v>180</v>
      </c>
      <c r="BM139" s="156" t="s">
        <v>5339</v>
      </c>
    </row>
    <row r="140" spans="2:51" s="13" customFormat="1" ht="10.2">
      <c r="B140" s="163"/>
      <c r="D140" s="164" t="s">
        <v>170</v>
      </c>
      <c r="E140" s="165" t="s">
        <v>3</v>
      </c>
      <c r="F140" s="166" t="s">
        <v>5294</v>
      </c>
      <c r="H140" s="165" t="s">
        <v>3</v>
      </c>
      <c r="I140" s="167"/>
      <c r="L140" s="163"/>
      <c r="M140" s="168"/>
      <c r="N140" s="169"/>
      <c r="O140" s="169"/>
      <c r="P140" s="169"/>
      <c r="Q140" s="169"/>
      <c r="R140" s="169"/>
      <c r="S140" s="169"/>
      <c r="T140" s="170"/>
      <c r="AT140" s="165" t="s">
        <v>170</v>
      </c>
      <c r="AU140" s="165" t="s">
        <v>80</v>
      </c>
      <c r="AV140" s="13" t="s">
        <v>15</v>
      </c>
      <c r="AW140" s="13" t="s">
        <v>33</v>
      </c>
      <c r="AX140" s="13" t="s">
        <v>72</v>
      </c>
      <c r="AY140" s="165" t="s">
        <v>154</v>
      </c>
    </row>
    <row r="141" spans="2:51" s="14" customFormat="1" ht="10.2">
      <c r="B141" s="171"/>
      <c r="D141" s="164" t="s">
        <v>170</v>
      </c>
      <c r="E141" s="172" t="s">
        <v>3</v>
      </c>
      <c r="F141" s="173" t="s">
        <v>5340</v>
      </c>
      <c r="H141" s="174">
        <v>4</v>
      </c>
      <c r="I141" s="175"/>
      <c r="L141" s="171"/>
      <c r="M141" s="176"/>
      <c r="N141" s="177"/>
      <c r="O141" s="177"/>
      <c r="P141" s="177"/>
      <c r="Q141" s="177"/>
      <c r="R141" s="177"/>
      <c r="S141" s="177"/>
      <c r="T141" s="178"/>
      <c r="AT141" s="172" t="s">
        <v>170</v>
      </c>
      <c r="AU141" s="172" t="s">
        <v>80</v>
      </c>
      <c r="AV141" s="14" t="s">
        <v>80</v>
      </c>
      <c r="AW141" s="14" t="s">
        <v>33</v>
      </c>
      <c r="AX141" s="14" t="s">
        <v>15</v>
      </c>
      <c r="AY141" s="172" t="s">
        <v>154</v>
      </c>
    </row>
    <row r="142" spans="1:65" s="2" customFormat="1" ht="33" customHeight="1">
      <c r="A142" s="34"/>
      <c r="B142" s="144"/>
      <c r="C142" s="145" t="s">
        <v>156</v>
      </c>
      <c r="D142" s="145" t="s">
        <v>157</v>
      </c>
      <c r="E142" s="146" t="s">
        <v>5341</v>
      </c>
      <c r="F142" s="147" t="s">
        <v>5342</v>
      </c>
      <c r="G142" s="148" t="s">
        <v>652</v>
      </c>
      <c r="H142" s="149">
        <v>1</v>
      </c>
      <c r="I142" s="150"/>
      <c r="J142" s="151">
        <f>ROUND(I142*H142,2)</f>
        <v>0</v>
      </c>
      <c r="K142" s="147" t="s">
        <v>3</v>
      </c>
      <c r="L142" s="35"/>
      <c r="M142" s="152" t="s">
        <v>3</v>
      </c>
      <c r="N142" s="153" t="s">
        <v>43</v>
      </c>
      <c r="O142" s="55"/>
      <c r="P142" s="154">
        <f>O142*H142</f>
        <v>0</v>
      </c>
      <c r="Q142" s="154">
        <v>0</v>
      </c>
      <c r="R142" s="154">
        <f>Q142*H142</f>
        <v>0</v>
      </c>
      <c r="S142" s="154">
        <v>0</v>
      </c>
      <c r="T142" s="155">
        <f>S142*H142</f>
        <v>0</v>
      </c>
      <c r="U142" s="34"/>
      <c r="V142" s="34"/>
      <c r="W142" s="34"/>
      <c r="X142" s="34"/>
      <c r="Y142" s="34"/>
      <c r="Z142" s="34"/>
      <c r="AA142" s="34"/>
      <c r="AB142" s="34"/>
      <c r="AC142" s="34"/>
      <c r="AD142" s="34"/>
      <c r="AE142" s="34"/>
      <c r="AR142" s="156" t="s">
        <v>180</v>
      </c>
      <c r="AT142" s="156" t="s">
        <v>157</v>
      </c>
      <c r="AU142" s="156" t="s">
        <v>80</v>
      </c>
      <c r="AY142" s="19" t="s">
        <v>154</v>
      </c>
      <c r="BE142" s="157">
        <f>IF(N142="základní",J142,0)</f>
        <v>0</v>
      </c>
      <c r="BF142" s="157">
        <f>IF(N142="snížená",J142,0)</f>
        <v>0</v>
      </c>
      <c r="BG142" s="157">
        <f>IF(N142="zákl. přenesená",J142,0)</f>
        <v>0</v>
      </c>
      <c r="BH142" s="157">
        <f>IF(N142="sníž. přenesená",J142,0)</f>
        <v>0</v>
      </c>
      <c r="BI142" s="157">
        <f>IF(N142="nulová",J142,0)</f>
        <v>0</v>
      </c>
      <c r="BJ142" s="19" t="s">
        <v>15</v>
      </c>
      <c r="BK142" s="157">
        <f>ROUND(I142*H142,2)</f>
        <v>0</v>
      </c>
      <c r="BL142" s="19" t="s">
        <v>180</v>
      </c>
      <c r="BM142" s="156" t="s">
        <v>5343</v>
      </c>
    </row>
    <row r="143" spans="2:51" s="13" customFormat="1" ht="10.2">
      <c r="B143" s="163"/>
      <c r="D143" s="164" t="s">
        <v>170</v>
      </c>
      <c r="E143" s="165" t="s">
        <v>3</v>
      </c>
      <c r="F143" s="166" t="s">
        <v>5294</v>
      </c>
      <c r="H143" s="165" t="s">
        <v>3</v>
      </c>
      <c r="I143" s="167"/>
      <c r="L143" s="163"/>
      <c r="M143" s="168"/>
      <c r="N143" s="169"/>
      <c r="O143" s="169"/>
      <c r="P143" s="169"/>
      <c r="Q143" s="169"/>
      <c r="R143" s="169"/>
      <c r="S143" s="169"/>
      <c r="T143" s="170"/>
      <c r="AT143" s="165" t="s">
        <v>170</v>
      </c>
      <c r="AU143" s="165" t="s">
        <v>80</v>
      </c>
      <c r="AV143" s="13" t="s">
        <v>15</v>
      </c>
      <c r="AW143" s="13" t="s">
        <v>33</v>
      </c>
      <c r="AX143" s="13" t="s">
        <v>72</v>
      </c>
      <c r="AY143" s="165" t="s">
        <v>154</v>
      </c>
    </row>
    <row r="144" spans="2:51" s="14" customFormat="1" ht="10.2">
      <c r="B144" s="171"/>
      <c r="D144" s="164" t="s">
        <v>170</v>
      </c>
      <c r="E144" s="172" t="s">
        <v>3</v>
      </c>
      <c r="F144" s="173" t="s">
        <v>15</v>
      </c>
      <c r="H144" s="174">
        <v>1</v>
      </c>
      <c r="I144" s="175"/>
      <c r="L144" s="171"/>
      <c r="M144" s="176"/>
      <c r="N144" s="177"/>
      <c r="O144" s="177"/>
      <c r="P144" s="177"/>
      <c r="Q144" s="177"/>
      <c r="R144" s="177"/>
      <c r="S144" s="177"/>
      <c r="T144" s="178"/>
      <c r="AT144" s="172" t="s">
        <v>170</v>
      </c>
      <c r="AU144" s="172" t="s">
        <v>80</v>
      </c>
      <c r="AV144" s="14" t="s">
        <v>80</v>
      </c>
      <c r="AW144" s="14" t="s">
        <v>33</v>
      </c>
      <c r="AX144" s="14" t="s">
        <v>15</v>
      </c>
      <c r="AY144" s="172" t="s">
        <v>154</v>
      </c>
    </row>
    <row r="145" spans="1:65" s="2" customFormat="1" ht="16.5" customHeight="1">
      <c r="A145" s="34"/>
      <c r="B145" s="144"/>
      <c r="C145" s="145" t="s">
        <v>434</v>
      </c>
      <c r="D145" s="145" t="s">
        <v>157</v>
      </c>
      <c r="E145" s="146" t="s">
        <v>5344</v>
      </c>
      <c r="F145" s="147" t="s">
        <v>5345</v>
      </c>
      <c r="G145" s="148" t="s">
        <v>652</v>
      </c>
      <c r="H145" s="149">
        <v>1</v>
      </c>
      <c r="I145" s="150"/>
      <c r="J145" s="151">
        <f>ROUND(I145*H145,2)</f>
        <v>0</v>
      </c>
      <c r="K145" s="147" t="s">
        <v>3</v>
      </c>
      <c r="L145" s="35"/>
      <c r="M145" s="152" t="s">
        <v>3</v>
      </c>
      <c r="N145" s="153" t="s">
        <v>43</v>
      </c>
      <c r="O145" s="55"/>
      <c r="P145" s="154">
        <f>O145*H145</f>
        <v>0</v>
      </c>
      <c r="Q145" s="154">
        <v>0</v>
      </c>
      <c r="R145" s="154">
        <f>Q145*H145</f>
        <v>0</v>
      </c>
      <c r="S145" s="154">
        <v>0</v>
      </c>
      <c r="T145" s="155">
        <f>S145*H145</f>
        <v>0</v>
      </c>
      <c r="U145" s="34"/>
      <c r="V145" s="34"/>
      <c r="W145" s="34"/>
      <c r="X145" s="34"/>
      <c r="Y145" s="34"/>
      <c r="Z145" s="34"/>
      <c r="AA145" s="34"/>
      <c r="AB145" s="34"/>
      <c r="AC145" s="34"/>
      <c r="AD145" s="34"/>
      <c r="AE145" s="34"/>
      <c r="AR145" s="156" t="s">
        <v>180</v>
      </c>
      <c r="AT145" s="156" t="s">
        <v>157</v>
      </c>
      <c r="AU145" s="156" t="s">
        <v>80</v>
      </c>
      <c r="AY145" s="19" t="s">
        <v>154</v>
      </c>
      <c r="BE145" s="157">
        <f>IF(N145="základní",J145,0)</f>
        <v>0</v>
      </c>
      <c r="BF145" s="157">
        <f>IF(N145="snížená",J145,0)</f>
        <v>0</v>
      </c>
      <c r="BG145" s="157">
        <f>IF(N145="zákl. přenesená",J145,0)</f>
        <v>0</v>
      </c>
      <c r="BH145" s="157">
        <f>IF(N145="sníž. přenesená",J145,0)</f>
        <v>0</v>
      </c>
      <c r="BI145" s="157">
        <f>IF(N145="nulová",J145,0)</f>
        <v>0</v>
      </c>
      <c r="BJ145" s="19" t="s">
        <v>15</v>
      </c>
      <c r="BK145" s="157">
        <f>ROUND(I145*H145,2)</f>
        <v>0</v>
      </c>
      <c r="BL145" s="19" t="s">
        <v>180</v>
      </c>
      <c r="BM145" s="156" t="s">
        <v>5346</v>
      </c>
    </row>
    <row r="146" spans="2:51" s="13" customFormat="1" ht="10.2">
      <c r="B146" s="163"/>
      <c r="D146" s="164" t="s">
        <v>170</v>
      </c>
      <c r="E146" s="165" t="s">
        <v>3</v>
      </c>
      <c r="F146" s="166" t="s">
        <v>5294</v>
      </c>
      <c r="H146" s="165" t="s">
        <v>3</v>
      </c>
      <c r="I146" s="167"/>
      <c r="L146" s="163"/>
      <c r="M146" s="168"/>
      <c r="N146" s="169"/>
      <c r="O146" s="169"/>
      <c r="P146" s="169"/>
      <c r="Q146" s="169"/>
      <c r="R146" s="169"/>
      <c r="S146" s="169"/>
      <c r="T146" s="170"/>
      <c r="AT146" s="165" t="s">
        <v>170</v>
      </c>
      <c r="AU146" s="165" t="s">
        <v>80</v>
      </c>
      <c r="AV146" s="13" t="s">
        <v>15</v>
      </c>
      <c r="AW146" s="13" t="s">
        <v>33</v>
      </c>
      <c r="AX146" s="13" t="s">
        <v>72</v>
      </c>
      <c r="AY146" s="165" t="s">
        <v>154</v>
      </c>
    </row>
    <row r="147" spans="2:51" s="14" customFormat="1" ht="10.2">
      <c r="B147" s="171"/>
      <c r="D147" s="164" t="s">
        <v>170</v>
      </c>
      <c r="E147" s="172" t="s">
        <v>3</v>
      </c>
      <c r="F147" s="173" t="s">
        <v>15</v>
      </c>
      <c r="H147" s="174">
        <v>1</v>
      </c>
      <c r="I147" s="175"/>
      <c r="L147" s="171"/>
      <c r="M147" s="176"/>
      <c r="N147" s="177"/>
      <c r="O147" s="177"/>
      <c r="P147" s="177"/>
      <c r="Q147" s="177"/>
      <c r="R147" s="177"/>
      <c r="S147" s="177"/>
      <c r="T147" s="178"/>
      <c r="AT147" s="172" t="s">
        <v>170</v>
      </c>
      <c r="AU147" s="172" t="s">
        <v>80</v>
      </c>
      <c r="AV147" s="14" t="s">
        <v>80</v>
      </c>
      <c r="AW147" s="14" t="s">
        <v>33</v>
      </c>
      <c r="AX147" s="14" t="s">
        <v>15</v>
      </c>
      <c r="AY147" s="172" t="s">
        <v>154</v>
      </c>
    </row>
    <row r="148" spans="1:65" s="2" customFormat="1" ht="16.5" customHeight="1">
      <c r="A148" s="34"/>
      <c r="B148" s="144"/>
      <c r="C148" s="145" t="s">
        <v>439</v>
      </c>
      <c r="D148" s="145" t="s">
        <v>157</v>
      </c>
      <c r="E148" s="146" t="s">
        <v>5347</v>
      </c>
      <c r="F148" s="147" t="s">
        <v>5348</v>
      </c>
      <c r="G148" s="148" t="s">
        <v>652</v>
      </c>
      <c r="H148" s="149">
        <v>2</v>
      </c>
      <c r="I148" s="150"/>
      <c r="J148" s="151">
        <f>ROUND(I148*H148,2)</f>
        <v>0</v>
      </c>
      <c r="K148" s="147" t="s">
        <v>3</v>
      </c>
      <c r="L148" s="35"/>
      <c r="M148" s="152" t="s">
        <v>3</v>
      </c>
      <c r="N148" s="153" t="s">
        <v>43</v>
      </c>
      <c r="O148" s="55"/>
      <c r="P148" s="154">
        <f>O148*H148</f>
        <v>0</v>
      </c>
      <c r="Q148" s="154">
        <v>0</v>
      </c>
      <c r="R148" s="154">
        <f>Q148*H148</f>
        <v>0</v>
      </c>
      <c r="S148" s="154">
        <v>0</v>
      </c>
      <c r="T148" s="155">
        <f>S148*H148</f>
        <v>0</v>
      </c>
      <c r="U148" s="34"/>
      <c r="V148" s="34"/>
      <c r="W148" s="34"/>
      <c r="X148" s="34"/>
      <c r="Y148" s="34"/>
      <c r="Z148" s="34"/>
      <c r="AA148" s="34"/>
      <c r="AB148" s="34"/>
      <c r="AC148" s="34"/>
      <c r="AD148" s="34"/>
      <c r="AE148" s="34"/>
      <c r="AR148" s="156" t="s">
        <v>180</v>
      </c>
      <c r="AT148" s="156" t="s">
        <v>157</v>
      </c>
      <c r="AU148" s="156" t="s">
        <v>80</v>
      </c>
      <c r="AY148" s="19" t="s">
        <v>154</v>
      </c>
      <c r="BE148" s="157">
        <f>IF(N148="základní",J148,0)</f>
        <v>0</v>
      </c>
      <c r="BF148" s="157">
        <f>IF(N148="snížená",J148,0)</f>
        <v>0</v>
      </c>
      <c r="BG148" s="157">
        <f>IF(N148="zákl. přenesená",J148,0)</f>
        <v>0</v>
      </c>
      <c r="BH148" s="157">
        <f>IF(N148="sníž. přenesená",J148,0)</f>
        <v>0</v>
      </c>
      <c r="BI148" s="157">
        <f>IF(N148="nulová",J148,0)</f>
        <v>0</v>
      </c>
      <c r="BJ148" s="19" t="s">
        <v>15</v>
      </c>
      <c r="BK148" s="157">
        <f>ROUND(I148*H148,2)</f>
        <v>0</v>
      </c>
      <c r="BL148" s="19" t="s">
        <v>180</v>
      </c>
      <c r="BM148" s="156" t="s">
        <v>5349</v>
      </c>
    </row>
    <row r="149" spans="2:51" s="13" customFormat="1" ht="10.2">
      <c r="B149" s="163"/>
      <c r="D149" s="164" t="s">
        <v>170</v>
      </c>
      <c r="E149" s="165" t="s">
        <v>3</v>
      </c>
      <c r="F149" s="166" t="s">
        <v>5280</v>
      </c>
      <c r="H149" s="165" t="s">
        <v>3</v>
      </c>
      <c r="I149" s="167"/>
      <c r="L149" s="163"/>
      <c r="M149" s="168"/>
      <c r="N149" s="169"/>
      <c r="O149" s="169"/>
      <c r="P149" s="169"/>
      <c r="Q149" s="169"/>
      <c r="R149" s="169"/>
      <c r="S149" s="169"/>
      <c r="T149" s="170"/>
      <c r="AT149" s="165" t="s">
        <v>170</v>
      </c>
      <c r="AU149" s="165" t="s">
        <v>80</v>
      </c>
      <c r="AV149" s="13" t="s">
        <v>15</v>
      </c>
      <c r="AW149" s="13" t="s">
        <v>33</v>
      </c>
      <c r="AX149" s="13" t="s">
        <v>72</v>
      </c>
      <c r="AY149" s="165" t="s">
        <v>154</v>
      </c>
    </row>
    <row r="150" spans="2:51" s="14" customFormat="1" ht="10.2">
      <c r="B150" s="171"/>
      <c r="D150" s="164" t="s">
        <v>170</v>
      </c>
      <c r="E150" s="172" t="s">
        <v>3</v>
      </c>
      <c r="F150" s="173" t="s">
        <v>5350</v>
      </c>
      <c r="H150" s="174">
        <v>2</v>
      </c>
      <c r="I150" s="175"/>
      <c r="L150" s="171"/>
      <c r="M150" s="176"/>
      <c r="N150" s="177"/>
      <c r="O150" s="177"/>
      <c r="P150" s="177"/>
      <c r="Q150" s="177"/>
      <c r="R150" s="177"/>
      <c r="S150" s="177"/>
      <c r="T150" s="178"/>
      <c r="AT150" s="172" t="s">
        <v>170</v>
      </c>
      <c r="AU150" s="172" t="s">
        <v>80</v>
      </c>
      <c r="AV150" s="14" t="s">
        <v>80</v>
      </c>
      <c r="AW150" s="14" t="s">
        <v>33</v>
      </c>
      <c r="AX150" s="14" t="s">
        <v>15</v>
      </c>
      <c r="AY150" s="172" t="s">
        <v>154</v>
      </c>
    </row>
    <row r="151" spans="1:65" s="2" customFormat="1" ht="16.5" customHeight="1">
      <c r="A151" s="34"/>
      <c r="B151" s="144"/>
      <c r="C151" s="145" t="s">
        <v>8</v>
      </c>
      <c r="D151" s="145" t="s">
        <v>157</v>
      </c>
      <c r="E151" s="146" t="s">
        <v>5351</v>
      </c>
      <c r="F151" s="147" t="s">
        <v>5352</v>
      </c>
      <c r="G151" s="148" t="s">
        <v>183</v>
      </c>
      <c r="H151" s="149">
        <v>213</v>
      </c>
      <c r="I151" s="150"/>
      <c r="J151" s="151">
        <f>ROUND(I151*H151,2)</f>
        <v>0</v>
      </c>
      <c r="K151" s="147" t="s">
        <v>3</v>
      </c>
      <c r="L151" s="35"/>
      <c r="M151" s="152" t="s">
        <v>3</v>
      </c>
      <c r="N151" s="153" t="s">
        <v>43</v>
      </c>
      <c r="O151" s="55"/>
      <c r="P151" s="154">
        <f>O151*H151</f>
        <v>0</v>
      </c>
      <c r="Q151" s="154">
        <v>0</v>
      </c>
      <c r="R151" s="154">
        <f>Q151*H151</f>
        <v>0</v>
      </c>
      <c r="S151" s="154">
        <v>0</v>
      </c>
      <c r="T151" s="155">
        <f>S151*H151</f>
        <v>0</v>
      </c>
      <c r="U151" s="34"/>
      <c r="V151" s="34"/>
      <c r="W151" s="34"/>
      <c r="X151" s="34"/>
      <c r="Y151" s="34"/>
      <c r="Z151" s="34"/>
      <c r="AA151" s="34"/>
      <c r="AB151" s="34"/>
      <c r="AC151" s="34"/>
      <c r="AD151" s="34"/>
      <c r="AE151" s="34"/>
      <c r="AR151" s="156" t="s">
        <v>180</v>
      </c>
      <c r="AT151" s="156" t="s">
        <v>157</v>
      </c>
      <c r="AU151" s="156" t="s">
        <v>80</v>
      </c>
      <c r="AY151" s="19" t="s">
        <v>154</v>
      </c>
      <c r="BE151" s="157">
        <f>IF(N151="základní",J151,0)</f>
        <v>0</v>
      </c>
      <c r="BF151" s="157">
        <f>IF(N151="snížená",J151,0)</f>
        <v>0</v>
      </c>
      <c r="BG151" s="157">
        <f>IF(N151="zákl. přenesená",J151,0)</f>
        <v>0</v>
      </c>
      <c r="BH151" s="157">
        <f>IF(N151="sníž. přenesená",J151,0)</f>
        <v>0</v>
      </c>
      <c r="BI151" s="157">
        <f>IF(N151="nulová",J151,0)</f>
        <v>0</v>
      </c>
      <c r="BJ151" s="19" t="s">
        <v>15</v>
      </c>
      <c r="BK151" s="157">
        <f>ROUND(I151*H151,2)</f>
        <v>0</v>
      </c>
      <c r="BL151" s="19" t="s">
        <v>180</v>
      </c>
      <c r="BM151" s="156" t="s">
        <v>5353</v>
      </c>
    </row>
    <row r="152" spans="2:51" s="13" customFormat="1" ht="10.2">
      <c r="B152" s="163"/>
      <c r="D152" s="164" t="s">
        <v>170</v>
      </c>
      <c r="E152" s="165" t="s">
        <v>3</v>
      </c>
      <c r="F152" s="166" t="s">
        <v>5303</v>
      </c>
      <c r="H152" s="165" t="s">
        <v>3</v>
      </c>
      <c r="I152" s="167"/>
      <c r="L152" s="163"/>
      <c r="M152" s="168"/>
      <c r="N152" s="169"/>
      <c r="O152" s="169"/>
      <c r="P152" s="169"/>
      <c r="Q152" s="169"/>
      <c r="R152" s="169"/>
      <c r="S152" s="169"/>
      <c r="T152" s="170"/>
      <c r="AT152" s="165" t="s">
        <v>170</v>
      </c>
      <c r="AU152" s="165" t="s">
        <v>80</v>
      </c>
      <c r="AV152" s="13" t="s">
        <v>15</v>
      </c>
      <c r="AW152" s="13" t="s">
        <v>33</v>
      </c>
      <c r="AX152" s="13" t="s">
        <v>72</v>
      </c>
      <c r="AY152" s="165" t="s">
        <v>154</v>
      </c>
    </row>
    <row r="153" spans="2:51" s="14" customFormat="1" ht="10.2">
      <c r="B153" s="171"/>
      <c r="D153" s="164" t="s">
        <v>170</v>
      </c>
      <c r="E153" s="172" t="s">
        <v>3</v>
      </c>
      <c r="F153" s="173" t="s">
        <v>5354</v>
      </c>
      <c r="H153" s="174">
        <v>213</v>
      </c>
      <c r="I153" s="175"/>
      <c r="L153" s="171"/>
      <c r="M153" s="176"/>
      <c r="N153" s="177"/>
      <c r="O153" s="177"/>
      <c r="P153" s="177"/>
      <c r="Q153" s="177"/>
      <c r="R153" s="177"/>
      <c r="S153" s="177"/>
      <c r="T153" s="178"/>
      <c r="AT153" s="172" t="s">
        <v>170</v>
      </c>
      <c r="AU153" s="172" t="s">
        <v>80</v>
      </c>
      <c r="AV153" s="14" t="s">
        <v>80</v>
      </c>
      <c r="AW153" s="14" t="s">
        <v>33</v>
      </c>
      <c r="AX153" s="14" t="s">
        <v>15</v>
      </c>
      <c r="AY153" s="172" t="s">
        <v>154</v>
      </c>
    </row>
    <row r="154" spans="1:65" s="2" customFormat="1" ht="16.5" customHeight="1">
      <c r="A154" s="34"/>
      <c r="B154" s="144"/>
      <c r="C154" s="145" t="s">
        <v>451</v>
      </c>
      <c r="D154" s="145" t="s">
        <v>157</v>
      </c>
      <c r="E154" s="146" t="s">
        <v>5355</v>
      </c>
      <c r="F154" s="147" t="s">
        <v>5356</v>
      </c>
      <c r="G154" s="148" t="s">
        <v>652</v>
      </c>
      <c r="H154" s="149">
        <v>4</v>
      </c>
      <c r="I154" s="150"/>
      <c r="J154" s="151">
        <f>ROUND(I154*H154,2)</f>
        <v>0</v>
      </c>
      <c r="K154" s="147" t="s">
        <v>3</v>
      </c>
      <c r="L154" s="35"/>
      <c r="M154" s="152" t="s">
        <v>3</v>
      </c>
      <c r="N154" s="153" t="s">
        <v>43</v>
      </c>
      <c r="O154" s="55"/>
      <c r="P154" s="154">
        <f>O154*H154</f>
        <v>0</v>
      </c>
      <c r="Q154" s="154">
        <v>0</v>
      </c>
      <c r="R154" s="154">
        <f>Q154*H154</f>
        <v>0</v>
      </c>
      <c r="S154" s="154">
        <v>0</v>
      </c>
      <c r="T154" s="155">
        <f>S154*H154</f>
        <v>0</v>
      </c>
      <c r="U154" s="34"/>
      <c r="V154" s="34"/>
      <c r="W154" s="34"/>
      <c r="X154" s="34"/>
      <c r="Y154" s="34"/>
      <c r="Z154" s="34"/>
      <c r="AA154" s="34"/>
      <c r="AB154" s="34"/>
      <c r="AC154" s="34"/>
      <c r="AD154" s="34"/>
      <c r="AE154" s="34"/>
      <c r="AR154" s="156" t="s">
        <v>180</v>
      </c>
      <c r="AT154" s="156" t="s">
        <v>157</v>
      </c>
      <c r="AU154" s="156" t="s">
        <v>80</v>
      </c>
      <c r="AY154" s="19" t="s">
        <v>154</v>
      </c>
      <c r="BE154" s="157">
        <f>IF(N154="základní",J154,0)</f>
        <v>0</v>
      </c>
      <c r="BF154" s="157">
        <f>IF(N154="snížená",J154,0)</f>
        <v>0</v>
      </c>
      <c r="BG154" s="157">
        <f>IF(N154="zákl. přenesená",J154,0)</f>
        <v>0</v>
      </c>
      <c r="BH154" s="157">
        <f>IF(N154="sníž. přenesená",J154,0)</f>
        <v>0</v>
      </c>
      <c r="BI154" s="157">
        <f>IF(N154="nulová",J154,0)</f>
        <v>0</v>
      </c>
      <c r="BJ154" s="19" t="s">
        <v>15</v>
      </c>
      <c r="BK154" s="157">
        <f>ROUND(I154*H154,2)</f>
        <v>0</v>
      </c>
      <c r="BL154" s="19" t="s">
        <v>180</v>
      </c>
      <c r="BM154" s="156" t="s">
        <v>5357</v>
      </c>
    </row>
    <row r="155" spans="2:51" s="13" customFormat="1" ht="10.2">
      <c r="B155" s="163"/>
      <c r="D155" s="164" t="s">
        <v>170</v>
      </c>
      <c r="E155" s="165" t="s">
        <v>3</v>
      </c>
      <c r="F155" s="166" t="s">
        <v>5280</v>
      </c>
      <c r="H155" s="165" t="s">
        <v>3</v>
      </c>
      <c r="I155" s="167"/>
      <c r="L155" s="163"/>
      <c r="M155" s="168"/>
      <c r="N155" s="169"/>
      <c r="O155" s="169"/>
      <c r="P155" s="169"/>
      <c r="Q155" s="169"/>
      <c r="R155" s="169"/>
      <c r="S155" s="169"/>
      <c r="T155" s="170"/>
      <c r="AT155" s="165" t="s">
        <v>170</v>
      </c>
      <c r="AU155" s="165" t="s">
        <v>80</v>
      </c>
      <c r="AV155" s="13" t="s">
        <v>15</v>
      </c>
      <c r="AW155" s="13" t="s">
        <v>33</v>
      </c>
      <c r="AX155" s="13" t="s">
        <v>72</v>
      </c>
      <c r="AY155" s="165" t="s">
        <v>154</v>
      </c>
    </row>
    <row r="156" spans="2:51" s="14" customFormat="1" ht="10.2">
      <c r="B156" s="171"/>
      <c r="D156" s="164" t="s">
        <v>170</v>
      </c>
      <c r="E156" s="172" t="s">
        <v>3</v>
      </c>
      <c r="F156" s="173" t="s">
        <v>5340</v>
      </c>
      <c r="H156" s="174">
        <v>4</v>
      </c>
      <c r="I156" s="175"/>
      <c r="L156" s="171"/>
      <c r="M156" s="176"/>
      <c r="N156" s="177"/>
      <c r="O156" s="177"/>
      <c r="P156" s="177"/>
      <c r="Q156" s="177"/>
      <c r="R156" s="177"/>
      <c r="S156" s="177"/>
      <c r="T156" s="178"/>
      <c r="AT156" s="172" t="s">
        <v>170</v>
      </c>
      <c r="AU156" s="172" t="s">
        <v>80</v>
      </c>
      <c r="AV156" s="14" t="s">
        <v>80</v>
      </c>
      <c r="AW156" s="14" t="s">
        <v>33</v>
      </c>
      <c r="AX156" s="14" t="s">
        <v>15</v>
      </c>
      <c r="AY156" s="172" t="s">
        <v>154</v>
      </c>
    </row>
    <row r="157" spans="1:65" s="2" customFormat="1" ht="16.5" customHeight="1">
      <c r="A157" s="34"/>
      <c r="B157" s="144"/>
      <c r="C157" s="145" t="s">
        <v>458</v>
      </c>
      <c r="D157" s="145" t="s">
        <v>157</v>
      </c>
      <c r="E157" s="146" t="s">
        <v>5358</v>
      </c>
      <c r="F157" s="147" t="s">
        <v>5359</v>
      </c>
      <c r="G157" s="148" t="s">
        <v>652</v>
      </c>
      <c r="H157" s="149">
        <v>4</v>
      </c>
      <c r="I157" s="150"/>
      <c r="J157" s="151">
        <f>ROUND(I157*H157,2)</f>
        <v>0</v>
      </c>
      <c r="K157" s="147" t="s">
        <v>3</v>
      </c>
      <c r="L157" s="35"/>
      <c r="M157" s="152" t="s">
        <v>3</v>
      </c>
      <c r="N157" s="153" t="s">
        <v>43</v>
      </c>
      <c r="O157" s="55"/>
      <c r="P157" s="154">
        <f>O157*H157</f>
        <v>0</v>
      </c>
      <c r="Q157" s="154">
        <v>0</v>
      </c>
      <c r="R157" s="154">
        <f>Q157*H157</f>
        <v>0</v>
      </c>
      <c r="S157" s="154">
        <v>0</v>
      </c>
      <c r="T157" s="155">
        <f>S157*H157</f>
        <v>0</v>
      </c>
      <c r="U157" s="34"/>
      <c r="V157" s="34"/>
      <c r="W157" s="34"/>
      <c r="X157" s="34"/>
      <c r="Y157" s="34"/>
      <c r="Z157" s="34"/>
      <c r="AA157" s="34"/>
      <c r="AB157" s="34"/>
      <c r="AC157" s="34"/>
      <c r="AD157" s="34"/>
      <c r="AE157" s="34"/>
      <c r="AR157" s="156" t="s">
        <v>180</v>
      </c>
      <c r="AT157" s="156" t="s">
        <v>157</v>
      </c>
      <c r="AU157" s="156" t="s">
        <v>80</v>
      </c>
      <c r="AY157" s="19" t="s">
        <v>154</v>
      </c>
      <c r="BE157" s="157">
        <f>IF(N157="základní",J157,0)</f>
        <v>0</v>
      </c>
      <c r="BF157" s="157">
        <f>IF(N157="snížená",J157,0)</f>
        <v>0</v>
      </c>
      <c r="BG157" s="157">
        <f>IF(N157="zákl. přenesená",J157,0)</f>
        <v>0</v>
      </c>
      <c r="BH157" s="157">
        <f>IF(N157="sníž. přenesená",J157,0)</f>
        <v>0</v>
      </c>
      <c r="BI157" s="157">
        <f>IF(N157="nulová",J157,0)</f>
        <v>0</v>
      </c>
      <c r="BJ157" s="19" t="s">
        <v>15</v>
      </c>
      <c r="BK157" s="157">
        <f>ROUND(I157*H157,2)</f>
        <v>0</v>
      </c>
      <c r="BL157" s="19" t="s">
        <v>180</v>
      </c>
      <c r="BM157" s="156" t="s">
        <v>5360</v>
      </c>
    </row>
    <row r="158" spans="2:51" s="14" customFormat="1" ht="10.2">
      <c r="B158" s="171"/>
      <c r="D158" s="164" t="s">
        <v>170</v>
      </c>
      <c r="E158" s="172" t="s">
        <v>3</v>
      </c>
      <c r="F158" s="173" t="s">
        <v>5340</v>
      </c>
      <c r="H158" s="174">
        <v>4</v>
      </c>
      <c r="I158" s="175"/>
      <c r="L158" s="171"/>
      <c r="M158" s="176"/>
      <c r="N158" s="177"/>
      <c r="O158" s="177"/>
      <c r="P158" s="177"/>
      <c r="Q158" s="177"/>
      <c r="R158" s="177"/>
      <c r="S158" s="177"/>
      <c r="T158" s="178"/>
      <c r="AT158" s="172" t="s">
        <v>170</v>
      </c>
      <c r="AU158" s="172" t="s">
        <v>80</v>
      </c>
      <c r="AV158" s="14" t="s">
        <v>80</v>
      </c>
      <c r="AW158" s="14" t="s">
        <v>33</v>
      </c>
      <c r="AX158" s="14" t="s">
        <v>15</v>
      </c>
      <c r="AY158" s="172" t="s">
        <v>154</v>
      </c>
    </row>
    <row r="159" spans="1:65" s="2" customFormat="1" ht="21.75" customHeight="1">
      <c r="A159" s="34"/>
      <c r="B159" s="144"/>
      <c r="C159" s="145" t="s">
        <v>463</v>
      </c>
      <c r="D159" s="145" t="s">
        <v>157</v>
      </c>
      <c r="E159" s="146" t="s">
        <v>5361</v>
      </c>
      <c r="F159" s="147" t="s">
        <v>5362</v>
      </c>
      <c r="G159" s="148" t="s">
        <v>652</v>
      </c>
      <c r="H159" s="149">
        <v>1</v>
      </c>
      <c r="I159" s="150"/>
      <c r="J159" s="151">
        <f>ROUND(I159*H159,2)</f>
        <v>0</v>
      </c>
      <c r="K159" s="147" t="s">
        <v>3</v>
      </c>
      <c r="L159" s="35"/>
      <c r="M159" s="152" t="s">
        <v>3</v>
      </c>
      <c r="N159" s="153" t="s">
        <v>43</v>
      </c>
      <c r="O159" s="55"/>
      <c r="P159" s="154">
        <f>O159*H159</f>
        <v>0</v>
      </c>
      <c r="Q159" s="154">
        <v>0</v>
      </c>
      <c r="R159" s="154">
        <f>Q159*H159</f>
        <v>0</v>
      </c>
      <c r="S159" s="154">
        <v>0</v>
      </c>
      <c r="T159" s="155">
        <f>S159*H159</f>
        <v>0</v>
      </c>
      <c r="U159" s="34"/>
      <c r="V159" s="34"/>
      <c r="W159" s="34"/>
      <c r="X159" s="34"/>
      <c r="Y159" s="34"/>
      <c r="Z159" s="34"/>
      <c r="AA159" s="34"/>
      <c r="AB159" s="34"/>
      <c r="AC159" s="34"/>
      <c r="AD159" s="34"/>
      <c r="AE159" s="34"/>
      <c r="AR159" s="156" t="s">
        <v>180</v>
      </c>
      <c r="AT159" s="156" t="s">
        <v>157</v>
      </c>
      <c r="AU159" s="156" t="s">
        <v>80</v>
      </c>
      <c r="AY159" s="19" t="s">
        <v>154</v>
      </c>
      <c r="BE159" s="157">
        <f>IF(N159="základní",J159,0)</f>
        <v>0</v>
      </c>
      <c r="BF159" s="157">
        <f>IF(N159="snížená",J159,0)</f>
        <v>0</v>
      </c>
      <c r="BG159" s="157">
        <f>IF(N159="zákl. přenesená",J159,0)</f>
        <v>0</v>
      </c>
      <c r="BH159" s="157">
        <f>IF(N159="sníž. přenesená",J159,0)</f>
        <v>0</v>
      </c>
      <c r="BI159" s="157">
        <f>IF(N159="nulová",J159,0)</f>
        <v>0</v>
      </c>
      <c r="BJ159" s="19" t="s">
        <v>15</v>
      </c>
      <c r="BK159" s="157">
        <f>ROUND(I159*H159,2)</f>
        <v>0</v>
      </c>
      <c r="BL159" s="19" t="s">
        <v>180</v>
      </c>
      <c r="BM159" s="156" t="s">
        <v>5363</v>
      </c>
    </row>
    <row r="160" spans="2:51" s="14" customFormat="1" ht="10.2">
      <c r="B160" s="171"/>
      <c r="D160" s="164" t="s">
        <v>170</v>
      </c>
      <c r="E160" s="172" t="s">
        <v>3</v>
      </c>
      <c r="F160" s="173" t="s">
        <v>15</v>
      </c>
      <c r="H160" s="174">
        <v>1</v>
      </c>
      <c r="I160" s="175"/>
      <c r="L160" s="171"/>
      <c r="M160" s="176"/>
      <c r="N160" s="177"/>
      <c r="O160" s="177"/>
      <c r="P160" s="177"/>
      <c r="Q160" s="177"/>
      <c r="R160" s="177"/>
      <c r="S160" s="177"/>
      <c r="T160" s="178"/>
      <c r="AT160" s="172" t="s">
        <v>170</v>
      </c>
      <c r="AU160" s="172" t="s">
        <v>80</v>
      </c>
      <c r="AV160" s="14" t="s">
        <v>80</v>
      </c>
      <c r="AW160" s="14" t="s">
        <v>33</v>
      </c>
      <c r="AX160" s="14" t="s">
        <v>15</v>
      </c>
      <c r="AY160" s="172" t="s">
        <v>154</v>
      </c>
    </row>
    <row r="161" spans="1:65" s="2" customFormat="1" ht="16.5" customHeight="1">
      <c r="A161" s="34"/>
      <c r="B161" s="144"/>
      <c r="C161" s="145" t="s">
        <v>470</v>
      </c>
      <c r="D161" s="145" t="s">
        <v>157</v>
      </c>
      <c r="E161" s="146" t="s">
        <v>5364</v>
      </c>
      <c r="F161" s="147" t="s">
        <v>5365</v>
      </c>
      <c r="G161" s="148" t="s">
        <v>183</v>
      </c>
      <c r="H161" s="149">
        <v>213</v>
      </c>
      <c r="I161" s="150"/>
      <c r="J161" s="151">
        <f>ROUND(I161*H161,2)</f>
        <v>0</v>
      </c>
      <c r="K161" s="147" t="s">
        <v>3</v>
      </c>
      <c r="L161" s="35"/>
      <c r="M161" s="152" t="s">
        <v>3</v>
      </c>
      <c r="N161" s="153" t="s">
        <v>43</v>
      </c>
      <c r="O161" s="55"/>
      <c r="P161" s="154">
        <f>O161*H161</f>
        <v>0</v>
      </c>
      <c r="Q161" s="154">
        <v>0</v>
      </c>
      <c r="R161" s="154">
        <f>Q161*H161</f>
        <v>0</v>
      </c>
      <c r="S161" s="154">
        <v>0</v>
      </c>
      <c r="T161" s="155">
        <f>S161*H161</f>
        <v>0</v>
      </c>
      <c r="U161" s="34"/>
      <c r="V161" s="34"/>
      <c r="W161" s="34"/>
      <c r="X161" s="34"/>
      <c r="Y161" s="34"/>
      <c r="Z161" s="34"/>
      <c r="AA161" s="34"/>
      <c r="AB161" s="34"/>
      <c r="AC161" s="34"/>
      <c r="AD161" s="34"/>
      <c r="AE161" s="34"/>
      <c r="AR161" s="156" t="s">
        <v>180</v>
      </c>
      <c r="AT161" s="156" t="s">
        <v>157</v>
      </c>
      <c r="AU161" s="156" t="s">
        <v>80</v>
      </c>
      <c r="AY161" s="19" t="s">
        <v>154</v>
      </c>
      <c r="BE161" s="157">
        <f>IF(N161="základní",J161,0)</f>
        <v>0</v>
      </c>
      <c r="BF161" s="157">
        <f>IF(N161="snížená",J161,0)</f>
        <v>0</v>
      </c>
      <c r="BG161" s="157">
        <f>IF(N161="zákl. přenesená",J161,0)</f>
        <v>0</v>
      </c>
      <c r="BH161" s="157">
        <f>IF(N161="sníž. přenesená",J161,0)</f>
        <v>0</v>
      </c>
      <c r="BI161" s="157">
        <f>IF(N161="nulová",J161,0)</f>
        <v>0</v>
      </c>
      <c r="BJ161" s="19" t="s">
        <v>15</v>
      </c>
      <c r="BK161" s="157">
        <f>ROUND(I161*H161,2)</f>
        <v>0</v>
      </c>
      <c r="BL161" s="19" t="s">
        <v>180</v>
      </c>
      <c r="BM161" s="156" t="s">
        <v>5366</v>
      </c>
    </row>
    <row r="162" spans="2:51" s="13" customFormat="1" ht="10.2">
      <c r="B162" s="163"/>
      <c r="D162" s="164" t="s">
        <v>170</v>
      </c>
      <c r="E162" s="165" t="s">
        <v>3</v>
      </c>
      <c r="F162" s="166" t="s">
        <v>5294</v>
      </c>
      <c r="H162" s="165" t="s">
        <v>3</v>
      </c>
      <c r="I162" s="167"/>
      <c r="L162" s="163"/>
      <c r="M162" s="168"/>
      <c r="N162" s="169"/>
      <c r="O162" s="169"/>
      <c r="P162" s="169"/>
      <c r="Q162" s="169"/>
      <c r="R162" s="169"/>
      <c r="S162" s="169"/>
      <c r="T162" s="170"/>
      <c r="AT162" s="165" t="s">
        <v>170</v>
      </c>
      <c r="AU162" s="165" t="s">
        <v>80</v>
      </c>
      <c r="AV162" s="13" t="s">
        <v>15</v>
      </c>
      <c r="AW162" s="13" t="s">
        <v>33</v>
      </c>
      <c r="AX162" s="13" t="s">
        <v>72</v>
      </c>
      <c r="AY162" s="165" t="s">
        <v>154</v>
      </c>
    </row>
    <row r="163" spans="2:51" s="14" customFormat="1" ht="10.2">
      <c r="B163" s="171"/>
      <c r="D163" s="164" t="s">
        <v>170</v>
      </c>
      <c r="E163" s="172" t="s">
        <v>3</v>
      </c>
      <c r="F163" s="173" t="s">
        <v>5354</v>
      </c>
      <c r="H163" s="174">
        <v>213</v>
      </c>
      <c r="I163" s="175"/>
      <c r="L163" s="171"/>
      <c r="M163" s="176"/>
      <c r="N163" s="177"/>
      <c r="O163" s="177"/>
      <c r="P163" s="177"/>
      <c r="Q163" s="177"/>
      <c r="R163" s="177"/>
      <c r="S163" s="177"/>
      <c r="T163" s="178"/>
      <c r="AT163" s="172" t="s">
        <v>170</v>
      </c>
      <c r="AU163" s="172" t="s">
        <v>80</v>
      </c>
      <c r="AV163" s="14" t="s">
        <v>80</v>
      </c>
      <c r="AW163" s="14" t="s">
        <v>33</v>
      </c>
      <c r="AX163" s="14" t="s">
        <v>15</v>
      </c>
      <c r="AY163" s="172" t="s">
        <v>154</v>
      </c>
    </row>
    <row r="164" spans="1:65" s="2" customFormat="1" ht="21.75" customHeight="1">
      <c r="A164" s="34"/>
      <c r="B164" s="144"/>
      <c r="C164" s="145" t="s">
        <v>478</v>
      </c>
      <c r="D164" s="145" t="s">
        <v>157</v>
      </c>
      <c r="E164" s="146" t="s">
        <v>5367</v>
      </c>
      <c r="F164" s="147" t="s">
        <v>5368</v>
      </c>
      <c r="G164" s="148" t="s">
        <v>183</v>
      </c>
      <c r="H164" s="149">
        <v>213</v>
      </c>
      <c r="I164" s="150"/>
      <c r="J164" s="151">
        <f>ROUND(I164*H164,2)</f>
        <v>0</v>
      </c>
      <c r="K164" s="147" t="s">
        <v>3</v>
      </c>
      <c r="L164" s="35"/>
      <c r="M164" s="152" t="s">
        <v>3</v>
      </c>
      <c r="N164" s="153" t="s">
        <v>43</v>
      </c>
      <c r="O164" s="55"/>
      <c r="P164" s="154">
        <f>O164*H164</f>
        <v>0</v>
      </c>
      <c r="Q164" s="154">
        <v>0</v>
      </c>
      <c r="R164" s="154">
        <f>Q164*H164</f>
        <v>0</v>
      </c>
      <c r="S164" s="154">
        <v>0</v>
      </c>
      <c r="T164" s="155">
        <f>S164*H164</f>
        <v>0</v>
      </c>
      <c r="U164" s="34"/>
      <c r="V164" s="34"/>
      <c r="W164" s="34"/>
      <c r="X164" s="34"/>
      <c r="Y164" s="34"/>
      <c r="Z164" s="34"/>
      <c r="AA164" s="34"/>
      <c r="AB164" s="34"/>
      <c r="AC164" s="34"/>
      <c r="AD164" s="34"/>
      <c r="AE164" s="34"/>
      <c r="AR164" s="156" t="s">
        <v>180</v>
      </c>
      <c r="AT164" s="156" t="s">
        <v>157</v>
      </c>
      <c r="AU164" s="156" t="s">
        <v>80</v>
      </c>
      <c r="AY164" s="19" t="s">
        <v>154</v>
      </c>
      <c r="BE164" s="157">
        <f>IF(N164="základní",J164,0)</f>
        <v>0</v>
      </c>
      <c r="BF164" s="157">
        <f>IF(N164="snížená",J164,0)</f>
        <v>0</v>
      </c>
      <c r="BG164" s="157">
        <f>IF(N164="zákl. přenesená",J164,0)</f>
        <v>0</v>
      </c>
      <c r="BH164" s="157">
        <f>IF(N164="sníž. přenesená",J164,0)</f>
        <v>0</v>
      </c>
      <c r="BI164" s="157">
        <f>IF(N164="nulová",J164,0)</f>
        <v>0</v>
      </c>
      <c r="BJ164" s="19" t="s">
        <v>15</v>
      </c>
      <c r="BK164" s="157">
        <f>ROUND(I164*H164,2)</f>
        <v>0</v>
      </c>
      <c r="BL164" s="19" t="s">
        <v>180</v>
      </c>
      <c r="BM164" s="156" t="s">
        <v>5369</v>
      </c>
    </row>
    <row r="165" spans="2:51" s="13" customFormat="1" ht="10.2">
      <c r="B165" s="163"/>
      <c r="D165" s="164" t="s">
        <v>170</v>
      </c>
      <c r="E165" s="165" t="s">
        <v>3</v>
      </c>
      <c r="F165" s="166" t="s">
        <v>5280</v>
      </c>
      <c r="H165" s="165" t="s">
        <v>3</v>
      </c>
      <c r="I165" s="167"/>
      <c r="L165" s="163"/>
      <c r="M165" s="168"/>
      <c r="N165" s="169"/>
      <c r="O165" s="169"/>
      <c r="P165" s="169"/>
      <c r="Q165" s="169"/>
      <c r="R165" s="169"/>
      <c r="S165" s="169"/>
      <c r="T165" s="170"/>
      <c r="AT165" s="165" t="s">
        <v>170</v>
      </c>
      <c r="AU165" s="165" t="s">
        <v>80</v>
      </c>
      <c r="AV165" s="13" t="s">
        <v>15</v>
      </c>
      <c r="AW165" s="13" t="s">
        <v>33</v>
      </c>
      <c r="AX165" s="13" t="s">
        <v>72</v>
      </c>
      <c r="AY165" s="165" t="s">
        <v>154</v>
      </c>
    </row>
    <row r="166" spans="2:51" s="14" customFormat="1" ht="10.2">
      <c r="B166" s="171"/>
      <c r="D166" s="164" t="s">
        <v>170</v>
      </c>
      <c r="E166" s="172" t="s">
        <v>3</v>
      </c>
      <c r="F166" s="173" t="s">
        <v>5354</v>
      </c>
      <c r="H166" s="174">
        <v>213</v>
      </c>
      <c r="I166" s="175"/>
      <c r="L166" s="171"/>
      <c r="M166" s="176"/>
      <c r="N166" s="177"/>
      <c r="O166" s="177"/>
      <c r="P166" s="177"/>
      <c r="Q166" s="177"/>
      <c r="R166" s="177"/>
      <c r="S166" s="177"/>
      <c r="T166" s="178"/>
      <c r="AT166" s="172" t="s">
        <v>170</v>
      </c>
      <c r="AU166" s="172" t="s">
        <v>80</v>
      </c>
      <c r="AV166" s="14" t="s">
        <v>80</v>
      </c>
      <c r="AW166" s="14" t="s">
        <v>33</v>
      </c>
      <c r="AX166" s="14" t="s">
        <v>15</v>
      </c>
      <c r="AY166" s="172" t="s">
        <v>154</v>
      </c>
    </row>
    <row r="167" spans="1:65" s="2" customFormat="1" ht="16.5" customHeight="1">
      <c r="A167" s="34"/>
      <c r="B167" s="144"/>
      <c r="C167" s="145" t="s">
        <v>483</v>
      </c>
      <c r="D167" s="145" t="s">
        <v>157</v>
      </c>
      <c r="E167" s="146" t="s">
        <v>5370</v>
      </c>
      <c r="F167" s="147" t="s">
        <v>5371</v>
      </c>
      <c r="G167" s="148" t="s">
        <v>652</v>
      </c>
      <c r="H167" s="149">
        <v>1</v>
      </c>
      <c r="I167" s="150"/>
      <c r="J167" s="151">
        <f>ROUND(I167*H167,2)</f>
        <v>0</v>
      </c>
      <c r="K167" s="147" t="s">
        <v>3</v>
      </c>
      <c r="L167" s="35"/>
      <c r="M167" s="152" t="s">
        <v>3</v>
      </c>
      <c r="N167" s="153" t="s">
        <v>43</v>
      </c>
      <c r="O167" s="55"/>
      <c r="P167" s="154">
        <f>O167*H167</f>
        <v>0</v>
      </c>
      <c r="Q167" s="154">
        <v>0</v>
      </c>
      <c r="R167" s="154">
        <f>Q167*H167</f>
        <v>0</v>
      </c>
      <c r="S167" s="154">
        <v>0</v>
      </c>
      <c r="T167" s="155">
        <f>S167*H167</f>
        <v>0</v>
      </c>
      <c r="U167" s="34"/>
      <c r="V167" s="34"/>
      <c r="W167" s="34"/>
      <c r="X167" s="34"/>
      <c r="Y167" s="34"/>
      <c r="Z167" s="34"/>
      <c r="AA167" s="34"/>
      <c r="AB167" s="34"/>
      <c r="AC167" s="34"/>
      <c r="AD167" s="34"/>
      <c r="AE167" s="34"/>
      <c r="AR167" s="156" t="s">
        <v>180</v>
      </c>
      <c r="AT167" s="156" t="s">
        <v>157</v>
      </c>
      <c r="AU167" s="156" t="s">
        <v>80</v>
      </c>
      <c r="AY167" s="19" t="s">
        <v>154</v>
      </c>
      <c r="BE167" s="157">
        <f>IF(N167="základní",J167,0)</f>
        <v>0</v>
      </c>
      <c r="BF167" s="157">
        <f>IF(N167="snížená",J167,0)</f>
        <v>0</v>
      </c>
      <c r="BG167" s="157">
        <f>IF(N167="zákl. přenesená",J167,0)</f>
        <v>0</v>
      </c>
      <c r="BH167" s="157">
        <f>IF(N167="sníž. přenesená",J167,0)</f>
        <v>0</v>
      </c>
      <c r="BI167" s="157">
        <f>IF(N167="nulová",J167,0)</f>
        <v>0</v>
      </c>
      <c r="BJ167" s="19" t="s">
        <v>15</v>
      </c>
      <c r="BK167" s="157">
        <f>ROUND(I167*H167,2)</f>
        <v>0</v>
      </c>
      <c r="BL167" s="19" t="s">
        <v>180</v>
      </c>
      <c r="BM167" s="156" t="s">
        <v>5372</v>
      </c>
    </row>
    <row r="168" spans="2:51" s="13" customFormat="1" ht="10.2">
      <c r="B168" s="163"/>
      <c r="D168" s="164" t="s">
        <v>170</v>
      </c>
      <c r="E168" s="165" t="s">
        <v>3</v>
      </c>
      <c r="F168" s="166" t="s">
        <v>5303</v>
      </c>
      <c r="H168" s="165" t="s">
        <v>3</v>
      </c>
      <c r="I168" s="167"/>
      <c r="L168" s="163"/>
      <c r="M168" s="168"/>
      <c r="N168" s="169"/>
      <c r="O168" s="169"/>
      <c r="P168" s="169"/>
      <c r="Q168" s="169"/>
      <c r="R168" s="169"/>
      <c r="S168" s="169"/>
      <c r="T168" s="170"/>
      <c r="AT168" s="165" t="s">
        <v>170</v>
      </c>
      <c r="AU168" s="165" t="s">
        <v>80</v>
      </c>
      <c r="AV168" s="13" t="s">
        <v>15</v>
      </c>
      <c r="AW168" s="13" t="s">
        <v>33</v>
      </c>
      <c r="AX168" s="13" t="s">
        <v>72</v>
      </c>
      <c r="AY168" s="165" t="s">
        <v>154</v>
      </c>
    </row>
    <row r="169" spans="2:51" s="14" customFormat="1" ht="10.2">
      <c r="B169" s="171"/>
      <c r="D169" s="164" t="s">
        <v>170</v>
      </c>
      <c r="E169" s="172" t="s">
        <v>3</v>
      </c>
      <c r="F169" s="173" t="s">
        <v>15</v>
      </c>
      <c r="H169" s="174">
        <v>1</v>
      </c>
      <c r="I169" s="175"/>
      <c r="L169" s="171"/>
      <c r="M169" s="176"/>
      <c r="N169" s="177"/>
      <c r="O169" s="177"/>
      <c r="P169" s="177"/>
      <c r="Q169" s="177"/>
      <c r="R169" s="177"/>
      <c r="S169" s="177"/>
      <c r="T169" s="178"/>
      <c r="AT169" s="172" t="s">
        <v>170</v>
      </c>
      <c r="AU169" s="172" t="s">
        <v>80</v>
      </c>
      <c r="AV169" s="14" t="s">
        <v>80</v>
      </c>
      <c r="AW169" s="14" t="s">
        <v>33</v>
      </c>
      <c r="AX169" s="14" t="s">
        <v>15</v>
      </c>
      <c r="AY169" s="172" t="s">
        <v>154</v>
      </c>
    </row>
    <row r="170" spans="2:63" s="12" customFormat="1" ht="22.8" customHeight="1">
      <c r="B170" s="131"/>
      <c r="D170" s="132" t="s">
        <v>71</v>
      </c>
      <c r="E170" s="142" t="s">
        <v>3169</v>
      </c>
      <c r="F170" s="142" t="s">
        <v>5373</v>
      </c>
      <c r="I170" s="134"/>
      <c r="J170" s="143">
        <f>BK170</f>
        <v>0</v>
      </c>
      <c r="L170" s="131"/>
      <c r="M170" s="136"/>
      <c r="N170" s="137"/>
      <c r="O170" s="137"/>
      <c r="P170" s="138">
        <f>SUM(P171:P188)</f>
        <v>0</v>
      </c>
      <c r="Q170" s="137"/>
      <c r="R170" s="138">
        <f>SUM(R171:R188)</f>
        <v>0</v>
      </c>
      <c r="S170" s="137"/>
      <c r="T170" s="139">
        <f>SUM(T171:T188)</f>
        <v>0</v>
      </c>
      <c r="AR170" s="132" t="s">
        <v>80</v>
      </c>
      <c r="AT170" s="140" t="s">
        <v>71</v>
      </c>
      <c r="AU170" s="140" t="s">
        <v>15</v>
      </c>
      <c r="AY170" s="132" t="s">
        <v>154</v>
      </c>
      <c r="BK170" s="141">
        <f>SUM(BK171:BK188)</f>
        <v>0</v>
      </c>
    </row>
    <row r="171" spans="1:65" s="2" customFormat="1" ht="16.5" customHeight="1">
      <c r="A171" s="34"/>
      <c r="B171" s="144"/>
      <c r="C171" s="145" t="s">
        <v>490</v>
      </c>
      <c r="D171" s="145" t="s">
        <v>157</v>
      </c>
      <c r="E171" s="146" t="s">
        <v>5374</v>
      </c>
      <c r="F171" s="147" t="s">
        <v>5375</v>
      </c>
      <c r="G171" s="148" t="s">
        <v>652</v>
      </c>
      <c r="H171" s="149">
        <v>1</v>
      </c>
      <c r="I171" s="150"/>
      <c r="J171" s="151">
        <f>ROUND(I171*H171,2)</f>
        <v>0</v>
      </c>
      <c r="K171" s="147" t="s">
        <v>3</v>
      </c>
      <c r="L171" s="35"/>
      <c r="M171" s="152" t="s">
        <v>3</v>
      </c>
      <c r="N171" s="153" t="s">
        <v>43</v>
      </c>
      <c r="O171" s="55"/>
      <c r="P171" s="154">
        <f>O171*H171</f>
        <v>0</v>
      </c>
      <c r="Q171" s="154">
        <v>0</v>
      </c>
      <c r="R171" s="154">
        <f>Q171*H171</f>
        <v>0</v>
      </c>
      <c r="S171" s="154">
        <v>0</v>
      </c>
      <c r="T171" s="155">
        <f>S171*H171</f>
        <v>0</v>
      </c>
      <c r="U171" s="34"/>
      <c r="V171" s="34"/>
      <c r="W171" s="34"/>
      <c r="X171" s="34"/>
      <c r="Y171" s="34"/>
      <c r="Z171" s="34"/>
      <c r="AA171" s="34"/>
      <c r="AB171" s="34"/>
      <c r="AC171" s="34"/>
      <c r="AD171" s="34"/>
      <c r="AE171" s="34"/>
      <c r="AR171" s="156" t="s">
        <v>180</v>
      </c>
      <c r="AT171" s="156" t="s">
        <v>157</v>
      </c>
      <c r="AU171" s="156" t="s">
        <v>80</v>
      </c>
      <c r="AY171" s="19" t="s">
        <v>154</v>
      </c>
      <c r="BE171" s="157">
        <f>IF(N171="základní",J171,0)</f>
        <v>0</v>
      </c>
      <c r="BF171" s="157">
        <f>IF(N171="snížená",J171,0)</f>
        <v>0</v>
      </c>
      <c r="BG171" s="157">
        <f>IF(N171="zákl. přenesená",J171,0)</f>
        <v>0</v>
      </c>
      <c r="BH171" s="157">
        <f>IF(N171="sníž. přenesená",J171,0)</f>
        <v>0</v>
      </c>
      <c r="BI171" s="157">
        <f>IF(N171="nulová",J171,0)</f>
        <v>0</v>
      </c>
      <c r="BJ171" s="19" t="s">
        <v>15</v>
      </c>
      <c r="BK171" s="157">
        <f>ROUND(I171*H171,2)</f>
        <v>0</v>
      </c>
      <c r="BL171" s="19" t="s">
        <v>180</v>
      </c>
      <c r="BM171" s="156" t="s">
        <v>5376</v>
      </c>
    </row>
    <row r="172" spans="2:51" s="13" customFormat="1" ht="10.2">
      <c r="B172" s="163"/>
      <c r="D172" s="164" t="s">
        <v>170</v>
      </c>
      <c r="E172" s="165" t="s">
        <v>3</v>
      </c>
      <c r="F172" s="166" t="s">
        <v>5280</v>
      </c>
      <c r="H172" s="165" t="s">
        <v>3</v>
      </c>
      <c r="I172" s="167"/>
      <c r="L172" s="163"/>
      <c r="M172" s="168"/>
      <c r="N172" s="169"/>
      <c r="O172" s="169"/>
      <c r="P172" s="169"/>
      <c r="Q172" s="169"/>
      <c r="R172" s="169"/>
      <c r="S172" s="169"/>
      <c r="T172" s="170"/>
      <c r="AT172" s="165" t="s">
        <v>170</v>
      </c>
      <c r="AU172" s="165" t="s">
        <v>80</v>
      </c>
      <c r="AV172" s="13" t="s">
        <v>15</v>
      </c>
      <c r="AW172" s="13" t="s">
        <v>33</v>
      </c>
      <c r="AX172" s="13" t="s">
        <v>72</v>
      </c>
      <c r="AY172" s="165" t="s">
        <v>154</v>
      </c>
    </row>
    <row r="173" spans="2:51" s="14" customFormat="1" ht="10.2">
      <c r="B173" s="171"/>
      <c r="D173" s="164" t="s">
        <v>170</v>
      </c>
      <c r="E173" s="172" t="s">
        <v>3</v>
      </c>
      <c r="F173" s="173" t="s">
        <v>15</v>
      </c>
      <c r="H173" s="174">
        <v>1</v>
      </c>
      <c r="I173" s="175"/>
      <c r="L173" s="171"/>
      <c r="M173" s="176"/>
      <c r="N173" s="177"/>
      <c r="O173" s="177"/>
      <c r="P173" s="177"/>
      <c r="Q173" s="177"/>
      <c r="R173" s="177"/>
      <c r="S173" s="177"/>
      <c r="T173" s="178"/>
      <c r="AT173" s="172" t="s">
        <v>170</v>
      </c>
      <c r="AU173" s="172" t="s">
        <v>80</v>
      </c>
      <c r="AV173" s="14" t="s">
        <v>80</v>
      </c>
      <c r="AW173" s="14" t="s">
        <v>33</v>
      </c>
      <c r="AX173" s="14" t="s">
        <v>15</v>
      </c>
      <c r="AY173" s="172" t="s">
        <v>154</v>
      </c>
    </row>
    <row r="174" spans="1:65" s="2" customFormat="1" ht="16.5" customHeight="1">
      <c r="A174" s="34"/>
      <c r="B174" s="144"/>
      <c r="C174" s="145" t="s">
        <v>496</v>
      </c>
      <c r="D174" s="145" t="s">
        <v>157</v>
      </c>
      <c r="E174" s="146" t="s">
        <v>5377</v>
      </c>
      <c r="F174" s="147" t="s">
        <v>5378</v>
      </c>
      <c r="G174" s="148" t="s">
        <v>652</v>
      </c>
      <c r="H174" s="149">
        <v>1</v>
      </c>
      <c r="I174" s="150"/>
      <c r="J174" s="151">
        <f>ROUND(I174*H174,2)</f>
        <v>0</v>
      </c>
      <c r="K174" s="147" t="s">
        <v>3</v>
      </c>
      <c r="L174" s="35"/>
      <c r="M174" s="152" t="s">
        <v>3</v>
      </c>
      <c r="N174" s="153" t="s">
        <v>43</v>
      </c>
      <c r="O174" s="55"/>
      <c r="P174" s="154">
        <f>O174*H174</f>
        <v>0</v>
      </c>
      <c r="Q174" s="154">
        <v>0</v>
      </c>
      <c r="R174" s="154">
        <f>Q174*H174</f>
        <v>0</v>
      </c>
      <c r="S174" s="154">
        <v>0</v>
      </c>
      <c r="T174" s="155">
        <f>S174*H174</f>
        <v>0</v>
      </c>
      <c r="U174" s="34"/>
      <c r="V174" s="34"/>
      <c r="W174" s="34"/>
      <c r="X174" s="34"/>
      <c r="Y174" s="34"/>
      <c r="Z174" s="34"/>
      <c r="AA174" s="34"/>
      <c r="AB174" s="34"/>
      <c r="AC174" s="34"/>
      <c r="AD174" s="34"/>
      <c r="AE174" s="34"/>
      <c r="AR174" s="156" t="s">
        <v>180</v>
      </c>
      <c r="AT174" s="156" t="s">
        <v>157</v>
      </c>
      <c r="AU174" s="156" t="s">
        <v>80</v>
      </c>
      <c r="AY174" s="19" t="s">
        <v>154</v>
      </c>
      <c r="BE174" s="157">
        <f>IF(N174="základní",J174,0)</f>
        <v>0</v>
      </c>
      <c r="BF174" s="157">
        <f>IF(N174="snížená",J174,0)</f>
        <v>0</v>
      </c>
      <c r="BG174" s="157">
        <f>IF(N174="zákl. přenesená",J174,0)</f>
        <v>0</v>
      </c>
      <c r="BH174" s="157">
        <f>IF(N174="sníž. přenesená",J174,0)</f>
        <v>0</v>
      </c>
      <c r="BI174" s="157">
        <f>IF(N174="nulová",J174,0)</f>
        <v>0</v>
      </c>
      <c r="BJ174" s="19" t="s">
        <v>15</v>
      </c>
      <c r="BK174" s="157">
        <f>ROUND(I174*H174,2)</f>
        <v>0</v>
      </c>
      <c r="BL174" s="19" t="s">
        <v>180</v>
      </c>
      <c r="BM174" s="156" t="s">
        <v>5379</v>
      </c>
    </row>
    <row r="175" spans="2:51" s="13" customFormat="1" ht="10.2">
      <c r="B175" s="163"/>
      <c r="D175" s="164" t="s">
        <v>170</v>
      </c>
      <c r="E175" s="165" t="s">
        <v>3</v>
      </c>
      <c r="F175" s="166" t="s">
        <v>5280</v>
      </c>
      <c r="H175" s="165" t="s">
        <v>3</v>
      </c>
      <c r="I175" s="167"/>
      <c r="L175" s="163"/>
      <c r="M175" s="168"/>
      <c r="N175" s="169"/>
      <c r="O175" s="169"/>
      <c r="P175" s="169"/>
      <c r="Q175" s="169"/>
      <c r="R175" s="169"/>
      <c r="S175" s="169"/>
      <c r="T175" s="170"/>
      <c r="AT175" s="165" t="s">
        <v>170</v>
      </c>
      <c r="AU175" s="165" t="s">
        <v>80</v>
      </c>
      <c r="AV175" s="13" t="s">
        <v>15</v>
      </c>
      <c r="AW175" s="13" t="s">
        <v>33</v>
      </c>
      <c r="AX175" s="13" t="s">
        <v>72</v>
      </c>
      <c r="AY175" s="165" t="s">
        <v>154</v>
      </c>
    </row>
    <row r="176" spans="2:51" s="14" customFormat="1" ht="10.2">
      <c r="B176" s="171"/>
      <c r="D176" s="164" t="s">
        <v>170</v>
      </c>
      <c r="E176" s="172" t="s">
        <v>3</v>
      </c>
      <c r="F176" s="173" t="s">
        <v>15</v>
      </c>
      <c r="H176" s="174">
        <v>1</v>
      </c>
      <c r="I176" s="175"/>
      <c r="L176" s="171"/>
      <c r="M176" s="176"/>
      <c r="N176" s="177"/>
      <c r="O176" s="177"/>
      <c r="P176" s="177"/>
      <c r="Q176" s="177"/>
      <c r="R176" s="177"/>
      <c r="S176" s="177"/>
      <c r="T176" s="178"/>
      <c r="AT176" s="172" t="s">
        <v>170</v>
      </c>
      <c r="AU176" s="172" t="s">
        <v>80</v>
      </c>
      <c r="AV176" s="14" t="s">
        <v>80</v>
      </c>
      <c r="AW176" s="14" t="s">
        <v>33</v>
      </c>
      <c r="AX176" s="14" t="s">
        <v>15</v>
      </c>
      <c r="AY176" s="172" t="s">
        <v>154</v>
      </c>
    </row>
    <row r="177" spans="1:65" s="2" customFormat="1" ht="16.5" customHeight="1">
      <c r="A177" s="34"/>
      <c r="B177" s="144"/>
      <c r="C177" s="145" t="s">
        <v>507</v>
      </c>
      <c r="D177" s="145" t="s">
        <v>157</v>
      </c>
      <c r="E177" s="146" t="s">
        <v>5380</v>
      </c>
      <c r="F177" s="147" t="s">
        <v>5381</v>
      </c>
      <c r="G177" s="148" t="s">
        <v>652</v>
      </c>
      <c r="H177" s="149">
        <v>1</v>
      </c>
      <c r="I177" s="150"/>
      <c r="J177" s="151">
        <f>ROUND(I177*H177,2)</f>
        <v>0</v>
      </c>
      <c r="K177" s="147" t="s">
        <v>3</v>
      </c>
      <c r="L177" s="35"/>
      <c r="M177" s="152" t="s">
        <v>3</v>
      </c>
      <c r="N177" s="153" t="s">
        <v>43</v>
      </c>
      <c r="O177" s="55"/>
      <c r="P177" s="154">
        <f>O177*H177</f>
        <v>0</v>
      </c>
      <c r="Q177" s="154">
        <v>0</v>
      </c>
      <c r="R177" s="154">
        <f>Q177*H177</f>
        <v>0</v>
      </c>
      <c r="S177" s="154">
        <v>0</v>
      </c>
      <c r="T177" s="155">
        <f>S177*H177</f>
        <v>0</v>
      </c>
      <c r="U177" s="34"/>
      <c r="V177" s="34"/>
      <c r="W177" s="34"/>
      <c r="X177" s="34"/>
      <c r="Y177" s="34"/>
      <c r="Z177" s="34"/>
      <c r="AA177" s="34"/>
      <c r="AB177" s="34"/>
      <c r="AC177" s="34"/>
      <c r="AD177" s="34"/>
      <c r="AE177" s="34"/>
      <c r="AR177" s="156" t="s">
        <v>180</v>
      </c>
      <c r="AT177" s="156" t="s">
        <v>157</v>
      </c>
      <c r="AU177" s="156" t="s">
        <v>80</v>
      </c>
      <c r="AY177" s="19" t="s">
        <v>154</v>
      </c>
      <c r="BE177" s="157">
        <f>IF(N177="základní",J177,0)</f>
        <v>0</v>
      </c>
      <c r="BF177" s="157">
        <f>IF(N177="snížená",J177,0)</f>
        <v>0</v>
      </c>
      <c r="BG177" s="157">
        <f>IF(N177="zákl. přenesená",J177,0)</f>
        <v>0</v>
      </c>
      <c r="BH177" s="157">
        <f>IF(N177="sníž. přenesená",J177,0)</f>
        <v>0</v>
      </c>
      <c r="BI177" s="157">
        <f>IF(N177="nulová",J177,0)</f>
        <v>0</v>
      </c>
      <c r="BJ177" s="19" t="s">
        <v>15</v>
      </c>
      <c r="BK177" s="157">
        <f>ROUND(I177*H177,2)</f>
        <v>0</v>
      </c>
      <c r="BL177" s="19" t="s">
        <v>180</v>
      </c>
      <c r="BM177" s="156" t="s">
        <v>5382</v>
      </c>
    </row>
    <row r="178" spans="2:51" s="13" customFormat="1" ht="10.2">
      <c r="B178" s="163"/>
      <c r="D178" s="164" t="s">
        <v>170</v>
      </c>
      <c r="E178" s="165" t="s">
        <v>3</v>
      </c>
      <c r="F178" s="166" t="s">
        <v>5280</v>
      </c>
      <c r="H178" s="165" t="s">
        <v>3</v>
      </c>
      <c r="I178" s="167"/>
      <c r="L178" s="163"/>
      <c r="M178" s="168"/>
      <c r="N178" s="169"/>
      <c r="O178" s="169"/>
      <c r="P178" s="169"/>
      <c r="Q178" s="169"/>
      <c r="R178" s="169"/>
      <c r="S178" s="169"/>
      <c r="T178" s="170"/>
      <c r="AT178" s="165" t="s">
        <v>170</v>
      </c>
      <c r="AU178" s="165" t="s">
        <v>80</v>
      </c>
      <c r="AV178" s="13" t="s">
        <v>15</v>
      </c>
      <c r="AW178" s="13" t="s">
        <v>33</v>
      </c>
      <c r="AX178" s="13" t="s">
        <v>72</v>
      </c>
      <c r="AY178" s="165" t="s">
        <v>154</v>
      </c>
    </row>
    <row r="179" spans="2:51" s="14" customFormat="1" ht="10.2">
      <c r="B179" s="171"/>
      <c r="D179" s="164" t="s">
        <v>170</v>
      </c>
      <c r="E179" s="172" t="s">
        <v>3</v>
      </c>
      <c r="F179" s="173" t="s">
        <v>15</v>
      </c>
      <c r="H179" s="174">
        <v>1</v>
      </c>
      <c r="I179" s="175"/>
      <c r="L179" s="171"/>
      <c r="M179" s="176"/>
      <c r="N179" s="177"/>
      <c r="O179" s="177"/>
      <c r="P179" s="177"/>
      <c r="Q179" s="177"/>
      <c r="R179" s="177"/>
      <c r="S179" s="177"/>
      <c r="T179" s="178"/>
      <c r="AT179" s="172" t="s">
        <v>170</v>
      </c>
      <c r="AU179" s="172" t="s">
        <v>80</v>
      </c>
      <c r="AV179" s="14" t="s">
        <v>80</v>
      </c>
      <c r="AW179" s="14" t="s">
        <v>33</v>
      </c>
      <c r="AX179" s="14" t="s">
        <v>15</v>
      </c>
      <c r="AY179" s="172" t="s">
        <v>154</v>
      </c>
    </row>
    <row r="180" spans="1:65" s="2" customFormat="1" ht="16.5" customHeight="1">
      <c r="A180" s="34"/>
      <c r="B180" s="144"/>
      <c r="C180" s="145" t="s">
        <v>513</v>
      </c>
      <c r="D180" s="145" t="s">
        <v>157</v>
      </c>
      <c r="E180" s="146" t="s">
        <v>5383</v>
      </c>
      <c r="F180" s="147" t="s">
        <v>5384</v>
      </c>
      <c r="G180" s="148" t="s">
        <v>652</v>
      </c>
      <c r="H180" s="149">
        <v>1</v>
      </c>
      <c r="I180" s="150"/>
      <c r="J180" s="151">
        <f>ROUND(I180*H180,2)</f>
        <v>0</v>
      </c>
      <c r="K180" s="147" t="s">
        <v>3</v>
      </c>
      <c r="L180" s="35"/>
      <c r="M180" s="152" t="s">
        <v>3</v>
      </c>
      <c r="N180" s="153" t="s">
        <v>43</v>
      </c>
      <c r="O180" s="55"/>
      <c r="P180" s="154">
        <f>O180*H180</f>
        <v>0</v>
      </c>
      <c r="Q180" s="154">
        <v>0</v>
      </c>
      <c r="R180" s="154">
        <f>Q180*H180</f>
        <v>0</v>
      </c>
      <c r="S180" s="154">
        <v>0</v>
      </c>
      <c r="T180" s="155">
        <f>S180*H180</f>
        <v>0</v>
      </c>
      <c r="U180" s="34"/>
      <c r="V180" s="34"/>
      <c r="W180" s="34"/>
      <c r="X180" s="34"/>
      <c r="Y180" s="34"/>
      <c r="Z180" s="34"/>
      <c r="AA180" s="34"/>
      <c r="AB180" s="34"/>
      <c r="AC180" s="34"/>
      <c r="AD180" s="34"/>
      <c r="AE180" s="34"/>
      <c r="AR180" s="156" t="s">
        <v>180</v>
      </c>
      <c r="AT180" s="156" t="s">
        <v>157</v>
      </c>
      <c r="AU180" s="156" t="s">
        <v>80</v>
      </c>
      <c r="AY180" s="19" t="s">
        <v>154</v>
      </c>
      <c r="BE180" s="157">
        <f>IF(N180="základní",J180,0)</f>
        <v>0</v>
      </c>
      <c r="BF180" s="157">
        <f>IF(N180="snížená",J180,0)</f>
        <v>0</v>
      </c>
      <c r="BG180" s="157">
        <f>IF(N180="zákl. přenesená",J180,0)</f>
        <v>0</v>
      </c>
      <c r="BH180" s="157">
        <f>IF(N180="sníž. přenesená",J180,0)</f>
        <v>0</v>
      </c>
      <c r="BI180" s="157">
        <f>IF(N180="nulová",J180,0)</f>
        <v>0</v>
      </c>
      <c r="BJ180" s="19" t="s">
        <v>15</v>
      </c>
      <c r="BK180" s="157">
        <f>ROUND(I180*H180,2)</f>
        <v>0</v>
      </c>
      <c r="BL180" s="19" t="s">
        <v>180</v>
      </c>
      <c r="BM180" s="156" t="s">
        <v>5385</v>
      </c>
    </row>
    <row r="181" spans="2:51" s="13" customFormat="1" ht="10.2">
      <c r="B181" s="163"/>
      <c r="D181" s="164" t="s">
        <v>170</v>
      </c>
      <c r="E181" s="165" t="s">
        <v>3</v>
      </c>
      <c r="F181" s="166" t="s">
        <v>5280</v>
      </c>
      <c r="H181" s="165" t="s">
        <v>3</v>
      </c>
      <c r="I181" s="167"/>
      <c r="L181" s="163"/>
      <c r="M181" s="168"/>
      <c r="N181" s="169"/>
      <c r="O181" s="169"/>
      <c r="P181" s="169"/>
      <c r="Q181" s="169"/>
      <c r="R181" s="169"/>
      <c r="S181" s="169"/>
      <c r="T181" s="170"/>
      <c r="AT181" s="165" t="s">
        <v>170</v>
      </c>
      <c r="AU181" s="165" t="s">
        <v>80</v>
      </c>
      <c r="AV181" s="13" t="s">
        <v>15</v>
      </c>
      <c r="AW181" s="13" t="s">
        <v>33</v>
      </c>
      <c r="AX181" s="13" t="s">
        <v>72</v>
      </c>
      <c r="AY181" s="165" t="s">
        <v>154</v>
      </c>
    </row>
    <row r="182" spans="2:51" s="14" customFormat="1" ht="10.2">
      <c r="B182" s="171"/>
      <c r="D182" s="164" t="s">
        <v>170</v>
      </c>
      <c r="E182" s="172" t="s">
        <v>3</v>
      </c>
      <c r="F182" s="173" t="s">
        <v>15</v>
      </c>
      <c r="H182" s="174">
        <v>1</v>
      </c>
      <c r="I182" s="175"/>
      <c r="L182" s="171"/>
      <c r="M182" s="176"/>
      <c r="N182" s="177"/>
      <c r="O182" s="177"/>
      <c r="P182" s="177"/>
      <c r="Q182" s="177"/>
      <c r="R182" s="177"/>
      <c r="S182" s="177"/>
      <c r="T182" s="178"/>
      <c r="AT182" s="172" t="s">
        <v>170</v>
      </c>
      <c r="AU182" s="172" t="s">
        <v>80</v>
      </c>
      <c r="AV182" s="14" t="s">
        <v>80</v>
      </c>
      <c r="AW182" s="14" t="s">
        <v>33</v>
      </c>
      <c r="AX182" s="14" t="s">
        <v>15</v>
      </c>
      <c r="AY182" s="172" t="s">
        <v>154</v>
      </c>
    </row>
    <row r="183" spans="1:65" s="2" customFormat="1" ht="16.5" customHeight="1">
      <c r="A183" s="34"/>
      <c r="B183" s="144"/>
      <c r="C183" s="145" t="s">
        <v>521</v>
      </c>
      <c r="D183" s="145" t="s">
        <v>157</v>
      </c>
      <c r="E183" s="146" t="s">
        <v>5386</v>
      </c>
      <c r="F183" s="147" t="s">
        <v>5387</v>
      </c>
      <c r="G183" s="148" t="s">
        <v>652</v>
      </c>
      <c r="H183" s="149">
        <v>1</v>
      </c>
      <c r="I183" s="150"/>
      <c r="J183" s="151">
        <f>ROUND(I183*H183,2)</f>
        <v>0</v>
      </c>
      <c r="K183" s="147" t="s">
        <v>3</v>
      </c>
      <c r="L183" s="35"/>
      <c r="M183" s="152" t="s">
        <v>3</v>
      </c>
      <c r="N183" s="153" t="s">
        <v>43</v>
      </c>
      <c r="O183" s="55"/>
      <c r="P183" s="154">
        <f>O183*H183</f>
        <v>0</v>
      </c>
      <c r="Q183" s="154">
        <v>0</v>
      </c>
      <c r="R183" s="154">
        <f>Q183*H183</f>
        <v>0</v>
      </c>
      <c r="S183" s="154">
        <v>0</v>
      </c>
      <c r="T183" s="155">
        <f>S183*H183</f>
        <v>0</v>
      </c>
      <c r="U183" s="34"/>
      <c r="V183" s="34"/>
      <c r="W183" s="34"/>
      <c r="X183" s="34"/>
      <c r="Y183" s="34"/>
      <c r="Z183" s="34"/>
      <c r="AA183" s="34"/>
      <c r="AB183" s="34"/>
      <c r="AC183" s="34"/>
      <c r="AD183" s="34"/>
      <c r="AE183" s="34"/>
      <c r="AR183" s="156" t="s">
        <v>180</v>
      </c>
      <c r="AT183" s="156" t="s">
        <v>157</v>
      </c>
      <c r="AU183" s="156" t="s">
        <v>80</v>
      </c>
      <c r="AY183" s="19" t="s">
        <v>154</v>
      </c>
      <c r="BE183" s="157">
        <f>IF(N183="základní",J183,0)</f>
        <v>0</v>
      </c>
      <c r="BF183" s="157">
        <f>IF(N183="snížená",J183,0)</f>
        <v>0</v>
      </c>
      <c r="BG183" s="157">
        <f>IF(N183="zákl. přenesená",J183,0)</f>
        <v>0</v>
      </c>
      <c r="BH183" s="157">
        <f>IF(N183="sníž. přenesená",J183,0)</f>
        <v>0</v>
      </c>
      <c r="BI183" s="157">
        <f>IF(N183="nulová",J183,0)</f>
        <v>0</v>
      </c>
      <c r="BJ183" s="19" t="s">
        <v>15</v>
      </c>
      <c r="BK183" s="157">
        <f>ROUND(I183*H183,2)</f>
        <v>0</v>
      </c>
      <c r="BL183" s="19" t="s">
        <v>180</v>
      </c>
      <c r="BM183" s="156" t="s">
        <v>5388</v>
      </c>
    </row>
    <row r="184" spans="2:51" s="13" customFormat="1" ht="10.2">
      <c r="B184" s="163"/>
      <c r="D184" s="164" t="s">
        <v>170</v>
      </c>
      <c r="E184" s="165" t="s">
        <v>3</v>
      </c>
      <c r="F184" s="166" t="s">
        <v>5280</v>
      </c>
      <c r="H184" s="165" t="s">
        <v>3</v>
      </c>
      <c r="I184" s="167"/>
      <c r="L184" s="163"/>
      <c r="M184" s="168"/>
      <c r="N184" s="169"/>
      <c r="O184" s="169"/>
      <c r="P184" s="169"/>
      <c r="Q184" s="169"/>
      <c r="R184" s="169"/>
      <c r="S184" s="169"/>
      <c r="T184" s="170"/>
      <c r="AT184" s="165" t="s">
        <v>170</v>
      </c>
      <c r="AU184" s="165" t="s">
        <v>80</v>
      </c>
      <c r="AV184" s="13" t="s">
        <v>15</v>
      </c>
      <c r="AW184" s="13" t="s">
        <v>33</v>
      </c>
      <c r="AX184" s="13" t="s">
        <v>72</v>
      </c>
      <c r="AY184" s="165" t="s">
        <v>154</v>
      </c>
    </row>
    <row r="185" spans="2:51" s="14" customFormat="1" ht="10.2">
      <c r="B185" s="171"/>
      <c r="D185" s="164" t="s">
        <v>170</v>
      </c>
      <c r="E185" s="172" t="s">
        <v>3</v>
      </c>
      <c r="F185" s="173" t="s">
        <v>15</v>
      </c>
      <c r="H185" s="174">
        <v>1</v>
      </c>
      <c r="I185" s="175"/>
      <c r="L185" s="171"/>
      <c r="M185" s="176"/>
      <c r="N185" s="177"/>
      <c r="O185" s="177"/>
      <c r="P185" s="177"/>
      <c r="Q185" s="177"/>
      <c r="R185" s="177"/>
      <c r="S185" s="177"/>
      <c r="T185" s="178"/>
      <c r="AT185" s="172" t="s">
        <v>170</v>
      </c>
      <c r="AU185" s="172" t="s">
        <v>80</v>
      </c>
      <c r="AV185" s="14" t="s">
        <v>80</v>
      </c>
      <c r="AW185" s="14" t="s">
        <v>33</v>
      </c>
      <c r="AX185" s="14" t="s">
        <v>15</v>
      </c>
      <c r="AY185" s="172" t="s">
        <v>154</v>
      </c>
    </row>
    <row r="186" spans="1:65" s="2" customFormat="1" ht="16.5" customHeight="1">
      <c r="A186" s="34"/>
      <c r="B186" s="144"/>
      <c r="C186" s="145" t="s">
        <v>526</v>
      </c>
      <c r="D186" s="145" t="s">
        <v>157</v>
      </c>
      <c r="E186" s="146" t="s">
        <v>5389</v>
      </c>
      <c r="F186" s="147" t="s">
        <v>5390</v>
      </c>
      <c r="G186" s="148" t="s">
        <v>652</v>
      </c>
      <c r="H186" s="149">
        <v>1</v>
      </c>
      <c r="I186" s="150"/>
      <c r="J186" s="151">
        <f>ROUND(I186*H186,2)</f>
        <v>0</v>
      </c>
      <c r="K186" s="147" t="s">
        <v>3</v>
      </c>
      <c r="L186" s="35"/>
      <c r="M186" s="152" t="s">
        <v>3</v>
      </c>
      <c r="N186" s="153" t="s">
        <v>43</v>
      </c>
      <c r="O186" s="55"/>
      <c r="P186" s="154">
        <f>O186*H186</f>
        <v>0</v>
      </c>
      <c r="Q186" s="154">
        <v>0</v>
      </c>
      <c r="R186" s="154">
        <f>Q186*H186</f>
        <v>0</v>
      </c>
      <c r="S186" s="154">
        <v>0</v>
      </c>
      <c r="T186" s="155">
        <f>S186*H186</f>
        <v>0</v>
      </c>
      <c r="U186" s="34"/>
      <c r="V186" s="34"/>
      <c r="W186" s="34"/>
      <c r="X186" s="34"/>
      <c r="Y186" s="34"/>
      <c r="Z186" s="34"/>
      <c r="AA186" s="34"/>
      <c r="AB186" s="34"/>
      <c r="AC186" s="34"/>
      <c r="AD186" s="34"/>
      <c r="AE186" s="34"/>
      <c r="AR186" s="156" t="s">
        <v>180</v>
      </c>
      <c r="AT186" s="156" t="s">
        <v>157</v>
      </c>
      <c r="AU186" s="156" t="s">
        <v>80</v>
      </c>
      <c r="AY186" s="19" t="s">
        <v>154</v>
      </c>
      <c r="BE186" s="157">
        <f>IF(N186="základní",J186,0)</f>
        <v>0</v>
      </c>
      <c r="BF186" s="157">
        <f>IF(N186="snížená",J186,0)</f>
        <v>0</v>
      </c>
      <c r="BG186" s="157">
        <f>IF(N186="zákl. přenesená",J186,0)</f>
        <v>0</v>
      </c>
      <c r="BH186" s="157">
        <f>IF(N186="sníž. přenesená",J186,0)</f>
        <v>0</v>
      </c>
      <c r="BI186" s="157">
        <f>IF(N186="nulová",J186,0)</f>
        <v>0</v>
      </c>
      <c r="BJ186" s="19" t="s">
        <v>15</v>
      </c>
      <c r="BK186" s="157">
        <f>ROUND(I186*H186,2)</f>
        <v>0</v>
      </c>
      <c r="BL186" s="19" t="s">
        <v>180</v>
      </c>
      <c r="BM186" s="156" t="s">
        <v>5391</v>
      </c>
    </row>
    <row r="187" spans="2:51" s="13" customFormat="1" ht="10.2">
      <c r="B187" s="163"/>
      <c r="D187" s="164" t="s">
        <v>170</v>
      </c>
      <c r="E187" s="165" t="s">
        <v>3</v>
      </c>
      <c r="F187" s="166" t="s">
        <v>5280</v>
      </c>
      <c r="H187" s="165" t="s">
        <v>3</v>
      </c>
      <c r="I187" s="167"/>
      <c r="L187" s="163"/>
      <c r="M187" s="168"/>
      <c r="N187" s="169"/>
      <c r="O187" s="169"/>
      <c r="P187" s="169"/>
      <c r="Q187" s="169"/>
      <c r="R187" s="169"/>
      <c r="S187" s="169"/>
      <c r="T187" s="170"/>
      <c r="AT187" s="165" t="s">
        <v>170</v>
      </c>
      <c r="AU187" s="165" t="s">
        <v>80</v>
      </c>
      <c r="AV187" s="13" t="s">
        <v>15</v>
      </c>
      <c r="AW187" s="13" t="s">
        <v>33</v>
      </c>
      <c r="AX187" s="13" t="s">
        <v>72</v>
      </c>
      <c r="AY187" s="165" t="s">
        <v>154</v>
      </c>
    </row>
    <row r="188" spans="2:51" s="14" customFormat="1" ht="10.2">
      <c r="B188" s="171"/>
      <c r="D188" s="164" t="s">
        <v>170</v>
      </c>
      <c r="E188" s="172" t="s">
        <v>3</v>
      </c>
      <c r="F188" s="173" t="s">
        <v>15</v>
      </c>
      <c r="H188" s="174">
        <v>1</v>
      </c>
      <c r="I188" s="175"/>
      <c r="L188" s="171"/>
      <c r="M188" s="176"/>
      <c r="N188" s="177"/>
      <c r="O188" s="177"/>
      <c r="P188" s="177"/>
      <c r="Q188" s="177"/>
      <c r="R188" s="177"/>
      <c r="S188" s="177"/>
      <c r="T188" s="178"/>
      <c r="AT188" s="172" t="s">
        <v>170</v>
      </c>
      <c r="AU188" s="172" t="s">
        <v>80</v>
      </c>
      <c r="AV188" s="14" t="s">
        <v>80</v>
      </c>
      <c r="AW188" s="14" t="s">
        <v>33</v>
      </c>
      <c r="AX188" s="14" t="s">
        <v>15</v>
      </c>
      <c r="AY188" s="172" t="s">
        <v>154</v>
      </c>
    </row>
    <row r="189" spans="2:63" s="12" customFormat="1" ht="22.8" customHeight="1">
      <c r="B189" s="131"/>
      <c r="D189" s="132" t="s">
        <v>71</v>
      </c>
      <c r="E189" s="142" t="s">
        <v>4398</v>
      </c>
      <c r="F189" s="142" t="s">
        <v>116</v>
      </c>
      <c r="I189" s="134"/>
      <c r="J189" s="143">
        <f>BK189</f>
        <v>0</v>
      </c>
      <c r="L189" s="131"/>
      <c r="M189" s="136"/>
      <c r="N189" s="137"/>
      <c r="O189" s="137"/>
      <c r="P189" s="138">
        <f>SUM(P190:P192)</f>
        <v>0</v>
      </c>
      <c r="Q189" s="137"/>
      <c r="R189" s="138">
        <f>SUM(R190:R192)</f>
        <v>0</v>
      </c>
      <c r="S189" s="137"/>
      <c r="T189" s="139">
        <f>SUM(T190:T192)</f>
        <v>0</v>
      </c>
      <c r="AR189" s="132" t="s">
        <v>80</v>
      </c>
      <c r="AT189" s="140" t="s">
        <v>71</v>
      </c>
      <c r="AU189" s="140" t="s">
        <v>15</v>
      </c>
      <c r="AY189" s="132" t="s">
        <v>154</v>
      </c>
      <c r="BK189" s="141">
        <f>SUM(BK190:BK192)</f>
        <v>0</v>
      </c>
    </row>
    <row r="190" spans="1:65" s="2" customFormat="1" ht="16.5" customHeight="1">
      <c r="A190" s="34"/>
      <c r="B190" s="144"/>
      <c r="C190" s="145" t="s">
        <v>535</v>
      </c>
      <c r="D190" s="145" t="s">
        <v>157</v>
      </c>
      <c r="E190" s="146" t="s">
        <v>5392</v>
      </c>
      <c r="F190" s="147" t="s">
        <v>5393</v>
      </c>
      <c r="G190" s="148" t="s">
        <v>652</v>
      </c>
      <c r="H190" s="149">
        <v>20</v>
      </c>
      <c r="I190" s="150"/>
      <c r="J190" s="151">
        <f>ROUND(I190*H190,2)</f>
        <v>0</v>
      </c>
      <c r="K190" s="147" t="s">
        <v>3</v>
      </c>
      <c r="L190" s="35"/>
      <c r="M190" s="152" t="s">
        <v>3</v>
      </c>
      <c r="N190" s="153" t="s">
        <v>43</v>
      </c>
      <c r="O190" s="55"/>
      <c r="P190" s="154">
        <f>O190*H190</f>
        <v>0</v>
      </c>
      <c r="Q190" s="154">
        <v>0</v>
      </c>
      <c r="R190" s="154">
        <f>Q190*H190</f>
        <v>0</v>
      </c>
      <c r="S190" s="154">
        <v>0</v>
      </c>
      <c r="T190" s="155">
        <f>S190*H190</f>
        <v>0</v>
      </c>
      <c r="U190" s="34"/>
      <c r="V190" s="34"/>
      <c r="W190" s="34"/>
      <c r="X190" s="34"/>
      <c r="Y190" s="34"/>
      <c r="Z190" s="34"/>
      <c r="AA190" s="34"/>
      <c r="AB190" s="34"/>
      <c r="AC190" s="34"/>
      <c r="AD190" s="34"/>
      <c r="AE190" s="34"/>
      <c r="AR190" s="156" t="s">
        <v>180</v>
      </c>
      <c r="AT190" s="156" t="s">
        <v>157</v>
      </c>
      <c r="AU190" s="156" t="s">
        <v>80</v>
      </c>
      <c r="AY190" s="19" t="s">
        <v>154</v>
      </c>
      <c r="BE190" s="157">
        <f>IF(N190="základní",J190,0)</f>
        <v>0</v>
      </c>
      <c r="BF190" s="157">
        <f>IF(N190="snížená",J190,0)</f>
        <v>0</v>
      </c>
      <c r="BG190" s="157">
        <f>IF(N190="zákl. přenesená",J190,0)</f>
        <v>0</v>
      </c>
      <c r="BH190" s="157">
        <f>IF(N190="sníž. přenesená",J190,0)</f>
        <v>0</v>
      </c>
      <c r="BI190" s="157">
        <f>IF(N190="nulová",J190,0)</f>
        <v>0</v>
      </c>
      <c r="BJ190" s="19" t="s">
        <v>15</v>
      </c>
      <c r="BK190" s="157">
        <f>ROUND(I190*H190,2)</f>
        <v>0</v>
      </c>
      <c r="BL190" s="19" t="s">
        <v>180</v>
      </c>
      <c r="BM190" s="156" t="s">
        <v>5394</v>
      </c>
    </row>
    <row r="191" spans="2:51" s="13" customFormat="1" ht="10.2">
      <c r="B191" s="163"/>
      <c r="D191" s="164" t="s">
        <v>170</v>
      </c>
      <c r="E191" s="165" t="s">
        <v>3</v>
      </c>
      <c r="F191" s="166" t="s">
        <v>5280</v>
      </c>
      <c r="H191" s="165" t="s">
        <v>3</v>
      </c>
      <c r="I191" s="167"/>
      <c r="L191" s="163"/>
      <c r="M191" s="168"/>
      <c r="N191" s="169"/>
      <c r="O191" s="169"/>
      <c r="P191" s="169"/>
      <c r="Q191" s="169"/>
      <c r="R191" s="169"/>
      <c r="S191" s="169"/>
      <c r="T191" s="170"/>
      <c r="AT191" s="165" t="s">
        <v>170</v>
      </c>
      <c r="AU191" s="165" t="s">
        <v>80</v>
      </c>
      <c r="AV191" s="13" t="s">
        <v>15</v>
      </c>
      <c r="AW191" s="13" t="s">
        <v>33</v>
      </c>
      <c r="AX191" s="13" t="s">
        <v>72</v>
      </c>
      <c r="AY191" s="165" t="s">
        <v>154</v>
      </c>
    </row>
    <row r="192" spans="2:51" s="14" customFormat="1" ht="10.2">
      <c r="B192" s="171"/>
      <c r="D192" s="164" t="s">
        <v>170</v>
      </c>
      <c r="E192" s="172" t="s">
        <v>3</v>
      </c>
      <c r="F192" s="173" t="s">
        <v>5395</v>
      </c>
      <c r="H192" s="174">
        <v>20</v>
      </c>
      <c r="I192" s="175"/>
      <c r="L192" s="171"/>
      <c r="M192" s="215"/>
      <c r="N192" s="216"/>
      <c r="O192" s="216"/>
      <c r="P192" s="216"/>
      <c r="Q192" s="216"/>
      <c r="R192" s="216"/>
      <c r="S192" s="216"/>
      <c r="T192" s="217"/>
      <c r="AT192" s="172" t="s">
        <v>170</v>
      </c>
      <c r="AU192" s="172" t="s">
        <v>80</v>
      </c>
      <c r="AV192" s="14" t="s">
        <v>80</v>
      </c>
      <c r="AW192" s="14" t="s">
        <v>33</v>
      </c>
      <c r="AX192" s="14" t="s">
        <v>15</v>
      </c>
      <c r="AY192" s="172" t="s">
        <v>154</v>
      </c>
    </row>
    <row r="193" spans="1:31" s="2" customFormat="1" ht="6.9" customHeight="1">
      <c r="A193" s="34"/>
      <c r="B193" s="44"/>
      <c r="C193" s="45"/>
      <c r="D193" s="45"/>
      <c r="E193" s="45"/>
      <c r="F193" s="45"/>
      <c r="G193" s="45"/>
      <c r="H193" s="45"/>
      <c r="I193" s="45"/>
      <c r="J193" s="45"/>
      <c r="K193" s="45"/>
      <c r="L193" s="35"/>
      <c r="M193" s="34"/>
      <c r="O193" s="34"/>
      <c r="P193" s="34"/>
      <c r="Q193" s="34"/>
      <c r="R193" s="34"/>
      <c r="S193" s="34"/>
      <c r="T193" s="34"/>
      <c r="U193" s="34"/>
      <c r="V193" s="34"/>
      <c r="W193" s="34"/>
      <c r="X193" s="34"/>
      <c r="Y193" s="34"/>
      <c r="Z193" s="34"/>
      <c r="AA193" s="34"/>
      <c r="AB193" s="34"/>
      <c r="AC193" s="34"/>
      <c r="AD193" s="34"/>
      <c r="AE193" s="34"/>
    </row>
  </sheetData>
  <autoFilter ref="C88:K192"/>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6" t="s">
        <v>6</v>
      </c>
      <c r="M2" s="311"/>
      <c r="N2" s="311"/>
      <c r="O2" s="311"/>
      <c r="P2" s="311"/>
      <c r="Q2" s="311"/>
      <c r="R2" s="311"/>
      <c r="S2" s="311"/>
      <c r="T2" s="311"/>
      <c r="U2" s="311"/>
      <c r="V2" s="311"/>
      <c r="AT2" s="19" t="s">
        <v>124</v>
      </c>
    </row>
    <row r="3" spans="2:46" s="1" customFormat="1" ht="6.9" customHeight="1">
      <c r="B3" s="20"/>
      <c r="C3" s="21"/>
      <c r="D3" s="21"/>
      <c r="E3" s="21"/>
      <c r="F3" s="21"/>
      <c r="G3" s="21"/>
      <c r="H3" s="21"/>
      <c r="I3" s="21"/>
      <c r="J3" s="21"/>
      <c r="K3" s="21"/>
      <c r="L3" s="22"/>
      <c r="AT3" s="19" t="s">
        <v>80</v>
      </c>
    </row>
    <row r="4" spans="2:46" s="1" customFormat="1" ht="24.9" customHeight="1">
      <c r="B4" s="22"/>
      <c r="D4" s="23" t="s">
        <v>125</v>
      </c>
      <c r="L4" s="22"/>
      <c r="M4" s="95" t="s">
        <v>11</v>
      </c>
      <c r="AT4" s="19" t="s">
        <v>4</v>
      </c>
    </row>
    <row r="5" spans="2:12" s="1" customFormat="1" ht="6.9"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1:31" s="2" customFormat="1" ht="12" customHeight="1">
      <c r="A8" s="34"/>
      <c r="B8" s="35"/>
      <c r="C8" s="34"/>
      <c r="D8" s="29" t="s">
        <v>126</v>
      </c>
      <c r="E8" s="34"/>
      <c r="F8" s="34"/>
      <c r="G8" s="34"/>
      <c r="H8" s="34"/>
      <c r="I8" s="34"/>
      <c r="J8" s="34"/>
      <c r="K8" s="34"/>
      <c r="L8" s="96"/>
      <c r="S8" s="34"/>
      <c r="T8" s="34"/>
      <c r="U8" s="34"/>
      <c r="V8" s="34"/>
      <c r="W8" s="34"/>
      <c r="X8" s="34"/>
      <c r="Y8" s="34"/>
      <c r="Z8" s="34"/>
      <c r="AA8" s="34"/>
      <c r="AB8" s="34"/>
      <c r="AC8" s="34"/>
      <c r="AD8" s="34"/>
      <c r="AE8" s="34"/>
    </row>
    <row r="9" spans="1:31" s="2" customFormat="1" ht="16.5" customHeight="1">
      <c r="A9" s="34"/>
      <c r="B9" s="35"/>
      <c r="C9" s="34"/>
      <c r="D9" s="34"/>
      <c r="E9" s="304" t="s">
        <v>5396</v>
      </c>
      <c r="F9" s="344"/>
      <c r="G9" s="344"/>
      <c r="H9" s="344"/>
      <c r="I9" s="34"/>
      <c r="J9" s="34"/>
      <c r="K9" s="34"/>
      <c r="L9" s="96"/>
      <c r="S9" s="34"/>
      <c r="T9" s="34"/>
      <c r="U9" s="34"/>
      <c r="V9" s="34"/>
      <c r="W9" s="34"/>
      <c r="X9" s="34"/>
      <c r="Y9" s="34"/>
      <c r="Z9" s="34"/>
      <c r="AA9" s="34"/>
      <c r="AB9" s="34"/>
      <c r="AC9" s="34"/>
      <c r="AD9" s="34"/>
      <c r="AE9" s="34"/>
    </row>
    <row r="10" spans="1:31" s="2" customFormat="1" ht="10.2">
      <c r="A10" s="34"/>
      <c r="B10" s="35"/>
      <c r="C10" s="34"/>
      <c r="D10" s="34"/>
      <c r="E10" s="34"/>
      <c r="F10" s="34"/>
      <c r="G10" s="34"/>
      <c r="H10" s="34"/>
      <c r="I10" s="34"/>
      <c r="J10" s="34"/>
      <c r="K10" s="34"/>
      <c r="L10" s="96"/>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29" t="s">
        <v>20</v>
      </c>
      <c r="J11" s="27" t="s">
        <v>3</v>
      </c>
      <c r="K11" s="34"/>
      <c r="L11" s="96"/>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29" t="s">
        <v>23</v>
      </c>
      <c r="J12" s="52" t="str">
        <f>'Rekapitulace stavby'!AN8</f>
        <v>7. 11. 2021</v>
      </c>
      <c r="K12" s="34"/>
      <c r="L12" s="96"/>
      <c r="S12" s="34"/>
      <c r="T12" s="34"/>
      <c r="U12" s="34"/>
      <c r="V12" s="34"/>
      <c r="W12" s="34"/>
      <c r="X12" s="34"/>
      <c r="Y12" s="34"/>
      <c r="Z12" s="34"/>
      <c r="AA12" s="34"/>
      <c r="AB12" s="34"/>
      <c r="AC12" s="34"/>
      <c r="AD12" s="34"/>
      <c r="AE12" s="34"/>
    </row>
    <row r="13" spans="1:31" s="2" customFormat="1" ht="10.8" customHeight="1">
      <c r="A13" s="34"/>
      <c r="B13" s="35"/>
      <c r="C13" s="34"/>
      <c r="D13" s="34"/>
      <c r="E13" s="34"/>
      <c r="F13" s="34"/>
      <c r="G13" s="34"/>
      <c r="H13" s="34"/>
      <c r="I13" s="34"/>
      <c r="J13" s="34"/>
      <c r="K13" s="34"/>
      <c r="L13" s="96"/>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29" t="s">
        <v>26</v>
      </c>
      <c r="J14" s="27" t="s">
        <v>3</v>
      </c>
      <c r="K14" s="34"/>
      <c r="L14" s="96"/>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29" t="s">
        <v>28</v>
      </c>
      <c r="J15" s="27" t="s">
        <v>3</v>
      </c>
      <c r="K15" s="34"/>
      <c r="L15" s="96"/>
      <c r="S15" s="34"/>
      <c r="T15" s="34"/>
      <c r="U15" s="34"/>
      <c r="V15" s="34"/>
      <c r="W15" s="34"/>
      <c r="X15" s="34"/>
      <c r="Y15" s="34"/>
      <c r="Z15" s="34"/>
      <c r="AA15" s="34"/>
      <c r="AB15" s="34"/>
      <c r="AC15" s="34"/>
      <c r="AD15" s="34"/>
      <c r="AE15" s="34"/>
    </row>
    <row r="16" spans="1:31" s="2" customFormat="1" ht="6.9" customHeight="1">
      <c r="A16" s="34"/>
      <c r="B16" s="35"/>
      <c r="C16" s="34"/>
      <c r="D16" s="34"/>
      <c r="E16" s="34"/>
      <c r="F16" s="34"/>
      <c r="G16" s="34"/>
      <c r="H16" s="34"/>
      <c r="I16" s="34"/>
      <c r="J16" s="34"/>
      <c r="K16" s="34"/>
      <c r="L16" s="96"/>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29" t="s">
        <v>26</v>
      </c>
      <c r="J17" s="30" t="str">
        <f>'Rekapitulace stavby'!AN13</f>
        <v>Vyplň údaj</v>
      </c>
      <c r="K17" s="34"/>
      <c r="L17" s="96"/>
      <c r="S17" s="34"/>
      <c r="T17" s="34"/>
      <c r="U17" s="34"/>
      <c r="V17" s="34"/>
      <c r="W17" s="34"/>
      <c r="X17" s="34"/>
      <c r="Y17" s="34"/>
      <c r="Z17" s="34"/>
      <c r="AA17" s="34"/>
      <c r="AB17" s="34"/>
      <c r="AC17" s="34"/>
      <c r="AD17" s="34"/>
      <c r="AE17" s="34"/>
    </row>
    <row r="18" spans="1:31" s="2" customFormat="1" ht="18" customHeight="1">
      <c r="A18" s="34"/>
      <c r="B18" s="35"/>
      <c r="C18" s="34"/>
      <c r="D18" s="34"/>
      <c r="E18" s="345" t="str">
        <f>'Rekapitulace stavby'!E14</f>
        <v>Vyplň údaj</v>
      </c>
      <c r="F18" s="310"/>
      <c r="G18" s="310"/>
      <c r="H18" s="310"/>
      <c r="I18" s="29" t="s">
        <v>28</v>
      </c>
      <c r="J18" s="30" t="str">
        <f>'Rekapitulace stavby'!AN14</f>
        <v>Vyplň údaj</v>
      </c>
      <c r="K18" s="34"/>
      <c r="L18" s="96"/>
      <c r="S18" s="34"/>
      <c r="T18" s="34"/>
      <c r="U18" s="34"/>
      <c r="V18" s="34"/>
      <c r="W18" s="34"/>
      <c r="X18" s="34"/>
      <c r="Y18" s="34"/>
      <c r="Z18" s="34"/>
      <c r="AA18" s="34"/>
      <c r="AB18" s="34"/>
      <c r="AC18" s="34"/>
      <c r="AD18" s="34"/>
      <c r="AE18" s="34"/>
    </row>
    <row r="19" spans="1:31" s="2" customFormat="1" ht="6.9" customHeight="1">
      <c r="A19" s="34"/>
      <c r="B19" s="35"/>
      <c r="C19" s="34"/>
      <c r="D19" s="34"/>
      <c r="E19" s="34"/>
      <c r="F19" s="34"/>
      <c r="G19" s="34"/>
      <c r="H19" s="34"/>
      <c r="I19" s="34"/>
      <c r="J19" s="34"/>
      <c r="K19" s="34"/>
      <c r="L19" s="96"/>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29" t="s">
        <v>26</v>
      </c>
      <c r="J20" s="27" t="s">
        <v>3</v>
      </c>
      <c r="K20" s="34"/>
      <c r="L20" s="96"/>
      <c r="S20" s="34"/>
      <c r="T20" s="34"/>
      <c r="U20" s="34"/>
      <c r="V20" s="34"/>
      <c r="W20" s="34"/>
      <c r="X20" s="34"/>
      <c r="Y20" s="34"/>
      <c r="Z20" s="34"/>
      <c r="AA20" s="34"/>
      <c r="AB20" s="34"/>
      <c r="AC20" s="34"/>
      <c r="AD20" s="34"/>
      <c r="AE20" s="34"/>
    </row>
    <row r="21" spans="1:31" s="2" customFormat="1" ht="18" customHeight="1">
      <c r="A21" s="34"/>
      <c r="B21" s="35"/>
      <c r="C21" s="34"/>
      <c r="D21" s="34"/>
      <c r="E21" s="27" t="s">
        <v>32</v>
      </c>
      <c r="F21" s="34"/>
      <c r="G21" s="34"/>
      <c r="H21" s="34"/>
      <c r="I21" s="29" t="s">
        <v>28</v>
      </c>
      <c r="J21" s="27" t="s">
        <v>3</v>
      </c>
      <c r="K21" s="34"/>
      <c r="L21" s="96"/>
      <c r="S21" s="34"/>
      <c r="T21" s="34"/>
      <c r="U21" s="34"/>
      <c r="V21" s="34"/>
      <c r="W21" s="34"/>
      <c r="X21" s="34"/>
      <c r="Y21" s="34"/>
      <c r="Z21" s="34"/>
      <c r="AA21" s="34"/>
      <c r="AB21" s="34"/>
      <c r="AC21" s="34"/>
      <c r="AD21" s="34"/>
      <c r="AE21" s="34"/>
    </row>
    <row r="22" spans="1:31" s="2" customFormat="1" ht="6.9" customHeight="1">
      <c r="A22" s="34"/>
      <c r="B22" s="35"/>
      <c r="C22" s="34"/>
      <c r="D22" s="34"/>
      <c r="E22" s="34"/>
      <c r="F22" s="34"/>
      <c r="G22" s="34"/>
      <c r="H22" s="34"/>
      <c r="I22" s="34"/>
      <c r="J22" s="34"/>
      <c r="K22" s="34"/>
      <c r="L22" s="96"/>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29" t="s">
        <v>26</v>
      </c>
      <c r="J23" s="27" t="str">
        <f>IF('Rekapitulace stavby'!AN19="","",'Rekapitulace stavby'!AN19)</f>
        <v/>
      </c>
      <c r="K23" s="34"/>
      <c r="L23" s="96"/>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29" t="s">
        <v>28</v>
      </c>
      <c r="J24" s="27" t="str">
        <f>IF('Rekapitulace stavby'!AN20="","",'Rekapitulace stavby'!AN20)</f>
        <v/>
      </c>
      <c r="K24" s="34"/>
      <c r="L24" s="96"/>
      <c r="S24" s="34"/>
      <c r="T24" s="34"/>
      <c r="U24" s="34"/>
      <c r="V24" s="34"/>
      <c r="W24" s="34"/>
      <c r="X24" s="34"/>
      <c r="Y24" s="34"/>
      <c r="Z24" s="34"/>
      <c r="AA24" s="34"/>
      <c r="AB24" s="34"/>
      <c r="AC24" s="34"/>
      <c r="AD24" s="34"/>
      <c r="AE24" s="34"/>
    </row>
    <row r="25" spans="1:31" s="2" customFormat="1" ht="6.9" customHeight="1">
      <c r="A25" s="34"/>
      <c r="B25" s="35"/>
      <c r="C25" s="34"/>
      <c r="D25" s="34"/>
      <c r="E25" s="34"/>
      <c r="F25" s="34"/>
      <c r="G25" s="34"/>
      <c r="H25" s="34"/>
      <c r="I25" s="34"/>
      <c r="J25" s="34"/>
      <c r="K25" s="34"/>
      <c r="L25" s="96"/>
      <c r="S25" s="34"/>
      <c r="T25" s="34"/>
      <c r="U25" s="34"/>
      <c r="V25" s="34"/>
      <c r="W25" s="34"/>
      <c r="X25" s="34"/>
      <c r="Y25" s="34"/>
      <c r="Z25" s="34"/>
      <c r="AA25" s="34"/>
      <c r="AB25" s="34"/>
      <c r="AC25" s="34"/>
      <c r="AD25" s="34"/>
      <c r="AE25" s="34"/>
    </row>
    <row r="26" spans="1:31" s="2" customFormat="1" ht="12" customHeight="1">
      <c r="A26" s="34"/>
      <c r="B26" s="35"/>
      <c r="C26" s="34"/>
      <c r="D26" s="29" t="s">
        <v>36</v>
      </c>
      <c r="E26" s="34"/>
      <c r="F26" s="34"/>
      <c r="G26" s="34"/>
      <c r="H26" s="34"/>
      <c r="I26" s="34"/>
      <c r="J26" s="34"/>
      <c r="K26" s="34"/>
      <c r="L26" s="96"/>
      <c r="S26" s="34"/>
      <c r="T26" s="34"/>
      <c r="U26" s="34"/>
      <c r="V26" s="34"/>
      <c r="W26" s="34"/>
      <c r="X26" s="34"/>
      <c r="Y26" s="34"/>
      <c r="Z26" s="34"/>
      <c r="AA26" s="34"/>
      <c r="AB26" s="34"/>
      <c r="AC26" s="34"/>
      <c r="AD26" s="34"/>
      <c r="AE26" s="34"/>
    </row>
    <row r="27" spans="1:31" s="8" customFormat="1" ht="16.5" customHeight="1">
      <c r="A27" s="97"/>
      <c r="B27" s="98"/>
      <c r="C27" s="97"/>
      <c r="D27" s="97"/>
      <c r="E27" s="315" t="s">
        <v>3</v>
      </c>
      <c r="F27" s="315"/>
      <c r="G27" s="315"/>
      <c r="H27" s="315"/>
      <c r="I27" s="97"/>
      <c r="J27" s="97"/>
      <c r="K27" s="97"/>
      <c r="L27" s="99"/>
      <c r="S27" s="97"/>
      <c r="T27" s="97"/>
      <c r="U27" s="97"/>
      <c r="V27" s="97"/>
      <c r="W27" s="97"/>
      <c r="X27" s="97"/>
      <c r="Y27" s="97"/>
      <c r="Z27" s="97"/>
      <c r="AA27" s="97"/>
      <c r="AB27" s="97"/>
      <c r="AC27" s="97"/>
      <c r="AD27" s="97"/>
      <c r="AE27" s="97"/>
    </row>
    <row r="28" spans="1:31" s="2" customFormat="1" ht="6.9" customHeight="1">
      <c r="A28" s="34"/>
      <c r="B28" s="35"/>
      <c r="C28" s="34"/>
      <c r="D28" s="34"/>
      <c r="E28" s="34"/>
      <c r="F28" s="34"/>
      <c r="G28" s="34"/>
      <c r="H28" s="34"/>
      <c r="I28" s="34"/>
      <c r="J28" s="34"/>
      <c r="K28" s="34"/>
      <c r="L28" s="96"/>
      <c r="S28" s="34"/>
      <c r="T28" s="34"/>
      <c r="U28" s="34"/>
      <c r="V28" s="34"/>
      <c r="W28" s="34"/>
      <c r="X28" s="34"/>
      <c r="Y28" s="34"/>
      <c r="Z28" s="34"/>
      <c r="AA28" s="34"/>
      <c r="AB28" s="34"/>
      <c r="AC28" s="34"/>
      <c r="AD28" s="34"/>
      <c r="AE28" s="34"/>
    </row>
    <row r="29" spans="1:31" s="2" customFormat="1" ht="6.9" customHeight="1">
      <c r="A29" s="34"/>
      <c r="B29" s="35"/>
      <c r="C29" s="34"/>
      <c r="D29" s="63"/>
      <c r="E29" s="63"/>
      <c r="F29" s="63"/>
      <c r="G29" s="63"/>
      <c r="H29" s="63"/>
      <c r="I29" s="63"/>
      <c r="J29" s="63"/>
      <c r="K29" s="63"/>
      <c r="L29" s="96"/>
      <c r="S29" s="34"/>
      <c r="T29" s="34"/>
      <c r="U29" s="34"/>
      <c r="V29" s="34"/>
      <c r="W29" s="34"/>
      <c r="X29" s="34"/>
      <c r="Y29" s="34"/>
      <c r="Z29" s="34"/>
      <c r="AA29" s="34"/>
      <c r="AB29" s="34"/>
      <c r="AC29" s="34"/>
      <c r="AD29" s="34"/>
      <c r="AE29" s="34"/>
    </row>
    <row r="30" spans="1:31" s="2" customFormat="1" ht="25.35" customHeight="1">
      <c r="A30" s="34"/>
      <c r="B30" s="35"/>
      <c r="C30" s="34"/>
      <c r="D30" s="100" t="s">
        <v>38</v>
      </c>
      <c r="E30" s="34"/>
      <c r="F30" s="34"/>
      <c r="G30" s="34"/>
      <c r="H30" s="34"/>
      <c r="I30" s="34"/>
      <c r="J30" s="68">
        <f>ROUND(J80,2)</f>
        <v>0</v>
      </c>
      <c r="K30" s="34"/>
      <c r="L30" s="96"/>
      <c r="S30" s="34"/>
      <c r="T30" s="34"/>
      <c r="U30" s="34"/>
      <c r="V30" s="34"/>
      <c r="W30" s="34"/>
      <c r="X30" s="34"/>
      <c r="Y30" s="34"/>
      <c r="Z30" s="34"/>
      <c r="AA30" s="34"/>
      <c r="AB30" s="34"/>
      <c r="AC30" s="34"/>
      <c r="AD30" s="34"/>
      <c r="AE30" s="34"/>
    </row>
    <row r="31" spans="1:31" s="2" customFormat="1" ht="6.9"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14.4" customHeight="1">
      <c r="A32" s="34"/>
      <c r="B32" s="35"/>
      <c r="C32" s="34"/>
      <c r="D32" s="34"/>
      <c r="E32" s="34"/>
      <c r="F32" s="38" t="s">
        <v>40</v>
      </c>
      <c r="G32" s="34"/>
      <c r="H32" s="34"/>
      <c r="I32" s="38" t="s">
        <v>39</v>
      </c>
      <c r="J32" s="38" t="s">
        <v>41</v>
      </c>
      <c r="K32" s="34"/>
      <c r="L32" s="96"/>
      <c r="S32" s="34"/>
      <c r="T32" s="34"/>
      <c r="U32" s="34"/>
      <c r="V32" s="34"/>
      <c r="W32" s="34"/>
      <c r="X32" s="34"/>
      <c r="Y32" s="34"/>
      <c r="Z32" s="34"/>
      <c r="AA32" s="34"/>
      <c r="AB32" s="34"/>
      <c r="AC32" s="34"/>
      <c r="AD32" s="34"/>
      <c r="AE32" s="34"/>
    </row>
    <row r="33" spans="1:31" s="2" customFormat="1" ht="14.4" customHeight="1">
      <c r="A33" s="34"/>
      <c r="B33" s="35"/>
      <c r="C33" s="34"/>
      <c r="D33" s="101" t="s">
        <v>42</v>
      </c>
      <c r="E33" s="29" t="s">
        <v>43</v>
      </c>
      <c r="F33" s="102">
        <f>ROUND((SUM(BE80:BE95)),2)</f>
        <v>0</v>
      </c>
      <c r="G33" s="34"/>
      <c r="H33" s="34"/>
      <c r="I33" s="103">
        <v>0.21</v>
      </c>
      <c r="J33" s="102">
        <f>ROUND(((SUM(BE80:BE95))*I33),2)</f>
        <v>0</v>
      </c>
      <c r="K33" s="34"/>
      <c r="L33" s="96"/>
      <c r="S33" s="34"/>
      <c r="T33" s="34"/>
      <c r="U33" s="34"/>
      <c r="V33" s="34"/>
      <c r="W33" s="34"/>
      <c r="X33" s="34"/>
      <c r="Y33" s="34"/>
      <c r="Z33" s="34"/>
      <c r="AA33" s="34"/>
      <c r="AB33" s="34"/>
      <c r="AC33" s="34"/>
      <c r="AD33" s="34"/>
      <c r="AE33" s="34"/>
    </row>
    <row r="34" spans="1:31" s="2" customFormat="1" ht="14.4" customHeight="1">
      <c r="A34" s="34"/>
      <c r="B34" s="35"/>
      <c r="C34" s="34"/>
      <c r="D34" s="34"/>
      <c r="E34" s="29" t="s">
        <v>44</v>
      </c>
      <c r="F34" s="102">
        <f>ROUND((SUM(BF80:BF95)),2)</f>
        <v>0</v>
      </c>
      <c r="G34" s="34"/>
      <c r="H34" s="34"/>
      <c r="I34" s="103">
        <v>0.15</v>
      </c>
      <c r="J34" s="102">
        <f>ROUND(((SUM(BF80:BF95))*I34),2)</f>
        <v>0</v>
      </c>
      <c r="K34" s="34"/>
      <c r="L34" s="96"/>
      <c r="S34" s="34"/>
      <c r="T34" s="34"/>
      <c r="U34" s="34"/>
      <c r="V34" s="34"/>
      <c r="W34" s="34"/>
      <c r="X34" s="34"/>
      <c r="Y34" s="34"/>
      <c r="Z34" s="34"/>
      <c r="AA34" s="34"/>
      <c r="AB34" s="34"/>
      <c r="AC34" s="34"/>
      <c r="AD34" s="34"/>
      <c r="AE34" s="34"/>
    </row>
    <row r="35" spans="1:31" s="2" customFormat="1" ht="14.4" customHeight="1" hidden="1">
      <c r="A35" s="34"/>
      <c r="B35" s="35"/>
      <c r="C35" s="34"/>
      <c r="D35" s="34"/>
      <c r="E35" s="29" t="s">
        <v>45</v>
      </c>
      <c r="F35" s="102">
        <f>ROUND((SUM(BG80:BG95)),2)</f>
        <v>0</v>
      </c>
      <c r="G35" s="34"/>
      <c r="H35" s="34"/>
      <c r="I35" s="103">
        <v>0.21</v>
      </c>
      <c r="J35" s="102">
        <f>0</f>
        <v>0</v>
      </c>
      <c r="K35" s="34"/>
      <c r="L35" s="96"/>
      <c r="S35" s="34"/>
      <c r="T35" s="34"/>
      <c r="U35" s="34"/>
      <c r="V35" s="34"/>
      <c r="W35" s="34"/>
      <c r="X35" s="34"/>
      <c r="Y35" s="34"/>
      <c r="Z35" s="34"/>
      <c r="AA35" s="34"/>
      <c r="AB35" s="34"/>
      <c r="AC35" s="34"/>
      <c r="AD35" s="34"/>
      <c r="AE35" s="34"/>
    </row>
    <row r="36" spans="1:31" s="2" customFormat="1" ht="14.4" customHeight="1" hidden="1">
      <c r="A36" s="34"/>
      <c r="B36" s="35"/>
      <c r="C36" s="34"/>
      <c r="D36" s="34"/>
      <c r="E36" s="29" t="s">
        <v>46</v>
      </c>
      <c r="F36" s="102">
        <f>ROUND((SUM(BH80:BH95)),2)</f>
        <v>0</v>
      </c>
      <c r="G36" s="34"/>
      <c r="H36" s="34"/>
      <c r="I36" s="103">
        <v>0.15</v>
      </c>
      <c r="J36" s="102">
        <f>0</f>
        <v>0</v>
      </c>
      <c r="K36" s="34"/>
      <c r="L36" s="96"/>
      <c r="S36" s="34"/>
      <c r="T36" s="34"/>
      <c r="U36" s="34"/>
      <c r="V36" s="34"/>
      <c r="W36" s="34"/>
      <c r="X36" s="34"/>
      <c r="Y36" s="34"/>
      <c r="Z36" s="34"/>
      <c r="AA36" s="34"/>
      <c r="AB36" s="34"/>
      <c r="AC36" s="34"/>
      <c r="AD36" s="34"/>
      <c r="AE36" s="34"/>
    </row>
    <row r="37" spans="1:31" s="2" customFormat="1" ht="14.4" customHeight="1" hidden="1">
      <c r="A37" s="34"/>
      <c r="B37" s="35"/>
      <c r="C37" s="34"/>
      <c r="D37" s="34"/>
      <c r="E37" s="29" t="s">
        <v>47</v>
      </c>
      <c r="F37" s="102">
        <f>ROUND((SUM(BI80:BI95)),2)</f>
        <v>0</v>
      </c>
      <c r="G37" s="34"/>
      <c r="H37" s="34"/>
      <c r="I37" s="103">
        <v>0</v>
      </c>
      <c r="J37" s="102">
        <f>0</f>
        <v>0</v>
      </c>
      <c r="K37" s="34"/>
      <c r="L37" s="96"/>
      <c r="S37" s="34"/>
      <c r="T37" s="34"/>
      <c r="U37" s="34"/>
      <c r="V37" s="34"/>
      <c r="W37" s="34"/>
      <c r="X37" s="34"/>
      <c r="Y37" s="34"/>
      <c r="Z37" s="34"/>
      <c r="AA37" s="34"/>
      <c r="AB37" s="34"/>
      <c r="AC37" s="34"/>
      <c r="AD37" s="34"/>
      <c r="AE37" s="34"/>
    </row>
    <row r="38" spans="1:31" s="2" customFormat="1" ht="6.9" customHeight="1">
      <c r="A38" s="34"/>
      <c r="B38" s="35"/>
      <c r="C38" s="34"/>
      <c r="D38" s="34"/>
      <c r="E38" s="34"/>
      <c r="F38" s="34"/>
      <c r="G38" s="34"/>
      <c r="H38" s="34"/>
      <c r="I38" s="34"/>
      <c r="J38" s="34"/>
      <c r="K38" s="34"/>
      <c r="L38" s="96"/>
      <c r="S38" s="34"/>
      <c r="T38" s="34"/>
      <c r="U38" s="34"/>
      <c r="V38" s="34"/>
      <c r="W38" s="34"/>
      <c r="X38" s="34"/>
      <c r="Y38" s="34"/>
      <c r="Z38" s="34"/>
      <c r="AA38" s="34"/>
      <c r="AB38" s="34"/>
      <c r="AC38" s="34"/>
      <c r="AD38" s="34"/>
      <c r="AE38" s="34"/>
    </row>
    <row r="39" spans="1:31" s="2" customFormat="1" ht="25.35" customHeight="1">
      <c r="A39" s="34"/>
      <c r="B39" s="35"/>
      <c r="C39" s="104"/>
      <c r="D39" s="105" t="s">
        <v>48</v>
      </c>
      <c r="E39" s="57"/>
      <c r="F39" s="57"/>
      <c r="G39" s="106" t="s">
        <v>49</v>
      </c>
      <c r="H39" s="107" t="s">
        <v>50</v>
      </c>
      <c r="I39" s="57"/>
      <c r="J39" s="108">
        <f>SUM(J30:J37)</f>
        <v>0</v>
      </c>
      <c r="K39" s="109"/>
      <c r="L39" s="96"/>
      <c r="S39" s="34"/>
      <c r="T39" s="34"/>
      <c r="U39" s="34"/>
      <c r="V39" s="34"/>
      <c r="W39" s="34"/>
      <c r="X39" s="34"/>
      <c r="Y39" s="34"/>
      <c r="Z39" s="34"/>
      <c r="AA39" s="34"/>
      <c r="AB39" s="34"/>
      <c r="AC39" s="34"/>
      <c r="AD39" s="34"/>
      <c r="AE39" s="34"/>
    </row>
    <row r="40" spans="1:31" s="2" customFormat="1" ht="14.4" customHeight="1">
      <c r="A40" s="34"/>
      <c r="B40" s="44"/>
      <c r="C40" s="45"/>
      <c r="D40" s="45"/>
      <c r="E40" s="45"/>
      <c r="F40" s="45"/>
      <c r="G40" s="45"/>
      <c r="H40" s="45"/>
      <c r="I40" s="45"/>
      <c r="J40" s="45"/>
      <c r="K40" s="45"/>
      <c r="L40" s="96"/>
      <c r="S40" s="34"/>
      <c r="T40" s="34"/>
      <c r="U40" s="34"/>
      <c r="V40" s="34"/>
      <c r="W40" s="34"/>
      <c r="X40" s="34"/>
      <c r="Y40" s="34"/>
      <c r="Z40" s="34"/>
      <c r="AA40" s="34"/>
      <c r="AB40" s="34"/>
      <c r="AC40" s="34"/>
      <c r="AD40" s="34"/>
      <c r="AE40" s="34"/>
    </row>
    <row r="44" spans="1:31" s="2" customFormat="1" ht="6.9" customHeight="1">
      <c r="A44" s="34"/>
      <c r="B44" s="46"/>
      <c r="C44" s="47"/>
      <c r="D44" s="47"/>
      <c r="E44" s="47"/>
      <c r="F44" s="47"/>
      <c r="G44" s="47"/>
      <c r="H44" s="47"/>
      <c r="I44" s="47"/>
      <c r="J44" s="47"/>
      <c r="K44" s="47"/>
      <c r="L44" s="96"/>
      <c r="S44" s="34"/>
      <c r="T44" s="34"/>
      <c r="U44" s="34"/>
      <c r="V44" s="34"/>
      <c r="W44" s="34"/>
      <c r="X44" s="34"/>
      <c r="Y44" s="34"/>
      <c r="Z44" s="34"/>
      <c r="AA44" s="34"/>
      <c r="AB44" s="34"/>
      <c r="AC44" s="34"/>
      <c r="AD44" s="34"/>
      <c r="AE44" s="34"/>
    </row>
    <row r="45" spans="1:31" s="2" customFormat="1" ht="24.9" customHeight="1">
      <c r="A45" s="34"/>
      <c r="B45" s="35"/>
      <c r="C45" s="23" t="s">
        <v>128</v>
      </c>
      <c r="D45" s="34"/>
      <c r="E45" s="34"/>
      <c r="F45" s="34"/>
      <c r="G45" s="34"/>
      <c r="H45" s="34"/>
      <c r="I45" s="34"/>
      <c r="J45" s="34"/>
      <c r="K45" s="34"/>
      <c r="L45" s="96"/>
      <c r="S45" s="34"/>
      <c r="T45" s="34"/>
      <c r="U45" s="34"/>
      <c r="V45" s="34"/>
      <c r="W45" s="34"/>
      <c r="X45" s="34"/>
      <c r="Y45" s="34"/>
      <c r="Z45" s="34"/>
      <c r="AA45" s="34"/>
      <c r="AB45" s="34"/>
      <c r="AC45" s="34"/>
      <c r="AD45" s="34"/>
      <c r="AE45" s="34"/>
    </row>
    <row r="46" spans="1:31" s="2" customFormat="1" ht="6.9" customHeight="1">
      <c r="A46" s="34"/>
      <c r="B46" s="35"/>
      <c r="C46" s="34"/>
      <c r="D46" s="34"/>
      <c r="E46" s="34"/>
      <c r="F46" s="34"/>
      <c r="G46" s="34"/>
      <c r="H46" s="34"/>
      <c r="I46" s="34"/>
      <c r="J46" s="34"/>
      <c r="K46" s="34"/>
      <c r="L46" s="96"/>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16.5" customHeight="1">
      <c r="A48" s="34"/>
      <c r="B48" s="35"/>
      <c r="C48" s="34"/>
      <c r="D48" s="34"/>
      <c r="E48" s="342" t="str">
        <f>E7</f>
        <v>Nové dialyzační středisko</v>
      </c>
      <c r="F48" s="343"/>
      <c r="G48" s="343"/>
      <c r="H48" s="343"/>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126</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04" t="str">
        <f>E9</f>
        <v>VRN - Ostatní a vedlejší náklady</v>
      </c>
      <c r="F50" s="344"/>
      <c r="G50" s="344"/>
      <c r="H50" s="344"/>
      <c r="I50" s="34"/>
      <c r="J50" s="34"/>
      <c r="K50" s="34"/>
      <c r="L50" s="96"/>
      <c r="S50" s="34"/>
      <c r="T50" s="34"/>
      <c r="U50" s="34"/>
      <c r="V50" s="34"/>
      <c r="W50" s="34"/>
      <c r="X50" s="34"/>
      <c r="Y50" s="34"/>
      <c r="Z50" s="34"/>
      <c r="AA50" s="34"/>
      <c r="AB50" s="34"/>
      <c r="AC50" s="34"/>
      <c r="AD50" s="34"/>
      <c r="AE50" s="34"/>
    </row>
    <row r="51" spans="1:31" s="2" customFormat="1" ht="6.9" customHeight="1">
      <c r="A51" s="34"/>
      <c r="B51" s="35"/>
      <c r="C51" s="34"/>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Plzeňská 929, 339 01 Klatovy</v>
      </c>
      <c r="G52" s="34"/>
      <c r="H52" s="34"/>
      <c r="I52" s="29" t="s">
        <v>23</v>
      </c>
      <c r="J52" s="52" t="str">
        <f>IF(J12="","",J12)</f>
        <v>7. 11. 2021</v>
      </c>
      <c r="K52" s="34"/>
      <c r="L52" s="96"/>
      <c r="S52" s="34"/>
      <c r="T52" s="34"/>
      <c r="U52" s="34"/>
      <c r="V52" s="34"/>
      <c r="W52" s="34"/>
      <c r="X52" s="34"/>
      <c r="Y52" s="34"/>
      <c r="Z52" s="34"/>
      <c r="AA52" s="34"/>
      <c r="AB52" s="34"/>
      <c r="AC52" s="34"/>
      <c r="AD52" s="34"/>
      <c r="AE52" s="34"/>
    </row>
    <row r="53" spans="1:31" s="2" customFormat="1" ht="6.9" customHeight="1">
      <c r="A53" s="34"/>
      <c r="B53" s="35"/>
      <c r="C53" s="34"/>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5.15" customHeight="1">
      <c r="A54" s="34"/>
      <c r="B54" s="35"/>
      <c r="C54" s="29" t="s">
        <v>25</v>
      </c>
      <c r="D54" s="34"/>
      <c r="E54" s="34"/>
      <c r="F54" s="27" t="str">
        <f>E15</f>
        <v>Klatovská nemocnice, a. s.</v>
      </c>
      <c r="G54" s="34"/>
      <c r="H54" s="34"/>
      <c r="I54" s="29" t="s">
        <v>31</v>
      </c>
      <c r="J54" s="32" t="str">
        <f>E21</f>
        <v>AGP nova spol. s r.o.</v>
      </c>
      <c r="K54" s="34"/>
      <c r="L54" s="96"/>
      <c r="S54" s="34"/>
      <c r="T54" s="34"/>
      <c r="U54" s="34"/>
      <c r="V54" s="34"/>
      <c r="W54" s="34"/>
      <c r="X54" s="34"/>
      <c r="Y54" s="34"/>
      <c r="Z54" s="34"/>
      <c r="AA54" s="34"/>
      <c r="AB54" s="34"/>
      <c r="AC54" s="34"/>
      <c r="AD54" s="34"/>
      <c r="AE54" s="34"/>
    </row>
    <row r="55" spans="1:31" s="2" customFormat="1" ht="15.15" customHeight="1">
      <c r="A55" s="34"/>
      <c r="B55" s="35"/>
      <c r="C55" s="29" t="s">
        <v>29</v>
      </c>
      <c r="D55" s="34"/>
      <c r="E55" s="34"/>
      <c r="F55" s="27" t="str">
        <f>IF(E18="","",E18)</f>
        <v>Vyplň údaj</v>
      </c>
      <c r="G55" s="34"/>
      <c r="H55" s="34"/>
      <c r="I55" s="29" t="s">
        <v>34</v>
      </c>
      <c r="J55" s="32" t="str">
        <f>E24</f>
        <v xml:space="preserve"> </v>
      </c>
      <c r="K55" s="34"/>
      <c r="L55" s="96"/>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34"/>
      <c r="J56" s="34"/>
      <c r="K56" s="34"/>
      <c r="L56" s="96"/>
      <c r="S56" s="34"/>
      <c r="T56" s="34"/>
      <c r="U56" s="34"/>
      <c r="V56" s="34"/>
      <c r="W56" s="34"/>
      <c r="X56" s="34"/>
      <c r="Y56" s="34"/>
      <c r="Z56" s="34"/>
      <c r="AA56" s="34"/>
      <c r="AB56" s="34"/>
      <c r="AC56" s="34"/>
      <c r="AD56" s="34"/>
      <c r="AE56" s="34"/>
    </row>
    <row r="57" spans="1:31" s="2" customFormat="1" ht="29.25" customHeight="1">
      <c r="A57" s="34"/>
      <c r="B57" s="35"/>
      <c r="C57" s="110" t="s">
        <v>129</v>
      </c>
      <c r="D57" s="104"/>
      <c r="E57" s="104"/>
      <c r="F57" s="104"/>
      <c r="G57" s="104"/>
      <c r="H57" s="104"/>
      <c r="I57" s="104"/>
      <c r="J57" s="111" t="s">
        <v>130</v>
      </c>
      <c r="K57" s="104"/>
      <c r="L57" s="96"/>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34"/>
      <c r="J58" s="34"/>
      <c r="K58" s="34"/>
      <c r="L58" s="96"/>
      <c r="S58" s="34"/>
      <c r="T58" s="34"/>
      <c r="U58" s="34"/>
      <c r="V58" s="34"/>
      <c r="W58" s="34"/>
      <c r="X58" s="34"/>
      <c r="Y58" s="34"/>
      <c r="Z58" s="34"/>
      <c r="AA58" s="34"/>
      <c r="AB58" s="34"/>
      <c r="AC58" s="34"/>
      <c r="AD58" s="34"/>
      <c r="AE58" s="34"/>
    </row>
    <row r="59" spans="1:47" s="2" customFormat="1" ht="22.8" customHeight="1">
      <c r="A59" s="34"/>
      <c r="B59" s="35"/>
      <c r="C59" s="112" t="s">
        <v>70</v>
      </c>
      <c r="D59" s="34"/>
      <c r="E59" s="34"/>
      <c r="F59" s="34"/>
      <c r="G59" s="34"/>
      <c r="H59" s="34"/>
      <c r="I59" s="34"/>
      <c r="J59" s="68">
        <f>J80</f>
        <v>0</v>
      </c>
      <c r="K59" s="34"/>
      <c r="L59" s="96"/>
      <c r="S59" s="34"/>
      <c r="T59" s="34"/>
      <c r="U59" s="34"/>
      <c r="V59" s="34"/>
      <c r="W59" s="34"/>
      <c r="X59" s="34"/>
      <c r="Y59" s="34"/>
      <c r="Z59" s="34"/>
      <c r="AA59" s="34"/>
      <c r="AB59" s="34"/>
      <c r="AC59" s="34"/>
      <c r="AD59" s="34"/>
      <c r="AE59" s="34"/>
      <c r="AU59" s="19" t="s">
        <v>131</v>
      </c>
    </row>
    <row r="60" spans="2:12" s="9" customFormat="1" ht="24.9" customHeight="1">
      <c r="B60" s="113"/>
      <c r="D60" s="114" t="s">
        <v>3046</v>
      </c>
      <c r="E60" s="115"/>
      <c r="F60" s="115"/>
      <c r="G60" s="115"/>
      <c r="H60" s="115"/>
      <c r="I60" s="115"/>
      <c r="J60" s="116">
        <f>J81</f>
        <v>0</v>
      </c>
      <c r="L60" s="113"/>
    </row>
    <row r="61" spans="1:31" s="2" customFormat="1" ht="21.75" customHeight="1">
      <c r="A61" s="34"/>
      <c r="B61" s="35"/>
      <c r="C61" s="34"/>
      <c r="D61" s="34"/>
      <c r="E61" s="34"/>
      <c r="F61" s="34"/>
      <c r="G61" s="34"/>
      <c r="H61" s="34"/>
      <c r="I61" s="34"/>
      <c r="J61" s="34"/>
      <c r="K61" s="34"/>
      <c r="L61" s="96"/>
      <c r="S61" s="34"/>
      <c r="T61" s="34"/>
      <c r="U61" s="34"/>
      <c r="V61" s="34"/>
      <c r="W61" s="34"/>
      <c r="X61" s="34"/>
      <c r="Y61" s="34"/>
      <c r="Z61" s="34"/>
      <c r="AA61" s="34"/>
      <c r="AB61" s="34"/>
      <c r="AC61" s="34"/>
      <c r="AD61" s="34"/>
      <c r="AE61" s="34"/>
    </row>
    <row r="62" spans="1:31" s="2" customFormat="1" ht="6.9" customHeight="1">
      <c r="A62" s="34"/>
      <c r="B62" s="44"/>
      <c r="C62" s="45"/>
      <c r="D62" s="45"/>
      <c r="E62" s="45"/>
      <c r="F62" s="45"/>
      <c r="G62" s="45"/>
      <c r="H62" s="45"/>
      <c r="I62" s="45"/>
      <c r="J62" s="45"/>
      <c r="K62" s="45"/>
      <c r="L62" s="96"/>
      <c r="S62" s="34"/>
      <c r="T62" s="34"/>
      <c r="U62" s="34"/>
      <c r="V62" s="34"/>
      <c r="W62" s="34"/>
      <c r="X62" s="34"/>
      <c r="Y62" s="34"/>
      <c r="Z62" s="34"/>
      <c r="AA62" s="34"/>
      <c r="AB62" s="34"/>
      <c r="AC62" s="34"/>
      <c r="AD62" s="34"/>
      <c r="AE62" s="34"/>
    </row>
    <row r="66" spans="1:31" s="2" customFormat="1" ht="6.9" customHeight="1">
      <c r="A66" s="34"/>
      <c r="B66" s="46"/>
      <c r="C66" s="47"/>
      <c r="D66" s="47"/>
      <c r="E66" s="47"/>
      <c r="F66" s="47"/>
      <c r="G66" s="47"/>
      <c r="H66" s="47"/>
      <c r="I66" s="47"/>
      <c r="J66" s="47"/>
      <c r="K66" s="47"/>
      <c r="L66" s="96"/>
      <c r="S66" s="34"/>
      <c r="T66" s="34"/>
      <c r="U66" s="34"/>
      <c r="V66" s="34"/>
      <c r="W66" s="34"/>
      <c r="X66" s="34"/>
      <c r="Y66" s="34"/>
      <c r="Z66" s="34"/>
      <c r="AA66" s="34"/>
      <c r="AB66" s="34"/>
      <c r="AC66" s="34"/>
      <c r="AD66" s="34"/>
      <c r="AE66" s="34"/>
    </row>
    <row r="67" spans="1:31" s="2" customFormat="1" ht="24.9" customHeight="1">
      <c r="A67" s="34"/>
      <c r="B67" s="35"/>
      <c r="C67" s="23" t="s">
        <v>139</v>
      </c>
      <c r="D67" s="34"/>
      <c r="E67" s="34"/>
      <c r="F67" s="34"/>
      <c r="G67" s="34"/>
      <c r="H67" s="34"/>
      <c r="I67" s="34"/>
      <c r="J67" s="34"/>
      <c r="K67" s="34"/>
      <c r="L67" s="96"/>
      <c r="S67" s="34"/>
      <c r="T67" s="34"/>
      <c r="U67" s="34"/>
      <c r="V67" s="34"/>
      <c r="W67" s="34"/>
      <c r="X67" s="34"/>
      <c r="Y67" s="34"/>
      <c r="Z67" s="34"/>
      <c r="AA67" s="34"/>
      <c r="AB67" s="34"/>
      <c r="AC67" s="34"/>
      <c r="AD67" s="34"/>
      <c r="AE67" s="34"/>
    </row>
    <row r="68" spans="1:31" s="2" customFormat="1" ht="6.9" customHeight="1">
      <c r="A68" s="34"/>
      <c r="B68" s="35"/>
      <c r="C68" s="34"/>
      <c r="D68" s="34"/>
      <c r="E68" s="34"/>
      <c r="F68" s="34"/>
      <c r="G68" s="34"/>
      <c r="H68" s="34"/>
      <c r="I68" s="34"/>
      <c r="J68" s="34"/>
      <c r="K68" s="34"/>
      <c r="L68" s="96"/>
      <c r="S68" s="34"/>
      <c r="T68" s="34"/>
      <c r="U68" s="34"/>
      <c r="V68" s="34"/>
      <c r="W68" s="34"/>
      <c r="X68" s="34"/>
      <c r="Y68" s="34"/>
      <c r="Z68" s="34"/>
      <c r="AA68" s="34"/>
      <c r="AB68" s="34"/>
      <c r="AC68" s="34"/>
      <c r="AD68" s="34"/>
      <c r="AE68" s="34"/>
    </row>
    <row r="69" spans="1:31" s="2" customFormat="1" ht="12" customHeight="1">
      <c r="A69" s="34"/>
      <c r="B69" s="35"/>
      <c r="C69" s="29" t="s">
        <v>17</v>
      </c>
      <c r="D69" s="34"/>
      <c r="E69" s="34"/>
      <c r="F69" s="34"/>
      <c r="G69" s="34"/>
      <c r="H69" s="34"/>
      <c r="I69" s="34"/>
      <c r="J69" s="34"/>
      <c r="K69" s="34"/>
      <c r="L69" s="96"/>
      <c r="S69" s="34"/>
      <c r="T69" s="34"/>
      <c r="U69" s="34"/>
      <c r="V69" s="34"/>
      <c r="W69" s="34"/>
      <c r="X69" s="34"/>
      <c r="Y69" s="34"/>
      <c r="Z69" s="34"/>
      <c r="AA69" s="34"/>
      <c r="AB69" s="34"/>
      <c r="AC69" s="34"/>
      <c r="AD69" s="34"/>
      <c r="AE69" s="34"/>
    </row>
    <row r="70" spans="1:31" s="2" customFormat="1" ht="16.5" customHeight="1">
      <c r="A70" s="34"/>
      <c r="B70" s="35"/>
      <c r="C70" s="34"/>
      <c r="D70" s="34"/>
      <c r="E70" s="342" t="str">
        <f>E7</f>
        <v>Nové dialyzační středisko</v>
      </c>
      <c r="F70" s="343"/>
      <c r="G70" s="343"/>
      <c r="H70" s="343"/>
      <c r="I70" s="34"/>
      <c r="J70" s="34"/>
      <c r="K70" s="34"/>
      <c r="L70" s="96"/>
      <c r="S70" s="34"/>
      <c r="T70" s="34"/>
      <c r="U70" s="34"/>
      <c r="V70" s="34"/>
      <c r="W70" s="34"/>
      <c r="X70" s="34"/>
      <c r="Y70" s="34"/>
      <c r="Z70" s="34"/>
      <c r="AA70" s="34"/>
      <c r="AB70" s="34"/>
      <c r="AC70" s="34"/>
      <c r="AD70" s="34"/>
      <c r="AE70" s="34"/>
    </row>
    <row r="71" spans="1:31" s="2" customFormat="1" ht="12" customHeight="1">
      <c r="A71" s="34"/>
      <c r="B71" s="35"/>
      <c r="C71" s="29" t="s">
        <v>126</v>
      </c>
      <c r="D71" s="34"/>
      <c r="E71" s="34"/>
      <c r="F71" s="34"/>
      <c r="G71" s="34"/>
      <c r="H71" s="34"/>
      <c r="I71" s="34"/>
      <c r="J71" s="34"/>
      <c r="K71" s="34"/>
      <c r="L71" s="96"/>
      <c r="S71" s="34"/>
      <c r="T71" s="34"/>
      <c r="U71" s="34"/>
      <c r="V71" s="34"/>
      <c r="W71" s="34"/>
      <c r="X71" s="34"/>
      <c r="Y71" s="34"/>
      <c r="Z71" s="34"/>
      <c r="AA71" s="34"/>
      <c r="AB71" s="34"/>
      <c r="AC71" s="34"/>
      <c r="AD71" s="34"/>
      <c r="AE71" s="34"/>
    </row>
    <row r="72" spans="1:31" s="2" customFormat="1" ht="16.5" customHeight="1">
      <c r="A72" s="34"/>
      <c r="B72" s="35"/>
      <c r="C72" s="34"/>
      <c r="D72" s="34"/>
      <c r="E72" s="304" t="str">
        <f>E9</f>
        <v>VRN - Ostatní a vedlejší náklady</v>
      </c>
      <c r="F72" s="344"/>
      <c r="G72" s="344"/>
      <c r="H72" s="344"/>
      <c r="I72" s="34"/>
      <c r="J72" s="34"/>
      <c r="K72" s="34"/>
      <c r="L72" s="96"/>
      <c r="S72" s="34"/>
      <c r="T72" s="34"/>
      <c r="U72" s="34"/>
      <c r="V72" s="34"/>
      <c r="W72" s="34"/>
      <c r="X72" s="34"/>
      <c r="Y72" s="34"/>
      <c r="Z72" s="34"/>
      <c r="AA72" s="34"/>
      <c r="AB72" s="34"/>
      <c r="AC72" s="34"/>
      <c r="AD72" s="34"/>
      <c r="AE72" s="34"/>
    </row>
    <row r="73" spans="1:31" s="2" customFormat="1" ht="6.9" customHeight="1">
      <c r="A73" s="34"/>
      <c r="B73" s="35"/>
      <c r="C73" s="34"/>
      <c r="D73" s="34"/>
      <c r="E73" s="34"/>
      <c r="F73" s="34"/>
      <c r="G73" s="34"/>
      <c r="H73" s="34"/>
      <c r="I73" s="34"/>
      <c r="J73" s="34"/>
      <c r="K73" s="34"/>
      <c r="L73" s="96"/>
      <c r="S73" s="34"/>
      <c r="T73" s="34"/>
      <c r="U73" s="34"/>
      <c r="V73" s="34"/>
      <c r="W73" s="34"/>
      <c r="X73" s="34"/>
      <c r="Y73" s="34"/>
      <c r="Z73" s="34"/>
      <c r="AA73" s="34"/>
      <c r="AB73" s="34"/>
      <c r="AC73" s="34"/>
      <c r="AD73" s="34"/>
      <c r="AE73" s="34"/>
    </row>
    <row r="74" spans="1:31" s="2" customFormat="1" ht="12" customHeight="1">
      <c r="A74" s="34"/>
      <c r="B74" s="35"/>
      <c r="C74" s="29" t="s">
        <v>21</v>
      </c>
      <c r="D74" s="34"/>
      <c r="E74" s="34"/>
      <c r="F74" s="27" t="str">
        <f>F12</f>
        <v>Plzeňská 929, 339 01 Klatovy</v>
      </c>
      <c r="G74" s="34"/>
      <c r="H74" s="34"/>
      <c r="I74" s="29" t="s">
        <v>23</v>
      </c>
      <c r="J74" s="52" t="str">
        <f>IF(J12="","",J12)</f>
        <v>7. 11. 2021</v>
      </c>
      <c r="K74" s="34"/>
      <c r="L74" s="96"/>
      <c r="S74" s="34"/>
      <c r="T74" s="34"/>
      <c r="U74" s="34"/>
      <c r="V74" s="34"/>
      <c r="W74" s="34"/>
      <c r="X74" s="34"/>
      <c r="Y74" s="34"/>
      <c r="Z74" s="34"/>
      <c r="AA74" s="34"/>
      <c r="AB74" s="34"/>
      <c r="AC74" s="34"/>
      <c r="AD74" s="34"/>
      <c r="AE74" s="34"/>
    </row>
    <row r="75" spans="1:31" s="2" customFormat="1" ht="6.9" customHeight="1">
      <c r="A75" s="34"/>
      <c r="B75" s="35"/>
      <c r="C75" s="34"/>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15.15" customHeight="1">
      <c r="A76" s="34"/>
      <c r="B76" s="35"/>
      <c r="C76" s="29" t="s">
        <v>25</v>
      </c>
      <c r="D76" s="34"/>
      <c r="E76" s="34"/>
      <c r="F76" s="27" t="str">
        <f>E15</f>
        <v>Klatovská nemocnice, a. s.</v>
      </c>
      <c r="G76" s="34"/>
      <c r="H76" s="34"/>
      <c r="I76" s="29" t="s">
        <v>31</v>
      </c>
      <c r="J76" s="32" t="str">
        <f>E21</f>
        <v>AGP nova spol. s r.o.</v>
      </c>
      <c r="K76" s="34"/>
      <c r="L76" s="96"/>
      <c r="S76" s="34"/>
      <c r="T76" s="34"/>
      <c r="U76" s="34"/>
      <c r="V76" s="34"/>
      <c r="W76" s="34"/>
      <c r="X76" s="34"/>
      <c r="Y76" s="34"/>
      <c r="Z76" s="34"/>
      <c r="AA76" s="34"/>
      <c r="AB76" s="34"/>
      <c r="AC76" s="34"/>
      <c r="AD76" s="34"/>
      <c r="AE76" s="34"/>
    </row>
    <row r="77" spans="1:31" s="2" customFormat="1" ht="15.15" customHeight="1">
      <c r="A77" s="34"/>
      <c r="B77" s="35"/>
      <c r="C77" s="29" t="s">
        <v>29</v>
      </c>
      <c r="D77" s="34"/>
      <c r="E77" s="34"/>
      <c r="F77" s="27" t="str">
        <f>IF(E18="","",E18)</f>
        <v>Vyplň údaj</v>
      </c>
      <c r="G77" s="34"/>
      <c r="H77" s="34"/>
      <c r="I77" s="29" t="s">
        <v>34</v>
      </c>
      <c r="J77" s="32" t="str">
        <f>E24</f>
        <v xml:space="preserve"> </v>
      </c>
      <c r="K77" s="34"/>
      <c r="L77" s="96"/>
      <c r="S77" s="34"/>
      <c r="T77" s="34"/>
      <c r="U77" s="34"/>
      <c r="V77" s="34"/>
      <c r="W77" s="34"/>
      <c r="X77" s="34"/>
      <c r="Y77" s="34"/>
      <c r="Z77" s="34"/>
      <c r="AA77" s="34"/>
      <c r="AB77" s="34"/>
      <c r="AC77" s="34"/>
      <c r="AD77" s="34"/>
      <c r="AE77" s="34"/>
    </row>
    <row r="78" spans="1:31" s="2" customFormat="1" ht="10.35" customHeight="1">
      <c r="A78" s="34"/>
      <c r="B78" s="35"/>
      <c r="C78" s="34"/>
      <c r="D78" s="34"/>
      <c r="E78" s="34"/>
      <c r="F78" s="34"/>
      <c r="G78" s="34"/>
      <c r="H78" s="34"/>
      <c r="I78" s="34"/>
      <c r="J78" s="34"/>
      <c r="K78" s="34"/>
      <c r="L78" s="96"/>
      <c r="S78" s="34"/>
      <c r="T78" s="34"/>
      <c r="U78" s="34"/>
      <c r="V78" s="34"/>
      <c r="W78" s="34"/>
      <c r="X78" s="34"/>
      <c r="Y78" s="34"/>
      <c r="Z78" s="34"/>
      <c r="AA78" s="34"/>
      <c r="AB78" s="34"/>
      <c r="AC78" s="34"/>
      <c r="AD78" s="34"/>
      <c r="AE78" s="34"/>
    </row>
    <row r="79" spans="1:31" s="11" customFormat="1" ht="29.25" customHeight="1">
      <c r="A79" s="121"/>
      <c r="B79" s="122"/>
      <c r="C79" s="123" t="s">
        <v>140</v>
      </c>
      <c r="D79" s="124" t="s">
        <v>57</v>
      </c>
      <c r="E79" s="124" t="s">
        <v>53</v>
      </c>
      <c r="F79" s="124" t="s">
        <v>54</v>
      </c>
      <c r="G79" s="124" t="s">
        <v>141</v>
      </c>
      <c r="H79" s="124" t="s">
        <v>142</v>
      </c>
      <c r="I79" s="124" t="s">
        <v>143</v>
      </c>
      <c r="J79" s="124" t="s">
        <v>130</v>
      </c>
      <c r="K79" s="125" t="s">
        <v>144</v>
      </c>
      <c r="L79" s="126"/>
      <c r="M79" s="59" t="s">
        <v>3</v>
      </c>
      <c r="N79" s="60" t="s">
        <v>42</v>
      </c>
      <c r="O79" s="60" t="s">
        <v>145</v>
      </c>
      <c r="P79" s="60" t="s">
        <v>146</v>
      </c>
      <c r="Q79" s="60" t="s">
        <v>147</v>
      </c>
      <c r="R79" s="60" t="s">
        <v>148</v>
      </c>
      <c r="S79" s="60" t="s">
        <v>149</v>
      </c>
      <c r="T79" s="61" t="s">
        <v>150</v>
      </c>
      <c r="U79" s="121"/>
      <c r="V79" s="121"/>
      <c r="W79" s="121"/>
      <c r="X79" s="121"/>
      <c r="Y79" s="121"/>
      <c r="Z79" s="121"/>
      <c r="AA79" s="121"/>
      <c r="AB79" s="121"/>
      <c r="AC79" s="121"/>
      <c r="AD79" s="121"/>
      <c r="AE79" s="121"/>
    </row>
    <row r="80" spans="1:63" s="2" customFormat="1" ht="22.8" customHeight="1">
      <c r="A80" s="34"/>
      <c r="B80" s="35"/>
      <c r="C80" s="66" t="s">
        <v>151</v>
      </c>
      <c r="D80" s="34"/>
      <c r="E80" s="34"/>
      <c r="F80" s="34"/>
      <c r="G80" s="34"/>
      <c r="H80" s="34"/>
      <c r="I80" s="34"/>
      <c r="J80" s="127">
        <f>BK80</f>
        <v>0</v>
      </c>
      <c r="K80" s="34"/>
      <c r="L80" s="35"/>
      <c r="M80" s="62"/>
      <c r="N80" s="53"/>
      <c r="O80" s="63"/>
      <c r="P80" s="128">
        <f>P81</f>
        <v>0</v>
      </c>
      <c r="Q80" s="63"/>
      <c r="R80" s="128">
        <f>R81</f>
        <v>0</v>
      </c>
      <c r="S80" s="63"/>
      <c r="T80" s="129">
        <f>T81</f>
        <v>0</v>
      </c>
      <c r="U80" s="34"/>
      <c r="V80" s="34"/>
      <c r="W80" s="34"/>
      <c r="X80" s="34"/>
      <c r="Y80" s="34"/>
      <c r="Z80" s="34"/>
      <c r="AA80" s="34"/>
      <c r="AB80" s="34"/>
      <c r="AC80" s="34"/>
      <c r="AD80" s="34"/>
      <c r="AE80" s="34"/>
      <c r="AT80" s="19" t="s">
        <v>71</v>
      </c>
      <c r="AU80" s="19" t="s">
        <v>131</v>
      </c>
      <c r="BK80" s="130">
        <f>BK81</f>
        <v>0</v>
      </c>
    </row>
    <row r="81" spans="2:63" s="12" customFormat="1" ht="25.95" customHeight="1">
      <c r="B81" s="131"/>
      <c r="D81" s="132" t="s">
        <v>71</v>
      </c>
      <c r="E81" s="133" t="s">
        <v>122</v>
      </c>
      <c r="F81" s="133" t="s">
        <v>3401</v>
      </c>
      <c r="I81" s="134"/>
      <c r="J81" s="135">
        <f>BK81</f>
        <v>0</v>
      </c>
      <c r="L81" s="131"/>
      <c r="M81" s="136"/>
      <c r="N81" s="137"/>
      <c r="O81" s="137"/>
      <c r="P81" s="138">
        <f>SUM(P82:P95)</f>
        <v>0</v>
      </c>
      <c r="Q81" s="137"/>
      <c r="R81" s="138">
        <f>SUM(R82:R95)</f>
        <v>0</v>
      </c>
      <c r="S81" s="137"/>
      <c r="T81" s="139">
        <f>SUM(T82:T95)</f>
        <v>0</v>
      </c>
      <c r="AR81" s="132" t="s">
        <v>104</v>
      </c>
      <c r="AT81" s="140" t="s">
        <v>71</v>
      </c>
      <c r="AU81" s="140" t="s">
        <v>72</v>
      </c>
      <c r="AY81" s="132" t="s">
        <v>154</v>
      </c>
      <c r="BK81" s="141">
        <f>SUM(BK82:BK95)</f>
        <v>0</v>
      </c>
    </row>
    <row r="82" spans="1:65" s="2" customFormat="1" ht="24.15" customHeight="1">
      <c r="A82" s="34"/>
      <c r="B82" s="144"/>
      <c r="C82" s="145" t="s">
        <v>15</v>
      </c>
      <c r="D82" s="145" t="s">
        <v>157</v>
      </c>
      <c r="E82" s="146" t="s">
        <v>5397</v>
      </c>
      <c r="F82" s="147" t="s">
        <v>5398</v>
      </c>
      <c r="G82" s="148" t="s">
        <v>192</v>
      </c>
      <c r="H82" s="149">
        <v>1</v>
      </c>
      <c r="I82" s="150"/>
      <c r="J82" s="151">
        <f aca="true" t="shared" si="0" ref="J82:J95">ROUND(I82*H82,2)</f>
        <v>0</v>
      </c>
      <c r="K82" s="147" t="s">
        <v>3</v>
      </c>
      <c r="L82" s="35"/>
      <c r="M82" s="152" t="s">
        <v>3</v>
      </c>
      <c r="N82" s="153" t="s">
        <v>43</v>
      </c>
      <c r="O82" s="55"/>
      <c r="P82" s="154">
        <f aca="true" t="shared" si="1" ref="P82:P95">O82*H82</f>
        <v>0</v>
      </c>
      <c r="Q82" s="154">
        <v>0</v>
      </c>
      <c r="R82" s="154">
        <f aca="true" t="shared" si="2" ref="R82:R95">Q82*H82</f>
        <v>0</v>
      </c>
      <c r="S82" s="154">
        <v>0</v>
      </c>
      <c r="T82" s="155">
        <f aca="true" t="shared" si="3" ref="T82:T95">S82*H82</f>
        <v>0</v>
      </c>
      <c r="U82" s="34"/>
      <c r="V82" s="34"/>
      <c r="W82" s="34"/>
      <c r="X82" s="34"/>
      <c r="Y82" s="34"/>
      <c r="Z82" s="34"/>
      <c r="AA82" s="34"/>
      <c r="AB82" s="34"/>
      <c r="AC82" s="34"/>
      <c r="AD82" s="34"/>
      <c r="AE82" s="34"/>
      <c r="AR82" s="156" t="s">
        <v>93</v>
      </c>
      <c r="AT82" s="156" t="s">
        <v>157</v>
      </c>
      <c r="AU82" s="156" t="s">
        <v>15</v>
      </c>
      <c r="AY82" s="19" t="s">
        <v>154</v>
      </c>
      <c r="BE82" s="157">
        <f aca="true" t="shared" si="4" ref="BE82:BE95">IF(N82="základní",J82,0)</f>
        <v>0</v>
      </c>
      <c r="BF82" s="157">
        <f aca="true" t="shared" si="5" ref="BF82:BF95">IF(N82="snížená",J82,0)</f>
        <v>0</v>
      </c>
      <c r="BG82" s="157">
        <f aca="true" t="shared" si="6" ref="BG82:BG95">IF(N82="zákl. přenesená",J82,0)</f>
        <v>0</v>
      </c>
      <c r="BH82" s="157">
        <f aca="true" t="shared" si="7" ref="BH82:BH95">IF(N82="sníž. přenesená",J82,0)</f>
        <v>0</v>
      </c>
      <c r="BI82" s="157">
        <f aca="true" t="shared" si="8" ref="BI82:BI95">IF(N82="nulová",J82,0)</f>
        <v>0</v>
      </c>
      <c r="BJ82" s="19" t="s">
        <v>15</v>
      </c>
      <c r="BK82" s="157">
        <f aca="true" t="shared" si="9" ref="BK82:BK95">ROUND(I82*H82,2)</f>
        <v>0</v>
      </c>
      <c r="BL82" s="19" t="s">
        <v>93</v>
      </c>
      <c r="BM82" s="156" t="s">
        <v>5399</v>
      </c>
    </row>
    <row r="83" spans="1:65" s="2" customFormat="1" ht="24.15" customHeight="1">
      <c r="A83" s="34"/>
      <c r="B83" s="144"/>
      <c r="C83" s="145" t="s">
        <v>80</v>
      </c>
      <c r="D83" s="145" t="s">
        <v>157</v>
      </c>
      <c r="E83" s="146" t="s">
        <v>5400</v>
      </c>
      <c r="F83" s="147" t="s">
        <v>5401</v>
      </c>
      <c r="G83" s="148" t="s">
        <v>192</v>
      </c>
      <c r="H83" s="149">
        <v>1</v>
      </c>
      <c r="I83" s="150"/>
      <c r="J83" s="151">
        <f t="shared" si="0"/>
        <v>0</v>
      </c>
      <c r="K83" s="147" t="s">
        <v>3</v>
      </c>
      <c r="L83" s="35"/>
      <c r="M83" s="152" t="s">
        <v>3</v>
      </c>
      <c r="N83" s="153" t="s">
        <v>43</v>
      </c>
      <c r="O83" s="55"/>
      <c r="P83" s="154">
        <f t="shared" si="1"/>
        <v>0</v>
      </c>
      <c r="Q83" s="154">
        <v>0</v>
      </c>
      <c r="R83" s="154">
        <f t="shared" si="2"/>
        <v>0</v>
      </c>
      <c r="S83" s="154">
        <v>0</v>
      </c>
      <c r="T83" s="155">
        <f t="shared" si="3"/>
        <v>0</v>
      </c>
      <c r="U83" s="34"/>
      <c r="V83" s="34"/>
      <c r="W83" s="34"/>
      <c r="X83" s="34"/>
      <c r="Y83" s="34"/>
      <c r="Z83" s="34"/>
      <c r="AA83" s="34"/>
      <c r="AB83" s="34"/>
      <c r="AC83" s="34"/>
      <c r="AD83" s="34"/>
      <c r="AE83" s="34"/>
      <c r="AR83" s="156" t="s">
        <v>93</v>
      </c>
      <c r="AT83" s="156" t="s">
        <v>157</v>
      </c>
      <c r="AU83" s="156" t="s">
        <v>15</v>
      </c>
      <c r="AY83" s="19" t="s">
        <v>154</v>
      </c>
      <c r="BE83" s="157">
        <f t="shared" si="4"/>
        <v>0</v>
      </c>
      <c r="BF83" s="157">
        <f t="shared" si="5"/>
        <v>0</v>
      </c>
      <c r="BG83" s="157">
        <f t="shared" si="6"/>
        <v>0</v>
      </c>
      <c r="BH83" s="157">
        <f t="shared" si="7"/>
        <v>0</v>
      </c>
      <c r="BI83" s="157">
        <f t="shared" si="8"/>
        <v>0</v>
      </c>
      <c r="BJ83" s="19" t="s">
        <v>15</v>
      </c>
      <c r="BK83" s="157">
        <f t="shared" si="9"/>
        <v>0</v>
      </c>
      <c r="BL83" s="19" t="s">
        <v>93</v>
      </c>
      <c r="BM83" s="156" t="s">
        <v>5402</v>
      </c>
    </row>
    <row r="84" spans="1:65" s="2" customFormat="1" ht="16.5" customHeight="1">
      <c r="A84" s="34"/>
      <c r="B84" s="144"/>
      <c r="C84" s="145" t="s">
        <v>90</v>
      </c>
      <c r="D84" s="145" t="s">
        <v>157</v>
      </c>
      <c r="E84" s="146" t="s">
        <v>4783</v>
      </c>
      <c r="F84" s="147" t="s">
        <v>5403</v>
      </c>
      <c r="G84" s="148" t="s">
        <v>192</v>
      </c>
      <c r="H84" s="149">
        <v>1</v>
      </c>
      <c r="I84" s="150"/>
      <c r="J84" s="151">
        <f t="shared" si="0"/>
        <v>0</v>
      </c>
      <c r="K84" s="147" t="s">
        <v>3</v>
      </c>
      <c r="L84" s="35"/>
      <c r="M84" s="152" t="s">
        <v>3</v>
      </c>
      <c r="N84" s="153" t="s">
        <v>43</v>
      </c>
      <c r="O84" s="55"/>
      <c r="P84" s="154">
        <f t="shared" si="1"/>
        <v>0</v>
      </c>
      <c r="Q84" s="154">
        <v>0</v>
      </c>
      <c r="R84" s="154">
        <f t="shared" si="2"/>
        <v>0</v>
      </c>
      <c r="S84" s="154">
        <v>0</v>
      </c>
      <c r="T84" s="155">
        <f t="shared" si="3"/>
        <v>0</v>
      </c>
      <c r="U84" s="34"/>
      <c r="V84" s="34"/>
      <c r="W84" s="34"/>
      <c r="X84" s="34"/>
      <c r="Y84" s="34"/>
      <c r="Z84" s="34"/>
      <c r="AA84" s="34"/>
      <c r="AB84" s="34"/>
      <c r="AC84" s="34"/>
      <c r="AD84" s="34"/>
      <c r="AE84" s="34"/>
      <c r="AR84" s="156" t="s">
        <v>93</v>
      </c>
      <c r="AT84" s="156" t="s">
        <v>157</v>
      </c>
      <c r="AU84" s="156" t="s">
        <v>15</v>
      </c>
      <c r="AY84" s="19" t="s">
        <v>154</v>
      </c>
      <c r="BE84" s="157">
        <f t="shared" si="4"/>
        <v>0</v>
      </c>
      <c r="BF84" s="157">
        <f t="shared" si="5"/>
        <v>0</v>
      </c>
      <c r="BG84" s="157">
        <f t="shared" si="6"/>
        <v>0</v>
      </c>
      <c r="BH84" s="157">
        <f t="shared" si="7"/>
        <v>0</v>
      </c>
      <c r="BI84" s="157">
        <f t="shared" si="8"/>
        <v>0</v>
      </c>
      <c r="BJ84" s="19" t="s">
        <v>15</v>
      </c>
      <c r="BK84" s="157">
        <f t="shared" si="9"/>
        <v>0</v>
      </c>
      <c r="BL84" s="19" t="s">
        <v>93</v>
      </c>
      <c r="BM84" s="156" t="s">
        <v>5404</v>
      </c>
    </row>
    <row r="85" spans="1:65" s="2" customFormat="1" ht="24.15" customHeight="1">
      <c r="A85" s="34"/>
      <c r="B85" s="144"/>
      <c r="C85" s="145" t="s">
        <v>93</v>
      </c>
      <c r="D85" s="145" t="s">
        <v>157</v>
      </c>
      <c r="E85" s="146" t="s">
        <v>4786</v>
      </c>
      <c r="F85" s="147" t="s">
        <v>5405</v>
      </c>
      <c r="G85" s="148" t="s">
        <v>192</v>
      </c>
      <c r="H85" s="149">
        <v>1</v>
      </c>
      <c r="I85" s="150"/>
      <c r="J85" s="151">
        <f t="shared" si="0"/>
        <v>0</v>
      </c>
      <c r="K85" s="147" t="s">
        <v>3</v>
      </c>
      <c r="L85" s="35"/>
      <c r="M85" s="152" t="s">
        <v>3</v>
      </c>
      <c r="N85" s="153" t="s">
        <v>43</v>
      </c>
      <c r="O85" s="55"/>
      <c r="P85" s="154">
        <f t="shared" si="1"/>
        <v>0</v>
      </c>
      <c r="Q85" s="154">
        <v>0</v>
      </c>
      <c r="R85" s="154">
        <f t="shared" si="2"/>
        <v>0</v>
      </c>
      <c r="S85" s="154">
        <v>0</v>
      </c>
      <c r="T85" s="155">
        <f t="shared" si="3"/>
        <v>0</v>
      </c>
      <c r="U85" s="34"/>
      <c r="V85" s="34"/>
      <c r="W85" s="34"/>
      <c r="X85" s="34"/>
      <c r="Y85" s="34"/>
      <c r="Z85" s="34"/>
      <c r="AA85" s="34"/>
      <c r="AB85" s="34"/>
      <c r="AC85" s="34"/>
      <c r="AD85" s="34"/>
      <c r="AE85" s="34"/>
      <c r="AR85" s="156" t="s">
        <v>93</v>
      </c>
      <c r="AT85" s="156" t="s">
        <v>157</v>
      </c>
      <c r="AU85" s="156" t="s">
        <v>15</v>
      </c>
      <c r="AY85" s="19" t="s">
        <v>154</v>
      </c>
      <c r="BE85" s="157">
        <f t="shared" si="4"/>
        <v>0</v>
      </c>
      <c r="BF85" s="157">
        <f t="shared" si="5"/>
        <v>0</v>
      </c>
      <c r="BG85" s="157">
        <f t="shared" si="6"/>
        <v>0</v>
      </c>
      <c r="BH85" s="157">
        <f t="shared" si="7"/>
        <v>0</v>
      </c>
      <c r="BI85" s="157">
        <f t="shared" si="8"/>
        <v>0</v>
      </c>
      <c r="BJ85" s="19" t="s">
        <v>15</v>
      </c>
      <c r="BK85" s="157">
        <f t="shared" si="9"/>
        <v>0</v>
      </c>
      <c r="BL85" s="19" t="s">
        <v>93</v>
      </c>
      <c r="BM85" s="156" t="s">
        <v>5406</v>
      </c>
    </row>
    <row r="86" spans="1:65" s="2" customFormat="1" ht="16.5" customHeight="1">
      <c r="A86" s="34"/>
      <c r="B86" s="144"/>
      <c r="C86" s="145" t="s">
        <v>104</v>
      </c>
      <c r="D86" s="145" t="s">
        <v>157</v>
      </c>
      <c r="E86" s="146" t="s">
        <v>4807</v>
      </c>
      <c r="F86" s="147" t="s">
        <v>3859</v>
      </c>
      <c r="G86" s="148" t="s">
        <v>192</v>
      </c>
      <c r="H86" s="149">
        <v>1</v>
      </c>
      <c r="I86" s="150"/>
      <c r="J86" s="151">
        <f t="shared" si="0"/>
        <v>0</v>
      </c>
      <c r="K86" s="147" t="s">
        <v>3</v>
      </c>
      <c r="L86" s="35"/>
      <c r="M86" s="152" t="s">
        <v>3</v>
      </c>
      <c r="N86" s="153" t="s">
        <v>43</v>
      </c>
      <c r="O86" s="55"/>
      <c r="P86" s="154">
        <f t="shared" si="1"/>
        <v>0</v>
      </c>
      <c r="Q86" s="154">
        <v>0</v>
      </c>
      <c r="R86" s="154">
        <f t="shared" si="2"/>
        <v>0</v>
      </c>
      <c r="S86" s="154">
        <v>0</v>
      </c>
      <c r="T86" s="155">
        <f t="shared" si="3"/>
        <v>0</v>
      </c>
      <c r="U86" s="34"/>
      <c r="V86" s="34"/>
      <c r="W86" s="34"/>
      <c r="X86" s="34"/>
      <c r="Y86" s="34"/>
      <c r="Z86" s="34"/>
      <c r="AA86" s="34"/>
      <c r="AB86" s="34"/>
      <c r="AC86" s="34"/>
      <c r="AD86" s="34"/>
      <c r="AE86" s="34"/>
      <c r="AR86" s="156" t="s">
        <v>93</v>
      </c>
      <c r="AT86" s="156" t="s">
        <v>157</v>
      </c>
      <c r="AU86" s="156" t="s">
        <v>15</v>
      </c>
      <c r="AY86" s="19" t="s">
        <v>154</v>
      </c>
      <c r="BE86" s="157">
        <f t="shared" si="4"/>
        <v>0</v>
      </c>
      <c r="BF86" s="157">
        <f t="shared" si="5"/>
        <v>0</v>
      </c>
      <c r="BG86" s="157">
        <f t="shared" si="6"/>
        <v>0</v>
      </c>
      <c r="BH86" s="157">
        <f t="shared" si="7"/>
        <v>0</v>
      </c>
      <c r="BI86" s="157">
        <f t="shared" si="8"/>
        <v>0</v>
      </c>
      <c r="BJ86" s="19" t="s">
        <v>15</v>
      </c>
      <c r="BK86" s="157">
        <f t="shared" si="9"/>
        <v>0</v>
      </c>
      <c r="BL86" s="19" t="s">
        <v>93</v>
      </c>
      <c r="BM86" s="156" t="s">
        <v>5407</v>
      </c>
    </row>
    <row r="87" spans="1:65" s="2" customFormat="1" ht="16.5" customHeight="1">
      <c r="A87" s="34"/>
      <c r="B87" s="144"/>
      <c r="C87" s="145" t="s">
        <v>107</v>
      </c>
      <c r="D87" s="145" t="s">
        <v>157</v>
      </c>
      <c r="E87" s="146" t="s">
        <v>4818</v>
      </c>
      <c r="F87" s="147" t="s">
        <v>5408</v>
      </c>
      <c r="G87" s="148" t="s">
        <v>192</v>
      </c>
      <c r="H87" s="149">
        <v>1</v>
      </c>
      <c r="I87" s="150"/>
      <c r="J87" s="151">
        <f t="shared" si="0"/>
        <v>0</v>
      </c>
      <c r="K87" s="147" t="s">
        <v>3</v>
      </c>
      <c r="L87" s="35"/>
      <c r="M87" s="152" t="s">
        <v>3</v>
      </c>
      <c r="N87" s="153" t="s">
        <v>43</v>
      </c>
      <c r="O87" s="55"/>
      <c r="P87" s="154">
        <f t="shared" si="1"/>
        <v>0</v>
      </c>
      <c r="Q87" s="154">
        <v>0</v>
      </c>
      <c r="R87" s="154">
        <f t="shared" si="2"/>
        <v>0</v>
      </c>
      <c r="S87" s="154">
        <v>0</v>
      </c>
      <c r="T87" s="155">
        <f t="shared" si="3"/>
        <v>0</v>
      </c>
      <c r="U87" s="34"/>
      <c r="V87" s="34"/>
      <c r="W87" s="34"/>
      <c r="X87" s="34"/>
      <c r="Y87" s="34"/>
      <c r="Z87" s="34"/>
      <c r="AA87" s="34"/>
      <c r="AB87" s="34"/>
      <c r="AC87" s="34"/>
      <c r="AD87" s="34"/>
      <c r="AE87" s="34"/>
      <c r="AR87" s="156" t="s">
        <v>93</v>
      </c>
      <c r="AT87" s="156" t="s">
        <v>157</v>
      </c>
      <c r="AU87" s="156" t="s">
        <v>15</v>
      </c>
      <c r="AY87" s="19" t="s">
        <v>154</v>
      </c>
      <c r="BE87" s="157">
        <f t="shared" si="4"/>
        <v>0</v>
      </c>
      <c r="BF87" s="157">
        <f t="shared" si="5"/>
        <v>0</v>
      </c>
      <c r="BG87" s="157">
        <f t="shared" si="6"/>
        <v>0</v>
      </c>
      <c r="BH87" s="157">
        <f t="shared" si="7"/>
        <v>0</v>
      </c>
      <c r="BI87" s="157">
        <f t="shared" si="8"/>
        <v>0</v>
      </c>
      <c r="BJ87" s="19" t="s">
        <v>15</v>
      </c>
      <c r="BK87" s="157">
        <f t="shared" si="9"/>
        <v>0</v>
      </c>
      <c r="BL87" s="19" t="s">
        <v>93</v>
      </c>
      <c r="BM87" s="156" t="s">
        <v>5409</v>
      </c>
    </row>
    <row r="88" spans="1:65" s="2" customFormat="1" ht="24.15" customHeight="1">
      <c r="A88" s="34"/>
      <c r="B88" s="144"/>
      <c r="C88" s="145" t="s">
        <v>110</v>
      </c>
      <c r="D88" s="145" t="s">
        <v>157</v>
      </c>
      <c r="E88" s="146" t="s">
        <v>1006</v>
      </c>
      <c r="F88" s="147" t="s">
        <v>5410</v>
      </c>
      <c r="G88" s="148" t="s">
        <v>192</v>
      </c>
      <c r="H88" s="149">
        <v>1</v>
      </c>
      <c r="I88" s="150"/>
      <c r="J88" s="151">
        <f t="shared" si="0"/>
        <v>0</v>
      </c>
      <c r="K88" s="147" t="s">
        <v>3</v>
      </c>
      <c r="L88" s="35"/>
      <c r="M88" s="152" t="s">
        <v>3</v>
      </c>
      <c r="N88" s="153" t="s">
        <v>43</v>
      </c>
      <c r="O88" s="55"/>
      <c r="P88" s="154">
        <f t="shared" si="1"/>
        <v>0</v>
      </c>
      <c r="Q88" s="154">
        <v>0</v>
      </c>
      <c r="R88" s="154">
        <f t="shared" si="2"/>
        <v>0</v>
      </c>
      <c r="S88" s="154">
        <v>0</v>
      </c>
      <c r="T88" s="155">
        <f t="shared" si="3"/>
        <v>0</v>
      </c>
      <c r="U88" s="34"/>
      <c r="V88" s="34"/>
      <c r="W88" s="34"/>
      <c r="X88" s="34"/>
      <c r="Y88" s="34"/>
      <c r="Z88" s="34"/>
      <c r="AA88" s="34"/>
      <c r="AB88" s="34"/>
      <c r="AC88" s="34"/>
      <c r="AD88" s="34"/>
      <c r="AE88" s="34"/>
      <c r="AR88" s="156" t="s">
        <v>93</v>
      </c>
      <c r="AT88" s="156" t="s">
        <v>157</v>
      </c>
      <c r="AU88" s="156" t="s">
        <v>15</v>
      </c>
      <c r="AY88" s="19" t="s">
        <v>154</v>
      </c>
      <c r="BE88" s="157">
        <f t="shared" si="4"/>
        <v>0</v>
      </c>
      <c r="BF88" s="157">
        <f t="shared" si="5"/>
        <v>0</v>
      </c>
      <c r="BG88" s="157">
        <f t="shared" si="6"/>
        <v>0</v>
      </c>
      <c r="BH88" s="157">
        <f t="shared" si="7"/>
        <v>0</v>
      </c>
      <c r="BI88" s="157">
        <f t="shared" si="8"/>
        <v>0</v>
      </c>
      <c r="BJ88" s="19" t="s">
        <v>15</v>
      </c>
      <c r="BK88" s="157">
        <f t="shared" si="9"/>
        <v>0</v>
      </c>
      <c r="BL88" s="19" t="s">
        <v>93</v>
      </c>
      <c r="BM88" s="156" t="s">
        <v>5411</v>
      </c>
    </row>
    <row r="89" spans="1:65" s="2" customFormat="1" ht="16.5" customHeight="1">
      <c r="A89" s="34"/>
      <c r="B89" s="144"/>
      <c r="C89" s="145" t="s">
        <v>113</v>
      </c>
      <c r="D89" s="145" t="s">
        <v>157</v>
      </c>
      <c r="E89" s="146" t="s">
        <v>2252</v>
      </c>
      <c r="F89" s="147" t="s">
        <v>5412</v>
      </c>
      <c r="G89" s="148" t="s">
        <v>192</v>
      </c>
      <c r="H89" s="149">
        <v>1</v>
      </c>
      <c r="I89" s="150"/>
      <c r="J89" s="151">
        <f t="shared" si="0"/>
        <v>0</v>
      </c>
      <c r="K89" s="147" t="s">
        <v>3</v>
      </c>
      <c r="L89" s="35"/>
      <c r="M89" s="152" t="s">
        <v>3</v>
      </c>
      <c r="N89" s="153" t="s">
        <v>43</v>
      </c>
      <c r="O89" s="55"/>
      <c r="P89" s="154">
        <f t="shared" si="1"/>
        <v>0</v>
      </c>
      <c r="Q89" s="154">
        <v>0</v>
      </c>
      <c r="R89" s="154">
        <f t="shared" si="2"/>
        <v>0</v>
      </c>
      <c r="S89" s="154">
        <v>0</v>
      </c>
      <c r="T89" s="155">
        <f t="shared" si="3"/>
        <v>0</v>
      </c>
      <c r="U89" s="34"/>
      <c r="V89" s="34"/>
      <c r="W89" s="34"/>
      <c r="X89" s="34"/>
      <c r="Y89" s="34"/>
      <c r="Z89" s="34"/>
      <c r="AA89" s="34"/>
      <c r="AB89" s="34"/>
      <c r="AC89" s="34"/>
      <c r="AD89" s="34"/>
      <c r="AE89" s="34"/>
      <c r="AR89" s="156" t="s">
        <v>93</v>
      </c>
      <c r="AT89" s="156" t="s">
        <v>157</v>
      </c>
      <c r="AU89" s="156" t="s">
        <v>15</v>
      </c>
      <c r="AY89" s="19" t="s">
        <v>154</v>
      </c>
      <c r="BE89" s="157">
        <f t="shared" si="4"/>
        <v>0</v>
      </c>
      <c r="BF89" s="157">
        <f t="shared" si="5"/>
        <v>0</v>
      </c>
      <c r="BG89" s="157">
        <f t="shared" si="6"/>
        <v>0</v>
      </c>
      <c r="BH89" s="157">
        <f t="shared" si="7"/>
        <v>0</v>
      </c>
      <c r="BI89" s="157">
        <f t="shared" si="8"/>
        <v>0</v>
      </c>
      <c r="BJ89" s="19" t="s">
        <v>15</v>
      </c>
      <c r="BK89" s="157">
        <f t="shared" si="9"/>
        <v>0</v>
      </c>
      <c r="BL89" s="19" t="s">
        <v>93</v>
      </c>
      <c r="BM89" s="156" t="s">
        <v>5413</v>
      </c>
    </row>
    <row r="90" spans="1:65" s="2" customFormat="1" ht="44.25" customHeight="1">
      <c r="A90" s="34"/>
      <c r="B90" s="144"/>
      <c r="C90" s="145" t="s">
        <v>176</v>
      </c>
      <c r="D90" s="145" t="s">
        <v>157</v>
      </c>
      <c r="E90" s="146" t="s">
        <v>5414</v>
      </c>
      <c r="F90" s="147" t="s">
        <v>5415</v>
      </c>
      <c r="G90" s="148" t="s">
        <v>192</v>
      </c>
      <c r="H90" s="149">
        <v>1</v>
      </c>
      <c r="I90" s="150"/>
      <c r="J90" s="151">
        <f t="shared" si="0"/>
        <v>0</v>
      </c>
      <c r="K90" s="147" t="s">
        <v>3</v>
      </c>
      <c r="L90" s="35"/>
      <c r="M90" s="152" t="s">
        <v>3</v>
      </c>
      <c r="N90" s="153" t="s">
        <v>43</v>
      </c>
      <c r="O90" s="55"/>
      <c r="P90" s="154">
        <f t="shared" si="1"/>
        <v>0</v>
      </c>
      <c r="Q90" s="154">
        <v>0</v>
      </c>
      <c r="R90" s="154">
        <f t="shared" si="2"/>
        <v>0</v>
      </c>
      <c r="S90" s="154">
        <v>0</v>
      </c>
      <c r="T90" s="155">
        <f t="shared" si="3"/>
        <v>0</v>
      </c>
      <c r="U90" s="34"/>
      <c r="V90" s="34"/>
      <c r="W90" s="34"/>
      <c r="X90" s="34"/>
      <c r="Y90" s="34"/>
      <c r="Z90" s="34"/>
      <c r="AA90" s="34"/>
      <c r="AB90" s="34"/>
      <c r="AC90" s="34"/>
      <c r="AD90" s="34"/>
      <c r="AE90" s="34"/>
      <c r="AR90" s="156" t="s">
        <v>93</v>
      </c>
      <c r="AT90" s="156" t="s">
        <v>157</v>
      </c>
      <c r="AU90" s="156" t="s">
        <v>15</v>
      </c>
      <c r="AY90" s="19" t="s">
        <v>154</v>
      </c>
      <c r="BE90" s="157">
        <f t="shared" si="4"/>
        <v>0</v>
      </c>
      <c r="BF90" s="157">
        <f t="shared" si="5"/>
        <v>0</v>
      </c>
      <c r="BG90" s="157">
        <f t="shared" si="6"/>
        <v>0</v>
      </c>
      <c r="BH90" s="157">
        <f t="shared" si="7"/>
        <v>0</v>
      </c>
      <c r="BI90" s="157">
        <f t="shared" si="8"/>
        <v>0</v>
      </c>
      <c r="BJ90" s="19" t="s">
        <v>15</v>
      </c>
      <c r="BK90" s="157">
        <f t="shared" si="9"/>
        <v>0</v>
      </c>
      <c r="BL90" s="19" t="s">
        <v>93</v>
      </c>
      <c r="BM90" s="156" t="s">
        <v>5416</v>
      </c>
    </row>
    <row r="91" spans="1:65" s="2" customFormat="1" ht="223.5" customHeight="1">
      <c r="A91" s="34"/>
      <c r="B91" s="144"/>
      <c r="C91" s="145" t="s">
        <v>249</v>
      </c>
      <c r="D91" s="145" t="s">
        <v>157</v>
      </c>
      <c r="E91" s="146" t="s">
        <v>5417</v>
      </c>
      <c r="F91" s="147" t="s">
        <v>5418</v>
      </c>
      <c r="G91" s="148" t="s">
        <v>192</v>
      </c>
      <c r="H91" s="149">
        <v>1</v>
      </c>
      <c r="I91" s="150"/>
      <c r="J91" s="151">
        <f t="shared" si="0"/>
        <v>0</v>
      </c>
      <c r="K91" s="147" t="s">
        <v>3</v>
      </c>
      <c r="L91" s="35"/>
      <c r="M91" s="152" t="s">
        <v>3</v>
      </c>
      <c r="N91" s="153" t="s">
        <v>43</v>
      </c>
      <c r="O91" s="55"/>
      <c r="P91" s="154">
        <f t="shared" si="1"/>
        <v>0</v>
      </c>
      <c r="Q91" s="154">
        <v>0</v>
      </c>
      <c r="R91" s="154">
        <f t="shared" si="2"/>
        <v>0</v>
      </c>
      <c r="S91" s="154">
        <v>0</v>
      </c>
      <c r="T91" s="155">
        <f t="shared" si="3"/>
        <v>0</v>
      </c>
      <c r="U91" s="34"/>
      <c r="V91" s="34"/>
      <c r="W91" s="34"/>
      <c r="X91" s="34"/>
      <c r="Y91" s="34"/>
      <c r="Z91" s="34"/>
      <c r="AA91" s="34"/>
      <c r="AB91" s="34"/>
      <c r="AC91" s="34"/>
      <c r="AD91" s="34"/>
      <c r="AE91" s="34"/>
      <c r="AR91" s="156" t="s">
        <v>93</v>
      </c>
      <c r="AT91" s="156" t="s">
        <v>157</v>
      </c>
      <c r="AU91" s="156" t="s">
        <v>15</v>
      </c>
      <c r="AY91" s="19" t="s">
        <v>154</v>
      </c>
      <c r="BE91" s="157">
        <f t="shared" si="4"/>
        <v>0</v>
      </c>
      <c r="BF91" s="157">
        <f t="shared" si="5"/>
        <v>0</v>
      </c>
      <c r="BG91" s="157">
        <f t="shared" si="6"/>
        <v>0</v>
      </c>
      <c r="BH91" s="157">
        <f t="shared" si="7"/>
        <v>0</v>
      </c>
      <c r="BI91" s="157">
        <f t="shared" si="8"/>
        <v>0</v>
      </c>
      <c r="BJ91" s="19" t="s">
        <v>15</v>
      </c>
      <c r="BK91" s="157">
        <f t="shared" si="9"/>
        <v>0</v>
      </c>
      <c r="BL91" s="19" t="s">
        <v>93</v>
      </c>
      <c r="BM91" s="156" t="s">
        <v>5419</v>
      </c>
    </row>
    <row r="92" spans="1:65" s="2" customFormat="1" ht="204.9" customHeight="1">
      <c r="A92" s="34"/>
      <c r="B92" s="144"/>
      <c r="C92" s="145" t="s">
        <v>254</v>
      </c>
      <c r="D92" s="145" t="s">
        <v>157</v>
      </c>
      <c r="E92" s="146" t="s">
        <v>5420</v>
      </c>
      <c r="F92" s="147" t="s">
        <v>5421</v>
      </c>
      <c r="G92" s="148" t="s">
        <v>192</v>
      </c>
      <c r="H92" s="149">
        <v>1</v>
      </c>
      <c r="I92" s="150"/>
      <c r="J92" s="151">
        <f t="shared" si="0"/>
        <v>0</v>
      </c>
      <c r="K92" s="147" t="s">
        <v>3</v>
      </c>
      <c r="L92" s="35"/>
      <c r="M92" s="152" t="s">
        <v>3</v>
      </c>
      <c r="N92" s="153" t="s">
        <v>43</v>
      </c>
      <c r="O92" s="55"/>
      <c r="P92" s="154">
        <f t="shared" si="1"/>
        <v>0</v>
      </c>
      <c r="Q92" s="154">
        <v>0</v>
      </c>
      <c r="R92" s="154">
        <f t="shared" si="2"/>
        <v>0</v>
      </c>
      <c r="S92" s="154">
        <v>0</v>
      </c>
      <c r="T92" s="155">
        <f t="shared" si="3"/>
        <v>0</v>
      </c>
      <c r="U92" s="34"/>
      <c r="V92" s="34"/>
      <c r="W92" s="34"/>
      <c r="X92" s="34"/>
      <c r="Y92" s="34"/>
      <c r="Z92" s="34"/>
      <c r="AA92" s="34"/>
      <c r="AB92" s="34"/>
      <c r="AC92" s="34"/>
      <c r="AD92" s="34"/>
      <c r="AE92" s="34"/>
      <c r="AR92" s="156" t="s">
        <v>93</v>
      </c>
      <c r="AT92" s="156" t="s">
        <v>157</v>
      </c>
      <c r="AU92" s="156" t="s">
        <v>15</v>
      </c>
      <c r="AY92" s="19" t="s">
        <v>154</v>
      </c>
      <c r="BE92" s="157">
        <f t="shared" si="4"/>
        <v>0</v>
      </c>
      <c r="BF92" s="157">
        <f t="shared" si="5"/>
        <v>0</v>
      </c>
      <c r="BG92" s="157">
        <f t="shared" si="6"/>
        <v>0</v>
      </c>
      <c r="BH92" s="157">
        <f t="shared" si="7"/>
        <v>0</v>
      </c>
      <c r="BI92" s="157">
        <f t="shared" si="8"/>
        <v>0</v>
      </c>
      <c r="BJ92" s="19" t="s">
        <v>15</v>
      </c>
      <c r="BK92" s="157">
        <f t="shared" si="9"/>
        <v>0</v>
      </c>
      <c r="BL92" s="19" t="s">
        <v>93</v>
      </c>
      <c r="BM92" s="156" t="s">
        <v>5422</v>
      </c>
    </row>
    <row r="93" spans="1:65" s="2" customFormat="1" ht="257.85" customHeight="1">
      <c r="A93" s="34"/>
      <c r="B93" s="144"/>
      <c r="C93" s="145" t="s">
        <v>260</v>
      </c>
      <c r="D93" s="145" t="s">
        <v>157</v>
      </c>
      <c r="E93" s="146" t="s">
        <v>5423</v>
      </c>
      <c r="F93" s="147" t="s">
        <v>5424</v>
      </c>
      <c r="G93" s="148" t="s">
        <v>192</v>
      </c>
      <c r="H93" s="149">
        <v>1</v>
      </c>
      <c r="I93" s="150"/>
      <c r="J93" s="151">
        <f t="shared" si="0"/>
        <v>0</v>
      </c>
      <c r="K93" s="147" t="s">
        <v>3</v>
      </c>
      <c r="L93" s="35"/>
      <c r="M93" s="152" t="s">
        <v>3</v>
      </c>
      <c r="N93" s="153" t="s">
        <v>43</v>
      </c>
      <c r="O93" s="55"/>
      <c r="P93" s="154">
        <f t="shared" si="1"/>
        <v>0</v>
      </c>
      <c r="Q93" s="154">
        <v>0</v>
      </c>
      <c r="R93" s="154">
        <f t="shared" si="2"/>
        <v>0</v>
      </c>
      <c r="S93" s="154">
        <v>0</v>
      </c>
      <c r="T93" s="155">
        <f t="shared" si="3"/>
        <v>0</v>
      </c>
      <c r="U93" s="34"/>
      <c r="V93" s="34"/>
      <c r="W93" s="34"/>
      <c r="X93" s="34"/>
      <c r="Y93" s="34"/>
      <c r="Z93" s="34"/>
      <c r="AA93" s="34"/>
      <c r="AB93" s="34"/>
      <c r="AC93" s="34"/>
      <c r="AD93" s="34"/>
      <c r="AE93" s="34"/>
      <c r="AR93" s="156" t="s">
        <v>93</v>
      </c>
      <c r="AT93" s="156" t="s">
        <v>157</v>
      </c>
      <c r="AU93" s="156" t="s">
        <v>15</v>
      </c>
      <c r="AY93" s="19" t="s">
        <v>154</v>
      </c>
      <c r="BE93" s="157">
        <f t="shared" si="4"/>
        <v>0</v>
      </c>
      <c r="BF93" s="157">
        <f t="shared" si="5"/>
        <v>0</v>
      </c>
      <c r="BG93" s="157">
        <f t="shared" si="6"/>
        <v>0</v>
      </c>
      <c r="BH93" s="157">
        <f t="shared" si="7"/>
        <v>0</v>
      </c>
      <c r="BI93" s="157">
        <f t="shared" si="8"/>
        <v>0</v>
      </c>
      <c r="BJ93" s="19" t="s">
        <v>15</v>
      </c>
      <c r="BK93" s="157">
        <f t="shared" si="9"/>
        <v>0</v>
      </c>
      <c r="BL93" s="19" t="s">
        <v>93</v>
      </c>
      <c r="BM93" s="156" t="s">
        <v>5425</v>
      </c>
    </row>
    <row r="94" spans="1:65" s="2" customFormat="1" ht="167.85" customHeight="1">
      <c r="A94" s="34"/>
      <c r="B94" s="144"/>
      <c r="C94" s="145" t="s">
        <v>266</v>
      </c>
      <c r="D94" s="145" t="s">
        <v>157</v>
      </c>
      <c r="E94" s="146" t="s">
        <v>5426</v>
      </c>
      <c r="F94" s="147" t="s">
        <v>5427</v>
      </c>
      <c r="G94" s="148" t="s">
        <v>192</v>
      </c>
      <c r="H94" s="149">
        <v>1</v>
      </c>
      <c r="I94" s="150"/>
      <c r="J94" s="151">
        <f t="shared" si="0"/>
        <v>0</v>
      </c>
      <c r="K94" s="147" t="s">
        <v>3</v>
      </c>
      <c r="L94" s="35"/>
      <c r="M94" s="152" t="s">
        <v>3</v>
      </c>
      <c r="N94" s="153" t="s">
        <v>43</v>
      </c>
      <c r="O94" s="55"/>
      <c r="P94" s="154">
        <f t="shared" si="1"/>
        <v>0</v>
      </c>
      <c r="Q94" s="154">
        <v>0</v>
      </c>
      <c r="R94" s="154">
        <f t="shared" si="2"/>
        <v>0</v>
      </c>
      <c r="S94" s="154">
        <v>0</v>
      </c>
      <c r="T94" s="155">
        <f t="shared" si="3"/>
        <v>0</v>
      </c>
      <c r="U94" s="34"/>
      <c r="V94" s="34"/>
      <c r="W94" s="34"/>
      <c r="X94" s="34"/>
      <c r="Y94" s="34"/>
      <c r="Z94" s="34"/>
      <c r="AA94" s="34"/>
      <c r="AB94" s="34"/>
      <c r="AC94" s="34"/>
      <c r="AD94" s="34"/>
      <c r="AE94" s="34"/>
      <c r="AR94" s="156" t="s">
        <v>93</v>
      </c>
      <c r="AT94" s="156" t="s">
        <v>157</v>
      </c>
      <c r="AU94" s="156" t="s">
        <v>15</v>
      </c>
      <c r="AY94" s="19" t="s">
        <v>154</v>
      </c>
      <c r="BE94" s="157">
        <f t="shared" si="4"/>
        <v>0</v>
      </c>
      <c r="BF94" s="157">
        <f t="shared" si="5"/>
        <v>0</v>
      </c>
      <c r="BG94" s="157">
        <f t="shared" si="6"/>
        <v>0</v>
      </c>
      <c r="BH94" s="157">
        <f t="shared" si="7"/>
        <v>0</v>
      </c>
      <c r="BI94" s="157">
        <f t="shared" si="8"/>
        <v>0</v>
      </c>
      <c r="BJ94" s="19" t="s">
        <v>15</v>
      </c>
      <c r="BK94" s="157">
        <f t="shared" si="9"/>
        <v>0</v>
      </c>
      <c r="BL94" s="19" t="s">
        <v>93</v>
      </c>
      <c r="BM94" s="156" t="s">
        <v>5428</v>
      </c>
    </row>
    <row r="95" spans="1:65" s="2" customFormat="1" ht="44.25" customHeight="1">
      <c r="A95" s="34"/>
      <c r="B95" s="144"/>
      <c r="C95" s="145" t="s">
        <v>271</v>
      </c>
      <c r="D95" s="145" t="s">
        <v>157</v>
      </c>
      <c r="E95" s="146" t="s">
        <v>5429</v>
      </c>
      <c r="F95" s="147" t="s">
        <v>5430</v>
      </c>
      <c r="G95" s="148" t="s">
        <v>192</v>
      </c>
      <c r="H95" s="149">
        <v>1</v>
      </c>
      <c r="I95" s="150"/>
      <c r="J95" s="151">
        <f t="shared" si="0"/>
        <v>0</v>
      </c>
      <c r="K95" s="147" t="s">
        <v>3</v>
      </c>
      <c r="L95" s="35"/>
      <c r="M95" s="187" t="s">
        <v>3</v>
      </c>
      <c r="N95" s="188" t="s">
        <v>43</v>
      </c>
      <c r="O95" s="189"/>
      <c r="P95" s="190">
        <f t="shared" si="1"/>
        <v>0</v>
      </c>
      <c r="Q95" s="190">
        <v>0</v>
      </c>
      <c r="R95" s="190">
        <f t="shared" si="2"/>
        <v>0</v>
      </c>
      <c r="S95" s="190">
        <v>0</v>
      </c>
      <c r="T95" s="191">
        <f t="shared" si="3"/>
        <v>0</v>
      </c>
      <c r="U95" s="34"/>
      <c r="V95" s="34"/>
      <c r="W95" s="34"/>
      <c r="X95" s="34"/>
      <c r="Y95" s="34"/>
      <c r="Z95" s="34"/>
      <c r="AA95" s="34"/>
      <c r="AB95" s="34"/>
      <c r="AC95" s="34"/>
      <c r="AD95" s="34"/>
      <c r="AE95" s="34"/>
      <c r="AR95" s="156" t="s">
        <v>93</v>
      </c>
      <c r="AT95" s="156" t="s">
        <v>157</v>
      </c>
      <c r="AU95" s="156" t="s">
        <v>15</v>
      </c>
      <c r="AY95" s="19" t="s">
        <v>154</v>
      </c>
      <c r="BE95" s="157">
        <f t="shared" si="4"/>
        <v>0</v>
      </c>
      <c r="BF95" s="157">
        <f t="shared" si="5"/>
        <v>0</v>
      </c>
      <c r="BG95" s="157">
        <f t="shared" si="6"/>
        <v>0</v>
      </c>
      <c r="BH95" s="157">
        <f t="shared" si="7"/>
        <v>0</v>
      </c>
      <c r="BI95" s="157">
        <f t="shared" si="8"/>
        <v>0</v>
      </c>
      <c r="BJ95" s="19" t="s">
        <v>15</v>
      </c>
      <c r="BK95" s="157">
        <f t="shared" si="9"/>
        <v>0</v>
      </c>
      <c r="BL95" s="19" t="s">
        <v>93</v>
      </c>
      <c r="BM95" s="156" t="s">
        <v>5431</v>
      </c>
    </row>
    <row r="96" spans="1:31" s="2" customFormat="1" ht="6.9" customHeight="1">
      <c r="A96" s="34"/>
      <c r="B96" s="44"/>
      <c r="C96" s="45"/>
      <c r="D96" s="45"/>
      <c r="E96" s="45"/>
      <c r="F96" s="45"/>
      <c r="G96" s="45"/>
      <c r="H96" s="45"/>
      <c r="I96" s="45"/>
      <c r="J96" s="45"/>
      <c r="K96" s="45"/>
      <c r="L96" s="35"/>
      <c r="M96" s="34"/>
      <c r="O96" s="34"/>
      <c r="P96" s="34"/>
      <c r="Q96" s="34"/>
      <c r="R96" s="34"/>
      <c r="S96" s="34"/>
      <c r="T96" s="34"/>
      <c r="U96" s="34"/>
      <c r="V96" s="34"/>
      <c r="W96" s="34"/>
      <c r="X96" s="34"/>
      <c r="Y96" s="34"/>
      <c r="Z96" s="34"/>
      <c r="AA96" s="34"/>
      <c r="AB96" s="34"/>
      <c r="AC96" s="34"/>
      <c r="AD96" s="34"/>
      <c r="AE96" s="34"/>
    </row>
  </sheetData>
  <autoFilter ref="C79:K95"/>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K218"/>
  <sheetViews>
    <sheetView showGridLines="0" zoomScale="110" zoomScaleNormal="110" workbookViewId="0" topLeftCell="A1"/>
  </sheetViews>
  <sheetFormatPr defaultColWidth="9.140625" defaultRowHeight="12"/>
  <cols>
    <col min="1" max="1" width="8.28125" style="218" customWidth="1"/>
    <col min="2" max="2" width="1.7109375" style="218" customWidth="1"/>
    <col min="3" max="4" width="5.00390625" style="218" customWidth="1"/>
    <col min="5" max="5" width="11.7109375" style="218" customWidth="1"/>
    <col min="6" max="6" width="9.140625" style="218" customWidth="1"/>
    <col min="7" max="7" width="5.00390625" style="218" customWidth="1"/>
    <col min="8" max="8" width="77.8515625" style="218" customWidth="1"/>
    <col min="9" max="10" width="20.00390625" style="218" customWidth="1"/>
    <col min="11" max="11" width="1.7109375" style="218" customWidth="1"/>
  </cols>
  <sheetData>
    <row r="1" s="1" customFormat="1" ht="37.5" customHeight="1"/>
    <row r="2" spans="2:11" s="1" customFormat="1" ht="7.5" customHeight="1">
      <c r="B2" s="219"/>
      <c r="C2" s="220"/>
      <c r="D2" s="220"/>
      <c r="E2" s="220"/>
      <c r="F2" s="220"/>
      <c r="G2" s="220"/>
      <c r="H2" s="220"/>
      <c r="I2" s="220"/>
      <c r="J2" s="220"/>
      <c r="K2" s="221"/>
    </row>
    <row r="3" spans="2:11" s="17" customFormat="1" ht="45" customHeight="1">
      <c r="B3" s="222"/>
      <c r="C3" s="348" t="s">
        <v>5432</v>
      </c>
      <c r="D3" s="348"/>
      <c r="E3" s="348"/>
      <c r="F3" s="348"/>
      <c r="G3" s="348"/>
      <c r="H3" s="348"/>
      <c r="I3" s="348"/>
      <c r="J3" s="348"/>
      <c r="K3" s="223"/>
    </row>
    <row r="4" spans="2:11" s="1" customFormat="1" ht="25.5" customHeight="1">
      <c r="B4" s="224"/>
      <c r="C4" s="353" t="s">
        <v>5433</v>
      </c>
      <c r="D4" s="353"/>
      <c r="E4" s="353"/>
      <c r="F4" s="353"/>
      <c r="G4" s="353"/>
      <c r="H4" s="353"/>
      <c r="I4" s="353"/>
      <c r="J4" s="353"/>
      <c r="K4" s="225"/>
    </row>
    <row r="5" spans="2:11" s="1" customFormat="1" ht="5.25" customHeight="1">
      <c r="B5" s="224"/>
      <c r="C5" s="226"/>
      <c r="D5" s="226"/>
      <c r="E5" s="226"/>
      <c r="F5" s="226"/>
      <c r="G5" s="226"/>
      <c r="H5" s="226"/>
      <c r="I5" s="226"/>
      <c r="J5" s="226"/>
      <c r="K5" s="225"/>
    </row>
    <row r="6" spans="2:11" s="1" customFormat="1" ht="15" customHeight="1">
      <c r="B6" s="224"/>
      <c r="C6" s="352" t="s">
        <v>5434</v>
      </c>
      <c r="D6" s="352"/>
      <c r="E6" s="352"/>
      <c r="F6" s="352"/>
      <c r="G6" s="352"/>
      <c r="H6" s="352"/>
      <c r="I6" s="352"/>
      <c r="J6" s="352"/>
      <c r="K6" s="225"/>
    </row>
    <row r="7" spans="2:11" s="1" customFormat="1" ht="15" customHeight="1">
      <c r="B7" s="228"/>
      <c r="C7" s="352" t="s">
        <v>5435</v>
      </c>
      <c r="D7" s="352"/>
      <c r="E7" s="352"/>
      <c r="F7" s="352"/>
      <c r="G7" s="352"/>
      <c r="H7" s="352"/>
      <c r="I7" s="352"/>
      <c r="J7" s="352"/>
      <c r="K7" s="225"/>
    </row>
    <row r="8" spans="2:11" s="1" customFormat="1" ht="12.75" customHeight="1">
      <c r="B8" s="228"/>
      <c r="C8" s="227"/>
      <c r="D8" s="227"/>
      <c r="E8" s="227"/>
      <c r="F8" s="227"/>
      <c r="G8" s="227"/>
      <c r="H8" s="227"/>
      <c r="I8" s="227"/>
      <c r="J8" s="227"/>
      <c r="K8" s="225"/>
    </row>
    <row r="9" spans="2:11" s="1" customFormat="1" ht="15" customHeight="1">
      <c r="B9" s="228"/>
      <c r="C9" s="352" t="s">
        <v>5436</v>
      </c>
      <c r="D9" s="352"/>
      <c r="E9" s="352"/>
      <c r="F9" s="352"/>
      <c r="G9" s="352"/>
      <c r="H9" s="352"/>
      <c r="I9" s="352"/>
      <c r="J9" s="352"/>
      <c r="K9" s="225"/>
    </row>
    <row r="10" spans="2:11" s="1" customFormat="1" ht="15" customHeight="1">
      <c r="B10" s="228"/>
      <c r="C10" s="227"/>
      <c r="D10" s="352" t="s">
        <v>5437</v>
      </c>
      <c r="E10" s="352"/>
      <c r="F10" s="352"/>
      <c r="G10" s="352"/>
      <c r="H10" s="352"/>
      <c r="I10" s="352"/>
      <c r="J10" s="352"/>
      <c r="K10" s="225"/>
    </row>
    <row r="11" spans="2:11" s="1" customFormat="1" ht="15" customHeight="1">
      <c r="B11" s="228"/>
      <c r="C11" s="229"/>
      <c r="D11" s="352" t="s">
        <v>5438</v>
      </c>
      <c r="E11" s="352"/>
      <c r="F11" s="352"/>
      <c r="G11" s="352"/>
      <c r="H11" s="352"/>
      <c r="I11" s="352"/>
      <c r="J11" s="352"/>
      <c r="K11" s="225"/>
    </row>
    <row r="12" spans="2:11" s="1" customFormat="1" ht="15" customHeight="1">
      <c r="B12" s="228"/>
      <c r="C12" s="229"/>
      <c r="D12" s="227"/>
      <c r="E12" s="227"/>
      <c r="F12" s="227"/>
      <c r="G12" s="227"/>
      <c r="H12" s="227"/>
      <c r="I12" s="227"/>
      <c r="J12" s="227"/>
      <c r="K12" s="225"/>
    </row>
    <row r="13" spans="2:11" s="1" customFormat="1" ht="15" customHeight="1">
      <c r="B13" s="228"/>
      <c r="C13" s="229"/>
      <c r="D13" s="230" t="s">
        <v>5439</v>
      </c>
      <c r="E13" s="227"/>
      <c r="F13" s="227"/>
      <c r="G13" s="227"/>
      <c r="H13" s="227"/>
      <c r="I13" s="227"/>
      <c r="J13" s="227"/>
      <c r="K13" s="225"/>
    </row>
    <row r="14" spans="2:11" s="1" customFormat="1" ht="12.75" customHeight="1">
      <c r="B14" s="228"/>
      <c r="C14" s="229"/>
      <c r="D14" s="229"/>
      <c r="E14" s="229"/>
      <c r="F14" s="229"/>
      <c r="G14" s="229"/>
      <c r="H14" s="229"/>
      <c r="I14" s="229"/>
      <c r="J14" s="229"/>
      <c r="K14" s="225"/>
    </row>
    <row r="15" spans="2:11" s="1" customFormat="1" ht="15" customHeight="1">
      <c r="B15" s="228"/>
      <c r="C15" s="229"/>
      <c r="D15" s="352" t="s">
        <v>5440</v>
      </c>
      <c r="E15" s="352"/>
      <c r="F15" s="352"/>
      <c r="G15" s="352"/>
      <c r="H15" s="352"/>
      <c r="I15" s="352"/>
      <c r="J15" s="352"/>
      <c r="K15" s="225"/>
    </row>
    <row r="16" spans="2:11" s="1" customFormat="1" ht="15" customHeight="1">
      <c r="B16" s="228"/>
      <c r="C16" s="229"/>
      <c r="D16" s="352" t="s">
        <v>5441</v>
      </c>
      <c r="E16" s="352"/>
      <c r="F16" s="352"/>
      <c r="G16" s="352"/>
      <c r="H16" s="352"/>
      <c r="I16" s="352"/>
      <c r="J16" s="352"/>
      <c r="K16" s="225"/>
    </row>
    <row r="17" spans="2:11" s="1" customFormat="1" ht="15" customHeight="1">
      <c r="B17" s="228"/>
      <c r="C17" s="229"/>
      <c r="D17" s="352" t="s">
        <v>5442</v>
      </c>
      <c r="E17" s="352"/>
      <c r="F17" s="352"/>
      <c r="G17" s="352"/>
      <c r="H17" s="352"/>
      <c r="I17" s="352"/>
      <c r="J17" s="352"/>
      <c r="K17" s="225"/>
    </row>
    <row r="18" spans="2:11" s="1" customFormat="1" ht="15" customHeight="1">
      <c r="B18" s="228"/>
      <c r="C18" s="229"/>
      <c r="D18" s="229"/>
      <c r="E18" s="231" t="s">
        <v>78</v>
      </c>
      <c r="F18" s="352" t="s">
        <v>5443</v>
      </c>
      <c r="G18" s="352"/>
      <c r="H18" s="352"/>
      <c r="I18" s="352"/>
      <c r="J18" s="352"/>
      <c r="K18" s="225"/>
    </row>
    <row r="19" spans="2:11" s="1" customFormat="1" ht="15" customHeight="1">
      <c r="B19" s="228"/>
      <c r="C19" s="229"/>
      <c r="D19" s="229"/>
      <c r="E19" s="231" t="s">
        <v>5444</v>
      </c>
      <c r="F19" s="352" t="s">
        <v>5445</v>
      </c>
      <c r="G19" s="352"/>
      <c r="H19" s="352"/>
      <c r="I19" s="352"/>
      <c r="J19" s="352"/>
      <c r="K19" s="225"/>
    </row>
    <row r="20" spans="2:11" s="1" customFormat="1" ht="15" customHeight="1">
      <c r="B20" s="228"/>
      <c r="C20" s="229"/>
      <c r="D20" s="229"/>
      <c r="E20" s="231" t="s">
        <v>5446</v>
      </c>
      <c r="F20" s="352" t="s">
        <v>5447</v>
      </c>
      <c r="G20" s="352"/>
      <c r="H20" s="352"/>
      <c r="I20" s="352"/>
      <c r="J20" s="352"/>
      <c r="K20" s="225"/>
    </row>
    <row r="21" spans="2:11" s="1" customFormat="1" ht="15" customHeight="1">
      <c r="B21" s="228"/>
      <c r="C21" s="229"/>
      <c r="D21" s="229"/>
      <c r="E21" s="231" t="s">
        <v>5448</v>
      </c>
      <c r="F21" s="352" t="s">
        <v>5449</v>
      </c>
      <c r="G21" s="352"/>
      <c r="H21" s="352"/>
      <c r="I21" s="352"/>
      <c r="J21" s="352"/>
      <c r="K21" s="225"/>
    </row>
    <row r="22" spans="2:11" s="1" customFormat="1" ht="15" customHeight="1">
      <c r="B22" s="228"/>
      <c r="C22" s="229"/>
      <c r="D22" s="229"/>
      <c r="E22" s="231" t="s">
        <v>5450</v>
      </c>
      <c r="F22" s="352" t="s">
        <v>3837</v>
      </c>
      <c r="G22" s="352"/>
      <c r="H22" s="352"/>
      <c r="I22" s="352"/>
      <c r="J22" s="352"/>
      <c r="K22" s="225"/>
    </row>
    <row r="23" spans="2:11" s="1" customFormat="1" ht="15" customHeight="1">
      <c r="B23" s="228"/>
      <c r="C23" s="229"/>
      <c r="D23" s="229"/>
      <c r="E23" s="231" t="s">
        <v>86</v>
      </c>
      <c r="F23" s="352" t="s">
        <v>5451</v>
      </c>
      <c r="G23" s="352"/>
      <c r="H23" s="352"/>
      <c r="I23" s="352"/>
      <c r="J23" s="352"/>
      <c r="K23" s="225"/>
    </row>
    <row r="24" spans="2:11" s="1" customFormat="1" ht="12.75" customHeight="1">
      <c r="B24" s="228"/>
      <c r="C24" s="229"/>
      <c r="D24" s="229"/>
      <c r="E24" s="229"/>
      <c r="F24" s="229"/>
      <c r="G24" s="229"/>
      <c r="H24" s="229"/>
      <c r="I24" s="229"/>
      <c r="J24" s="229"/>
      <c r="K24" s="225"/>
    </row>
    <row r="25" spans="2:11" s="1" customFormat="1" ht="15" customHeight="1">
      <c r="B25" s="228"/>
      <c r="C25" s="352" t="s">
        <v>5452</v>
      </c>
      <c r="D25" s="352"/>
      <c r="E25" s="352"/>
      <c r="F25" s="352"/>
      <c r="G25" s="352"/>
      <c r="H25" s="352"/>
      <c r="I25" s="352"/>
      <c r="J25" s="352"/>
      <c r="K25" s="225"/>
    </row>
    <row r="26" spans="2:11" s="1" customFormat="1" ht="15" customHeight="1">
      <c r="B26" s="228"/>
      <c r="C26" s="352" t="s">
        <v>5453</v>
      </c>
      <c r="D26" s="352"/>
      <c r="E26" s="352"/>
      <c r="F26" s="352"/>
      <c r="G26" s="352"/>
      <c r="H26" s="352"/>
      <c r="I26" s="352"/>
      <c r="J26" s="352"/>
      <c r="K26" s="225"/>
    </row>
    <row r="27" spans="2:11" s="1" customFormat="1" ht="15" customHeight="1">
      <c r="B27" s="228"/>
      <c r="C27" s="227"/>
      <c r="D27" s="352" t="s">
        <v>5454</v>
      </c>
      <c r="E27" s="352"/>
      <c r="F27" s="352"/>
      <c r="G27" s="352"/>
      <c r="H27" s="352"/>
      <c r="I27" s="352"/>
      <c r="J27" s="352"/>
      <c r="K27" s="225"/>
    </row>
    <row r="28" spans="2:11" s="1" customFormat="1" ht="15" customHeight="1">
      <c r="B28" s="228"/>
      <c r="C28" s="229"/>
      <c r="D28" s="352" t="s">
        <v>5455</v>
      </c>
      <c r="E28" s="352"/>
      <c r="F28" s="352"/>
      <c r="G28" s="352"/>
      <c r="H28" s="352"/>
      <c r="I28" s="352"/>
      <c r="J28" s="352"/>
      <c r="K28" s="225"/>
    </row>
    <row r="29" spans="2:11" s="1" customFormat="1" ht="12.75" customHeight="1">
      <c r="B29" s="228"/>
      <c r="C29" s="229"/>
      <c r="D29" s="229"/>
      <c r="E29" s="229"/>
      <c r="F29" s="229"/>
      <c r="G29" s="229"/>
      <c r="H29" s="229"/>
      <c r="I29" s="229"/>
      <c r="J29" s="229"/>
      <c r="K29" s="225"/>
    </row>
    <row r="30" spans="2:11" s="1" customFormat="1" ht="15" customHeight="1">
      <c r="B30" s="228"/>
      <c r="C30" s="229"/>
      <c r="D30" s="352" t="s">
        <v>5456</v>
      </c>
      <c r="E30" s="352"/>
      <c r="F30" s="352"/>
      <c r="G30" s="352"/>
      <c r="H30" s="352"/>
      <c r="I30" s="352"/>
      <c r="J30" s="352"/>
      <c r="K30" s="225"/>
    </row>
    <row r="31" spans="2:11" s="1" customFormat="1" ht="15" customHeight="1">
      <c r="B31" s="228"/>
      <c r="C31" s="229"/>
      <c r="D31" s="352" t="s">
        <v>5457</v>
      </c>
      <c r="E31" s="352"/>
      <c r="F31" s="352"/>
      <c r="G31" s="352"/>
      <c r="H31" s="352"/>
      <c r="I31" s="352"/>
      <c r="J31" s="352"/>
      <c r="K31" s="225"/>
    </row>
    <row r="32" spans="2:11" s="1" customFormat="1" ht="12.75" customHeight="1">
      <c r="B32" s="228"/>
      <c r="C32" s="229"/>
      <c r="D32" s="229"/>
      <c r="E32" s="229"/>
      <c r="F32" s="229"/>
      <c r="G32" s="229"/>
      <c r="H32" s="229"/>
      <c r="I32" s="229"/>
      <c r="J32" s="229"/>
      <c r="K32" s="225"/>
    </row>
    <row r="33" spans="2:11" s="1" customFormat="1" ht="15" customHeight="1">
      <c r="B33" s="228"/>
      <c r="C33" s="229"/>
      <c r="D33" s="352" t="s">
        <v>5458</v>
      </c>
      <c r="E33" s="352"/>
      <c r="F33" s="352"/>
      <c r="G33" s="352"/>
      <c r="H33" s="352"/>
      <c r="I33" s="352"/>
      <c r="J33" s="352"/>
      <c r="K33" s="225"/>
    </row>
    <row r="34" spans="2:11" s="1" customFormat="1" ht="15" customHeight="1">
      <c r="B34" s="228"/>
      <c r="C34" s="229"/>
      <c r="D34" s="352" t="s">
        <v>5459</v>
      </c>
      <c r="E34" s="352"/>
      <c r="F34" s="352"/>
      <c r="G34" s="352"/>
      <c r="H34" s="352"/>
      <c r="I34" s="352"/>
      <c r="J34" s="352"/>
      <c r="K34" s="225"/>
    </row>
    <row r="35" spans="2:11" s="1" customFormat="1" ht="15" customHeight="1">
      <c r="B35" s="228"/>
      <c r="C35" s="229"/>
      <c r="D35" s="352" t="s">
        <v>5460</v>
      </c>
      <c r="E35" s="352"/>
      <c r="F35" s="352"/>
      <c r="G35" s="352"/>
      <c r="H35" s="352"/>
      <c r="I35" s="352"/>
      <c r="J35" s="352"/>
      <c r="K35" s="225"/>
    </row>
    <row r="36" spans="2:11" s="1" customFormat="1" ht="15" customHeight="1">
      <c r="B36" s="228"/>
      <c r="C36" s="229"/>
      <c r="D36" s="227"/>
      <c r="E36" s="230" t="s">
        <v>140</v>
      </c>
      <c r="F36" s="227"/>
      <c r="G36" s="352" t="s">
        <v>5461</v>
      </c>
      <c r="H36" s="352"/>
      <c r="I36" s="352"/>
      <c r="J36" s="352"/>
      <c r="K36" s="225"/>
    </row>
    <row r="37" spans="2:11" s="1" customFormat="1" ht="30.75" customHeight="1">
      <c r="B37" s="228"/>
      <c r="C37" s="229"/>
      <c r="D37" s="227"/>
      <c r="E37" s="230" t="s">
        <v>5462</v>
      </c>
      <c r="F37" s="227"/>
      <c r="G37" s="352" t="s">
        <v>5463</v>
      </c>
      <c r="H37" s="352"/>
      <c r="I37" s="352"/>
      <c r="J37" s="352"/>
      <c r="K37" s="225"/>
    </row>
    <row r="38" spans="2:11" s="1" customFormat="1" ht="15" customHeight="1">
      <c r="B38" s="228"/>
      <c r="C38" s="229"/>
      <c r="D38" s="227"/>
      <c r="E38" s="230" t="s">
        <v>53</v>
      </c>
      <c r="F38" s="227"/>
      <c r="G38" s="352" t="s">
        <v>5464</v>
      </c>
      <c r="H38" s="352"/>
      <c r="I38" s="352"/>
      <c r="J38" s="352"/>
      <c r="K38" s="225"/>
    </row>
    <row r="39" spans="2:11" s="1" customFormat="1" ht="15" customHeight="1">
      <c r="B39" s="228"/>
      <c r="C39" s="229"/>
      <c r="D39" s="227"/>
      <c r="E39" s="230" t="s">
        <v>54</v>
      </c>
      <c r="F39" s="227"/>
      <c r="G39" s="352" t="s">
        <v>5465</v>
      </c>
      <c r="H39" s="352"/>
      <c r="I39" s="352"/>
      <c r="J39" s="352"/>
      <c r="K39" s="225"/>
    </row>
    <row r="40" spans="2:11" s="1" customFormat="1" ht="15" customHeight="1">
      <c r="B40" s="228"/>
      <c r="C40" s="229"/>
      <c r="D40" s="227"/>
      <c r="E40" s="230" t="s">
        <v>141</v>
      </c>
      <c r="F40" s="227"/>
      <c r="G40" s="352" t="s">
        <v>5466</v>
      </c>
      <c r="H40" s="352"/>
      <c r="I40" s="352"/>
      <c r="J40" s="352"/>
      <c r="K40" s="225"/>
    </row>
    <row r="41" spans="2:11" s="1" customFormat="1" ht="15" customHeight="1">
      <c r="B41" s="228"/>
      <c r="C41" s="229"/>
      <c r="D41" s="227"/>
      <c r="E41" s="230" t="s">
        <v>142</v>
      </c>
      <c r="F41" s="227"/>
      <c r="G41" s="352" t="s">
        <v>5467</v>
      </c>
      <c r="H41" s="352"/>
      <c r="I41" s="352"/>
      <c r="J41" s="352"/>
      <c r="K41" s="225"/>
    </row>
    <row r="42" spans="2:11" s="1" customFormat="1" ht="15" customHeight="1">
      <c r="B42" s="228"/>
      <c r="C42" s="229"/>
      <c r="D42" s="227"/>
      <c r="E42" s="230" t="s">
        <v>5468</v>
      </c>
      <c r="F42" s="227"/>
      <c r="G42" s="352" t="s">
        <v>5469</v>
      </c>
      <c r="H42" s="352"/>
      <c r="I42" s="352"/>
      <c r="J42" s="352"/>
      <c r="K42" s="225"/>
    </row>
    <row r="43" spans="2:11" s="1" customFormat="1" ht="15" customHeight="1">
      <c r="B43" s="228"/>
      <c r="C43" s="229"/>
      <c r="D43" s="227"/>
      <c r="E43" s="230"/>
      <c r="F43" s="227"/>
      <c r="G43" s="352" t="s">
        <v>5470</v>
      </c>
      <c r="H43" s="352"/>
      <c r="I43" s="352"/>
      <c r="J43" s="352"/>
      <c r="K43" s="225"/>
    </row>
    <row r="44" spans="2:11" s="1" customFormat="1" ht="15" customHeight="1">
      <c r="B44" s="228"/>
      <c r="C44" s="229"/>
      <c r="D44" s="227"/>
      <c r="E44" s="230" t="s">
        <v>5471</v>
      </c>
      <c r="F44" s="227"/>
      <c r="G44" s="352" t="s">
        <v>5472</v>
      </c>
      <c r="H44" s="352"/>
      <c r="I44" s="352"/>
      <c r="J44" s="352"/>
      <c r="K44" s="225"/>
    </row>
    <row r="45" spans="2:11" s="1" customFormat="1" ht="15" customHeight="1">
      <c r="B45" s="228"/>
      <c r="C45" s="229"/>
      <c r="D45" s="227"/>
      <c r="E45" s="230" t="s">
        <v>144</v>
      </c>
      <c r="F45" s="227"/>
      <c r="G45" s="352" t="s">
        <v>5473</v>
      </c>
      <c r="H45" s="352"/>
      <c r="I45" s="352"/>
      <c r="J45" s="352"/>
      <c r="K45" s="225"/>
    </row>
    <row r="46" spans="2:11" s="1" customFormat="1" ht="12.75" customHeight="1">
      <c r="B46" s="228"/>
      <c r="C46" s="229"/>
      <c r="D46" s="227"/>
      <c r="E46" s="227"/>
      <c r="F46" s="227"/>
      <c r="G46" s="227"/>
      <c r="H46" s="227"/>
      <c r="I46" s="227"/>
      <c r="J46" s="227"/>
      <c r="K46" s="225"/>
    </row>
    <row r="47" spans="2:11" s="1" customFormat="1" ht="15" customHeight="1">
      <c r="B47" s="228"/>
      <c r="C47" s="229"/>
      <c r="D47" s="352" t="s">
        <v>5474</v>
      </c>
      <c r="E47" s="352"/>
      <c r="F47" s="352"/>
      <c r="G47" s="352"/>
      <c r="H47" s="352"/>
      <c r="I47" s="352"/>
      <c r="J47" s="352"/>
      <c r="K47" s="225"/>
    </row>
    <row r="48" spans="2:11" s="1" customFormat="1" ht="15" customHeight="1">
      <c r="B48" s="228"/>
      <c r="C48" s="229"/>
      <c r="D48" s="229"/>
      <c r="E48" s="352" t="s">
        <v>5475</v>
      </c>
      <c r="F48" s="352"/>
      <c r="G48" s="352"/>
      <c r="H48" s="352"/>
      <c r="I48" s="352"/>
      <c r="J48" s="352"/>
      <c r="K48" s="225"/>
    </row>
    <row r="49" spans="2:11" s="1" customFormat="1" ht="15" customHeight="1">
      <c r="B49" s="228"/>
      <c r="C49" s="229"/>
      <c r="D49" s="229"/>
      <c r="E49" s="352" t="s">
        <v>5476</v>
      </c>
      <c r="F49" s="352"/>
      <c r="G49" s="352"/>
      <c r="H49" s="352"/>
      <c r="I49" s="352"/>
      <c r="J49" s="352"/>
      <c r="K49" s="225"/>
    </row>
    <row r="50" spans="2:11" s="1" customFormat="1" ht="15" customHeight="1">
      <c r="B50" s="228"/>
      <c r="C50" s="229"/>
      <c r="D50" s="229"/>
      <c r="E50" s="352" t="s">
        <v>5477</v>
      </c>
      <c r="F50" s="352"/>
      <c r="G50" s="352"/>
      <c r="H50" s="352"/>
      <c r="I50" s="352"/>
      <c r="J50" s="352"/>
      <c r="K50" s="225"/>
    </row>
    <row r="51" spans="2:11" s="1" customFormat="1" ht="15" customHeight="1">
      <c r="B51" s="228"/>
      <c r="C51" s="229"/>
      <c r="D51" s="352" t="s">
        <v>5478</v>
      </c>
      <c r="E51" s="352"/>
      <c r="F51" s="352"/>
      <c r="G51" s="352"/>
      <c r="H51" s="352"/>
      <c r="I51" s="352"/>
      <c r="J51" s="352"/>
      <c r="K51" s="225"/>
    </row>
    <row r="52" spans="2:11" s="1" customFormat="1" ht="25.5" customHeight="1">
      <c r="B52" s="224"/>
      <c r="C52" s="353" t="s">
        <v>5479</v>
      </c>
      <c r="D52" s="353"/>
      <c r="E52" s="353"/>
      <c r="F52" s="353"/>
      <c r="G52" s="353"/>
      <c r="H52" s="353"/>
      <c r="I52" s="353"/>
      <c r="J52" s="353"/>
      <c r="K52" s="225"/>
    </row>
    <row r="53" spans="2:11" s="1" customFormat="1" ht="5.25" customHeight="1">
      <c r="B53" s="224"/>
      <c r="C53" s="226"/>
      <c r="D53" s="226"/>
      <c r="E53" s="226"/>
      <c r="F53" s="226"/>
      <c r="G53" s="226"/>
      <c r="H53" s="226"/>
      <c r="I53" s="226"/>
      <c r="J53" s="226"/>
      <c r="K53" s="225"/>
    </row>
    <row r="54" spans="2:11" s="1" customFormat="1" ht="15" customHeight="1">
      <c r="B54" s="224"/>
      <c r="C54" s="352" t="s">
        <v>5480</v>
      </c>
      <c r="D54" s="352"/>
      <c r="E54" s="352"/>
      <c r="F54" s="352"/>
      <c r="G54" s="352"/>
      <c r="H54" s="352"/>
      <c r="I54" s="352"/>
      <c r="J54" s="352"/>
      <c r="K54" s="225"/>
    </row>
    <row r="55" spans="2:11" s="1" customFormat="1" ht="15" customHeight="1">
      <c r="B55" s="224"/>
      <c r="C55" s="352" t="s">
        <v>5481</v>
      </c>
      <c r="D55" s="352"/>
      <c r="E55" s="352"/>
      <c r="F55" s="352"/>
      <c r="G55" s="352"/>
      <c r="H55" s="352"/>
      <c r="I55" s="352"/>
      <c r="J55" s="352"/>
      <c r="K55" s="225"/>
    </row>
    <row r="56" spans="2:11" s="1" customFormat="1" ht="12.75" customHeight="1">
      <c r="B56" s="224"/>
      <c r="C56" s="227"/>
      <c r="D56" s="227"/>
      <c r="E56" s="227"/>
      <c r="F56" s="227"/>
      <c r="G56" s="227"/>
      <c r="H56" s="227"/>
      <c r="I56" s="227"/>
      <c r="J56" s="227"/>
      <c r="K56" s="225"/>
    </row>
    <row r="57" spans="2:11" s="1" customFormat="1" ht="15" customHeight="1">
      <c r="B57" s="224"/>
      <c r="C57" s="352" t="s">
        <v>5482</v>
      </c>
      <c r="D57" s="352"/>
      <c r="E57" s="352"/>
      <c r="F57" s="352"/>
      <c r="G57" s="352"/>
      <c r="H57" s="352"/>
      <c r="I57" s="352"/>
      <c r="J57" s="352"/>
      <c r="K57" s="225"/>
    </row>
    <row r="58" spans="2:11" s="1" customFormat="1" ht="15" customHeight="1">
      <c r="B58" s="224"/>
      <c r="C58" s="229"/>
      <c r="D58" s="352" t="s">
        <v>5483</v>
      </c>
      <c r="E58" s="352"/>
      <c r="F58" s="352"/>
      <c r="G58" s="352"/>
      <c r="H58" s="352"/>
      <c r="I58" s="352"/>
      <c r="J58" s="352"/>
      <c r="K58" s="225"/>
    </row>
    <row r="59" spans="2:11" s="1" customFormat="1" ht="15" customHeight="1">
      <c r="B59" s="224"/>
      <c r="C59" s="229"/>
      <c r="D59" s="352" t="s">
        <v>5484</v>
      </c>
      <c r="E59" s="352"/>
      <c r="F59" s="352"/>
      <c r="G59" s="352"/>
      <c r="H59" s="352"/>
      <c r="I59" s="352"/>
      <c r="J59" s="352"/>
      <c r="K59" s="225"/>
    </row>
    <row r="60" spans="2:11" s="1" customFormat="1" ht="15" customHeight="1">
      <c r="B60" s="224"/>
      <c r="C60" s="229"/>
      <c r="D60" s="352" t="s">
        <v>5485</v>
      </c>
      <c r="E60" s="352"/>
      <c r="F60" s="352"/>
      <c r="G60" s="352"/>
      <c r="H60" s="352"/>
      <c r="I60" s="352"/>
      <c r="J60" s="352"/>
      <c r="K60" s="225"/>
    </row>
    <row r="61" spans="2:11" s="1" customFormat="1" ht="15" customHeight="1">
      <c r="B61" s="224"/>
      <c r="C61" s="229"/>
      <c r="D61" s="352" t="s">
        <v>5486</v>
      </c>
      <c r="E61" s="352"/>
      <c r="F61" s="352"/>
      <c r="G61" s="352"/>
      <c r="H61" s="352"/>
      <c r="I61" s="352"/>
      <c r="J61" s="352"/>
      <c r="K61" s="225"/>
    </row>
    <row r="62" spans="2:11" s="1" customFormat="1" ht="15" customHeight="1">
      <c r="B62" s="224"/>
      <c r="C62" s="229"/>
      <c r="D62" s="354" t="s">
        <v>5487</v>
      </c>
      <c r="E62" s="354"/>
      <c r="F62" s="354"/>
      <c r="G62" s="354"/>
      <c r="H62" s="354"/>
      <c r="I62" s="354"/>
      <c r="J62" s="354"/>
      <c r="K62" s="225"/>
    </row>
    <row r="63" spans="2:11" s="1" customFormat="1" ht="15" customHeight="1">
      <c r="B63" s="224"/>
      <c r="C63" s="229"/>
      <c r="D63" s="352" t="s">
        <v>5488</v>
      </c>
      <c r="E63" s="352"/>
      <c r="F63" s="352"/>
      <c r="G63" s="352"/>
      <c r="H63" s="352"/>
      <c r="I63" s="352"/>
      <c r="J63" s="352"/>
      <c r="K63" s="225"/>
    </row>
    <row r="64" spans="2:11" s="1" customFormat="1" ht="12.75" customHeight="1">
      <c r="B64" s="224"/>
      <c r="C64" s="229"/>
      <c r="D64" s="229"/>
      <c r="E64" s="232"/>
      <c r="F64" s="229"/>
      <c r="G64" s="229"/>
      <c r="H64" s="229"/>
      <c r="I64" s="229"/>
      <c r="J64" s="229"/>
      <c r="K64" s="225"/>
    </row>
    <row r="65" spans="2:11" s="1" customFormat="1" ht="15" customHeight="1">
      <c r="B65" s="224"/>
      <c r="C65" s="229"/>
      <c r="D65" s="352" t="s">
        <v>5489</v>
      </c>
      <c r="E65" s="352"/>
      <c r="F65" s="352"/>
      <c r="G65" s="352"/>
      <c r="H65" s="352"/>
      <c r="I65" s="352"/>
      <c r="J65" s="352"/>
      <c r="K65" s="225"/>
    </row>
    <row r="66" spans="2:11" s="1" customFormat="1" ht="15" customHeight="1">
      <c r="B66" s="224"/>
      <c r="C66" s="229"/>
      <c r="D66" s="354" t="s">
        <v>5490</v>
      </c>
      <c r="E66" s="354"/>
      <c r="F66" s="354"/>
      <c r="G66" s="354"/>
      <c r="H66" s="354"/>
      <c r="I66" s="354"/>
      <c r="J66" s="354"/>
      <c r="K66" s="225"/>
    </row>
    <row r="67" spans="2:11" s="1" customFormat="1" ht="15" customHeight="1">
      <c r="B67" s="224"/>
      <c r="C67" s="229"/>
      <c r="D67" s="352" t="s">
        <v>5491</v>
      </c>
      <c r="E67" s="352"/>
      <c r="F67" s="352"/>
      <c r="G67" s="352"/>
      <c r="H67" s="352"/>
      <c r="I67" s="352"/>
      <c r="J67" s="352"/>
      <c r="K67" s="225"/>
    </row>
    <row r="68" spans="2:11" s="1" customFormat="1" ht="15" customHeight="1">
      <c r="B68" s="224"/>
      <c r="C68" s="229"/>
      <c r="D68" s="352" t="s">
        <v>5492</v>
      </c>
      <c r="E68" s="352"/>
      <c r="F68" s="352"/>
      <c r="G68" s="352"/>
      <c r="H68" s="352"/>
      <c r="I68" s="352"/>
      <c r="J68" s="352"/>
      <c r="K68" s="225"/>
    </row>
    <row r="69" spans="2:11" s="1" customFormat="1" ht="15" customHeight="1">
      <c r="B69" s="224"/>
      <c r="C69" s="229"/>
      <c r="D69" s="352" t="s">
        <v>5493</v>
      </c>
      <c r="E69" s="352"/>
      <c r="F69" s="352"/>
      <c r="G69" s="352"/>
      <c r="H69" s="352"/>
      <c r="I69" s="352"/>
      <c r="J69" s="352"/>
      <c r="K69" s="225"/>
    </row>
    <row r="70" spans="2:11" s="1" customFormat="1" ht="15" customHeight="1">
      <c r="B70" s="224"/>
      <c r="C70" s="229"/>
      <c r="D70" s="352" t="s">
        <v>5494</v>
      </c>
      <c r="E70" s="352"/>
      <c r="F70" s="352"/>
      <c r="G70" s="352"/>
      <c r="H70" s="352"/>
      <c r="I70" s="352"/>
      <c r="J70" s="352"/>
      <c r="K70" s="225"/>
    </row>
    <row r="71" spans="2:11" s="1" customFormat="1" ht="12.75" customHeight="1">
      <c r="B71" s="233"/>
      <c r="C71" s="234"/>
      <c r="D71" s="234"/>
      <c r="E71" s="234"/>
      <c r="F71" s="234"/>
      <c r="G71" s="234"/>
      <c r="H71" s="234"/>
      <c r="I71" s="234"/>
      <c r="J71" s="234"/>
      <c r="K71" s="235"/>
    </row>
    <row r="72" spans="2:11" s="1" customFormat="1" ht="18.75" customHeight="1">
      <c r="B72" s="236"/>
      <c r="C72" s="236"/>
      <c r="D72" s="236"/>
      <c r="E72" s="236"/>
      <c r="F72" s="236"/>
      <c r="G72" s="236"/>
      <c r="H72" s="236"/>
      <c r="I72" s="236"/>
      <c r="J72" s="236"/>
      <c r="K72" s="237"/>
    </row>
    <row r="73" spans="2:11" s="1" customFormat="1" ht="18.75" customHeight="1">
      <c r="B73" s="237"/>
      <c r="C73" s="237"/>
      <c r="D73" s="237"/>
      <c r="E73" s="237"/>
      <c r="F73" s="237"/>
      <c r="G73" s="237"/>
      <c r="H73" s="237"/>
      <c r="I73" s="237"/>
      <c r="J73" s="237"/>
      <c r="K73" s="237"/>
    </row>
    <row r="74" spans="2:11" s="1" customFormat="1" ht="7.5" customHeight="1">
      <c r="B74" s="238"/>
      <c r="C74" s="239"/>
      <c r="D74" s="239"/>
      <c r="E74" s="239"/>
      <c r="F74" s="239"/>
      <c r="G74" s="239"/>
      <c r="H74" s="239"/>
      <c r="I74" s="239"/>
      <c r="J74" s="239"/>
      <c r="K74" s="240"/>
    </row>
    <row r="75" spans="2:11" s="1" customFormat="1" ht="45" customHeight="1">
      <c r="B75" s="241"/>
      <c r="C75" s="347" t="s">
        <v>5495</v>
      </c>
      <c r="D75" s="347"/>
      <c r="E75" s="347"/>
      <c r="F75" s="347"/>
      <c r="G75" s="347"/>
      <c r="H75" s="347"/>
      <c r="I75" s="347"/>
      <c r="J75" s="347"/>
      <c r="K75" s="242"/>
    </row>
    <row r="76" spans="2:11" s="1" customFormat="1" ht="17.25" customHeight="1">
      <c r="B76" s="241"/>
      <c r="C76" s="243" t="s">
        <v>5496</v>
      </c>
      <c r="D76" s="243"/>
      <c r="E76" s="243"/>
      <c r="F76" s="243" t="s">
        <v>5497</v>
      </c>
      <c r="G76" s="244"/>
      <c r="H76" s="243" t="s">
        <v>54</v>
      </c>
      <c r="I76" s="243" t="s">
        <v>57</v>
      </c>
      <c r="J76" s="243" t="s">
        <v>5498</v>
      </c>
      <c r="K76" s="242"/>
    </row>
    <row r="77" spans="2:11" s="1" customFormat="1" ht="17.25" customHeight="1">
      <c r="B77" s="241"/>
      <c r="C77" s="245" t="s">
        <v>5499</v>
      </c>
      <c r="D77" s="245"/>
      <c r="E77" s="245"/>
      <c r="F77" s="246" t="s">
        <v>5500</v>
      </c>
      <c r="G77" s="247"/>
      <c r="H77" s="245"/>
      <c r="I77" s="245"/>
      <c r="J77" s="245" t="s">
        <v>5501</v>
      </c>
      <c r="K77" s="242"/>
    </row>
    <row r="78" spans="2:11" s="1" customFormat="1" ht="5.25" customHeight="1">
      <c r="B78" s="241"/>
      <c r="C78" s="248"/>
      <c r="D78" s="248"/>
      <c r="E78" s="248"/>
      <c r="F78" s="248"/>
      <c r="G78" s="249"/>
      <c r="H78" s="248"/>
      <c r="I78" s="248"/>
      <c r="J78" s="248"/>
      <c r="K78" s="242"/>
    </row>
    <row r="79" spans="2:11" s="1" customFormat="1" ht="15" customHeight="1">
      <c r="B79" s="241"/>
      <c r="C79" s="230" t="s">
        <v>53</v>
      </c>
      <c r="D79" s="250"/>
      <c r="E79" s="250"/>
      <c r="F79" s="251" t="s">
        <v>5502</v>
      </c>
      <c r="G79" s="252"/>
      <c r="H79" s="230" t="s">
        <v>5503</v>
      </c>
      <c r="I79" s="230" t="s">
        <v>5504</v>
      </c>
      <c r="J79" s="230">
        <v>20</v>
      </c>
      <c r="K79" s="242"/>
    </row>
    <row r="80" spans="2:11" s="1" customFormat="1" ht="15" customHeight="1">
      <c r="B80" s="241"/>
      <c r="C80" s="230" t="s">
        <v>5505</v>
      </c>
      <c r="D80" s="230"/>
      <c r="E80" s="230"/>
      <c r="F80" s="251" t="s">
        <v>5502</v>
      </c>
      <c r="G80" s="252"/>
      <c r="H80" s="230" t="s">
        <v>5506</v>
      </c>
      <c r="I80" s="230" t="s">
        <v>5504</v>
      </c>
      <c r="J80" s="230">
        <v>120</v>
      </c>
      <c r="K80" s="242"/>
    </row>
    <row r="81" spans="2:11" s="1" customFormat="1" ht="15" customHeight="1">
      <c r="B81" s="253"/>
      <c r="C81" s="230" t="s">
        <v>5507</v>
      </c>
      <c r="D81" s="230"/>
      <c r="E81" s="230"/>
      <c r="F81" s="251" t="s">
        <v>5508</v>
      </c>
      <c r="G81" s="252"/>
      <c r="H81" s="230" t="s">
        <v>5509</v>
      </c>
      <c r="I81" s="230" t="s">
        <v>5504</v>
      </c>
      <c r="J81" s="230">
        <v>50</v>
      </c>
      <c r="K81" s="242"/>
    </row>
    <row r="82" spans="2:11" s="1" customFormat="1" ht="15" customHeight="1">
      <c r="B82" s="253"/>
      <c r="C82" s="230" t="s">
        <v>5510</v>
      </c>
      <c r="D82" s="230"/>
      <c r="E82" s="230"/>
      <c r="F82" s="251" t="s">
        <v>5502</v>
      </c>
      <c r="G82" s="252"/>
      <c r="H82" s="230" t="s">
        <v>5511</v>
      </c>
      <c r="I82" s="230" t="s">
        <v>5512</v>
      </c>
      <c r="J82" s="230"/>
      <c r="K82" s="242"/>
    </row>
    <row r="83" spans="2:11" s="1" customFormat="1" ht="15" customHeight="1">
      <c r="B83" s="253"/>
      <c r="C83" s="254" t="s">
        <v>5513</v>
      </c>
      <c r="D83" s="254"/>
      <c r="E83" s="254"/>
      <c r="F83" s="255" t="s">
        <v>5508</v>
      </c>
      <c r="G83" s="254"/>
      <c r="H83" s="254" t="s">
        <v>5514</v>
      </c>
      <c r="I83" s="254" t="s">
        <v>5504</v>
      </c>
      <c r="J83" s="254">
        <v>15</v>
      </c>
      <c r="K83" s="242"/>
    </row>
    <row r="84" spans="2:11" s="1" customFormat="1" ht="15" customHeight="1">
      <c r="B84" s="253"/>
      <c r="C84" s="254" t="s">
        <v>5515</v>
      </c>
      <c r="D84" s="254"/>
      <c r="E84" s="254"/>
      <c r="F84" s="255" t="s">
        <v>5508</v>
      </c>
      <c r="G84" s="254"/>
      <c r="H84" s="254" t="s">
        <v>5516</v>
      </c>
      <c r="I84" s="254" t="s">
        <v>5504</v>
      </c>
      <c r="J84" s="254">
        <v>15</v>
      </c>
      <c r="K84" s="242"/>
    </row>
    <row r="85" spans="2:11" s="1" customFormat="1" ht="15" customHeight="1">
      <c r="B85" s="253"/>
      <c r="C85" s="254" t="s">
        <v>5517</v>
      </c>
      <c r="D85" s="254"/>
      <c r="E85" s="254"/>
      <c r="F85" s="255" t="s">
        <v>5508</v>
      </c>
      <c r="G85" s="254"/>
      <c r="H85" s="254" t="s">
        <v>5518</v>
      </c>
      <c r="I85" s="254" t="s">
        <v>5504</v>
      </c>
      <c r="J85" s="254">
        <v>20</v>
      </c>
      <c r="K85" s="242"/>
    </row>
    <row r="86" spans="2:11" s="1" customFormat="1" ht="15" customHeight="1">
      <c r="B86" s="253"/>
      <c r="C86" s="254" t="s">
        <v>5519</v>
      </c>
      <c r="D86" s="254"/>
      <c r="E86" s="254"/>
      <c r="F86" s="255" t="s">
        <v>5508</v>
      </c>
      <c r="G86" s="254"/>
      <c r="H86" s="254" t="s">
        <v>5520</v>
      </c>
      <c r="I86" s="254" t="s">
        <v>5504</v>
      </c>
      <c r="J86" s="254">
        <v>20</v>
      </c>
      <c r="K86" s="242"/>
    </row>
    <row r="87" spans="2:11" s="1" customFormat="1" ht="15" customHeight="1">
      <c r="B87" s="253"/>
      <c r="C87" s="230" t="s">
        <v>5521</v>
      </c>
      <c r="D87" s="230"/>
      <c r="E87" s="230"/>
      <c r="F87" s="251" t="s">
        <v>5508</v>
      </c>
      <c r="G87" s="252"/>
      <c r="H87" s="230" t="s">
        <v>5522</v>
      </c>
      <c r="I87" s="230" t="s">
        <v>5504</v>
      </c>
      <c r="J87" s="230">
        <v>50</v>
      </c>
      <c r="K87" s="242"/>
    </row>
    <row r="88" spans="2:11" s="1" customFormat="1" ht="15" customHeight="1">
      <c r="B88" s="253"/>
      <c r="C88" s="230" t="s">
        <v>5523</v>
      </c>
      <c r="D88" s="230"/>
      <c r="E88" s="230"/>
      <c r="F88" s="251" t="s">
        <v>5508</v>
      </c>
      <c r="G88" s="252"/>
      <c r="H88" s="230" t="s">
        <v>5524</v>
      </c>
      <c r="I88" s="230" t="s">
        <v>5504</v>
      </c>
      <c r="J88" s="230">
        <v>20</v>
      </c>
      <c r="K88" s="242"/>
    </row>
    <row r="89" spans="2:11" s="1" customFormat="1" ht="15" customHeight="1">
      <c r="B89" s="253"/>
      <c r="C89" s="230" t="s">
        <v>5525</v>
      </c>
      <c r="D89" s="230"/>
      <c r="E89" s="230"/>
      <c r="F89" s="251" t="s">
        <v>5508</v>
      </c>
      <c r="G89" s="252"/>
      <c r="H89" s="230" t="s">
        <v>5526</v>
      </c>
      <c r="I89" s="230" t="s">
        <v>5504</v>
      </c>
      <c r="J89" s="230">
        <v>20</v>
      </c>
      <c r="K89" s="242"/>
    </row>
    <row r="90" spans="2:11" s="1" customFormat="1" ht="15" customHeight="1">
      <c r="B90" s="253"/>
      <c r="C90" s="230" t="s">
        <v>5527</v>
      </c>
      <c r="D90" s="230"/>
      <c r="E90" s="230"/>
      <c r="F90" s="251" t="s">
        <v>5508</v>
      </c>
      <c r="G90" s="252"/>
      <c r="H90" s="230" t="s">
        <v>5528</v>
      </c>
      <c r="I90" s="230" t="s">
        <v>5504</v>
      </c>
      <c r="J90" s="230">
        <v>50</v>
      </c>
      <c r="K90" s="242"/>
    </row>
    <row r="91" spans="2:11" s="1" customFormat="1" ht="15" customHeight="1">
      <c r="B91" s="253"/>
      <c r="C91" s="230" t="s">
        <v>5529</v>
      </c>
      <c r="D91" s="230"/>
      <c r="E91" s="230"/>
      <c r="F91" s="251" t="s">
        <v>5508</v>
      </c>
      <c r="G91" s="252"/>
      <c r="H91" s="230" t="s">
        <v>5529</v>
      </c>
      <c r="I91" s="230" t="s">
        <v>5504</v>
      </c>
      <c r="J91" s="230">
        <v>50</v>
      </c>
      <c r="K91" s="242"/>
    </row>
    <row r="92" spans="2:11" s="1" customFormat="1" ht="15" customHeight="1">
      <c r="B92" s="253"/>
      <c r="C92" s="230" t="s">
        <v>5530</v>
      </c>
      <c r="D92" s="230"/>
      <c r="E92" s="230"/>
      <c r="F92" s="251" t="s">
        <v>5508</v>
      </c>
      <c r="G92" s="252"/>
      <c r="H92" s="230" t="s">
        <v>5531</v>
      </c>
      <c r="I92" s="230" t="s">
        <v>5504</v>
      </c>
      <c r="J92" s="230">
        <v>255</v>
      </c>
      <c r="K92" s="242"/>
    </row>
    <row r="93" spans="2:11" s="1" customFormat="1" ht="15" customHeight="1">
      <c r="B93" s="253"/>
      <c r="C93" s="230" t="s">
        <v>5532</v>
      </c>
      <c r="D93" s="230"/>
      <c r="E93" s="230"/>
      <c r="F93" s="251" t="s">
        <v>5502</v>
      </c>
      <c r="G93" s="252"/>
      <c r="H93" s="230" t="s">
        <v>5533</v>
      </c>
      <c r="I93" s="230" t="s">
        <v>5534</v>
      </c>
      <c r="J93" s="230"/>
      <c r="K93" s="242"/>
    </row>
    <row r="94" spans="2:11" s="1" customFormat="1" ht="15" customHeight="1">
      <c r="B94" s="253"/>
      <c r="C94" s="230" t="s">
        <v>5535</v>
      </c>
      <c r="D94" s="230"/>
      <c r="E94" s="230"/>
      <c r="F94" s="251" t="s">
        <v>5502</v>
      </c>
      <c r="G94" s="252"/>
      <c r="H94" s="230" t="s">
        <v>5536</v>
      </c>
      <c r="I94" s="230" t="s">
        <v>5537</v>
      </c>
      <c r="J94" s="230"/>
      <c r="K94" s="242"/>
    </row>
    <row r="95" spans="2:11" s="1" customFormat="1" ht="15" customHeight="1">
      <c r="B95" s="253"/>
      <c r="C95" s="230" t="s">
        <v>5538</v>
      </c>
      <c r="D95" s="230"/>
      <c r="E95" s="230"/>
      <c r="F95" s="251" t="s">
        <v>5502</v>
      </c>
      <c r="G95" s="252"/>
      <c r="H95" s="230" t="s">
        <v>5538</v>
      </c>
      <c r="I95" s="230" t="s">
        <v>5537</v>
      </c>
      <c r="J95" s="230"/>
      <c r="K95" s="242"/>
    </row>
    <row r="96" spans="2:11" s="1" customFormat="1" ht="15" customHeight="1">
      <c r="B96" s="253"/>
      <c r="C96" s="230" t="s">
        <v>38</v>
      </c>
      <c r="D96" s="230"/>
      <c r="E96" s="230"/>
      <c r="F96" s="251" t="s">
        <v>5502</v>
      </c>
      <c r="G96" s="252"/>
      <c r="H96" s="230" t="s">
        <v>5539</v>
      </c>
      <c r="I96" s="230" t="s">
        <v>5537</v>
      </c>
      <c r="J96" s="230"/>
      <c r="K96" s="242"/>
    </row>
    <row r="97" spans="2:11" s="1" customFormat="1" ht="15" customHeight="1">
      <c r="B97" s="253"/>
      <c r="C97" s="230" t="s">
        <v>48</v>
      </c>
      <c r="D97" s="230"/>
      <c r="E97" s="230"/>
      <c r="F97" s="251" t="s">
        <v>5502</v>
      </c>
      <c r="G97" s="252"/>
      <c r="H97" s="230" t="s">
        <v>5540</v>
      </c>
      <c r="I97" s="230" t="s">
        <v>5537</v>
      </c>
      <c r="J97" s="230"/>
      <c r="K97" s="242"/>
    </row>
    <row r="98" spans="2:11" s="1" customFormat="1" ht="15" customHeight="1">
      <c r="B98" s="256"/>
      <c r="C98" s="257"/>
      <c r="D98" s="257"/>
      <c r="E98" s="257"/>
      <c r="F98" s="257"/>
      <c r="G98" s="257"/>
      <c r="H98" s="257"/>
      <c r="I98" s="257"/>
      <c r="J98" s="257"/>
      <c r="K98" s="258"/>
    </row>
    <row r="99" spans="2:11" s="1" customFormat="1" ht="18.75" customHeight="1">
      <c r="B99" s="259"/>
      <c r="C99" s="260"/>
      <c r="D99" s="260"/>
      <c r="E99" s="260"/>
      <c r="F99" s="260"/>
      <c r="G99" s="260"/>
      <c r="H99" s="260"/>
      <c r="I99" s="260"/>
      <c r="J99" s="260"/>
      <c r="K99" s="259"/>
    </row>
    <row r="100" spans="2:11" s="1" customFormat="1" ht="18.75" customHeight="1">
      <c r="B100" s="237"/>
      <c r="C100" s="237"/>
      <c r="D100" s="237"/>
      <c r="E100" s="237"/>
      <c r="F100" s="237"/>
      <c r="G100" s="237"/>
      <c r="H100" s="237"/>
      <c r="I100" s="237"/>
      <c r="J100" s="237"/>
      <c r="K100" s="237"/>
    </row>
    <row r="101" spans="2:11" s="1" customFormat="1" ht="7.5" customHeight="1">
      <c r="B101" s="238"/>
      <c r="C101" s="239"/>
      <c r="D101" s="239"/>
      <c r="E101" s="239"/>
      <c r="F101" s="239"/>
      <c r="G101" s="239"/>
      <c r="H101" s="239"/>
      <c r="I101" s="239"/>
      <c r="J101" s="239"/>
      <c r="K101" s="240"/>
    </row>
    <row r="102" spans="2:11" s="1" customFormat="1" ht="45" customHeight="1">
      <c r="B102" s="241"/>
      <c r="C102" s="347" t="s">
        <v>5541</v>
      </c>
      <c r="D102" s="347"/>
      <c r="E102" s="347"/>
      <c r="F102" s="347"/>
      <c r="G102" s="347"/>
      <c r="H102" s="347"/>
      <c r="I102" s="347"/>
      <c r="J102" s="347"/>
      <c r="K102" s="242"/>
    </row>
    <row r="103" spans="2:11" s="1" customFormat="1" ht="17.25" customHeight="1">
      <c r="B103" s="241"/>
      <c r="C103" s="243" t="s">
        <v>5496</v>
      </c>
      <c r="D103" s="243"/>
      <c r="E103" s="243"/>
      <c r="F103" s="243" t="s">
        <v>5497</v>
      </c>
      <c r="G103" s="244"/>
      <c r="H103" s="243" t="s">
        <v>54</v>
      </c>
      <c r="I103" s="243" t="s">
        <v>57</v>
      </c>
      <c r="J103" s="243" t="s">
        <v>5498</v>
      </c>
      <c r="K103" s="242"/>
    </row>
    <row r="104" spans="2:11" s="1" customFormat="1" ht="17.25" customHeight="1">
      <c r="B104" s="241"/>
      <c r="C104" s="245" t="s">
        <v>5499</v>
      </c>
      <c r="D104" s="245"/>
      <c r="E104" s="245"/>
      <c r="F104" s="246" t="s">
        <v>5500</v>
      </c>
      <c r="G104" s="247"/>
      <c r="H104" s="245"/>
      <c r="I104" s="245"/>
      <c r="J104" s="245" t="s">
        <v>5501</v>
      </c>
      <c r="K104" s="242"/>
    </row>
    <row r="105" spans="2:11" s="1" customFormat="1" ht="5.25" customHeight="1">
      <c r="B105" s="241"/>
      <c r="C105" s="243"/>
      <c r="D105" s="243"/>
      <c r="E105" s="243"/>
      <c r="F105" s="243"/>
      <c r="G105" s="261"/>
      <c r="H105" s="243"/>
      <c r="I105" s="243"/>
      <c r="J105" s="243"/>
      <c r="K105" s="242"/>
    </row>
    <row r="106" spans="2:11" s="1" customFormat="1" ht="15" customHeight="1">
      <c r="B106" s="241"/>
      <c r="C106" s="230" t="s">
        <v>53</v>
      </c>
      <c r="D106" s="250"/>
      <c r="E106" s="250"/>
      <c r="F106" s="251" t="s">
        <v>5502</v>
      </c>
      <c r="G106" s="230"/>
      <c r="H106" s="230" t="s">
        <v>5542</v>
      </c>
      <c r="I106" s="230" t="s">
        <v>5504</v>
      </c>
      <c r="J106" s="230">
        <v>20</v>
      </c>
      <c r="K106" s="242"/>
    </row>
    <row r="107" spans="2:11" s="1" customFormat="1" ht="15" customHeight="1">
      <c r="B107" s="241"/>
      <c r="C107" s="230" t="s">
        <v>5505</v>
      </c>
      <c r="D107" s="230"/>
      <c r="E107" s="230"/>
      <c r="F107" s="251" t="s">
        <v>5502</v>
      </c>
      <c r="G107" s="230"/>
      <c r="H107" s="230" t="s">
        <v>5542</v>
      </c>
      <c r="I107" s="230" t="s">
        <v>5504</v>
      </c>
      <c r="J107" s="230">
        <v>120</v>
      </c>
      <c r="K107" s="242"/>
    </row>
    <row r="108" spans="2:11" s="1" customFormat="1" ht="15" customHeight="1">
      <c r="B108" s="253"/>
      <c r="C108" s="230" t="s">
        <v>5507</v>
      </c>
      <c r="D108" s="230"/>
      <c r="E108" s="230"/>
      <c r="F108" s="251" t="s">
        <v>5508</v>
      </c>
      <c r="G108" s="230"/>
      <c r="H108" s="230" t="s">
        <v>5542</v>
      </c>
      <c r="I108" s="230" t="s">
        <v>5504</v>
      </c>
      <c r="J108" s="230">
        <v>50</v>
      </c>
      <c r="K108" s="242"/>
    </row>
    <row r="109" spans="2:11" s="1" customFormat="1" ht="15" customHeight="1">
      <c r="B109" s="253"/>
      <c r="C109" s="230" t="s">
        <v>5510</v>
      </c>
      <c r="D109" s="230"/>
      <c r="E109" s="230"/>
      <c r="F109" s="251" t="s">
        <v>5502</v>
      </c>
      <c r="G109" s="230"/>
      <c r="H109" s="230" t="s">
        <v>5542</v>
      </c>
      <c r="I109" s="230" t="s">
        <v>5512</v>
      </c>
      <c r="J109" s="230"/>
      <c r="K109" s="242"/>
    </row>
    <row r="110" spans="2:11" s="1" customFormat="1" ht="15" customHeight="1">
      <c r="B110" s="253"/>
      <c r="C110" s="230" t="s">
        <v>5521</v>
      </c>
      <c r="D110" s="230"/>
      <c r="E110" s="230"/>
      <c r="F110" s="251" t="s">
        <v>5508</v>
      </c>
      <c r="G110" s="230"/>
      <c r="H110" s="230" t="s">
        <v>5542</v>
      </c>
      <c r="I110" s="230" t="s">
        <v>5504</v>
      </c>
      <c r="J110" s="230">
        <v>50</v>
      </c>
      <c r="K110" s="242"/>
    </row>
    <row r="111" spans="2:11" s="1" customFormat="1" ht="15" customHeight="1">
      <c r="B111" s="253"/>
      <c r="C111" s="230" t="s">
        <v>5529</v>
      </c>
      <c r="D111" s="230"/>
      <c r="E111" s="230"/>
      <c r="F111" s="251" t="s">
        <v>5508</v>
      </c>
      <c r="G111" s="230"/>
      <c r="H111" s="230" t="s">
        <v>5542</v>
      </c>
      <c r="I111" s="230" t="s">
        <v>5504</v>
      </c>
      <c r="J111" s="230">
        <v>50</v>
      </c>
      <c r="K111" s="242"/>
    </row>
    <row r="112" spans="2:11" s="1" customFormat="1" ht="15" customHeight="1">
      <c r="B112" s="253"/>
      <c r="C112" s="230" t="s">
        <v>5527</v>
      </c>
      <c r="D112" s="230"/>
      <c r="E112" s="230"/>
      <c r="F112" s="251" t="s">
        <v>5508</v>
      </c>
      <c r="G112" s="230"/>
      <c r="H112" s="230" t="s">
        <v>5542</v>
      </c>
      <c r="I112" s="230" t="s">
        <v>5504</v>
      </c>
      <c r="J112" s="230">
        <v>50</v>
      </c>
      <c r="K112" s="242"/>
    </row>
    <row r="113" spans="2:11" s="1" customFormat="1" ht="15" customHeight="1">
      <c r="B113" s="253"/>
      <c r="C113" s="230" t="s">
        <v>53</v>
      </c>
      <c r="D113" s="230"/>
      <c r="E113" s="230"/>
      <c r="F113" s="251" t="s">
        <v>5502</v>
      </c>
      <c r="G113" s="230"/>
      <c r="H113" s="230" t="s">
        <v>5543</v>
      </c>
      <c r="I113" s="230" t="s">
        <v>5504</v>
      </c>
      <c r="J113" s="230">
        <v>20</v>
      </c>
      <c r="K113" s="242"/>
    </row>
    <row r="114" spans="2:11" s="1" customFormat="1" ht="15" customHeight="1">
      <c r="B114" s="253"/>
      <c r="C114" s="230" t="s">
        <v>5544</v>
      </c>
      <c r="D114" s="230"/>
      <c r="E114" s="230"/>
      <c r="F114" s="251" t="s">
        <v>5502</v>
      </c>
      <c r="G114" s="230"/>
      <c r="H114" s="230" t="s">
        <v>5545</v>
      </c>
      <c r="I114" s="230" t="s">
        <v>5504</v>
      </c>
      <c r="J114" s="230">
        <v>120</v>
      </c>
      <c r="K114" s="242"/>
    </row>
    <row r="115" spans="2:11" s="1" customFormat="1" ht="15" customHeight="1">
      <c r="B115" s="253"/>
      <c r="C115" s="230" t="s">
        <v>38</v>
      </c>
      <c r="D115" s="230"/>
      <c r="E115" s="230"/>
      <c r="F115" s="251" t="s">
        <v>5502</v>
      </c>
      <c r="G115" s="230"/>
      <c r="H115" s="230" t="s">
        <v>5546</v>
      </c>
      <c r="I115" s="230" t="s">
        <v>5537</v>
      </c>
      <c r="J115" s="230"/>
      <c r="K115" s="242"/>
    </row>
    <row r="116" spans="2:11" s="1" customFormat="1" ht="15" customHeight="1">
      <c r="B116" s="253"/>
      <c r="C116" s="230" t="s">
        <v>48</v>
      </c>
      <c r="D116" s="230"/>
      <c r="E116" s="230"/>
      <c r="F116" s="251" t="s">
        <v>5502</v>
      </c>
      <c r="G116" s="230"/>
      <c r="H116" s="230" t="s">
        <v>5547</v>
      </c>
      <c r="I116" s="230" t="s">
        <v>5537</v>
      </c>
      <c r="J116" s="230"/>
      <c r="K116" s="242"/>
    </row>
    <row r="117" spans="2:11" s="1" customFormat="1" ht="15" customHeight="1">
      <c r="B117" s="253"/>
      <c r="C117" s="230" t="s">
        <v>57</v>
      </c>
      <c r="D117" s="230"/>
      <c r="E117" s="230"/>
      <c r="F117" s="251" t="s">
        <v>5502</v>
      </c>
      <c r="G117" s="230"/>
      <c r="H117" s="230" t="s">
        <v>5548</v>
      </c>
      <c r="I117" s="230" t="s">
        <v>5549</v>
      </c>
      <c r="J117" s="230"/>
      <c r="K117" s="242"/>
    </row>
    <row r="118" spans="2:11" s="1" customFormat="1" ht="15" customHeight="1">
      <c r="B118" s="256"/>
      <c r="C118" s="262"/>
      <c r="D118" s="262"/>
      <c r="E118" s="262"/>
      <c r="F118" s="262"/>
      <c r="G118" s="262"/>
      <c r="H118" s="262"/>
      <c r="I118" s="262"/>
      <c r="J118" s="262"/>
      <c r="K118" s="258"/>
    </row>
    <row r="119" spans="2:11" s="1" customFormat="1" ht="18.75" customHeight="1">
      <c r="B119" s="263"/>
      <c r="C119" s="264"/>
      <c r="D119" s="264"/>
      <c r="E119" s="264"/>
      <c r="F119" s="265"/>
      <c r="G119" s="264"/>
      <c r="H119" s="264"/>
      <c r="I119" s="264"/>
      <c r="J119" s="264"/>
      <c r="K119" s="263"/>
    </row>
    <row r="120" spans="2:11" s="1" customFormat="1" ht="18.75" customHeight="1">
      <c r="B120" s="237"/>
      <c r="C120" s="237"/>
      <c r="D120" s="237"/>
      <c r="E120" s="237"/>
      <c r="F120" s="237"/>
      <c r="G120" s="237"/>
      <c r="H120" s="237"/>
      <c r="I120" s="237"/>
      <c r="J120" s="237"/>
      <c r="K120" s="237"/>
    </row>
    <row r="121" spans="2:11" s="1" customFormat="1" ht="7.5" customHeight="1">
      <c r="B121" s="266"/>
      <c r="C121" s="267"/>
      <c r="D121" s="267"/>
      <c r="E121" s="267"/>
      <c r="F121" s="267"/>
      <c r="G121" s="267"/>
      <c r="H121" s="267"/>
      <c r="I121" s="267"/>
      <c r="J121" s="267"/>
      <c r="K121" s="268"/>
    </row>
    <row r="122" spans="2:11" s="1" customFormat="1" ht="45" customHeight="1">
      <c r="B122" s="269"/>
      <c r="C122" s="348" t="s">
        <v>5550</v>
      </c>
      <c r="D122" s="348"/>
      <c r="E122" s="348"/>
      <c r="F122" s="348"/>
      <c r="G122" s="348"/>
      <c r="H122" s="348"/>
      <c r="I122" s="348"/>
      <c r="J122" s="348"/>
      <c r="K122" s="270"/>
    </row>
    <row r="123" spans="2:11" s="1" customFormat="1" ht="17.25" customHeight="1">
      <c r="B123" s="271"/>
      <c r="C123" s="243" t="s">
        <v>5496</v>
      </c>
      <c r="D123" s="243"/>
      <c r="E123" s="243"/>
      <c r="F123" s="243" t="s">
        <v>5497</v>
      </c>
      <c r="G123" s="244"/>
      <c r="H123" s="243" t="s">
        <v>54</v>
      </c>
      <c r="I123" s="243" t="s">
        <v>57</v>
      </c>
      <c r="J123" s="243" t="s">
        <v>5498</v>
      </c>
      <c r="K123" s="272"/>
    </row>
    <row r="124" spans="2:11" s="1" customFormat="1" ht="17.25" customHeight="1">
      <c r="B124" s="271"/>
      <c r="C124" s="245" t="s">
        <v>5499</v>
      </c>
      <c r="D124" s="245"/>
      <c r="E124" s="245"/>
      <c r="F124" s="246" t="s">
        <v>5500</v>
      </c>
      <c r="G124" s="247"/>
      <c r="H124" s="245"/>
      <c r="I124" s="245"/>
      <c r="J124" s="245" t="s">
        <v>5501</v>
      </c>
      <c r="K124" s="272"/>
    </row>
    <row r="125" spans="2:11" s="1" customFormat="1" ht="5.25" customHeight="1">
      <c r="B125" s="273"/>
      <c r="C125" s="248"/>
      <c r="D125" s="248"/>
      <c r="E125" s="248"/>
      <c r="F125" s="248"/>
      <c r="G125" s="274"/>
      <c r="H125" s="248"/>
      <c r="I125" s="248"/>
      <c r="J125" s="248"/>
      <c r="K125" s="275"/>
    </row>
    <row r="126" spans="2:11" s="1" customFormat="1" ht="15" customHeight="1">
      <c r="B126" s="273"/>
      <c r="C126" s="230" t="s">
        <v>5505</v>
      </c>
      <c r="D126" s="250"/>
      <c r="E126" s="250"/>
      <c r="F126" s="251" t="s">
        <v>5502</v>
      </c>
      <c r="G126" s="230"/>
      <c r="H126" s="230" t="s">
        <v>5542</v>
      </c>
      <c r="I126" s="230" t="s">
        <v>5504</v>
      </c>
      <c r="J126" s="230">
        <v>120</v>
      </c>
      <c r="K126" s="276"/>
    </row>
    <row r="127" spans="2:11" s="1" customFormat="1" ht="15" customHeight="1">
      <c r="B127" s="273"/>
      <c r="C127" s="230" t="s">
        <v>5551</v>
      </c>
      <c r="D127" s="230"/>
      <c r="E127" s="230"/>
      <c r="F127" s="251" t="s">
        <v>5502</v>
      </c>
      <c r="G127" s="230"/>
      <c r="H127" s="230" t="s">
        <v>5552</v>
      </c>
      <c r="I127" s="230" t="s">
        <v>5504</v>
      </c>
      <c r="J127" s="230" t="s">
        <v>5553</v>
      </c>
      <c r="K127" s="276"/>
    </row>
    <row r="128" spans="2:11" s="1" customFormat="1" ht="15" customHeight="1">
      <c r="B128" s="273"/>
      <c r="C128" s="230" t="s">
        <v>86</v>
      </c>
      <c r="D128" s="230"/>
      <c r="E128" s="230"/>
      <c r="F128" s="251" t="s">
        <v>5502</v>
      </c>
      <c r="G128" s="230"/>
      <c r="H128" s="230" t="s">
        <v>5554</v>
      </c>
      <c r="I128" s="230" t="s">
        <v>5504</v>
      </c>
      <c r="J128" s="230" t="s">
        <v>5553</v>
      </c>
      <c r="K128" s="276"/>
    </row>
    <row r="129" spans="2:11" s="1" customFormat="1" ht="15" customHeight="1">
      <c r="B129" s="273"/>
      <c r="C129" s="230" t="s">
        <v>5513</v>
      </c>
      <c r="D129" s="230"/>
      <c r="E129" s="230"/>
      <c r="F129" s="251" t="s">
        <v>5508</v>
      </c>
      <c r="G129" s="230"/>
      <c r="H129" s="230" t="s">
        <v>5514</v>
      </c>
      <c r="I129" s="230" t="s">
        <v>5504</v>
      </c>
      <c r="J129" s="230">
        <v>15</v>
      </c>
      <c r="K129" s="276"/>
    </row>
    <row r="130" spans="2:11" s="1" customFormat="1" ht="15" customHeight="1">
      <c r="B130" s="273"/>
      <c r="C130" s="254" t="s">
        <v>5515</v>
      </c>
      <c r="D130" s="254"/>
      <c r="E130" s="254"/>
      <c r="F130" s="255" t="s">
        <v>5508</v>
      </c>
      <c r="G130" s="254"/>
      <c r="H130" s="254" t="s">
        <v>5516</v>
      </c>
      <c r="I130" s="254" t="s">
        <v>5504</v>
      </c>
      <c r="J130" s="254">
        <v>15</v>
      </c>
      <c r="K130" s="276"/>
    </row>
    <row r="131" spans="2:11" s="1" customFormat="1" ht="15" customHeight="1">
      <c r="B131" s="273"/>
      <c r="C131" s="254" t="s">
        <v>5517</v>
      </c>
      <c r="D131" s="254"/>
      <c r="E131" s="254"/>
      <c r="F131" s="255" t="s">
        <v>5508</v>
      </c>
      <c r="G131" s="254"/>
      <c r="H131" s="254" t="s">
        <v>5518</v>
      </c>
      <c r="I131" s="254" t="s">
        <v>5504</v>
      </c>
      <c r="J131" s="254">
        <v>20</v>
      </c>
      <c r="K131" s="276"/>
    </row>
    <row r="132" spans="2:11" s="1" customFormat="1" ht="15" customHeight="1">
      <c r="B132" s="273"/>
      <c r="C132" s="254" t="s">
        <v>5519</v>
      </c>
      <c r="D132" s="254"/>
      <c r="E132" s="254"/>
      <c r="F132" s="255" t="s">
        <v>5508</v>
      </c>
      <c r="G132" s="254"/>
      <c r="H132" s="254" t="s">
        <v>5520</v>
      </c>
      <c r="I132" s="254" t="s">
        <v>5504</v>
      </c>
      <c r="J132" s="254">
        <v>20</v>
      </c>
      <c r="K132" s="276"/>
    </row>
    <row r="133" spans="2:11" s="1" customFormat="1" ht="15" customHeight="1">
      <c r="B133" s="273"/>
      <c r="C133" s="230" t="s">
        <v>5507</v>
      </c>
      <c r="D133" s="230"/>
      <c r="E133" s="230"/>
      <c r="F133" s="251" t="s">
        <v>5508</v>
      </c>
      <c r="G133" s="230"/>
      <c r="H133" s="230" t="s">
        <v>5542</v>
      </c>
      <c r="I133" s="230" t="s">
        <v>5504</v>
      </c>
      <c r="J133" s="230">
        <v>50</v>
      </c>
      <c r="K133" s="276"/>
    </row>
    <row r="134" spans="2:11" s="1" customFormat="1" ht="15" customHeight="1">
      <c r="B134" s="273"/>
      <c r="C134" s="230" t="s">
        <v>5521</v>
      </c>
      <c r="D134" s="230"/>
      <c r="E134" s="230"/>
      <c r="F134" s="251" t="s">
        <v>5508</v>
      </c>
      <c r="G134" s="230"/>
      <c r="H134" s="230" t="s">
        <v>5542</v>
      </c>
      <c r="I134" s="230" t="s">
        <v>5504</v>
      </c>
      <c r="J134" s="230">
        <v>50</v>
      </c>
      <c r="K134" s="276"/>
    </row>
    <row r="135" spans="2:11" s="1" customFormat="1" ht="15" customHeight="1">
      <c r="B135" s="273"/>
      <c r="C135" s="230" t="s">
        <v>5527</v>
      </c>
      <c r="D135" s="230"/>
      <c r="E135" s="230"/>
      <c r="F135" s="251" t="s">
        <v>5508</v>
      </c>
      <c r="G135" s="230"/>
      <c r="H135" s="230" t="s">
        <v>5542</v>
      </c>
      <c r="I135" s="230" t="s">
        <v>5504</v>
      </c>
      <c r="J135" s="230">
        <v>50</v>
      </c>
      <c r="K135" s="276"/>
    </row>
    <row r="136" spans="2:11" s="1" customFormat="1" ht="15" customHeight="1">
      <c r="B136" s="273"/>
      <c r="C136" s="230" t="s">
        <v>5529</v>
      </c>
      <c r="D136" s="230"/>
      <c r="E136" s="230"/>
      <c r="F136" s="251" t="s">
        <v>5508</v>
      </c>
      <c r="G136" s="230"/>
      <c r="H136" s="230" t="s">
        <v>5542</v>
      </c>
      <c r="I136" s="230" t="s">
        <v>5504</v>
      </c>
      <c r="J136" s="230">
        <v>50</v>
      </c>
      <c r="K136" s="276"/>
    </row>
    <row r="137" spans="2:11" s="1" customFormat="1" ht="15" customHeight="1">
      <c r="B137" s="273"/>
      <c r="C137" s="230" t="s">
        <v>5530</v>
      </c>
      <c r="D137" s="230"/>
      <c r="E137" s="230"/>
      <c r="F137" s="251" t="s">
        <v>5508</v>
      </c>
      <c r="G137" s="230"/>
      <c r="H137" s="230" t="s">
        <v>5555</v>
      </c>
      <c r="I137" s="230" t="s">
        <v>5504</v>
      </c>
      <c r="J137" s="230">
        <v>255</v>
      </c>
      <c r="K137" s="276"/>
    </row>
    <row r="138" spans="2:11" s="1" customFormat="1" ht="15" customHeight="1">
      <c r="B138" s="273"/>
      <c r="C138" s="230" t="s">
        <v>5532</v>
      </c>
      <c r="D138" s="230"/>
      <c r="E138" s="230"/>
      <c r="F138" s="251" t="s">
        <v>5502</v>
      </c>
      <c r="G138" s="230"/>
      <c r="H138" s="230" t="s">
        <v>5556</v>
      </c>
      <c r="I138" s="230" t="s">
        <v>5534</v>
      </c>
      <c r="J138" s="230"/>
      <c r="K138" s="276"/>
    </row>
    <row r="139" spans="2:11" s="1" customFormat="1" ht="15" customHeight="1">
      <c r="B139" s="273"/>
      <c r="C139" s="230" t="s">
        <v>5535</v>
      </c>
      <c r="D139" s="230"/>
      <c r="E139" s="230"/>
      <c r="F139" s="251" t="s">
        <v>5502</v>
      </c>
      <c r="G139" s="230"/>
      <c r="H139" s="230" t="s">
        <v>5557</v>
      </c>
      <c r="I139" s="230" t="s">
        <v>5537</v>
      </c>
      <c r="J139" s="230"/>
      <c r="K139" s="276"/>
    </row>
    <row r="140" spans="2:11" s="1" customFormat="1" ht="15" customHeight="1">
      <c r="B140" s="273"/>
      <c r="C140" s="230" t="s">
        <v>5538</v>
      </c>
      <c r="D140" s="230"/>
      <c r="E140" s="230"/>
      <c r="F140" s="251" t="s">
        <v>5502</v>
      </c>
      <c r="G140" s="230"/>
      <c r="H140" s="230" t="s">
        <v>5538</v>
      </c>
      <c r="I140" s="230" t="s">
        <v>5537</v>
      </c>
      <c r="J140" s="230"/>
      <c r="K140" s="276"/>
    </row>
    <row r="141" spans="2:11" s="1" customFormat="1" ht="15" customHeight="1">
      <c r="B141" s="273"/>
      <c r="C141" s="230" t="s">
        <v>38</v>
      </c>
      <c r="D141" s="230"/>
      <c r="E141" s="230"/>
      <c r="F141" s="251" t="s">
        <v>5502</v>
      </c>
      <c r="G141" s="230"/>
      <c r="H141" s="230" t="s">
        <v>5558</v>
      </c>
      <c r="I141" s="230" t="s">
        <v>5537</v>
      </c>
      <c r="J141" s="230"/>
      <c r="K141" s="276"/>
    </row>
    <row r="142" spans="2:11" s="1" customFormat="1" ht="15" customHeight="1">
      <c r="B142" s="273"/>
      <c r="C142" s="230" t="s">
        <v>5559</v>
      </c>
      <c r="D142" s="230"/>
      <c r="E142" s="230"/>
      <c r="F142" s="251" t="s">
        <v>5502</v>
      </c>
      <c r="G142" s="230"/>
      <c r="H142" s="230" t="s">
        <v>5560</v>
      </c>
      <c r="I142" s="230" t="s">
        <v>5537</v>
      </c>
      <c r="J142" s="230"/>
      <c r="K142" s="276"/>
    </row>
    <row r="143" spans="2:11" s="1" customFormat="1" ht="15" customHeight="1">
      <c r="B143" s="277"/>
      <c r="C143" s="278"/>
      <c r="D143" s="278"/>
      <c r="E143" s="278"/>
      <c r="F143" s="278"/>
      <c r="G143" s="278"/>
      <c r="H143" s="278"/>
      <c r="I143" s="278"/>
      <c r="J143" s="278"/>
      <c r="K143" s="279"/>
    </row>
    <row r="144" spans="2:11" s="1" customFormat="1" ht="18.75" customHeight="1">
      <c r="B144" s="264"/>
      <c r="C144" s="264"/>
      <c r="D144" s="264"/>
      <c r="E144" s="264"/>
      <c r="F144" s="265"/>
      <c r="G144" s="264"/>
      <c r="H144" s="264"/>
      <c r="I144" s="264"/>
      <c r="J144" s="264"/>
      <c r="K144" s="264"/>
    </row>
    <row r="145" spans="2:11" s="1" customFormat="1" ht="18.75" customHeight="1">
      <c r="B145" s="237"/>
      <c r="C145" s="237"/>
      <c r="D145" s="237"/>
      <c r="E145" s="237"/>
      <c r="F145" s="237"/>
      <c r="G145" s="237"/>
      <c r="H145" s="237"/>
      <c r="I145" s="237"/>
      <c r="J145" s="237"/>
      <c r="K145" s="237"/>
    </row>
    <row r="146" spans="2:11" s="1" customFormat="1" ht="7.5" customHeight="1">
      <c r="B146" s="238"/>
      <c r="C146" s="239"/>
      <c r="D146" s="239"/>
      <c r="E146" s="239"/>
      <c r="F146" s="239"/>
      <c r="G146" s="239"/>
      <c r="H146" s="239"/>
      <c r="I146" s="239"/>
      <c r="J146" s="239"/>
      <c r="K146" s="240"/>
    </row>
    <row r="147" spans="2:11" s="1" customFormat="1" ht="45" customHeight="1">
      <c r="B147" s="241"/>
      <c r="C147" s="347" t="s">
        <v>5561</v>
      </c>
      <c r="D147" s="347"/>
      <c r="E147" s="347"/>
      <c r="F147" s="347"/>
      <c r="G147" s="347"/>
      <c r="H147" s="347"/>
      <c r="I147" s="347"/>
      <c r="J147" s="347"/>
      <c r="K147" s="242"/>
    </row>
    <row r="148" spans="2:11" s="1" customFormat="1" ht="17.25" customHeight="1">
      <c r="B148" s="241"/>
      <c r="C148" s="243" t="s">
        <v>5496</v>
      </c>
      <c r="D148" s="243"/>
      <c r="E148" s="243"/>
      <c r="F148" s="243" t="s">
        <v>5497</v>
      </c>
      <c r="G148" s="244"/>
      <c r="H148" s="243" t="s">
        <v>54</v>
      </c>
      <c r="I148" s="243" t="s">
        <v>57</v>
      </c>
      <c r="J148" s="243" t="s">
        <v>5498</v>
      </c>
      <c r="K148" s="242"/>
    </row>
    <row r="149" spans="2:11" s="1" customFormat="1" ht="17.25" customHeight="1">
      <c r="B149" s="241"/>
      <c r="C149" s="245" t="s">
        <v>5499</v>
      </c>
      <c r="D149" s="245"/>
      <c r="E149" s="245"/>
      <c r="F149" s="246" t="s">
        <v>5500</v>
      </c>
      <c r="G149" s="247"/>
      <c r="H149" s="245"/>
      <c r="I149" s="245"/>
      <c r="J149" s="245" t="s">
        <v>5501</v>
      </c>
      <c r="K149" s="242"/>
    </row>
    <row r="150" spans="2:11" s="1" customFormat="1" ht="5.25" customHeight="1">
      <c r="B150" s="253"/>
      <c r="C150" s="248"/>
      <c r="D150" s="248"/>
      <c r="E150" s="248"/>
      <c r="F150" s="248"/>
      <c r="G150" s="249"/>
      <c r="H150" s="248"/>
      <c r="I150" s="248"/>
      <c r="J150" s="248"/>
      <c r="K150" s="276"/>
    </row>
    <row r="151" spans="2:11" s="1" customFormat="1" ht="15" customHeight="1">
      <c r="B151" s="253"/>
      <c r="C151" s="280" t="s">
        <v>5505</v>
      </c>
      <c r="D151" s="230"/>
      <c r="E151" s="230"/>
      <c r="F151" s="281" t="s">
        <v>5502</v>
      </c>
      <c r="G151" s="230"/>
      <c r="H151" s="280" t="s">
        <v>5542</v>
      </c>
      <c r="I151" s="280" t="s">
        <v>5504</v>
      </c>
      <c r="J151" s="280">
        <v>120</v>
      </c>
      <c r="K151" s="276"/>
    </row>
    <row r="152" spans="2:11" s="1" customFormat="1" ht="15" customHeight="1">
      <c r="B152" s="253"/>
      <c r="C152" s="280" t="s">
        <v>5551</v>
      </c>
      <c r="D152" s="230"/>
      <c r="E152" s="230"/>
      <c r="F152" s="281" t="s">
        <v>5502</v>
      </c>
      <c r="G152" s="230"/>
      <c r="H152" s="280" t="s">
        <v>5562</v>
      </c>
      <c r="I152" s="280" t="s">
        <v>5504</v>
      </c>
      <c r="J152" s="280" t="s">
        <v>5553</v>
      </c>
      <c r="K152" s="276"/>
    </row>
    <row r="153" spans="2:11" s="1" customFormat="1" ht="15" customHeight="1">
      <c r="B153" s="253"/>
      <c r="C153" s="280" t="s">
        <v>86</v>
      </c>
      <c r="D153" s="230"/>
      <c r="E153" s="230"/>
      <c r="F153" s="281" t="s">
        <v>5502</v>
      </c>
      <c r="G153" s="230"/>
      <c r="H153" s="280" t="s">
        <v>5563</v>
      </c>
      <c r="I153" s="280" t="s">
        <v>5504</v>
      </c>
      <c r="J153" s="280" t="s">
        <v>5553</v>
      </c>
      <c r="K153" s="276"/>
    </row>
    <row r="154" spans="2:11" s="1" customFormat="1" ht="15" customHeight="1">
      <c r="B154" s="253"/>
      <c r="C154" s="280" t="s">
        <v>5507</v>
      </c>
      <c r="D154" s="230"/>
      <c r="E154" s="230"/>
      <c r="F154" s="281" t="s">
        <v>5508</v>
      </c>
      <c r="G154" s="230"/>
      <c r="H154" s="280" t="s">
        <v>5542</v>
      </c>
      <c r="I154" s="280" t="s">
        <v>5504</v>
      </c>
      <c r="J154" s="280">
        <v>50</v>
      </c>
      <c r="K154" s="276"/>
    </row>
    <row r="155" spans="2:11" s="1" customFormat="1" ht="15" customHeight="1">
      <c r="B155" s="253"/>
      <c r="C155" s="280" t="s">
        <v>5510</v>
      </c>
      <c r="D155" s="230"/>
      <c r="E155" s="230"/>
      <c r="F155" s="281" t="s">
        <v>5502</v>
      </c>
      <c r="G155" s="230"/>
      <c r="H155" s="280" t="s">
        <v>5542</v>
      </c>
      <c r="I155" s="280" t="s">
        <v>5512</v>
      </c>
      <c r="J155" s="280"/>
      <c r="K155" s="276"/>
    </row>
    <row r="156" spans="2:11" s="1" customFormat="1" ht="15" customHeight="1">
      <c r="B156" s="253"/>
      <c r="C156" s="280" t="s">
        <v>5521</v>
      </c>
      <c r="D156" s="230"/>
      <c r="E156" s="230"/>
      <c r="F156" s="281" t="s">
        <v>5508</v>
      </c>
      <c r="G156" s="230"/>
      <c r="H156" s="280" t="s">
        <v>5542</v>
      </c>
      <c r="I156" s="280" t="s">
        <v>5504</v>
      </c>
      <c r="J156" s="280">
        <v>50</v>
      </c>
      <c r="K156" s="276"/>
    </row>
    <row r="157" spans="2:11" s="1" customFormat="1" ht="15" customHeight="1">
      <c r="B157" s="253"/>
      <c r="C157" s="280" t="s">
        <v>5529</v>
      </c>
      <c r="D157" s="230"/>
      <c r="E157" s="230"/>
      <c r="F157" s="281" t="s">
        <v>5508</v>
      </c>
      <c r="G157" s="230"/>
      <c r="H157" s="280" t="s">
        <v>5542</v>
      </c>
      <c r="I157" s="280" t="s">
        <v>5504</v>
      </c>
      <c r="J157" s="280">
        <v>50</v>
      </c>
      <c r="K157" s="276"/>
    </row>
    <row r="158" spans="2:11" s="1" customFormat="1" ht="15" customHeight="1">
      <c r="B158" s="253"/>
      <c r="C158" s="280" t="s">
        <v>5527</v>
      </c>
      <c r="D158" s="230"/>
      <c r="E158" s="230"/>
      <c r="F158" s="281" t="s">
        <v>5508</v>
      </c>
      <c r="G158" s="230"/>
      <c r="H158" s="280" t="s">
        <v>5542</v>
      </c>
      <c r="I158" s="280" t="s">
        <v>5504</v>
      </c>
      <c r="J158" s="280">
        <v>50</v>
      </c>
      <c r="K158" s="276"/>
    </row>
    <row r="159" spans="2:11" s="1" customFormat="1" ht="15" customHeight="1">
      <c r="B159" s="253"/>
      <c r="C159" s="280" t="s">
        <v>129</v>
      </c>
      <c r="D159" s="230"/>
      <c r="E159" s="230"/>
      <c r="F159" s="281" t="s">
        <v>5502</v>
      </c>
      <c r="G159" s="230"/>
      <c r="H159" s="280" t="s">
        <v>5564</v>
      </c>
      <c r="I159" s="280" t="s">
        <v>5504</v>
      </c>
      <c r="J159" s="280" t="s">
        <v>5565</v>
      </c>
      <c r="K159" s="276"/>
    </row>
    <row r="160" spans="2:11" s="1" customFormat="1" ht="15" customHeight="1">
      <c r="B160" s="253"/>
      <c r="C160" s="280" t="s">
        <v>5566</v>
      </c>
      <c r="D160" s="230"/>
      <c r="E160" s="230"/>
      <c r="F160" s="281" t="s">
        <v>5502</v>
      </c>
      <c r="G160" s="230"/>
      <c r="H160" s="280" t="s">
        <v>5567</v>
      </c>
      <c r="I160" s="280" t="s">
        <v>5537</v>
      </c>
      <c r="J160" s="280"/>
      <c r="K160" s="276"/>
    </row>
    <row r="161" spans="2:11" s="1" customFormat="1" ht="15" customHeight="1">
      <c r="B161" s="282"/>
      <c r="C161" s="262"/>
      <c r="D161" s="262"/>
      <c r="E161" s="262"/>
      <c r="F161" s="262"/>
      <c r="G161" s="262"/>
      <c r="H161" s="262"/>
      <c r="I161" s="262"/>
      <c r="J161" s="262"/>
      <c r="K161" s="283"/>
    </row>
    <row r="162" spans="2:11" s="1" customFormat="1" ht="18.75" customHeight="1">
      <c r="B162" s="264"/>
      <c r="C162" s="274"/>
      <c r="D162" s="274"/>
      <c r="E162" s="274"/>
      <c r="F162" s="284"/>
      <c r="G162" s="274"/>
      <c r="H162" s="274"/>
      <c r="I162" s="274"/>
      <c r="J162" s="274"/>
      <c r="K162" s="264"/>
    </row>
    <row r="163" spans="2:11" s="1" customFormat="1" ht="18.75" customHeight="1">
      <c r="B163" s="237"/>
      <c r="C163" s="237"/>
      <c r="D163" s="237"/>
      <c r="E163" s="237"/>
      <c r="F163" s="237"/>
      <c r="G163" s="237"/>
      <c r="H163" s="237"/>
      <c r="I163" s="237"/>
      <c r="J163" s="237"/>
      <c r="K163" s="237"/>
    </row>
    <row r="164" spans="2:11" s="1" customFormat="1" ht="7.5" customHeight="1">
      <c r="B164" s="219"/>
      <c r="C164" s="220"/>
      <c r="D164" s="220"/>
      <c r="E164" s="220"/>
      <c r="F164" s="220"/>
      <c r="G164" s="220"/>
      <c r="H164" s="220"/>
      <c r="I164" s="220"/>
      <c r="J164" s="220"/>
      <c r="K164" s="221"/>
    </row>
    <row r="165" spans="2:11" s="1" customFormat="1" ht="45" customHeight="1">
      <c r="B165" s="222"/>
      <c r="C165" s="348" t="s">
        <v>5568</v>
      </c>
      <c r="D165" s="348"/>
      <c r="E165" s="348"/>
      <c r="F165" s="348"/>
      <c r="G165" s="348"/>
      <c r="H165" s="348"/>
      <c r="I165" s="348"/>
      <c r="J165" s="348"/>
      <c r="K165" s="223"/>
    </row>
    <row r="166" spans="2:11" s="1" customFormat="1" ht="17.25" customHeight="1">
      <c r="B166" s="222"/>
      <c r="C166" s="243" t="s">
        <v>5496</v>
      </c>
      <c r="D166" s="243"/>
      <c r="E166" s="243"/>
      <c r="F166" s="243" t="s">
        <v>5497</v>
      </c>
      <c r="G166" s="285"/>
      <c r="H166" s="286" t="s">
        <v>54</v>
      </c>
      <c r="I166" s="286" t="s">
        <v>57</v>
      </c>
      <c r="J166" s="243" t="s">
        <v>5498</v>
      </c>
      <c r="K166" s="223"/>
    </row>
    <row r="167" spans="2:11" s="1" customFormat="1" ht="17.25" customHeight="1">
      <c r="B167" s="224"/>
      <c r="C167" s="245" t="s">
        <v>5499</v>
      </c>
      <c r="D167" s="245"/>
      <c r="E167" s="245"/>
      <c r="F167" s="246" t="s">
        <v>5500</v>
      </c>
      <c r="G167" s="287"/>
      <c r="H167" s="288"/>
      <c r="I167" s="288"/>
      <c r="J167" s="245" t="s">
        <v>5501</v>
      </c>
      <c r="K167" s="225"/>
    </row>
    <row r="168" spans="2:11" s="1" customFormat="1" ht="5.25" customHeight="1">
      <c r="B168" s="253"/>
      <c r="C168" s="248"/>
      <c r="D168" s="248"/>
      <c r="E168" s="248"/>
      <c r="F168" s="248"/>
      <c r="G168" s="249"/>
      <c r="H168" s="248"/>
      <c r="I168" s="248"/>
      <c r="J168" s="248"/>
      <c r="K168" s="276"/>
    </row>
    <row r="169" spans="2:11" s="1" customFormat="1" ht="15" customHeight="1">
      <c r="B169" s="253"/>
      <c r="C169" s="230" t="s">
        <v>5505</v>
      </c>
      <c r="D169" s="230"/>
      <c r="E169" s="230"/>
      <c r="F169" s="251" t="s">
        <v>5502</v>
      </c>
      <c r="G169" s="230"/>
      <c r="H169" s="230" t="s">
        <v>5542</v>
      </c>
      <c r="I169" s="230" t="s">
        <v>5504</v>
      </c>
      <c r="J169" s="230">
        <v>120</v>
      </c>
      <c r="K169" s="276"/>
    </row>
    <row r="170" spans="2:11" s="1" customFormat="1" ht="15" customHeight="1">
      <c r="B170" s="253"/>
      <c r="C170" s="230" t="s">
        <v>5551</v>
      </c>
      <c r="D170" s="230"/>
      <c r="E170" s="230"/>
      <c r="F170" s="251" t="s">
        <v>5502</v>
      </c>
      <c r="G170" s="230"/>
      <c r="H170" s="230" t="s">
        <v>5552</v>
      </c>
      <c r="I170" s="230" t="s">
        <v>5504</v>
      </c>
      <c r="J170" s="230" t="s">
        <v>5553</v>
      </c>
      <c r="K170" s="276"/>
    </row>
    <row r="171" spans="2:11" s="1" customFormat="1" ht="15" customHeight="1">
      <c r="B171" s="253"/>
      <c r="C171" s="230" t="s">
        <v>86</v>
      </c>
      <c r="D171" s="230"/>
      <c r="E171" s="230"/>
      <c r="F171" s="251" t="s">
        <v>5502</v>
      </c>
      <c r="G171" s="230"/>
      <c r="H171" s="230" t="s">
        <v>5569</v>
      </c>
      <c r="I171" s="230" t="s">
        <v>5504</v>
      </c>
      <c r="J171" s="230" t="s">
        <v>5553</v>
      </c>
      <c r="K171" s="276"/>
    </row>
    <row r="172" spans="2:11" s="1" customFormat="1" ht="15" customHeight="1">
      <c r="B172" s="253"/>
      <c r="C172" s="230" t="s">
        <v>5507</v>
      </c>
      <c r="D172" s="230"/>
      <c r="E172" s="230"/>
      <c r="F172" s="251" t="s">
        <v>5508</v>
      </c>
      <c r="G172" s="230"/>
      <c r="H172" s="230" t="s">
        <v>5569</v>
      </c>
      <c r="I172" s="230" t="s">
        <v>5504</v>
      </c>
      <c r="J172" s="230">
        <v>50</v>
      </c>
      <c r="K172" s="276"/>
    </row>
    <row r="173" spans="2:11" s="1" customFormat="1" ht="15" customHeight="1">
      <c r="B173" s="253"/>
      <c r="C173" s="230" t="s">
        <v>5510</v>
      </c>
      <c r="D173" s="230"/>
      <c r="E173" s="230"/>
      <c r="F173" s="251" t="s">
        <v>5502</v>
      </c>
      <c r="G173" s="230"/>
      <c r="H173" s="230" t="s">
        <v>5569</v>
      </c>
      <c r="I173" s="230" t="s">
        <v>5512</v>
      </c>
      <c r="J173" s="230"/>
      <c r="K173" s="276"/>
    </row>
    <row r="174" spans="2:11" s="1" customFormat="1" ht="15" customHeight="1">
      <c r="B174" s="253"/>
      <c r="C174" s="230" t="s">
        <v>5521</v>
      </c>
      <c r="D174" s="230"/>
      <c r="E174" s="230"/>
      <c r="F174" s="251" t="s">
        <v>5508</v>
      </c>
      <c r="G174" s="230"/>
      <c r="H174" s="230" t="s">
        <v>5569</v>
      </c>
      <c r="I174" s="230" t="s">
        <v>5504</v>
      </c>
      <c r="J174" s="230">
        <v>50</v>
      </c>
      <c r="K174" s="276"/>
    </row>
    <row r="175" spans="2:11" s="1" customFormat="1" ht="15" customHeight="1">
      <c r="B175" s="253"/>
      <c r="C175" s="230" t="s">
        <v>5529</v>
      </c>
      <c r="D175" s="230"/>
      <c r="E175" s="230"/>
      <c r="F175" s="251" t="s">
        <v>5508</v>
      </c>
      <c r="G175" s="230"/>
      <c r="H175" s="230" t="s">
        <v>5569</v>
      </c>
      <c r="I175" s="230" t="s">
        <v>5504</v>
      </c>
      <c r="J175" s="230">
        <v>50</v>
      </c>
      <c r="K175" s="276"/>
    </row>
    <row r="176" spans="2:11" s="1" customFormat="1" ht="15" customHeight="1">
      <c r="B176" s="253"/>
      <c r="C176" s="230" t="s">
        <v>5527</v>
      </c>
      <c r="D176" s="230"/>
      <c r="E176" s="230"/>
      <c r="F176" s="251" t="s">
        <v>5508</v>
      </c>
      <c r="G176" s="230"/>
      <c r="H176" s="230" t="s">
        <v>5569</v>
      </c>
      <c r="I176" s="230" t="s">
        <v>5504</v>
      </c>
      <c r="J176" s="230">
        <v>50</v>
      </c>
      <c r="K176" s="276"/>
    </row>
    <row r="177" spans="2:11" s="1" customFormat="1" ht="15" customHeight="1">
      <c r="B177" s="253"/>
      <c r="C177" s="230" t="s">
        <v>140</v>
      </c>
      <c r="D177" s="230"/>
      <c r="E177" s="230"/>
      <c r="F177" s="251" t="s">
        <v>5502</v>
      </c>
      <c r="G177" s="230"/>
      <c r="H177" s="230" t="s">
        <v>5570</v>
      </c>
      <c r="I177" s="230" t="s">
        <v>5571</v>
      </c>
      <c r="J177" s="230"/>
      <c r="K177" s="276"/>
    </row>
    <row r="178" spans="2:11" s="1" customFormat="1" ht="15" customHeight="1">
      <c r="B178" s="253"/>
      <c r="C178" s="230" t="s">
        <v>57</v>
      </c>
      <c r="D178" s="230"/>
      <c r="E178" s="230"/>
      <c r="F178" s="251" t="s">
        <v>5502</v>
      </c>
      <c r="G178" s="230"/>
      <c r="H178" s="230" t="s">
        <v>5572</v>
      </c>
      <c r="I178" s="230" t="s">
        <v>5573</v>
      </c>
      <c r="J178" s="230">
        <v>1</v>
      </c>
      <c r="K178" s="276"/>
    </row>
    <row r="179" spans="2:11" s="1" customFormat="1" ht="15" customHeight="1">
      <c r="B179" s="253"/>
      <c r="C179" s="230" t="s">
        <v>53</v>
      </c>
      <c r="D179" s="230"/>
      <c r="E179" s="230"/>
      <c r="F179" s="251" t="s">
        <v>5502</v>
      </c>
      <c r="G179" s="230"/>
      <c r="H179" s="230" t="s">
        <v>5574</v>
      </c>
      <c r="I179" s="230" t="s">
        <v>5504</v>
      </c>
      <c r="J179" s="230">
        <v>20</v>
      </c>
      <c r="K179" s="276"/>
    </row>
    <row r="180" spans="2:11" s="1" customFormat="1" ht="15" customHeight="1">
      <c r="B180" s="253"/>
      <c r="C180" s="230" t="s">
        <v>54</v>
      </c>
      <c r="D180" s="230"/>
      <c r="E180" s="230"/>
      <c r="F180" s="251" t="s">
        <v>5502</v>
      </c>
      <c r="G180" s="230"/>
      <c r="H180" s="230" t="s">
        <v>5575</v>
      </c>
      <c r="I180" s="230" t="s">
        <v>5504</v>
      </c>
      <c r="J180" s="230">
        <v>255</v>
      </c>
      <c r="K180" s="276"/>
    </row>
    <row r="181" spans="2:11" s="1" customFormat="1" ht="15" customHeight="1">
      <c r="B181" s="253"/>
      <c r="C181" s="230" t="s">
        <v>141</v>
      </c>
      <c r="D181" s="230"/>
      <c r="E181" s="230"/>
      <c r="F181" s="251" t="s">
        <v>5502</v>
      </c>
      <c r="G181" s="230"/>
      <c r="H181" s="230" t="s">
        <v>5466</v>
      </c>
      <c r="I181" s="230" t="s">
        <v>5504</v>
      </c>
      <c r="J181" s="230">
        <v>10</v>
      </c>
      <c r="K181" s="276"/>
    </row>
    <row r="182" spans="2:11" s="1" customFormat="1" ht="15" customHeight="1">
      <c r="B182" s="253"/>
      <c r="C182" s="230" t="s">
        <v>142</v>
      </c>
      <c r="D182" s="230"/>
      <c r="E182" s="230"/>
      <c r="F182" s="251" t="s">
        <v>5502</v>
      </c>
      <c r="G182" s="230"/>
      <c r="H182" s="230" t="s">
        <v>5576</v>
      </c>
      <c r="I182" s="230" t="s">
        <v>5537</v>
      </c>
      <c r="J182" s="230"/>
      <c r="K182" s="276"/>
    </row>
    <row r="183" spans="2:11" s="1" customFormat="1" ht="15" customHeight="1">
      <c r="B183" s="253"/>
      <c r="C183" s="230" t="s">
        <v>5577</v>
      </c>
      <c r="D183" s="230"/>
      <c r="E183" s="230"/>
      <c r="F183" s="251" t="s">
        <v>5502</v>
      </c>
      <c r="G183" s="230"/>
      <c r="H183" s="230" t="s">
        <v>5578</v>
      </c>
      <c r="I183" s="230" t="s">
        <v>5537</v>
      </c>
      <c r="J183" s="230"/>
      <c r="K183" s="276"/>
    </row>
    <row r="184" spans="2:11" s="1" customFormat="1" ht="15" customHeight="1">
      <c r="B184" s="253"/>
      <c r="C184" s="230" t="s">
        <v>5566</v>
      </c>
      <c r="D184" s="230"/>
      <c r="E184" s="230"/>
      <c r="F184" s="251" t="s">
        <v>5502</v>
      </c>
      <c r="G184" s="230"/>
      <c r="H184" s="230" t="s">
        <v>5579</v>
      </c>
      <c r="I184" s="230" t="s">
        <v>5537</v>
      </c>
      <c r="J184" s="230"/>
      <c r="K184" s="276"/>
    </row>
    <row r="185" spans="2:11" s="1" customFormat="1" ht="15" customHeight="1">
      <c r="B185" s="253"/>
      <c r="C185" s="230" t="s">
        <v>144</v>
      </c>
      <c r="D185" s="230"/>
      <c r="E185" s="230"/>
      <c r="F185" s="251" t="s">
        <v>5508</v>
      </c>
      <c r="G185" s="230"/>
      <c r="H185" s="230" t="s">
        <v>5580</v>
      </c>
      <c r="I185" s="230" t="s">
        <v>5504</v>
      </c>
      <c r="J185" s="230">
        <v>50</v>
      </c>
      <c r="K185" s="276"/>
    </row>
    <row r="186" spans="2:11" s="1" customFormat="1" ht="15" customHeight="1">
      <c r="B186" s="253"/>
      <c r="C186" s="230" t="s">
        <v>5581</v>
      </c>
      <c r="D186" s="230"/>
      <c r="E186" s="230"/>
      <c r="F186" s="251" t="s">
        <v>5508</v>
      </c>
      <c r="G186" s="230"/>
      <c r="H186" s="230" t="s">
        <v>5582</v>
      </c>
      <c r="I186" s="230" t="s">
        <v>5583</v>
      </c>
      <c r="J186" s="230"/>
      <c r="K186" s="276"/>
    </row>
    <row r="187" spans="2:11" s="1" customFormat="1" ht="15" customHeight="1">
      <c r="B187" s="253"/>
      <c r="C187" s="230" t="s">
        <v>5584</v>
      </c>
      <c r="D187" s="230"/>
      <c r="E187" s="230"/>
      <c r="F187" s="251" t="s">
        <v>5508</v>
      </c>
      <c r="G187" s="230"/>
      <c r="H187" s="230" t="s">
        <v>5585</v>
      </c>
      <c r="I187" s="230" t="s">
        <v>5583</v>
      </c>
      <c r="J187" s="230"/>
      <c r="K187" s="276"/>
    </row>
    <row r="188" spans="2:11" s="1" customFormat="1" ht="15" customHeight="1">
      <c r="B188" s="253"/>
      <c r="C188" s="230" t="s">
        <v>5586</v>
      </c>
      <c r="D188" s="230"/>
      <c r="E188" s="230"/>
      <c r="F188" s="251" t="s">
        <v>5508</v>
      </c>
      <c r="G188" s="230"/>
      <c r="H188" s="230" t="s">
        <v>5587</v>
      </c>
      <c r="I188" s="230" t="s">
        <v>5583</v>
      </c>
      <c r="J188" s="230"/>
      <c r="K188" s="276"/>
    </row>
    <row r="189" spans="2:11" s="1" customFormat="1" ht="15" customHeight="1">
      <c r="B189" s="253"/>
      <c r="C189" s="289" t="s">
        <v>5588</v>
      </c>
      <c r="D189" s="230"/>
      <c r="E189" s="230"/>
      <c r="F189" s="251" t="s">
        <v>5508</v>
      </c>
      <c r="G189" s="230"/>
      <c r="H189" s="230" t="s">
        <v>5589</v>
      </c>
      <c r="I189" s="230" t="s">
        <v>5590</v>
      </c>
      <c r="J189" s="290" t="s">
        <v>5591</v>
      </c>
      <c r="K189" s="276"/>
    </row>
    <row r="190" spans="2:11" s="1" customFormat="1" ht="15" customHeight="1">
      <c r="B190" s="253"/>
      <c r="C190" s="289" t="s">
        <v>42</v>
      </c>
      <c r="D190" s="230"/>
      <c r="E190" s="230"/>
      <c r="F190" s="251" t="s">
        <v>5502</v>
      </c>
      <c r="G190" s="230"/>
      <c r="H190" s="227" t="s">
        <v>5592</v>
      </c>
      <c r="I190" s="230" t="s">
        <v>5593</v>
      </c>
      <c r="J190" s="230"/>
      <c r="K190" s="276"/>
    </row>
    <row r="191" spans="2:11" s="1" customFormat="1" ht="15" customHeight="1">
      <c r="B191" s="253"/>
      <c r="C191" s="289" t="s">
        <v>5594</v>
      </c>
      <c r="D191" s="230"/>
      <c r="E191" s="230"/>
      <c r="F191" s="251" t="s">
        <v>5502</v>
      </c>
      <c r="G191" s="230"/>
      <c r="H191" s="230" t="s">
        <v>5595</v>
      </c>
      <c r="I191" s="230" t="s">
        <v>5537</v>
      </c>
      <c r="J191" s="230"/>
      <c r="K191" s="276"/>
    </row>
    <row r="192" spans="2:11" s="1" customFormat="1" ht="15" customHeight="1">
      <c r="B192" s="253"/>
      <c r="C192" s="289" t="s">
        <v>5596</v>
      </c>
      <c r="D192" s="230"/>
      <c r="E192" s="230"/>
      <c r="F192" s="251" t="s">
        <v>5502</v>
      </c>
      <c r="G192" s="230"/>
      <c r="H192" s="230" t="s">
        <v>5597</v>
      </c>
      <c r="I192" s="230" t="s">
        <v>5537</v>
      </c>
      <c r="J192" s="230"/>
      <c r="K192" s="276"/>
    </row>
    <row r="193" spans="2:11" s="1" customFormat="1" ht="15" customHeight="1">
      <c r="B193" s="253"/>
      <c r="C193" s="289" t="s">
        <v>5598</v>
      </c>
      <c r="D193" s="230"/>
      <c r="E193" s="230"/>
      <c r="F193" s="251" t="s">
        <v>5508</v>
      </c>
      <c r="G193" s="230"/>
      <c r="H193" s="230" t="s">
        <v>5599</v>
      </c>
      <c r="I193" s="230" t="s">
        <v>5537</v>
      </c>
      <c r="J193" s="230"/>
      <c r="K193" s="276"/>
    </row>
    <row r="194" spans="2:11" s="1" customFormat="1" ht="15" customHeight="1">
      <c r="B194" s="282"/>
      <c r="C194" s="291"/>
      <c r="D194" s="262"/>
      <c r="E194" s="262"/>
      <c r="F194" s="262"/>
      <c r="G194" s="262"/>
      <c r="H194" s="262"/>
      <c r="I194" s="262"/>
      <c r="J194" s="262"/>
      <c r="K194" s="283"/>
    </row>
    <row r="195" spans="2:11" s="1" customFormat="1" ht="18.75" customHeight="1">
      <c r="B195" s="264"/>
      <c r="C195" s="274"/>
      <c r="D195" s="274"/>
      <c r="E195" s="274"/>
      <c r="F195" s="284"/>
      <c r="G195" s="274"/>
      <c r="H195" s="274"/>
      <c r="I195" s="274"/>
      <c r="J195" s="274"/>
      <c r="K195" s="264"/>
    </row>
    <row r="196" spans="2:11" s="1" customFormat="1" ht="18.75" customHeight="1">
      <c r="B196" s="264"/>
      <c r="C196" s="274"/>
      <c r="D196" s="274"/>
      <c r="E196" s="274"/>
      <c r="F196" s="284"/>
      <c r="G196" s="274"/>
      <c r="H196" s="274"/>
      <c r="I196" s="274"/>
      <c r="J196" s="274"/>
      <c r="K196" s="264"/>
    </row>
    <row r="197" spans="2:11" s="1" customFormat="1" ht="18.75" customHeight="1">
      <c r="B197" s="237"/>
      <c r="C197" s="237"/>
      <c r="D197" s="237"/>
      <c r="E197" s="237"/>
      <c r="F197" s="237"/>
      <c r="G197" s="237"/>
      <c r="H197" s="237"/>
      <c r="I197" s="237"/>
      <c r="J197" s="237"/>
      <c r="K197" s="237"/>
    </row>
    <row r="198" spans="2:11" s="1" customFormat="1" ht="12">
      <c r="B198" s="219"/>
      <c r="C198" s="220"/>
      <c r="D198" s="220"/>
      <c r="E198" s="220"/>
      <c r="F198" s="220"/>
      <c r="G198" s="220"/>
      <c r="H198" s="220"/>
      <c r="I198" s="220"/>
      <c r="J198" s="220"/>
      <c r="K198" s="221"/>
    </row>
    <row r="199" spans="2:11" s="1" customFormat="1" ht="22.2">
      <c r="B199" s="222"/>
      <c r="C199" s="348" t="s">
        <v>5600</v>
      </c>
      <c r="D199" s="348"/>
      <c r="E199" s="348"/>
      <c r="F199" s="348"/>
      <c r="G199" s="348"/>
      <c r="H199" s="348"/>
      <c r="I199" s="348"/>
      <c r="J199" s="348"/>
      <c r="K199" s="223"/>
    </row>
    <row r="200" spans="2:11" s="1" customFormat="1" ht="25.5" customHeight="1">
      <c r="B200" s="222"/>
      <c r="C200" s="292" t="s">
        <v>5601</v>
      </c>
      <c r="D200" s="292"/>
      <c r="E200" s="292"/>
      <c r="F200" s="292" t="s">
        <v>5602</v>
      </c>
      <c r="G200" s="293"/>
      <c r="H200" s="349" t="s">
        <v>5603</v>
      </c>
      <c r="I200" s="349"/>
      <c r="J200" s="349"/>
      <c r="K200" s="223"/>
    </row>
    <row r="201" spans="2:11" s="1" customFormat="1" ht="5.25" customHeight="1">
      <c r="B201" s="253"/>
      <c r="C201" s="248"/>
      <c r="D201" s="248"/>
      <c r="E201" s="248"/>
      <c r="F201" s="248"/>
      <c r="G201" s="274"/>
      <c r="H201" s="248"/>
      <c r="I201" s="248"/>
      <c r="J201" s="248"/>
      <c r="K201" s="276"/>
    </row>
    <row r="202" spans="2:11" s="1" customFormat="1" ht="15" customHeight="1">
      <c r="B202" s="253"/>
      <c r="C202" s="230" t="s">
        <v>5593</v>
      </c>
      <c r="D202" s="230"/>
      <c r="E202" s="230"/>
      <c r="F202" s="251" t="s">
        <v>43</v>
      </c>
      <c r="G202" s="230"/>
      <c r="H202" s="350" t="s">
        <v>5604</v>
      </c>
      <c r="I202" s="350"/>
      <c r="J202" s="350"/>
      <c r="K202" s="276"/>
    </row>
    <row r="203" spans="2:11" s="1" customFormat="1" ht="15" customHeight="1">
      <c r="B203" s="253"/>
      <c r="C203" s="230"/>
      <c r="D203" s="230"/>
      <c r="E203" s="230"/>
      <c r="F203" s="251" t="s">
        <v>44</v>
      </c>
      <c r="G203" s="230"/>
      <c r="H203" s="350" t="s">
        <v>5605</v>
      </c>
      <c r="I203" s="350"/>
      <c r="J203" s="350"/>
      <c r="K203" s="276"/>
    </row>
    <row r="204" spans="2:11" s="1" customFormat="1" ht="15" customHeight="1">
      <c r="B204" s="253"/>
      <c r="C204" s="230"/>
      <c r="D204" s="230"/>
      <c r="E204" s="230"/>
      <c r="F204" s="251" t="s">
        <v>47</v>
      </c>
      <c r="G204" s="230"/>
      <c r="H204" s="350" t="s">
        <v>5606</v>
      </c>
      <c r="I204" s="350"/>
      <c r="J204" s="350"/>
      <c r="K204" s="276"/>
    </row>
    <row r="205" spans="2:11" s="1" customFormat="1" ht="15" customHeight="1">
      <c r="B205" s="253"/>
      <c r="C205" s="230"/>
      <c r="D205" s="230"/>
      <c r="E205" s="230"/>
      <c r="F205" s="251" t="s">
        <v>45</v>
      </c>
      <c r="G205" s="230"/>
      <c r="H205" s="350" t="s">
        <v>5607</v>
      </c>
      <c r="I205" s="350"/>
      <c r="J205" s="350"/>
      <c r="K205" s="276"/>
    </row>
    <row r="206" spans="2:11" s="1" customFormat="1" ht="15" customHeight="1">
      <c r="B206" s="253"/>
      <c r="C206" s="230"/>
      <c r="D206" s="230"/>
      <c r="E206" s="230"/>
      <c r="F206" s="251" t="s">
        <v>46</v>
      </c>
      <c r="G206" s="230"/>
      <c r="H206" s="350" t="s">
        <v>5608</v>
      </c>
      <c r="I206" s="350"/>
      <c r="J206" s="350"/>
      <c r="K206" s="276"/>
    </row>
    <row r="207" spans="2:11" s="1" customFormat="1" ht="15" customHeight="1">
      <c r="B207" s="253"/>
      <c r="C207" s="230"/>
      <c r="D207" s="230"/>
      <c r="E207" s="230"/>
      <c r="F207" s="251"/>
      <c r="G207" s="230"/>
      <c r="H207" s="230"/>
      <c r="I207" s="230"/>
      <c r="J207" s="230"/>
      <c r="K207" s="276"/>
    </row>
    <row r="208" spans="2:11" s="1" customFormat="1" ht="15" customHeight="1">
      <c r="B208" s="253"/>
      <c r="C208" s="230" t="s">
        <v>5549</v>
      </c>
      <c r="D208" s="230"/>
      <c r="E208" s="230"/>
      <c r="F208" s="251" t="s">
        <v>78</v>
      </c>
      <c r="G208" s="230"/>
      <c r="H208" s="350" t="s">
        <v>5609</v>
      </c>
      <c r="I208" s="350"/>
      <c r="J208" s="350"/>
      <c r="K208" s="276"/>
    </row>
    <row r="209" spans="2:11" s="1" customFormat="1" ht="15" customHeight="1">
      <c r="B209" s="253"/>
      <c r="C209" s="230"/>
      <c r="D209" s="230"/>
      <c r="E209" s="230"/>
      <c r="F209" s="251" t="s">
        <v>5446</v>
      </c>
      <c r="G209" s="230"/>
      <c r="H209" s="350" t="s">
        <v>5447</v>
      </c>
      <c r="I209" s="350"/>
      <c r="J209" s="350"/>
      <c r="K209" s="276"/>
    </row>
    <row r="210" spans="2:11" s="1" customFormat="1" ht="15" customHeight="1">
      <c r="B210" s="253"/>
      <c r="C210" s="230"/>
      <c r="D210" s="230"/>
      <c r="E210" s="230"/>
      <c r="F210" s="251" t="s">
        <v>5444</v>
      </c>
      <c r="G210" s="230"/>
      <c r="H210" s="350" t="s">
        <v>5610</v>
      </c>
      <c r="I210" s="350"/>
      <c r="J210" s="350"/>
      <c r="K210" s="276"/>
    </row>
    <row r="211" spans="2:11" s="1" customFormat="1" ht="15" customHeight="1">
      <c r="B211" s="294"/>
      <c r="C211" s="230"/>
      <c r="D211" s="230"/>
      <c r="E211" s="230"/>
      <c r="F211" s="251" t="s">
        <v>5448</v>
      </c>
      <c r="G211" s="289"/>
      <c r="H211" s="351" t="s">
        <v>5449</v>
      </c>
      <c r="I211" s="351"/>
      <c r="J211" s="351"/>
      <c r="K211" s="295"/>
    </row>
    <row r="212" spans="2:11" s="1" customFormat="1" ht="15" customHeight="1">
      <c r="B212" s="294"/>
      <c r="C212" s="230"/>
      <c r="D212" s="230"/>
      <c r="E212" s="230"/>
      <c r="F212" s="251" t="s">
        <v>5450</v>
      </c>
      <c r="G212" s="289"/>
      <c r="H212" s="351" t="s">
        <v>3420</v>
      </c>
      <c r="I212" s="351"/>
      <c r="J212" s="351"/>
      <c r="K212" s="295"/>
    </row>
    <row r="213" spans="2:11" s="1" customFormat="1" ht="15" customHeight="1">
      <c r="B213" s="294"/>
      <c r="C213" s="230"/>
      <c r="D213" s="230"/>
      <c r="E213" s="230"/>
      <c r="F213" s="251"/>
      <c r="G213" s="289"/>
      <c r="H213" s="280"/>
      <c r="I213" s="280"/>
      <c r="J213" s="280"/>
      <c r="K213" s="295"/>
    </row>
    <row r="214" spans="2:11" s="1" customFormat="1" ht="15" customHeight="1">
      <c r="B214" s="294"/>
      <c r="C214" s="230" t="s">
        <v>5573</v>
      </c>
      <c r="D214" s="230"/>
      <c r="E214" s="230"/>
      <c r="F214" s="251">
        <v>1</v>
      </c>
      <c r="G214" s="289"/>
      <c r="H214" s="351" t="s">
        <v>5611</v>
      </c>
      <c r="I214" s="351"/>
      <c r="J214" s="351"/>
      <c r="K214" s="295"/>
    </row>
    <row r="215" spans="2:11" s="1" customFormat="1" ht="15" customHeight="1">
      <c r="B215" s="294"/>
      <c r="C215" s="230"/>
      <c r="D215" s="230"/>
      <c r="E215" s="230"/>
      <c r="F215" s="251">
        <v>2</v>
      </c>
      <c r="G215" s="289"/>
      <c r="H215" s="351" t="s">
        <v>5612</v>
      </c>
      <c r="I215" s="351"/>
      <c r="J215" s="351"/>
      <c r="K215" s="295"/>
    </row>
    <row r="216" spans="2:11" s="1" customFormat="1" ht="15" customHeight="1">
      <c r="B216" s="294"/>
      <c r="C216" s="230"/>
      <c r="D216" s="230"/>
      <c r="E216" s="230"/>
      <c r="F216" s="251">
        <v>3</v>
      </c>
      <c r="G216" s="289"/>
      <c r="H216" s="351" t="s">
        <v>5613</v>
      </c>
      <c r="I216" s="351"/>
      <c r="J216" s="351"/>
      <c r="K216" s="295"/>
    </row>
    <row r="217" spans="2:11" s="1" customFormat="1" ht="15" customHeight="1">
      <c r="B217" s="294"/>
      <c r="C217" s="230"/>
      <c r="D217" s="230"/>
      <c r="E217" s="230"/>
      <c r="F217" s="251">
        <v>4</v>
      </c>
      <c r="G217" s="289"/>
      <c r="H217" s="351" t="s">
        <v>5614</v>
      </c>
      <c r="I217" s="351"/>
      <c r="J217" s="351"/>
      <c r="K217" s="295"/>
    </row>
    <row r="218" spans="2:11" s="1" customFormat="1" ht="12.75" customHeight="1">
      <c r="B218" s="296"/>
      <c r="C218" s="297"/>
      <c r="D218" s="297"/>
      <c r="E218" s="297"/>
      <c r="F218" s="297"/>
      <c r="G218" s="297"/>
      <c r="H218" s="297"/>
      <c r="I218" s="297"/>
      <c r="J218" s="297"/>
      <c r="K218" s="298"/>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6" t="s">
        <v>6</v>
      </c>
      <c r="M2" s="311"/>
      <c r="N2" s="311"/>
      <c r="O2" s="311"/>
      <c r="P2" s="311"/>
      <c r="Q2" s="311"/>
      <c r="R2" s="311"/>
      <c r="S2" s="311"/>
      <c r="T2" s="311"/>
      <c r="U2" s="311"/>
      <c r="V2" s="311"/>
      <c r="AT2" s="19" t="s">
        <v>79</v>
      </c>
    </row>
    <row r="3" spans="2:46" s="1" customFormat="1" ht="6.9" customHeight="1">
      <c r="B3" s="20"/>
      <c r="C3" s="21"/>
      <c r="D3" s="21"/>
      <c r="E3" s="21"/>
      <c r="F3" s="21"/>
      <c r="G3" s="21"/>
      <c r="H3" s="21"/>
      <c r="I3" s="21"/>
      <c r="J3" s="21"/>
      <c r="K3" s="21"/>
      <c r="L3" s="22"/>
      <c r="AT3" s="19" t="s">
        <v>80</v>
      </c>
    </row>
    <row r="4" spans="2:46" s="1" customFormat="1" ht="24.9" customHeight="1">
      <c r="B4" s="22"/>
      <c r="D4" s="23" t="s">
        <v>125</v>
      </c>
      <c r="L4" s="22"/>
      <c r="M4" s="95" t="s">
        <v>11</v>
      </c>
      <c r="AT4" s="19" t="s">
        <v>4</v>
      </c>
    </row>
    <row r="5" spans="2:12" s="1" customFormat="1" ht="6.9"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1:31" s="2" customFormat="1" ht="12" customHeight="1">
      <c r="A8" s="34"/>
      <c r="B8" s="35"/>
      <c r="C8" s="34"/>
      <c r="D8" s="29" t="s">
        <v>126</v>
      </c>
      <c r="E8" s="34"/>
      <c r="F8" s="34"/>
      <c r="G8" s="34"/>
      <c r="H8" s="34"/>
      <c r="I8" s="34"/>
      <c r="J8" s="34"/>
      <c r="K8" s="34"/>
      <c r="L8" s="96"/>
      <c r="S8" s="34"/>
      <c r="T8" s="34"/>
      <c r="U8" s="34"/>
      <c r="V8" s="34"/>
      <c r="W8" s="34"/>
      <c r="X8" s="34"/>
      <c r="Y8" s="34"/>
      <c r="Z8" s="34"/>
      <c r="AA8" s="34"/>
      <c r="AB8" s="34"/>
      <c r="AC8" s="34"/>
      <c r="AD8" s="34"/>
      <c r="AE8" s="34"/>
    </row>
    <row r="9" spans="1:31" s="2" customFormat="1" ht="16.5" customHeight="1">
      <c r="A9" s="34"/>
      <c r="B9" s="35"/>
      <c r="C9" s="34"/>
      <c r="D9" s="34"/>
      <c r="E9" s="304" t="s">
        <v>127</v>
      </c>
      <c r="F9" s="344"/>
      <c r="G9" s="344"/>
      <c r="H9" s="344"/>
      <c r="I9" s="34"/>
      <c r="J9" s="34"/>
      <c r="K9" s="34"/>
      <c r="L9" s="96"/>
      <c r="S9" s="34"/>
      <c r="T9" s="34"/>
      <c r="U9" s="34"/>
      <c r="V9" s="34"/>
      <c r="W9" s="34"/>
      <c r="X9" s="34"/>
      <c r="Y9" s="34"/>
      <c r="Z9" s="34"/>
      <c r="AA9" s="34"/>
      <c r="AB9" s="34"/>
      <c r="AC9" s="34"/>
      <c r="AD9" s="34"/>
      <c r="AE9" s="34"/>
    </row>
    <row r="10" spans="1:31" s="2" customFormat="1" ht="10.2">
      <c r="A10" s="34"/>
      <c r="B10" s="35"/>
      <c r="C10" s="34"/>
      <c r="D10" s="34"/>
      <c r="E10" s="34"/>
      <c r="F10" s="34"/>
      <c r="G10" s="34"/>
      <c r="H10" s="34"/>
      <c r="I10" s="34"/>
      <c r="J10" s="34"/>
      <c r="K10" s="34"/>
      <c r="L10" s="96"/>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29" t="s">
        <v>20</v>
      </c>
      <c r="J11" s="27" t="s">
        <v>3</v>
      </c>
      <c r="K11" s="34"/>
      <c r="L11" s="96"/>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29" t="s">
        <v>23</v>
      </c>
      <c r="J12" s="52" t="str">
        <f>'Rekapitulace stavby'!AN8</f>
        <v>7. 11. 2021</v>
      </c>
      <c r="K12" s="34"/>
      <c r="L12" s="96"/>
      <c r="S12" s="34"/>
      <c r="T12" s="34"/>
      <c r="U12" s="34"/>
      <c r="V12" s="34"/>
      <c r="W12" s="34"/>
      <c r="X12" s="34"/>
      <c r="Y12" s="34"/>
      <c r="Z12" s="34"/>
      <c r="AA12" s="34"/>
      <c r="AB12" s="34"/>
      <c r="AC12" s="34"/>
      <c r="AD12" s="34"/>
      <c r="AE12" s="34"/>
    </row>
    <row r="13" spans="1:31" s="2" customFormat="1" ht="10.8" customHeight="1">
      <c r="A13" s="34"/>
      <c r="B13" s="35"/>
      <c r="C13" s="34"/>
      <c r="D13" s="34"/>
      <c r="E13" s="34"/>
      <c r="F13" s="34"/>
      <c r="G13" s="34"/>
      <c r="H13" s="34"/>
      <c r="I13" s="34"/>
      <c r="J13" s="34"/>
      <c r="K13" s="34"/>
      <c r="L13" s="96"/>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29" t="s">
        <v>26</v>
      </c>
      <c r="J14" s="27" t="s">
        <v>3</v>
      </c>
      <c r="K14" s="34"/>
      <c r="L14" s="96"/>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29" t="s">
        <v>28</v>
      </c>
      <c r="J15" s="27" t="s">
        <v>3</v>
      </c>
      <c r="K15" s="34"/>
      <c r="L15" s="96"/>
      <c r="S15" s="34"/>
      <c r="T15" s="34"/>
      <c r="U15" s="34"/>
      <c r="V15" s="34"/>
      <c r="W15" s="34"/>
      <c r="X15" s="34"/>
      <c r="Y15" s="34"/>
      <c r="Z15" s="34"/>
      <c r="AA15" s="34"/>
      <c r="AB15" s="34"/>
      <c r="AC15" s="34"/>
      <c r="AD15" s="34"/>
      <c r="AE15" s="34"/>
    </row>
    <row r="16" spans="1:31" s="2" customFormat="1" ht="6.9" customHeight="1">
      <c r="A16" s="34"/>
      <c r="B16" s="35"/>
      <c r="C16" s="34"/>
      <c r="D16" s="34"/>
      <c r="E16" s="34"/>
      <c r="F16" s="34"/>
      <c r="G16" s="34"/>
      <c r="H16" s="34"/>
      <c r="I16" s="34"/>
      <c r="J16" s="34"/>
      <c r="K16" s="34"/>
      <c r="L16" s="96"/>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29" t="s">
        <v>26</v>
      </c>
      <c r="J17" s="30" t="str">
        <f>'Rekapitulace stavby'!AN13</f>
        <v>Vyplň údaj</v>
      </c>
      <c r="K17" s="34"/>
      <c r="L17" s="96"/>
      <c r="S17" s="34"/>
      <c r="T17" s="34"/>
      <c r="U17" s="34"/>
      <c r="V17" s="34"/>
      <c r="W17" s="34"/>
      <c r="X17" s="34"/>
      <c r="Y17" s="34"/>
      <c r="Z17" s="34"/>
      <c r="AA17" s="34"/>
      <c r="AB17" s="34"/>
      <c r="AC17" s="34"/>
      <c r="AD17" s="34"/>
      <c r="AE17" s="34"/>
    </row>
    <row r="18" spans="1:31" s="2" customFormat="1" ht="18" customHeight="1">
      <c r="A18" s="34"/>
      <c r="B18" s="35"/>
      <c r="C18" s="34"/>
      <c r="D18" s="34"/>
      <c r="E18" s="345" t="str">
        <f>'Rekapitulace stavby'!E14</f>
        <v>Vyplň údaj</v>
      </c>
      <c r="F18" s="310"/>
      <c r="G18" s="310"/>
      <c r="H18" s="310"/>
      <c r="I18" s="29" t="s">
        <v>28</v>
      </c>
      <c r="J18" s="30" t="str">
        <f>'Rekapitulace stavby'!AN14</f>
        <v>Vyplň údaj</v>
      </c>
      <c r="K18" s="34"/>
      <c r="L18" s="96"/>
      <c r="S18" s="34"/>
      <c r="T18" s="34"/>
      <c r="U18" s="34"/>
      <c r="V18" s="34"/>
      <c r="W18" s="34"/>
      <c r="X18" s="34"/>
      <c r="Y18" s="34"/>
      <c r="Z18" s="34"/>
      <c r="AA18" s="34"/>
      <c r="AB18" s="34"/>
      <c r="AC18" s="34"/>
      <c r="AD18" s="34"/>
      <c r="AE18" s="34"/>
    </row>
    <row r="19" spans="1:31" s="2" customFormat="1" ht="6.9" customHeight="1">
      <c r="A19" s="34"/>
      <c r="B19" s="35"/>
      <c r="C19" s="34"/>
      <c r="D19" s="34"/>
      <c r="E19" s="34"/>
      <c r="F19" s="34"/>
      <c r="G19" s="34"/>
      <c r="H19" s="34"/>
      <c r="I19" s="34"/>
      <c r="J19" s="34"/>
      <c r="K19" s="34"/>
      <c r="L19" s="96"/>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29" t="s">
        <v>26</v>
      </c>
      <c r="J20" s="27" t="s">
        <v>3</v>
      </c>
      <c r="K20" s="34"/>
      <c r="L20" s="96"/>
      <c r="S20" s="34"/>
      <c r="T20" s="34"/>
      <c r="U20" s="34"/>
      <c r="V20" s="34"/>
      <c r="W20" s="34"/>
      <c r="X20" s="34"/>
      <c r="Y20" s="34"/>
      <c r="Z20" s="34"/>
      <c r="AA20" s="34"/>
      <c r="AB20" s="34"/>
      <c r="AC20" s="34"/>
      <c r="AD20" s="34"/>
      <c r="AE20" s="34"/>
    </row>
    <row r="21" spans="1:31" s="2" customFormat="1" ht="18" customHeight="1">
      <c r="A21" s="34"/>
      <c r="B21" s="35"/>
      <c r="C21" s="34"/>
      <c r="D21" s="34"/>
      <c r="E21" s="27" t="s">
        <v>32</v>
      </c>
      <c r="F21" s="34"/>
      <c r="G21" s="34"/>
      <c r="H21" s="34"/>
      <c r="I21" s="29" t="s">
        <v>28</v>
      </c>
      <c r="J21" s="27" t="s">
        <v>3</v>
      </c>
      <c r="K21" s="34"/>
      <c r="L21" s="96"/>
      <c r="S21" s="34"/>
      <c r="T21" s="34"/>
      <c r="U21" s="34"/>
      <c r="V21" s="34"/>
      <c r="W21" s="34"/>
      <c r="X21" s="34"/>
      <c r="Y21" s="34"/>
      <c r="Z21" s="34"/>
      <c r="AA21" s="34"/>
      <c r="AB21" s="34"/>
      <c r="AC21" s="34"/>
      <c r="AD21" s="34"/>
      <c r="AE21" s="34"/>
    </row>
    <row r="22" spans="1:31" s="2" customFormat="1" ht="6.9" customHeight="1">
      <c r="A22" s="34"/>
      <c r="B22" s="35"/>
      <c r="C22" s="34"/>
      <c r="D22" s="34"/>
      <c r="E22" s="34"/>
      <c r="F22" s="34"/>
      <c r="G22" s="34"/>
      <c r="H22" s="34"/>
      <c r="I22" s="34"/>
      <c r="J22" s="34"/>
      <c r="K22" s="34"/>
      <c r="L22" s="96"/>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29" t="s">
        <v>26</v>
      </c>
      <c r="J23" s="27" t="str">
        <f>IF('Rekapitulace stavby'!AN19="","",'Rekapitulace stavby'!AN19)</f>
        <v/>
      </c>
      <c r="K23" s="34"/>
      <c r="L23" s="96"/>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29" t="s">
        <v>28</v>
      </c>
      <c r="J24" s="27" t="str">
        <f>IF('Rekapitulace stavby'!AN20="","",'Rekapitulace stavby'!AN20)</f>
        <v/>
      </c>
      <c r="K24" s="34"/>
      <c r="L24" s="96"/>
      <c r="S24" s="34"/>
      <c r="T24" s="34"/>
      <c r="U24" s="34"/>
      <c r="V24" s="34"/>
      <c r="W24" s="34"/>
      <c r="X24" s="34"/>
      <c r="Y24" s="34"/>
      <c r="Z24" s="34"/>
      <c r="AA24" s="34"/>
      <c r="AB24" s="34"/>
      <c r="AC24" s="34"/>
      <c r="AD24" s="34"/>
      <c r="AE24" s="34"/>
    </row>
    <row r="25" spans="1:31" s="2" customFormat="1" ht="6.9" customHeight="1">
      <c r="A25" s="34"/>
      <c r="B25" s="35"/>
      <c r="C25" s="34"/>
      <c r="D25" s="34"/>
      <c r="E25" s="34"/>
      <c r="F25" s="34"/>
      <c r="G25" s="34"/>
      <c r="H25" s="34"/>
      <c r="I25" s="34"/>
      <c r="J25" s="34"/>
      <c r="K25" s="34"/>
      <c r="L25" s="96"/>
      <c r="S25" s="34"/>
      <c r="T25" s="34"/>
      <c r="U25" s="34"/>
      <c r="V25" s="34"/>
      <c r="W25" s="34"/>
      <c r="X25" s="34"/>
      <c r="Y25" s="34"/>
      <c r="Z25" s="34"/>
      <c r="AA25" s="34"/>
      <c r="AB25" s="34"/>
      <c r="AC25" s="34"/>
      <c r="AD25" s="34"/>
      <c r="AE25" s="34"/>
    </row>
    <row r="26" spans="1:31" s="2" customFormat="1" ht="12" customHeight="1">
      <c r="A26" s="34"/>
      <c r="B26" s="35"/>
      <c r="C26" s="34"/>
      <c r="D26" s="29" t="s">
        <v>36</v>
      </c>
      <c r="E26" s="34"/>
      <c r="F26" s="34"/>
      <c r="G26" s="34"/>
      <c r="H26" s="34"/>
      <c r="I26" s="34"/>
      <c r="J26" s="34"/>
      <c r="K26" s="34"/>
      <c r="L26" s="96"/>
      <c r="S26" s="34"/>
      <c r="T26" s="34"/>
      <c r="U26" s="34"/>
      <c r="V26" s="34"/>
      <c r="W26" s="34"/>
      <c r="X26" s="34"/>
      <c r="Y26" s="34"/>
      <c r="Z26" s="34"/>
      <c r="AA26" s="34"/>
      <c r="AB26" s="34"/>
      <c r="AC26" s="34"/>
      <c r="AD26" s="34"/>
      <c r="AE26" s="34"/>
    </row>
    <row r="27" spans="1:31" s="8" customFormat="1" ht="16.5" customHeight="1">
      <c r="A27" s="97"/>
      <c r="B27" s="98"/>
      <c r="C27" s="97"/>
      <c r="D27" s="97"/>
      <c r="E27" s="315" t="s">
        <v>3</v>
      </c>
      <c r="F27" s="315"/>
      <c r="G27" s="315"/>
      <c r="H27" s="315"/>
      <c r="I27" s="97"/>
      <c r="J27" s="97"/>
      <c r="K27" s="97"/>
      <c r="L27" s="99"/>
      <c r="S27" s="97"/>
      <c r="T27" s="97"/>
      <c r="U27" s="97"/>
      <c r="V27" s="97"/>
      <c r="W27" s="97"/>
      <c r="X27" s="97"/>
      <c r="Y27" s="97"/>
      <c r="Z27" s="97"/>
      <c r="AA27" s="97"/>
      <c r="AB27" s="97"/>
      <c r="AC27" s="97"/>
      <c r="AD27" s="97"/>
      <c r="AE27" s="97"/>
    </row>
    <row r="28" spans="1:31" s="2" customFormat="1" ht="6.9" customHeight="1">
      <c r="A28" s="34"/>
      <c r="B28" s="35"/>
      <c r="C28" s="34"/>
      <c r="D28" s="34"/>
      <c r="E28" s="34"/>
      <c r="F28" s="34"/>
      <c r="G28" s="34"/>
      <c r="H28" s="34"/>
      <c r="I28" s="34"/>
      <c r="J28" s="34"/>
      <c r="K28" s="34"/>
      <c r="L28" s="96"/>
      <c r="S28" s="34"/>
      <c r="T28" s="34"/>
      <c r="U28" s="34"/>
      <c r="V28" s="34"/>
      <c r="W28" s="34"/>
      <c r="X28" s="34"/>
      <c r="Y28" s="34"/>
      <c r="Z28" s="34"/>
      <c r="AA28" s="34"/>
      <c r="AB28" s="34"/>
      <c r="AC28" s="34"/>
      <c r="AD28" s="34"/>
      <c r="AE28" s="34"/>
    </row>
    <row r="29" spans="1:31" s="2" customFormat="1" ht="6.9" customHeight="1">
      <c r="A29" s="34"/>
      <c r="B29" s="35"/>
      <c r="C29" s="34"/>
      <c r="D29" s="63"/>
      <c r="E29" s="63"/>
      <c r="F29" s="63"/>
      <c r="G29" s="63"/>
      <c r="H29" s="63"/>
      <c r="I29" s="63"/>
      <c r="J29" s="63"/>
      <c r="K29" s="63"/>
      <c r="L29" s="96"/>
      <c r="S29" s="34"/>
      <c r="T29" s="34"/>
      <c r="U29" s="34"/>
      <c r="V29" s="34"/>
      <c r="W29" s="34"/>
      <c r="X29" s="34"/>
      <c r="Y29" s="34"/>
      <c r="Z29" s="34"/>
      <c r="AA29" s="34"/>
      <c r="AB29" s="34"/>
      <c r="AC29" s="34"/>
      <c r="AD29" s="34"/>
      <c r="AE29" s="34"/>
    </row>
    <row r="30" spans="1:31" s="2" customFormat="1" ht="25.35" customHeight="1">
      <c r="A30" s="34"/>
      <c r="B30" s="35"/>
      <c r="C30" s="34"/>
      <c r="D30" s="100" t="s">
        <v>38</v>
      </c>
      <c r="E30" s="34"/>
      <c r="F30" s="34"/>
      <c r="G30" s="34"/>
      <c r="H30" s="34"/>
      <c r="I30" s="34"/>
      <c r="J30" s="68">
        <f>ROUND(J86,2)</f>
        <v>0</v>
      </c>
      <c r="K30" s="34"/>
      <c r="L30" s="96"/>
      <c r="S30" s="34"/>
      <c r="T30" s="34"/>
      <c r="U30" s="34"/>
      <c r="V30" s="34"/>
      <c r="W30" s="34"/>
      <c r="X30" s="34"/>
      <c r="Y30" s="34"/>
      <c r="Z30" s="34"/>
      <c r="AA30" s="34"/>
      <c r="AB30" s="34"/>
      <c r="AC30" s="34"/>
      <c r="AD30" s="34"/>
      <c r="AE30" s="34"/>
    </row>
    <row r="31" spans="1:31" s="2" customFormat="1" ht="6.9"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14.4" customHeight="1">
      <c r="A32" s="34"/>
      <c r="B32" s="35"/>
      <c r="C32" s="34"/>
      <c r="D32" s="34"/>
      <c r="E32" s="34"/>
      <c r="F32" s="38" t="s">
        <v>40</v>
      </c>
      <c r="G32" s="34"/>
      <c r="H32" s="34"/>
      <c r="I32" s="38" t="s">
        <v>39</v>
      </c>
      <c r="J32" s="38" t="s">
        <v>41</v>
      </c>
      <c r="K32" s="34"/>
      <c r="L32" s="96"/>
      <c r="S32" s="34"/>
      <c r="T32" s="34"/>
      <c r="U32" s="34"/>
      <c r="V32" s="34"/>
      <c r="W32" s="34"/>
      <c r="X32" s="34"/>
      <c r="Y32" s="34"/>
      <c r="Z32" s="34"/>
      <c r="AA32" s="34"/>
      <c r="AB32" s="34"/>
      <c r="AC32" s="34"/>
      <c r="AD32" s="34"/>
      <c r="AE32" s="34"/>
    </row>
    <row r="33" spans="1:31" s="2" customFormat="1" ht="14.4" customHeight="1">
      <c r="A33" s="34"/>
      <c r="B33" s="35"/>
      <c r="C33" s="34"/>
      <c r="D33" s="101" t="s">
        <v>42</v>
      </c>
      <c r="E33" s="29" t="s">
        <v>43</v>
      </c>
      <c r="F33" s="102">
        <f>ROUND((SUM(BE86:BE161)),2)</f>
        <v>0</v>
      </c>
      <c r="G33" s="34"/>
      <c r="H33" s="34"/>
      <c r="I33" s="103">
        <v>0.21</v>
      </c>
      <c r="J33" s="102">
        <f>ROUND(((SUM(BE86:BE161))*I33),2)</f>
        <v>0</v>
      </c>
      <c r="K33" s="34"/>
      <c r="L33" s="96"/>
      <c r="S33" s="34"/>
      <c r="T33" s="34"/>
      <c r="U33" s="34"/>
      <c r="V33" s="34"/>
      <c r="W33" s="34"/>
      <c r="X33" s="34"/>
      <c r="Y33" s="34"/>
      <c r="Z33" s="34"/>
      <c r="AA33" s="34"/>
      <c r="AB33" s="34"/>
      <c r="AC33" s="34"/>
      <c r="AD33" s="34"/>
      <c r="AE33" s="34"/>
    </row>
    <row r="34" spans="1:31" s="2" customFormat="1" ht="14.4" customHeight="1">
      <c r="A34" s="34"/>
      <c r="B34" s="35"/>
      <c r="C34" s="34"/>
      <c r="D34" s="34"/>
      <c r="E34" s="29" t="s">
        <v>44</v>
      </c>
      <c r="F34" s="102">
        <f>ROUND((SUM(BF86:BF161)),2)</f>
        <v>0</v>
      </c>
      <c r="G34" s="34"/>
      <c r="H34" s="34"/>
      <c r="I34" s="103">
        <v>0.15</v>
      </c>
      <c r="J34" s="102">
        <f>ROUND(((SUM(BF86:BF161))*I34),2)</f>
        <v>0</v>
      </c>
      <c r="K34" s="34"/>
      <c r="L34" s="96"/>
      <c r="S34" s="34"/>
      <c r="T34" s="34"/>
      <c r="U34" s="34"/>
      <c r="V34" s="34"/>
      <c r="W34" s="34"/>
      <c r="X34" s="34"/>
      <c r="Y34" s="34"/>
      <c r="Z34" s="34"/>
      <c r="AA34" s="34"/>
      <c r="AB34" s="34"/>
      <c r="AC34" s="34"/>
      <c r="AD34" s="34"/>
      <c r="AE34" s="34"/>
    </row>
    <row r="35" spans="1:31" s="2" customFormat="1" ht="14.4" customHeight="1" hidden="1">
      <c r="A35" s="34"/>
      <c r="B35" s="35"/>
      <c r="C35" s="34"/>
      <c r="D35" s="34"/>
      <c r="E35" s="29" t="s">
        <v>45</v>
      </c>
      <c r="F35" s="102">
        <f>ROUND((SUM(BG86:BG161)),2)</f>
        <v>0</v>
      </c>
      <c r="G35" s="34"/>
      <c r="H35" s="34"/>
      <c r="I35" s="103">
        <v>0.21</v>
      </c>
      <c r="J35" s="102">
        <f>0</f>
        <v>0</v>
      </c>
      <c r="K35" s="34"/>
      <c r="L35" s="96"/>
      <c r="S35" s="34"/>
      <c r="T35" s="34"/>
      <c r="U35" s="34"/>
      <c r="V35" s="34"/>
      <c r="W35" s="34"/>
      <c r="X35" s="34"/>
      <c r="Y35" s="34"/>
      <c r="Z35" s="34"/>
      <c r="AA35" s="34"/>
      <c r="AB35" s="34"/>
      <c r="AC35" s="34"/>
      <c r="AD35" s="34"/>
      <c r="AE35" s="34"/>
    </row>
    <row r="36" spans="1:31" s="2" customFormat="1" ht="14.4" customHeight="1" hidden="1">
      <c r="A36" s="34"/>
      <c r="B36" s="35"/>
      <c r="C36" s="34"/>
      <c r="D36" s="34"/>
      <c r="E36" s="29" t="s">
        <v>46</v>
      </c>
      <c r="F36" s="102">
        <f>ROUND((SUM(BH86:BH161)),2)</f>
        <v>0</v>
      </c>
      <c r="G36" s="34"/>
      <c r="H36" s="34"/>
      <c r="I36" s="103">
        <v>0.15</v>
      </c>
      <c r="J36" s="102">
        <f>0</f>
        <v>0</v>
      </c>
      <c r="K36" s="34"/>
      <c r="L36" s="96"/>
      <c r="S36" s="34"/>
      <c r="T36" s="34"/>
      <c r="U36" s="34"/>
      <c r="V36" s="34"/>
      <c r="W36" s="34"/>
      <c r="X36" s="34"/>
      <c r="Y36" s="34"/>
      <c r="Z36" s="34"/>
      <c r="AA36" s="34"/>
      <c r="AB36" s="34"/>
      <c r="AC36" s="34"/>
      <c r="AD36" s="34"/>
      <c r="AE36" s="34"/>
    </row>
    <row r="37" spans="1:31" s="2" customFormat="1" ht="14.4" customHeight="1" hidden="1">
      <c r="A37" s="34"/>
      <c r="B37" s="35"/>
      <c r="C37" s="34"/>
      <c r="D37" s="34"/>
      <c r="E37" s="29" t="s">
        <v>47</v>
      </c>
      <c r="F37" s="102">
        <f>ROUND((SUM(BI86:BI161)),2)</f>
        <v>0</v>
      </c>
      <c r="G37" s="34"/>
      <c r="H37" s="34"/>
      <c r="I37" s="103">
        <v>0</v>
      </c>
      <c r="J37" s="102">
        <f>0</f>
        <v>0</v>
      </c>
      <c r="K37" s="34"/>
      <c r="L37" s="96"/>
      <c r="S37" s="34"/>
      <c r="T37" s="34"/>
      <c r="U37" s="34"/>
      <c r="V37" s="34"/>
      <c r="W37" s="34"/>
      <c r="X37" s="34"/>
      <c r="Y37" s="34"/>
      <c r="Z37" s="34"/>
      <c r="AA37" s="34"/>
      <c r="AB37" s="34"/>
      <c r="AC37" s="34"/>
      <c r="AD37" s="34"/>
      <c r="AE37" s="34"/>
    </row>
    <row r="38" spans="1:31" s="2" customFormat="1" ht="6.9" customHeight="1">
      <c r="A38" s="34"/>
      <c r="B38" s="35"/>
      <c r="C38" s="34"/>
      <c r="D38" s="34"/>
      <c r="E38" s="34"/>
      <c r="F38" s="34"/>
      <c r="G38" s="34"/>
      <c r="H38" s="34"/>
      <c r="I38" s="34"/>
      <c r="J38" s="34"/>
      <c r="K38" s="34"/>
      <c r="L38" s="96"/>
      <c r="S38" s="34"/>
      <c r="T38" s="34"/>
      <c r="U38" s="34"/>
      <c r="V38" s="34"/>
      <c r="W38" s="34"/>
      <c r="X38" s="34"/>
      <c r="Y38" s="34"/>
      <c r="Z38" s="34"/>
      <c r="AA38" s="34"/>
      <c r="AB38" s="34"/>
      <c r="AC38" s="34"/>
      <c r="AD38" s="34"/>
      <c r="AE38" s="34"/>
    </row>
    <row r="39" spans="1:31" s="2" customFormat="1" ht="25.35" customHeight="1">
      <c r="A39" s="34"/>
      <c r="B39" s="35"/>
      <c r="C39" s="104"/>
      <c r="D39" s="105" t="s">
        <v>48</v>
      </c>
      <c r="E39" s="57"/>
      <c r="F39" s="57"/>
      <c r="G39" s="106" t="s">
        <v>49</v>
      </c>
      <c r="H39" s="107" t="s">
        <v>50</v>
      </c>
      <c r="I39" s="57"/>
      <c r="J39" s="108">
        <f>SUM(J30:J37)</f>
        <v>0</v>
      </c>
      <c r="K39" s="109"/>
      <c r="L39" s="96"/>
      <c r="S39" s="34"/>
      <c r="T39" s="34"/>
      <c r="U39" s="34"/>
      <c r="V39" s="34"/>
      <c r="W39" s="34"/>
      <c r="X39" s="34"/>
      <c r="Y39" s="34"/>
      <c r="Z39" s="34"/>
      <c r="AA39" s="34"/>
      <c r="AB39" s="34"/>
      <c r="AC39" s="34"/>
      <c r="AD39" s="34"/>
      <c r="AE39" s="34"/>
    </row>
    <row r="40" spans="1:31" s="2" customFormat="1" ht="14.4" customHeight="1">
      <c r="A40" s="34"/>
      <c r="B40" s="44"/>
      <c r="C40" s="45"/>
      <c r="D40" s="45"/>
      <c r="E40" s="45"/>
      <c r="F40" s="45"/>
      <c r="G40" s="45"/>
      <c r="H40" s="45"/>
      <c r="I40" s="45"/>
      <c r="J40" s="45"/>
      <c r="K40" s="45"/>
      <c r="L40" s="96"/>
      <c r="S40" s="34"/>
      <c r="T40" s="34"/>
      <c r="U40" s="34"/>
      <c r="V40" s="34"/>
      <c r="W40" s="34"/>
      <c r="X40" s="34"/>
      <c r="Y40" s="34"/>
      <c r="Z40" s="34"/>
      <c r="AA40" s="34"/>
      <c r="AB40" s="34"/>
      <c r="AC40" s="34"/>
      <c r="AD40" s="34"/>
      <c r="AE40" s="34"/>
    </row>
    <row r="44" spans="1:31" s="2" customFormat="1" ht="6.9" customHeight="1">
      <c r="A44" s="34"/>
      <c r="B44" s="46"/>
      <c r="C44" s="47"/>
      <c r="D44" s="47"/>
      <c r="E44" s="47"/>
      <c r="F44" s="47"/>
      <c r="G44" s="47"/>
      <c r="H44" s="47"/>
      <c r="I44" s="47"/>
      <c r="J44" s="47"/>
      <c r="K44" s="47"/>
      <c r="L44" s="96"/>
      <c r="S44" s="34"/>
      <c r="T44" s="34"/>
      <c r="U44" s="34"/>
      <c r="V44" s="34"/>
      <c r="W44" s="34"/>
      <c r="X44" s="34"/>
      <c r="Y44" s="34"/>
      <c r="Z44" s="34"/>
      <c r="AA44" s="34"/>
      <c r="AB44" s="34"/>
      <c r="AC44" s="34"/>
      <c r="AD44" s="34"/>
      <c r="AE44" s="34"/>
    </row>
    <row r="45" spans="1:31" s="2" customFormat="1" ht="24.9" customHeight="1">
      <c r="A45" s="34"/>
      <c r="B45" s="35"/>
      <c r="C45" s="23" t="s">
        <v>128</v>
      </c>
      <c r="D45" s="34"/>
      <c r="E45" s="34"/>
      <c r="F45" s="34"/>
      <c r="G45" s="34"/>
      <c r="H45" s="34"/>
      <c r="I45" s="34"/>
      <c r="J45" s="34"/>
      <c r="K45" s="34"/>
      <c r="L45" s="96"/>
      <c r="S45" s="34"/>
      <c r="T45" s="34"/>
      <c r="U45" s="34"/>
      <c r="V45" s="34"/>
      <c r="W45" s="34"/>
      <c r="X45" s="34"/>
      <c r="Y45" s="34"/>
      <c r="Z45" s="34"/>
      <c r="AA45" s="34"/>
      <c r="AB45" s="34"/>
      <c r="AC45" s="34"/>
      <c r="AD45" s="34"/>
      <c r="AE45" s="34"/>
    </row>
    <row r="46" spans="1:31" s="2" customFormat="1" ht="6.9" customHeight="1">
      <c r="A46" s="34"/>
      <c r="B46" s="35"/>
      <c r="C46" s="34"/>
      <c r="D46" s="34"/>
      <c r="E46" s="34"/>
      <c r="F46" s="34"/>
      <c r="G46" s="34"/>
      <c r="H46" s="34"/>
      <c r="I46" s="34"/>
      <c r="J46" s="34"/>
      <c r="K46" s="34"/>
      <c r="L46" s="96"/>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16.5" customHeight="1">
      <c r="A48" s="34"/>
      <c r="B48" s="35"/>
      <c r="C48" s="34"/>
      <c r="D48" s="34"/>
      <c r="E48" s="342" t="str">
        <f>E7</f>
        <v>Nové dialyzační středisko</v>
      </c>
      <c r="F48" s="343"/>
      <c r="G48" s="343"/>
      <c r="H48" s="343"/>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126</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04" t="str">
        <f>E9</f>
        <v>0 - Demolice</v>
      </c>
      <c r="F50" s="344"/>
      <c r="G50" s="344"/>
      <c r="H50" s="344"/>
      <c r="I50" s="34"/>
      <c r="J50" s="34"/>
      <c r="K50" s="34"/>
      <c r="L50" s="96"/>
      <c r="S50" s="34"/>
      <c r="T50" s="34"/>
      <c r="U50" s="34"/>
      <c r="V50" s="34"/>
      <c r="W50" s="34"/>
      <c r="X50" s="34"/>
      <c r="Y50" s="34"/>
      <c r="Z50" s="34"/>
      <c r="AA50" s="34"/>
      <c r="AB50" s="34"/>
      <c r="AC50" s="34"/>
      <c r="AD50" s="34"/>
      <c r="AE50" s="34"/>
    </row>
    <row r="51" spans="1:31" s="2" customFormat="1" ht="6.9" customHeight="1">
      <c r="A51" s="34"/>
      <c r="B51" s="35"/>
      <c r="C51" s="34"/>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Plzeňská 929, 339 01 Klatovy</v>
      </c>
      <c r="G52" s="34"/>
      <c r="H52" s="34"/>
      <c r="I52" s="29" t="s">
        <v>23</v>
      </c>
      <c r="J52" s="52" t="str">
        <f>IF(J12="","",J12)</f>
        <v>7. 11. 2021</v>
      </c>
      <c r="K52" s="34"/>
      <c r="L52" s="96"/>
      <c r="S52" s="34"/>
      <c r="T52" s="34"/>
      <c r="U52" s="34"/>
      <c r="V52" s="34"/>
      <c r="W52" s="34"/>
      <c r="X52" s="34"/>
      <c r="Y52" s="34"/>
      <c r="Z52" s="34"/>
      <c r="AA52" s="34"/>
      <c r="AB52" s="34"/>
      <c r="AC52" s="34"/>
      <c r="AD52" s="34"/>
      <c r="AE52" s="34"/>
    </row>
    <row r="53" spans="1:31" s="2" customFormat="1" ht="6.9" customHeight="1">
      <c r="A53" s="34"/>
      <c r="B53" s="35"/>
      <c r="C53" s="34"/>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5.15" customHeight="1">
      <c r="A54" s="34"/>
      <c r="B54" s="35"/>
      <c r="C54" s="29" t="s">
        <v>25</v>
      </c>
      <c r="D54" s="34"/>
      <c r="E54" s="34"/>
      <c r="F54" s="27" t="str">
        <f>E15</f>
        <v>Klatovská nemocnice, a. s.</v>
      </c>
      <c r="G54" s="34"/>
      <c r="H54" s="34"/>
      <c r="I54" s="29" t="s">
        <v>31</v>
      </c>
      <c r="J54" s="32" t="str">
        <f>E21</f>
        <v>AGP nova spol. s r.o.</v>
      </c>
      <c r="K54" s="34"/>
      <c r="L54" s="96"/>
      <c r="S54" s="34"/>
      <c r="T54" s="34"/>
      <c r="U54" s="34"/>
      <c r="V54" s="34"/>
      <c r="W54" s="34"/>
      <c r="X54" s="34"/>
      <c r="Y54" s="34"/>
      <c r="Z54" s="34"/>
      <c r="AA54" s="34"/>
      <c r="AB54" s="34"/>
      <c r="AC54" s="34"/>
      <c r="AD54" s="34"/>
      <c r="AE54" s="34"/>
    </row>
    <row r="55" spans="1:31" s="2" customFormat="1" ht="15.15" customHeight="1">
      <c r="A55" s="34"/>
      <c r="B55" s="35"/>
      <c r="C55" s="29" t="s">
        <v>29</v>
      </c>
      <c r="D55" s="34"/>
      <c r="E55" s="34"/>
      <c r="F55" s="27" t="str">
        <f>IF(E18="","",E18)</f>
        <v>Vyplň údaj</v>
      </c>
      <c r="G55" s="34"/>
      <c r="H55" s="34"/>
      <c r="I55" s="29" t="s">
        <v>34</v>
      </c>
      <c r="J55" s="32" t="str">
        <f>E24</f>
        <v xml:space="preserve"> </v>
      </c>
      <c r="K55" s="34"/>
      <c r="L55" s="96"/>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34"/>
      <c r="J56" s="34"/>
      <c r="K56" s="34"/>
      <c r="L56" s="96"/>
      <c r="S56" s="34"/>
      <c r="T56" s="34"/>
      <c r="U56" s="34"/>
      <c r="V56" s="34"/>
      <c r="W56" s="34"/>
      <c r="X56" s="34"/>
      <c r="Y56" s="34"/>
      <c r="Z56" s="34"/>
      <c r="AA56" s="34"/>
      <c r="AB56" s="34"/>
      <c r="AC56" s="34"/>
      <c r="AD56" s="34"/>
      <c r="AE56" s="34"/>
    </row>
    <row r="57" spans="1:31" s="2" customFormat="1" ht="29.25" customHeight="1">
      <c r="A57" s="34"/>
      <c r="B57" s="35"/>
      <c r="C57" s="110" t="s">
        <v>129</v>
      </c>
      <c r="D57" s="104"/>
      <c r="E57" s="104"/>
      <c r="F57" s="104"/>
      <c r="G57" s="104"/>
      <c r="H57" s="104"/>
      <c r="I57" s="104"/>
      <c r="J57" s="111" t="s">
        <v>130</v>
      </c>
      <c r="K57" s="104"/>
      <c r="L57" s="96"/>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34"/>
      <c r="J58" s="34"/>
      <c r="K58" s="34"/>
      <c r="L58" s="96"/>
      <c r="S58" s="34"/>
      <c r="T58" s="34"/>
      <c r="U58" s="34"/>
      <c r="V58" s="34"/>
      <c r="W58" s="34"/>
      <c r="X58" s="34"/>
      <c r="Y58" s="34"/>
      <c r="Z58" s="34"/>
      <c r="AA58" s="34"/>
      <c r="AB58" s="34"/>
      <c r="AC58" s="34"/>
      <c r="AD58" s="34"/>
      <c r="AE58" s="34"/>
    </row>
    <row r="59" spans="1:47" s="2" customFormat="1" ht="22.8" customHeight="1">
      <c r="A59" s="34"/>
      <c r="B59" s="35"/>
      <c r="C59" s="112" t="s">
        <v>70</v>
      </c>
      <c r="D59" s="34"/>
      <c r="E59" s="34"/>
      <c r="F59" s="34"/>
      <c r="G59" s="34"/>
      <c r="H59" s="34"/>
      <c r="I59" s="34"/>
      <c r="J59" s="68">
        <f>J86</f>
        <v>0</v>
      </c>
      <c r="K59" s="34"/>
      <c r="L59" s="96"/>
      <c r="S59" s="34"/>
      <c r="T59" s="34"/>
      <c r="U59" s="34"/>
      <c r="V59" s="34"/>
      <c r="W59" s="34"/>
      <c r="X59" s="34"/>
      <c r="Y59" s="34"/>
      <c r="Z59" s="34"/>
      <c r="AA59" s="34"/>
      <c r="AB59" s="34"/>
      <c r="AC59" s="34"/>
      <c r="AD59" s="34"/>
      <c r="AE59" s="34"/>
      <c r="AU59" s="19" t="s">
        <v>131</v>
      </c>
    </row>
    <row r="60" spans="2:12" s="9" customFormat="1" ht="24.9" customHeight="1">
      <c r="B60" s="113"/>
      <c r="D60" s="114" t="s">
        <v>132</v>
      </c>
      <c r="E60" s="115"/>
      <c r="F60" s="115"/>
      <c r="G60" s="115"/>
      <c r="H60" s="115"/>
      <c r="I60" s="115"/>
      <c r="J60" s="116">
        <f>J87</f>
        <v>0</v>
      </c>
      <c r="L60" s="113"/>
    </row>
    <row r="61" spans="2:12" s="10" customFormat="1" ht="19.95" customHeight="1">
      <c r="B61" s="117"/>
      <c r="D61" s="118" t="s">
        <v>133</v>
      </c>
      <c r="E61" s="119"/>
      <c r="F61" s="119"/>
      <c r="G61" s="119"/>
      <c r="H61" s="119"/>
      <c r="I61" s="119"/>
      <c r="J61" s="120">
        <f>J88</f>
        <v>0</v>
      </c>
      <c r="L61" s="117"/>
    </row>
    <row r="62" spans="2:12" s="10" customFormat="1" ht="19.95" customHeight="1">
      <c r="B62" s="117"/>
      <c r="D62" s="118" t="s">
        <v>134</v>
      </c>
      <c r="E62" s="119"/>
      <c r="F62" s="119"/>
      <c r="G62" s="119"/>
      <c r="H62" s="119"/>
      <c r="I62" s="119"/>
      <c r="J62" s="120">
        <f>J98</f>
        <v>0</v>
      </c>
      <c r="L62" s="117"/>
    </row>
    <row r="63" spans="2:12" s="10" customFormat="1" ht="14.85" customHeight="1">
      <c r="B63" s="117"/>
      <c r="D63" s="118" t="s">
        <v>135</v>
      </c>
      <c r="E63" s="119"/>
      <c r="F63" s="119"/>
      <c r="G63" s="119"/>
      <c r="H63" s="119"/>
      <c r="I63" s="119"/>
      <c r="J63" s="120">
        <f>J99</f>
        <v>0</v>
      </c>
      <c r="L63" s="117"/>
    </row>
    <row r="64" spans="2:12" s="10" customFormat="1" ht="14.85" customHeight="1">
      <c r="B64" s="117"/>
      <c r="D64" s="118" t="s">
        <v>136</v>
      </c>
      <c r="E64" s="119"/>
      <c r="F64" s="119"/>
      <c r="G64" s="119"/>
      <c r="H64" s="119"/>
      <c r="I64" s="119"/>
      <c r="J64" s="120">
        <f>J107</f>
        <v>0</v>
      </c>
      <c r="L64" s="117"/>
    </row>
    <row r="65" spans="2:12" s="10" customFormat="1" ht="14.85" customHeight="1">
      <c r="B65" s="117"/>
      <c r="D65" s="118" t="s">
        <v>137</v>
      </c>
      <c r="E65" s="119"/>
      <c r="F65" s="119"/>
      <c r="G65" s="119"/>
      <c r="H65" s="119"/>
      <c r="I65" s="119"/>
      <c r="J65" s="120">
        <f>J109</f>
        <v>0</v>
      </c>
      <c r="L65" s="117"/>
    </row>
    <row r="66" spans="2:12" s="10" customFormat="1" ht="19.95" customHeight="1">
      <c r="B66" s="117"/>
      <c r="D66" s="118" t="s">
        <v>138</v>
      </c>
      <c r="E66" s="119"/>
      <c r="F66" s="119"/>
      <c r="G66" s="119"/>
      <c r="H66" s="119"/>
      <c r="I66" s="119"/>
      <c r="J66" s="120">
        <f>J143</f>
        <v>0</v>
      </c>
      <c r="L66" s="117"/>
    </row>
    <row r="67" spans="1:31" s="2" customFormat="1" ht="21.75" customHeight="1">
      <c r="A67" s="34"/>
      <c r="B67" s="35"/>
      <c r="C67" s="34"/>
      <c r="D67" s="34"/>
      <c r="E67" s="34"/>
      <c r="F67" s="34"/>
      <c r="G67" s="34"/>
      <c r="H67" s="34"/>
      <c r="I67" s="34"/>
      <c r="J67" s="34"/>
      <c r="K67" s="34"/>
      <c r="L67" s="96"/>
      <c r="S67" s="34"/>
      <c r="T67" s="34"/>
      <c r="U67" s="34"/>
      <c r="V67" s="34"/>
      <c r="W67" s="34"/>
      <c r="X67" s="34"/>
      <c r="Y67" s="34"/>
      <c r="Z67" s="34"/>
      <c r="AA67" s="34"/>
      <c r="AB67" s="34"/>
      <c r="AC67" s="34"/>
      <c r="AD67" s="34"/>
      <c r="AE67" s="34"/>
    </row>
    <row r="68" spans="1:31" s="2" customFormat="1" ht="6.9" customHeight="1">
      <c r="A68" s="34"/>
      <c r="B68" s="44"/>
      <c r="C68" s="45"/>
      <c r="D68" s="45"/>
      <c r="E68" s="45"/>
      <c r="F68" s="45"/>
      <c r="G68" s="45"/>
      <c r="H68" s="45"/>
      <c r="I68" s="45"/>
      <c r="J68" s="45"/>
      <c r="K68" s="45"/>
      <c r="L68" s="96"/>
      <c r="S68" s="34"/>
      <c r="T68" s="34"/>
      <c r="U68" s="34"/>
      <c r="V68" s="34"/>
      <c r="W68" s="34"/>
      <c r="X68" s="34"/>
      <c r="Y68" s="34"/>
      <c r="Z68" s="34"/>
      <c r="AA68" s="34"/>
      <c r="AB68" s="34"/>
      <c r="AC68" s="34"/>
      <c r="AD68" s="34"/>
      <c r="AE68" s="34"/>
    </row>
    <row r="72" spans="1:31" s="2" customFormat="1" ht="6.9" customHeight="1">
      <c r="A72" s="34"/>
      <c r="B72" s="46"/>
      <c r="C72" s="47"/>
      <c r="D72" s="47"/>
      <c r="E72" s="47"/>
      <c r="F72" s="47"/>
      <c r="G72" s="47"/>
      <c r="H72" s="47"/>
      <c r="I72" s="47"/>
      <c r="J72" s="47"/>
      <c r="K72" s="47"/>
      <c r="L72" s="96"/>
      <c r="S72" s="34"/>
      <c r="T72" s="34"/>
      <c r="U72" s="34"/>
      <c r="V72" s="34"/>
      <c r="W72" s="34"/>
      <c r="X72" s="34"/>
      <c r="Y72" s="34"/>
      <c r="Z72" s="34"/>
      <c r="AA72" s="34"/>
      <c r="AB72" s="34"/>
      <c r="AC72" s="34"/>
      <c r="AD72" s="34"/>
      <c r="AE72" s="34"/>
    </row>
    <row r="73" spans="1:31" s="2" customFormat="1" ht="24.9" customHeight="1">
      <c r="A73" s="34"/>
      <c r="B73" s="35"/>
      <c r="C73" s="23" t="s">
        <v>139</v>
      </c>
      <c r="D73" s="34"/>
      <c r="E73" s="34"/>
      <c r="F73" s="34"/>
      <c r="G73" s="34"/>
      <c r="H73" s="34"/>
      <c r="I73" s="34"/>
      <c r="J73" s="34"/>
      <c r="K73" s="34"/>
      <c r="L73" s="96"/>
      <c r="S73" s="34"/>
      <c r="T73" s="34"/>
      <c r="U73" s="34"/>
      <c r="V73" s="34"/>
      <c r="W73" s="34"/>
      <c r="X73" s="34"/>
      <c r="Y73" s="34"/>
      <c r="Z73" s="34"/>
      <c r="AA73" s="34"/>
      <c r="AB73" s="34"/>
      <c r="AC73" s="34"/>
      <c r="AD73" s="34"/>
      <c r="AE73" s="34"/>
    </row>
    <row r="74" spans="1:31" s="2" customFormat="1" ht="6.9" customHeight="1">
      <c r="A74" s="34"/>
      <c r="B74" s="35"/>
      <c r="C74" s="34"/>
      <c r="D74" s="34"/>
      <c r="E74" s="34"/>
      <c r="F74" s="34"/>
      <c r="G74" s="34"/>
      <c r="H74" s="34"/>
      <c r="I74" s="34"/>
      <c r="J74" s="34"/>
      <c r="K74" s="34"/>
      <c r="L74" s="96"/>
      <c r="S74" s="34"/>
      <c r="T74" s="34"/>
      <c r="U74" s="34"/>
      <c r="V74" s="34"/>
      <c r="W74" s="34"/>
      <c r="X74" s="34"/>
      <c r="Y74" s="34"/>
      <c r="Z74" s="34"/>
      <c r="AA74" s="34"/>
      <c r="AB74" s="34"/>
      <c r="AC74" s="34"/>
      <c r="AD74" s="34"/>
      <c r="AE74" s="34"/>
    </row>
    <row r="75" spans="1:31" s="2" customFormat="1" ht="12" customHeight="1">
      <c r="A75" s="34"/>
      <c r="B75" s="35"/>
      <c r="C75" s="29" t="s">
        <v>17</v>
      </c>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16.5" customHeight="1">
      <c r="A76" s="34"/>
      <c r="B76" s="35"/>
      <c r="C76" s="34"/>
      <c r="D76" s="34"/>
      <c r="E76" s="342" t="str">
        <f>E7</f>
        <v>Nové dialyzační středisko</v>
      </c>
      <c r="F76" s="343"/>
      <c r="G76" s="343"/>
      <c r="H76" s="343"/>
      <c r="I76" s="34"/>
      <c r="J76" s="34"/>
      <c r="K76" s="34"/>
      <c r="L76" s="96"/>
      <c r="S76" s="34"/>
      <c r="T76" s="34"/>
      <c r="U76" s="34"/>
      <c r="V76" s="34"/>
      <c r="W76" s="34"/>
      <c r="X76" s="34"/>
      <c r="Y76" s="34"/>
      <c r="Z76" s="34"/>
      <c r="AA76" s="34"/>
      <c r="AB76" s="34"/>
      <c r="AC76" s="34"/>
      <c r="AD76" s="34"/>
      <c r="AE76" s="34"/>
    </row>
    <row r="77" spans="1:31" s="2" customFormat="1" ht="12" customHeight="1">
      <c r="A77" s="34"/>
      <c r="B77" s="35"/>
      <c r="C77" s="29" t="s">
        <v>126</v>
      </c>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16.5" customHeight="1">
      <c r="A78" s="34"/>
      <c r="B78" s="35"/>
      <c r="C78" s="34"/>
      <c r="D78" s="34"/>
      <c r="E78" s="304" t="str">
        <f>E9</f>
        <v>0 - Demolice</v>
      </c>
      <c r="F78" s="344"/>
      <c r="G78" s="344"/>
      <c r="H78" s="344"/>
      <c r="I78" s="34"/>
      <c r="J78" s="34"/>
      <c r="K78" s="34"/>
      <c r="L78" s="96"/>
      <c r="S78" s="34"/>
      <c r="T78" s="34"/>
      <c r="U78" s="34"/>
      <c r="V78" s="34"/>
      <c r="W78" s="34"/>
      <c r="X78" s="34"/>
      <c r="Y78" s="34"/>
      <c r="Z78" s="34"/>
      <c r="AA78" s="34"/>
      <c r="AB78" s="34"/>
      <c r="AC78" s="34"/>
      <c r="AD78" s="34"/>
      <c r="AE78" s="34"/>
    </row>
    <row r="79" spans="1:31" s="2" customFormat="1" ht="6.9" customHeight="1">
      <c r="A79" s="34"/>
      <c r="B79" s="35"/>
      <c r="C79" s="34"/>
      <c r="D79" s="34"/>
      <c r="E79" s="34"/>
      <c r="F79" s="34"/>
      <c r="G79" s="34"/>
      <c r="H79" s="34"/>
      <c r="I79" s="34"/>
      <c r="J79" s="34"/>
      <c r="K79" s="34"/>
      <c r="L79" s="96"/>
      <c r="S79" s="34"/>
      <c r="T79" s="34"/>
      <c r="U79" s="34"/>
      <c r="V79" s="34"/>
      <c r="W79" s="34"/>
      <c r="X79" s="34"/>
      <c r="Y79" s="34"/>
      <c r="Z79" s="34"/>
      <c r="AA79" s="34"/>
      <c r="AB79" s="34"/>
      <c r="AC79" s="34"/>
      <c r="AD79" s="34"/>
      <c r="AE79" s="34"/>
    </row>
    <row r="80" spans="1:31" s="2" customFormat="1" ht="12" customHeight="1">
      <c r="A80" s="34"/>
      <c r="B80" s="35"/>
      <c r="C80" s="29" t="s">
        <v>21</v>
      </c>
      <c r="D80" s="34"/>
      <c r="E80" s="34"/>
      <c r="F80" s="27" t="str">
        <f>F12</f>
        <v>Plzeňská 929, 339 01 Klatovy</v>
      </c>
      <c r="G80" s="34"/>
      <c r="H80" s="34"/>
      <c r="I80" s="29" t="s">
        <v>23</v>
      </c>
      <c r="J80" s="52" t="str">
        <f>IF(J12="","",J12)</f>
        <v>7. 11. 2021</v>
      </c>
      <c r="K80" s="34"/>
      <c r="L80" s="96"/>
      <c r="S80" s="34"/>
      <c r="T80" s="34"/>
      <c r="U80" s="34"/>
      <c r="V80" s="34"/>
      <c r="W80" s="34"/>
      <c r="X80" s="34"/>
      <c r="Y80" s="34"/>
      <c r="Z80" s="34"/>
      <c r="AA80" s="34"/>
      <c r="AB80" s="34"/>
      <c r="AC80" s="34"/>
      <c r="AD80" s="34"/>
      <c r="AE80" s="34"/>
    </row>
    <row r="81" spans="1:31" s="2" customFormat="1" ht="6.9" customHeight="1">
      <c r="A81" s="34"/>
      <c r="B81" s="35"/>
      <c r="C81" s="34"/>
      <c r="D81" s="34"/>
      <c r="E81" s="34"/>
      <c r="F81" s="34"/>
      <c r="G81" s="34"/>
      <c r="H81" s="34"/>
      <c r="I81" s="34"/>
      <c r="J81" s="34"/>
      <c r="K81" s="34"/>
      <c r="L81" s="96"/>
      <c r="S81" s="34"/>
      <c r="T81" s="34"/>
      <c r="U81" s="34"/>
      <c r="V81" s="34"/>
      <c r="W81" s="34"/>
      <c r="X81" s="34"/>
      <c r="Y81" s="34"/>
      <c r="Z81" s="34"/>
      <c r="AA81" s="34"/>
      <c r="AB81" s="34"/>
      <c r="AC81" s="34"/>
      <c r="AD81" s="34"/>
      <c r="AE81" s="34"/>
    </row>
    <row r="82" spans="1:31" s="2" customFormat="1" ht="15.15" customHeight="1">
      <c r="A82" s="34"/>
      <c r="B82" s="35"/>
      <c r="C82" s="29" t="s">
        <v>25</v>
      </c>
      <c r="D82" s="34"/>
      <c r="E82" s="34"/>
      <c r="F82" s="27" t="str">
        <f>E15</f>
        <v>Klatovská nemocnice, a. s.</v>
      </c>
      <c r="G82" s="34"/>
      <c r="H82" s="34"/>
      <c r="I82" s="29" t="s">
        <v>31</v>
      </c>
      <c r="J82" s="32" t="str">
        <f>E21</f>
        <v>AGP nova spol. s r.o.</v>
      </c>
      <c r="K82" s="34"/>
      <c r="L82" s="96"/>
      <c r="S82" s="34"/>
      <c r="T82" s="34"/>
      <c r="U82" s="34"/>
      <c r="V82" s="34"/>
      <c r="W82" s="34"/>
      <c r="X82" s="34"/>
      <c r="Y82" s="34"/>
      <c r="Z82" s="34"/>
      <c r="AA82" s="34"/>
      <c r="AB82" s="34"/>
      <c r="AC82" s="34"/>
      <c r="AD82" s="34"/>
      <c r="AE82" s="34"/>
    </row>
    <row r="83" spans="1:31" s="2" customFormat="1" ht="15.15" customHeight="1">
      <c r="A83" s="34"/>
      <c r="B83" s="35"/>
      <c r="C83" s="29" t="s">
        <v>29</v>
      </c>
      <c r="D83" s="34"/>
      <c r="E83" s="34"/>
      <c r="F83" s="27" t="str">
        <f>IF(E18="","",E18)</f>
        <v>Vyplň údaj</v>
      </c>
      <c r="G83" s="34"/>
      <c r="H83" s="34"/>
      <c r="I83" s="29" t="s">
        <v>34</v>
      </c>
      <c r="J83" s="32" t="str">
        <f>E24</f>
        <v xml:space="preserve"> </v>
      </c>
      <c r="K83" s="34"/>
      <c r="L83" s="96"/>
      <c r="S83" s="34"/>
      <c r="T83" s="34"/>
      <c r="U83" s="34"/>
      <c r="V83" s="34"/>
      <c r="W83" s="34"/>
      <c r="X83" s="34"/>
      <c r="Y83" s="34"/>
      <c r="Z83" s="34"/>
      <c r="AA83" s="34"/>
      <c r="AB83" s="34"/>
      <c r="AC83" s="34"/>
      <c r="AD83" s="34"/>
      <c r="AE83" s="34"/>
    </row>
    <row r="84" spans="1:31" s="2" customFormat="1" ht="10.35" customHeight="1">
      <c r="A84" s="34"/>
      <c r="B84" s="35"/>
      <c r="C84" s="34"/>
      <c r="D84" s="34"/>
      <c r="E84" s="34"/>
      <c r="F84" s="34"/>
      <c r="G84" s="34"/>
      <c r="H84" s="34"/>
      <c r="I84" s="34"/>
      <c r="J84" s="34"/>
      <c r="K84" s="34"/>
      <c r="L84" s="96"/>
      <c r="S84" s="34"/>
      <c r="T84" s="34"/>
      <c r="U84" s="34"/>
      <c r="V84" s="34"/>
      <c r="W84" s="34"/>
      <c r="X84" s="34"/>
      <c r="Y84" s="34"/>
      <c r="Z84" s="34"/>
      <c r="AA84" s="34"/>
      <c r="AB84" s="34"/>
      <c r="AC84" s="34"/>
      <c r="AD84" s="34"/>
      <c r="AE84" s="34"/>
    </row>
    <row r="85" spans="1:31" s="11" customFormat="1" ht="29.25" customHeight="1">
      <c r="A85" s="121"/>
      <c r="B85" s="122"/>
      <c r="C85" s="123" t="s">
        <v>140</v>
      </c>
      <c r="D85" s="124" t="s">
        <v>57</v>
      </c>
      <c r="E85" s="124" t="s">
        <v>53</v>
      </c>
      <c r="F85" s="124" t="s">
        <v>54</v>
      </c>
      <c r="G85" s="124" t="s">
        <v>141</v>
      </c>
      <c r="H85" s="124" t="s">
        <v>142</v>
      </c>
      <c r="I85" s="124" t="s">
        <v>143</v>
      </c>
      <c r="J85" s="124" t="s">
        <v>130</v>
      </c>
      <c r="K85" s="125" t="s">
        <v>144</v>
      </c>
      <c r="L85" s="126"/>
      <c r="M85" s="59" t="s">
        <v>3</v>
      </c>
      <c r="N85" s="60" t="s">
        <v>42</v>
      </c>
      <c r="O85" s="60" t="s">
        <v>145</v>
      </c>
      <c r="P85" s="60" t="s">
        <v>146</v>
      </c>
      <c r="Q85" s="60" t="s">
        <v>147</v>
      </c>
      <c r="R85" s="60" t="s">
        <v>148</v>
      </c>
      <c r="S85" s="60" t="s">
        <v>149</v>
      </c>
      <c r="T85" s="61" t="s">
        <v>150</v>
      </c>
      <c r="U85" s="121"/>
      <c r="V85" s="121"/>
      <c r="W85" s="121"/>
      <c r="X85" s="121"/>
      <c r="Y85" s="121"/>
      <c r="Z85" s="121"/>
      <c r="AA85" s="121"/>
      <c r="AB85" s="121"/>
      <c r="AC85" s="121"/>
      <c r="AD85" s="121"/>
      <c r="AE85" s="121"/>
    </row>
    <row r="86" spans="1:63" s="2" customFormat="1" ht="22.8" customHeight="1">
      <c r="A86" s="34"/>
      <c r="B86" s="35"/>
      <c r="C86" s="66" t="s">
        <v>151</v>
      </c>
      <c r="D86" s="34"/>
      <c r="E86" s="34"/>
      <c r="F86" s="34"/>
      <c r="G86" s="34"/>
      <c r="H86" s="34"/>
      <c r="I86" s="34"/>
      <c r="J86" s="127">
        <f>BK86</f>
        <v>0</v>
      </c>
      <c r="K86" s="34"/>
      <c r="L86" s="35"/>
      <c r="M86" s="62"/>
      <c r="N86" s="53"/>
      <c r="O86" s="63"/>
      <c r="P86" s="128">
        <f>P87</f>
        <v>0</v>
      </c>
      <c r="Q86" s="63"/>
      <c r="R86" s="128">
        <f>R87</f>
        <v>0</v>
      </c>
      <c r="S86" s="63"/>
      <c r="T86" s="129">
        <f>T87</f>
        <v>1929.169</v>
      </c>
      <c r="U86" s="34"/>
      <c r="V86" s="34"/>
      <c r="W86" s="34"/>
      <c r="X86" s="34"/>
      <c r="Y86" s="34"/>
      <c r="Z86" s="34"/>
      <c r="AA86" s="34"/>
      <c r="AB86" s="34"/>
      <c r="AC86" s="34"/>
      <c r="AD86" s="34"/>
      <c r="AE86" s="34"/>
      <c r="AT86" s="19" t="s">
        <v>71</v>
      </c>
      <c r="AU86" s="19" t="s">
        <v>131</v>
      </c>
      <c r="BK86" s="130">
        <f>BK87</f>
        <v>0</v>
      </c>
    </row>
    <row r="87" spans="2:63" s="12" customFormat="1" ht="25.95" customHeight="1">
      <c r="B87" s="131"/>
      <c r="D87" s="132" t="s">
        <v>71</v>
      </c>
      <c r="E87" s="133" t="s">
        <v>152</v>
      </c>
      <c r="F87" s="133" t="s">
        <v>153</v>
      </c>
      <c r="I87" s="134"/>
      <c r="J87" s="135">
        <f>BK87</f>
        <v>0</v>
      </c>
      <c r="L87" s="131"/>
      <c r="M87" s="136"/>
      <c r="N87" s="137"/>
      <c r="O87" s="137"/>
      <c r="P87" s="138">
        <f>P88+P98+P143</f>
        <v>0</v>
      </c>
      <c r="Q87" s="137"/>
      <c r="R87" s="138">
        <f>R88+R98+R143</f>
        <v>0</v>
      </c>
      <c r="S87" s="137"/>
      <c r="T87" s="139">
        <f>T88+T98+T143</f>
        <v>1929.169</v>
      </c>
      <c r="AR87" s="132" t="s">
        <v>15</v>
      </c>
      <c r="AT87" s="140" t="s">
        <v>71</v>
      </c>
      <c r="AU87" s="140" t="s">
        <v>72</v>
      </c>
      <c r="AY87" s="132" t="s">
        <v>154</v>
      </c>
      <c r="BK87" s="141">
        <f>BK88+BK98+BK143</f>
        <v>0</v>
      </c>
    </row>
    <row r="88" spans="2:63" s="12" customFormat="1" ht="22.8" customHeight="1">
      <c r="B88" s="131"/>
      <c r="D88" s="132" t="s">
        <v>71</v>
      </c>
      <c r="E88" s="142" t="s">
        <v>15</v>
      </c>
      <c r="F88" s="142" t="s">
        <v>155</v>
      </c>
      <c r="I88" s="134"/>
      <c r="J88" s="143">
        <f>BK88</f>
        <v>0</v>
      </c>
      <c r="L88" s="131"/>
      <c r="M88" s="136"/>
      <c r="N88" s="137"/>
      <c r="O88" s="137"/>
      <c r="P88" s="138">
        <f>SUM(P89:P97)</f>
        <v>0</v>
      </c>
      <c r="Q88" s="137"/>
      <c r="R88" s="138">
        <f>SUM(R89:R97)</f>
        <v>0</v>
      </c>
      <c r="S88" s="137"/>
      <c r="T88" s="139">
        <f>SUM(T89:T97)</f>
        <v>10.8108</v>
      </c>
      <c r="AR88" s="132" t="s">
        <v>15</v>
      </c>
      <c r="AT88" s="140" t="s">
        <v>71</v>
      </c>
      <c r="AU88" s="140" t="s">
        <v>15</v>
      </c>
      <c r="AY88" s="132" t="s">
        <v>154</v>
      </c>
      <c r="BK88" s="141">
        <f>SUM(BK89:BK97)</f>
        <v>0</v>
      </c>
    </row>
    <row r="89" spans="1:65" s="2" customFormat="1" ht="76.35" customHeight="1">
      <c r="A89" s="34"/>
      <c r="B89" s="144"/>
      <c r="C89" s="145" t="s">
        <v>156</v>
      </c>
      <c r="D89" s="145" t="s">
        <v>157</v>
      </c>
      <c r="E89" s="146" t="s">
        <v>158</v>
      </c>
      <c r="F89" s="147" t="s">
        <v>159</v>
      </c>
      <c r="G89" s="148" t="s">
        <v>160</v>
      </c>
      <c r="H89" s="149">
        <v>14.3</v>
      </c>
      <c r="I89" s="150"/>
      <c r="J89" s="151">
        <f>ROUND(I89*H89,2)</f>
        <v>0</v>
      </c>
      <c r="K89" s="147" t="s">
        <v>161</v>
      </c>
      <c r="L89" s="35"/>
      <c r="M89" s="152" t="s">
        <v>3</v>
      </c>
      <c r="N89" s="153" t="s">
        <v>43</v>
      </c>
      <c r="O89" s="55"/>
      <c r="P89" s="154">
        <f>O89*H89</f>
        <v>0</v>
      </c>
      <c r="Q89" s="154">
        <v>0</v>
      </c>
      <c r="R89" s="154">
        <f>Q89*H89</f>
        <v>0</v>
      </c>
      <c r="S89" s="154">
        <v>0.44</v>
      </c>
      <c r="T89" s="155">
        <f>S89*H89</f>
        <v>6.292000000000001</v>
      </c>
      <c r="U89" s="34"/>
      <c r="V89" s="34"/>
      <c r="W89" s="34"/>
      <c r="X89" s="34"/>
      <c r="Y89" s="34"/>
      <c r="Z89" s="34"/>
      <c r="AA89" s="34"/>
      <c r="AB89" s="34"/>
      <c r="AC89" s="34"/>
      <c r="AD89" s="34"/>
      <c r="AE89" s="34"/>
      <c r="AR89" s="156" t="s">
        <v>93</v>
      </c>
      <c r="AT89" s="156" t="s">
        <v>157</v>
      </c>
      <c r="AU89" s="156" t="s">
        <v>80</v>
      </c>
      <c r="AY89" s="19" t="s">
        <v>154</v>
      </c>
      <c r="BE89" s="157">
        <f>IF(N89="základní",J89,0)</f>
        <v>0</v>
      </c>
      <c r="BF89" s="157">
        <f>IF(N89="snížená",J89,0)</f>
        <v>0</v>
      </c>
      <c r="BG89" s="157">
        <f>IF(N89="zákl. přenesená",J89,0)</f>
        <v>0</v>
      </c>
      <c r="BH89" s="157">
        <f>IF(N89="sníž. přenesená",J89,0)</f>
        <v>0</v>
      </c>
      <c r="BI89" s="157">
        <f>IF(N89="nulová",J89,0)</f>
        <v>0</v>
      </c>
      <c r="BJ89" s="19" t="s">
        <v>15</v>
      </c>
      <c r="BK89" s="157">
        <f>ROUND(I89*H89,2)</f>
        <v>0</v>
      </c>
      <c r="BL89" s="19" t="s">
        <v>93</v>
      </c>
      <c r="BM89" s="156" t="s">
        <v>162</v>
      </c>
    </row>
    <row r="90" spans="1:47" s="2" customFormat="1" ht="10.2">
      <c r="A90" s="34"/>
      <c r="B90" s="35"/>
      <c r="C90" s="34"/>
      <c r="D90" s="158" t="s">
        <v>163</v>
      </c>
      <c r="E90" s="34"/>
      <c r="F90" s="159" t="s">
        <v>164</v>
      </c>
      <c r="G90" s="34"/>
      <c r="H90" s="34"/>
      <c r="I90" s="160"/>
      <c r="J90" s="34"/>
      <c r="K90" s="34"/>
      <c r="L90" s="35"/>
      <c r="M90" s="161"/>
      <c r="N90" s="162"/>
      <c r="O90" s="55"/>
      <c r="P90" s="55"/>
      <c r="Q90" s="55"/>
      <c r="R90" s="55"/>
      <c r="S90" s="55"/>
      <c r="T90" s="56"/>
      <c r="U90" s="34"/>
      <c r="V90" s="34"/>
      <c r="W90" s="34"/>
      <c r="X90" s="34"/>
      <c r="Y90" s="34"/>
      <c r="Z90" s="34"/>
      <c r="AA90" s="34"/>
      <c r="AB90" s="34"/>
      <c r="AC90" s="34"/>
      <c r="AD90" s="34"/>
      <c r="AE90" s="34"/>
      <c r="AT90" s="19" t="s">
        <v>163</v>
      </c>
      <c r="AU90" s="19" t="s">
        <v>80</v>
      </c>
    </row>
    <row r="91" spans="1:65" s="2" customFormat="1" ht="66.75" customHeight="1">
      <c r="A91" s="34"/>
      <c r="B91" s="144"/>
      <c r="C91" s="145" t="s">
        <v>165</v>
      </c>
      <c r="D91" s="145" t="s">
        <v>157</v>
      </c>
      <c r="E91" s="146" t="s">
        <v>166</v>
      </c>
      <c r="F91" s="147" t="s">
        <v>167</v>
      </c>
      <c r="G91" s="148" t="s">
        <v>160</v>
      </c>
      <c r="H91" s="149">
        <v>14.3</v>
      </c>
      <c r="I91" s="150"/>
      <c r="J91" s="151">
        <f>ROUND(I91*H91,2)</f>
        <v>0</v>
      </c>
      <c r="K91" s="147" t="s">
        <v>161</v>
      </c>
      <c r="L91" s="35"/>
      <c r="M91" s="152" t="s">
        <v>3</v>
      </c>
      <c r="N91" s="153" t="s">
        <v>43</v>
      </c>
      <c r="O91" s="55"/>
      <c r="P91" s="154">
        <f>O91*H91</f>
        <v>0</v>
      </c>
      <c r="Q91" s="154">
        <v>0</v>
      </c>
      <c r="R91" s="154">
        <f>Q91*H91</f>
        <v>0</v>
      </c>
      <c r="S91" s="154">
        <v>0.316</v>
      </c>
      <c r="T91" s="155">
        <f>S91*H91</f>
        <v>4.518800000000001</v>
      </c>
      <c r="U91" s="34"/>
      <c r="V91" s="34"/>
      <c r="W91" s="34"/>
      <c r="X91" s="34"/>
      <c r="Y91" s="34"/>
      <c r="Z91" s="34"/>
      <c r="AA91" s="34"/>
      <c r="AB91" s="34"/>
      <c r="AC91" s="34"/>
      <c r="AD91" s="34"/>
      <c r="AE91" s="34"/>
      <c r="AR91" s="156" t="s">
        <v>93</v>
      </c>
      <c r="AT91" s="156" t="s">
        <v>157</v>
      </c>
      <c r="AU91" s="156" t="s">
        <v>80</v>
      </c>
      <c r="AY91" s="19" t="s">
        <v>154</v>
      </c>
      <c r="BE91" s="157">
        <f>IF(N91="základní",J91,0)</f>
        <v>0</v>
      </c>
      <c r="BF91" s="157">
        <f>IF(N91="snížená",J91,0)</f>
        <v>0</v>
      </c>
      <c r="BG91" s="157">
        <f>IF(N91="zákl. přenesená",J91,0)</f>
        <v>0</v>
      </c>
      <c r="BH91" s="157">
        <f>IF(N91="sníž. přenesená",J91,0)</f>
        <v>0</v>
      </c>
      <c r="BI91" s="157">
        <f>IF(N91="nulová",J91,0)</f>
        <v>0</v>
      </c>
      <c r="BJ91" s="19" t="s">
        <v>15</v>
      </c>
      <c r="BK91" s="157">
        <f>ROUND(I91*H91,2)</f>
        <v>0</v>
      </c>
      <c r="BL91" s="19" t="s">
        <v>93</v>
      </c>
      <c r="BM91" s="156" t="s">
        <v>168</v>
      </c>
    </row>
    <row r="92" spans="1:47" s="2" customFormat="1" ht="10.2">
      <c r="A92" s="34"/>
      <c r="B92" s="35"/>
      <c r="C92" s="34"/>
      <c r="D92" s="158" t="s">
        <v>163</v>
      </c>
      <c r="E92" s="34"/>
      <c r="F92" s="159" t="s">
        <v>169</v>
      </c>
      <c r="G92" s="34"/>
      <c r="H92" s="34"/>
      <c r="I92" s="160"/>
      <c r="J92" s="34"/>
      <c r="K92" s="34"/>
      <c r="L92" s="35"/>
      <c r="M92" s="161"/>
      <c r="N92" s="162"/>
      <c r="O92" s="55"/>
      <c r="P92" s="55"/>
      <c r="Q92" s="55"/>
      <c r="R92" s="55"/>
      <c r="S92" s="55"/>
      <c r="T92" s="56"/>
      <c r="U92" s="34"/>
      <c r="V92" s="34"/>
      <c r="W92" s="34"/>
      <c r="X92" s="34"/>
      <c r="Y92" s="34"/>
      <c r="Z92" s="34"/>
      <c r="AA92" s="34"/>
      <c r="AB92" s="34"/>
      <c r="AC92" s="34"/>
      <c r="AD92" s="34"/>
      <c r="AE92" s="34"/>
      <c r="AT92" s="19" t="s">
        <v>163</v>
      </c>
      <c r="AU92" s="19" t="s">
        <v>80</v>
      </c>
    </row>
    <row r="93" spans="2:51" s="13" customFormat="1" ht="10.2">
      <c r="B93" s="163"/>
      <c r="D93" s="164" t="s">
        <v>170</v>
      </c>
      <c r="E93" s="165" t="s">
        <v>3</v>
      </c>
      <c r="F93" s="166" t="s">
        <v>171</v>
      </c>
      <c r="H93" s="165" t="s">
        <v>3</v>
      </c>
      <c r="I93" s="167"/>
      <c r="L93" s="163"/>
      <c r="M93" s="168"/>
      <c r="N93" s="169"/>
      <c r="O93" s="169"/>
      <c r="P93" s="169"/>
      <c r="Q93" s="169"/>
      <c r="R93" s="169"/>
      <c r="S93" s="169"/>
      <c r="T93" s="170"/>
      <c r="AT93" s="165" t="s">
        <v>170</v>
      </c>
      <c r="AU93" s="165" t="s">
        <v>80</v>
      </c>
      <c r="AV93" s="13" t="s">
        <v>15</v>
      </c>
      <c r="AW93" s="13" t="s">
        <v>33</v>
      </c>
      <c r="AX93" s="13" t="s">
        <v>72</v>
      </c>
      <c r="AY93" s="165" t="s">
        <v>154</v>
      </c>
    </row>
    <row r="94" spans="2:51" s="14" customFormat="1" ht="10.2">
      <c r="B94" s="171"/>
      <c r="D94" s="164" t="s">
        <v>170</v>
      </c>
      <c r="E94" s="172" t="s">
        <v>3</v>
      </c>
      <c r="F94" s="173" t="s">
        <v>172</v>
      </c>
      <c r="H94" s="174">
        <v>6.3</v>
      </c>
      <c r="I94" s="175"/>
      <c r="L94" s="171"/>
      <c r="M94" s="176"/>
      <c r="N94" s="177"/>
      <c r="O94" s="177"/>
      <c r="P94" s="177"/>
      <c r="Q94" s="177"/>
      <c r="R94" s="177"/>
      <c r="S94" s="177"/>
      <c r="T94" s="178"/>
      <c r="AT94" s="172" t="s">
        <v>170</v>
      </c>
      <c r="AU94" s="172" t="s">
        <v>80</v>
      </c>
      <c r="AV94" s="14" t="s">
        <v>80</v>
      </c>
      <c r="AW94" s="14" t="s">
        <v>33</v>
      </c>
      <c r="AX94" s="14" t="s">
        <v>72</v>
      </c>
      <c r="AY94" s="172" t="s">
        <v>154</v>
      </c>
    </row>
    <row r="95" spans="2:51" s="13" customFormat="1" ht="10.2">
      <c r="B95" s="163"/>
      <c r="D95" s="164" t="s">
        <v>170</v>
      </c>
      <c r="E95" s="165" t="s">
        <v>3</v>
      </c>
      <c r="F95" s="166" t="s">
        <v>173</v>
      </c>
      <c r="H95" s="165" t="s">
        <v>3</v>
      </c>
      <c r="I95" s="167"/>
      <c r="L95" s="163"/>
      <c r="M95" s="168"/>
      <c r="N95" s="169"/>
      <c r="O95" s="169"/>
      <c r="P95" s="169"/>
      <c r="Q95" s="169"/>
      <c r="R95" s="169"/>
      <c r="S95" s="169"/>
      <c r="T95" s="170"/>
      <c r="AT95" s="165" t="s">
        <v>170</v>
      </c>
      <c r="AU95" s="165" t="s">
        <v>80</v>
      </c>
      <c r="AV95" s="13" t="s">
        <v>15</v>
      </c>
      <c r="AW95" s="13" t="s">
        <v>33</v>
      </c>
      <c r="AX95" s="13" t="s">
        <v>72</v>
      </c>
      <c r="AY95" s="165" t="s">
        <v>154</v>
      </c>
    </row>
    <row r="96" spans="2:51" s="14" customFormat="1" ht="10.2">
      <c r="B96" s="171"/>
      <c r="D96" s="164" t="s">
        <v>170</v>
      </c>
      <c r="E96" s="172" t="s">
        <v>3</v>
      </c>
      <c r="F96" s="173" t="s">
        <v>174</v>
      </c>
      <c r="H96" s="174">
        <v>8</v>
      </c>
      <c r="I96" s="175"/>
      <c r="L96" s="171"/>
      <c r="M96" s="176"/>
      <c r="N96" s="177"/>
      <c r="O96" s="177"/>
      <c r="P96" s="177"/>
      <c r="Q96" s="177"/>
      <c r="R96" s="177"/>
      <c r="S96" s="177"/>
      <c r="T96" s="178"/>
      <c r="AT96" s="172" t="s">
        <v>170</v>
      </c>
      <c r="AU96" s="172" t="s">
        <v>80</v>
      </c>
      <c r="AV96" s="14" t="s">
        <v>80</v>
      </c>
      <c r="AW96" s="14" t="s">
        <v>33</v>
      </c>
      <c r="AX96" s="14" t="s">
        <v>72</v>
      </c>
      <c r="AY96" s="172" t="s">
        <v>154</v>
      </c>
    </row>
    <row r="97" spans="2:51" s="15" customFormat="1" ht="10.2">
      <c r="B97" s="179"/>
      <c r="D97" s="164" t="s">
        <v>170</v>
      </c>
      <c r="E97" s="180" t="s">
        <v>3</v>
      </c>
      <c r="F97" s="181" t="s">
        <v>175</v>
      </c>
      <c r="H97" s="182">
        <v>14.3</v>
      </c>
      <c r="I97" s="183"/>
      <c r="L97" s="179"/>
      <c r="M97" s="184"/>
      <c r="N97" s="185"/>
      <c r="O97" s="185"/>
      <c r="P97" s="185"/>
      <c r="Q97" s="185"/>
      <c r="R97" s="185"/>
      <c r="S97" s="185"/>
      <c r="T97" s="186"/>
      <c r="AT97" s="180" t="s">
        <v>170</v>
      </c>
      <c r="AU97" s="180" t="s">
        <v>80</v>
      </c>
      <c r="AV97" s="15" t="s">
        <v>93</v>
      </c>
      <c r="AW97" s="15" t="s">
        <v>33</v>
      </c>
      <c r="AX97" s="15" t="s">
        <v>15</v>
      </c>
      <c r="AY97" s="180" t="s">
        <v>154</v>
      </c>
    </row>
    <row r="98" spans="2:63" s="12" customFormat="1" ht="22.8" customHeight="1">
      <c r="B98" s="131"/>
      <c r="D98" s="132" t="s">
        <v>71</v>
      </c>
      <c r="E98" s="142" t="s">
        <v>176</v>
      </c>
      <c r="F98" s="142" t="s">
        <v>177</v>
      </c>
      <c r="I98" s="134"/>
      <c r="J98" s="143">
        <f>BK98</f>
        <v>0</v>
      </c>
      <c r="L98" s="131"/>
      <c r="M98" s="136"/>
      <c r="N98" s="137"/>
      <c r="O98" s="137"/>
      <c r="P98" s="138">
        <f>P99+P107+P109</f>
        <v>0</v>
      </c>
      <c r="Q98" s="137"/>
      <c r="R98" s="138">
        <f>R99+R107+R109</f>
        <v>0</v>
      </c>
      <c r="S98" s="137"/>
      <c r="T98" s="139">
        <f>T99+T107+T109</f>
        <v>1918.3582000000001</v>
      </c>
      <c r="AR98" s="132" t="s">
        <v>15</v>
      </c>
      <c r="AT98" s="140" t="s">
        <v>71</v>
      </c>
      <c r="AU98" s="140" t="s">
        <v>15</v>
      </c>
      <c r="AY98" s="132" t="s">
        <v>154</v>
      </c>
      <c r="BK98" s="141">
        <f>BK99+BK107+BK109</f>
        <v>0</v>
      </c>
    </row>
    <row r="99" spans="2:63" s="12" customFormat="1" ht="20.85" customHeight="1">
      <c r="B99" s="131"/>
      <c r="D99" s="132" t="s">
        <v>71</v>
      </c>
      <c r="E99" s="142" t="s">
        <v>178</v>
      </c>
      <c r="F99" s="142" t="s">
        <v>179</v>
      </c>
      <c r="I99" s="134"/>
      <c r="J99" s="143">
        <f>BK99</f>
        <v>0</v>
      </c>
      <c r="L99" s="131"/>
      <c r="M99" s="136"/>
      <c r="N99" s="137"/>
      <c r="O99" s="137"/>
      <c r="P99" s="138">
        <f>SUM(P100:P106)</f>
        <v>0</v>
      </c>
      <c r="Q99" s="137"/>
      <c r="R99" s="138">
        <f>SUM(R100:R106)</f>
        <v>0</v>
      </c>
      <c r="S99" s="137"/>
      <c r="T99" s="139">
        <f>SUM(T100:T106)</f>
        <v>0</v>
      </c>
      <c r="AR99" s="132" t="s">
        <v>15</v>
      </c>
      <c r="AT99" s="140" t="s">
        <v>71</v>
      </c>
      <c r="AU99" s="140" t="s">
        <v>80</v>
      </c>
      <c r="AY99" s="132" t="s">
        <v>154</v>
      </c>
      <c r="BK99" s="141">
        <f>SUM(BK100:BK106)</f>
        <v>0</v>
      </c>
    </row>
    <row r="100" spans="1:65" s="2" customFormat="1" ht="24.15" customHeight="1">
      <c r="A100" s="34"/>
      <c r="B100" s="144"/>
      <c r="C100" s="145" t="s">
        <v>180</v>
      </c>
      <c r="D100" s="145" t="s">
        <v>157</v>
      </c>
      <c r="E100" s="146" t="s">
        <v>181</v>
      </c>
      <c r="F100" s="147" t="s">
        <v>182</v>
      </c>
      <c r="G100" s="148" t="s">
        <v>183</v>
      </c>
      <c r="H100" s="149">
        <v>50</v>
      </c>
      <c r="I100" s="150"/>
      <c r="J100" s="151">
        <f>ROUND(I100*H100,2)</f>
        <v>0</v>
      </c>
      <c r="K100" s="147" t="s">
        <v>161</v>
      </c>
      <c r="L100" s="35"/>
      <c r="M100" s="152" t="s">
        <v>3</v>
      </c>
      <c r="N100" s="153" t="s">
        <v>43</v>
      </c>
      <c r="O100" s="55"/>
      <c r="P100" s="154">
        <f>O100*H100</f>
        <v>0</v>
      </c>
      <c r="Q100" s="154">
        <v>0</v>
      </c>
      <c r="R100" s="154">
        <f>Q100*H100</f>
        <v>0</v>
      </c>
      <c r="S100" s="154">
        <v>0</v>
      </c>
      <c r="T100" s="155">
        <f>S100*H100</f>
        <v>0</v>
      </c>
      <c r="U100" s="34"/>
      <c r="V100" s="34"/>
      <c r="W100" s="34"/>
      <c r="X100" s="34"/>
      <c r="Y100" s="34"/>
      <c r="Z100" s="34"/>
      <c r="AA100" s="34"/>
      <c r="AB100" s="34"/>
      <c r="AC100" s="34"/>
      <c r="AD100" s="34"/>
      <c r="AE100" s="34"/>
      <c r="AR100" s="156" t="s">
        <v>93</v>
      </c>
      <c r="AT100" s="156" t="s">
        <v>157</v>
      </c>
      <c r="AU100" s="156" t="s">
        <v>90</v>
      </c>
      <c r="AY100" s="19" t="s">
        <v>154</v>
      </c>
      <c r="BE100" s="157">
        <f>IF(N100="základní",J100,0)</f>
        <v>0</v>
      </c>
      <c r="BF100" s="157">
        <f>IF(N100="snížená",J100,0)</f>
        <v>0</v>
      </c>
      <c r="BG100" s="157">
        <f>IF(N100="zákl. přenesená",J100,0)</f>
        <v>0</v>
      </c>
      <c r="BH100" s="157">
        <f>IF(N100="sníž. přenesená",J100,0)</f>
        <v>0</v>
      </c>
      <c r="BI100" s="157">
        <f>IF(N100="nulová",J100,0)</f>
        <v>0</v>
      </c>
      <c r="BJ100" s="19" t="s">
        <v>15</v>
      </c>
      <c r="BK100" s="157">
        <f>ROUND(I100*H100,2)</f>
        <v>0</v>
      </c>
      <c r="BL100" s="19" t="s">
        <v>93</v>
      </c>
      <c r="BM100" s="156" t="s">
        <v>184</v>
      </c>
    </row>
    <row r="101" spans="1:47" s="2" customFormat="1" ht="10.2">
      <c r="A101" s="34"/>
      <c r="B101" s="35"/>
      <c r="C101" s="34"/>
      <c r="D101" s="158" t="s">
        <v>163</v>
      </c>
      <c r="E101" s="34"/>
      <c r="F101" s="159" t="s">
        <v>185</v>
      </c>
      <c r="G101" s="34"/>
      <c r="H101" s="34"/>
      <c r="I101" s="160"/>
      <c r="J101" s="34"/>
      <c r="K101" s="34"/>
      <c r="L101" s="35"/>
      <c r="M101" s="161"/>
      <c r="N101" s="162"/>
      <c r="O101" s="55"/>
      <c r="P101" s="55"/>
      <c r="Q101" s="55"/>
      <c r="R101" s="55"/>
      <c r="S101" s="55"/>
      <c r="T101" s="56"/>
      <c r="U101" s="34"/>
      <c r="V101" s="34"/>
      <c r="W101" s="34"/>
      <c r="X101" s="34"/>
      <c r="Y101" s="34"/>
      <c r="Z101" s="34"/>
      <c r="AA101" s="34"/>
      <c r="AB101" s="34"/>
      <c r="AC101" s="34"/>
      <c r="AD101" s="34"/>
      <c r="AE101" s="34"/>
      <c r="AT101" s="19" t="s">
        <v>163</v>
      </c>
      <c r="AU101" s="19" t="s">
        <v>90</v>
      </c>
    </row>
    <row r="102" spans="2:51" s="13" customFormat="1" ht="10.2">
      <c r="B102" s="163"/>
      <c r="D102" s="164" t="s">
        <v>170</v>
      </c>
      <c r="E102" s="165" t="s">
        <v>3</v>
      </c>
      <c r="F102" s="166" t="s">
        <v>171</v>
      </c>
      <c r="H102" s="165" t="s">
        <v>3</v>
      </c>
      <c r="I102" s="167"/>
      <c r="L102" s="163"/>
      <c r="M102" s="168"/>
      <c r="N102" s="169"/>
      <c r="O102" s="169"/>
      <c r="P102" s="169"/>
      <c r="Q102" s="169"/>
      <c r="R102" s="169"/>
      <c r="S102" s="169"/>
      <c r="T102" s="170"/>
      <c r="AT102" s="165" t="s">
        <v>170</v>
      </c>
      <c r="AU102" s="165" t="s">
        <v>90</v>
      </c>
      <c r="AV102" s="13" t="s">
        <v>15</v>
      </c>
      <c r="AW102" s="13" t="s">
        <v>33</v>
      </c>
      <c r="AX102" s="13" t="s">
        <v>72</v>
      </c>
      <c r="AY102" s="165" t="s">
        <v>154</v>
      </c>
    </row>
    <row r="103" spans="2:51" s="14" customFormat="1" ht="10.2">
      <c r="B103" s="171"/>
      <c r="D103" s="164" t="s">
        <v>170</v>
      </c>
      <c r="E103" s="172" t="s">
        <v>3</v>
      </c>
      <c r="F103" s="173" t="s">
        <v>186</v>
      </c>
      <c r="H103" s="174">
        <v>18</v>
      </c>
      <c r="I103" s="175"/>
      <c r="L103" s="171"/>
      <c r="M103" s="176"/>
      <c r="N103" s="177"/>
      <c r="O103" s="177"/>
      <c r="P103" s="177"/>
      <c r="Q103" s="177"/>
      <c r="R103" s="177"/>
      <c r="S103" s="177"/>
      <c r="T103" s="178"/>
      <c r="AT103" s="172" t="s">
        <v>170</v>
      </c>
      <c r="AU103" s="172" t="s">
        <v>90</v>
      </c>
      <c r="AV103" s="14" t="s">
        <v>80</v>
      </c>
      <c r="AW103" s="14" t="s">
        <v>33</v>
      </c>
      <c r="AX103" s="14" t="s">
        <v>72</v>
      </c>
      <c r="AY103" s="172" t="s">
        <v>154</v>
      </c>
    </row>
    <row r="104" spans="2:51" s="13" customFormat="1" ht="10.2">
      <c r="B104" s="163"/>
      <c r="D104" s="164" t="s">
        <v>170</v>
      </c>
      <c r="E104" s="165" t="s">
        <v>3</v>
      </c>
      <c r="F104" s="166" t="s">
        <v>173</v>
      </c>
      <c r="H104" s="165" t="s">
        <v>3</v>
      </c>
      <c r="I104" s="167"/>
      <c r="L104" s="163"/>
      <c r="M104" s="168"/>
      <c r="N104" s="169"/>
      <c r="O104" s="169"/>
      <c r="P104" s="169"/>
      <c r="Q104" s="169"/>
      <c r="R104" s="169"/>
      <c r="S104" s="169"/>
      <c r="T104" s="170"/>
      <c r="AT104" s="165" t="s">
        <v>170</v>
      </c>
      <c r="AU104" s="165" t="s">
        <v>90</v>
      </c>
      <c r="AV104" s="13" t="s">
        <v>15</v>
      </c>
      <c r="AW104" s="13" t="s">
        <v>33</v>
      </c>
      <c r="AX104" s="13" t="s">
        <v>72</v>
      </c>
      <c r="AY104" s="165" t="s">
        <v>154</v>
      </c>
    </row>
    <row r="105" spans="2:51" s="14" customFormat="1" ht="10.2">
      <c r="B105" s="171"/>
      <c r="D105" s="164" t="s">
        <v>170</v>
      </c>
      <c r="E105" s="172" t="s">
        <v>3</v>
      </c>
      <c r="F105" s="173" t="s">
        <v>187</v>
      </c>
      <c r="H105" s="174">
        <v>32</v>
      </c>
      <c r="I105" s="175"/>
      <c r="L105" s="171"/>
      <c r="M105" s="176"/>
      <c r="N105" s="177"/>
      <c r="O105" s="177"/>
      <c r="P105" s="177"/>
      <c r="Q105" s="177"/>
      <c r="R105" s="177"/>
      <c r="S105" s="177"/>
      <c r="T105" s="178"/>
      <c r="AT105" s="172" t="s">
        <v>170</v>
      </c>
      <c r="AU105" s="172" t="s">
        <v>90</v>
      </c>
      <c r="AV105" s="14" t="s">
        <v>80</v>
      </c>
      <c r="AW105" s="14" t="s">
        <v>33</v>
      </c>
      <c r="AX105" s="14" t="s">
        <v>72</v>
      </c>
      <c r="AY105" s="172" t="s">
        <v>154</v>
      </c>
    </row>
    <row r="106" spans="2:51" s="15" customFormat="1" ht="10.2">
      <c r="B106" s="179"/>
      <c r="D106" s="164" t="s">
        <v>170</v>
      </c>
      <c r="E106" s="180" t="s">
        <v>3</v>
      </c>
      <c r="F106" s="181" t="s">
        <v>175</v>
      </c>
      <c r="H106" s="182">
        <v>50</v>
      </c>
      <c r="I106" s="183"/>
      <c r="L106" s="179"/>
      <c r="M106" s="184"/>
      <c r="N106" s="185"/>
      <c r="O106" s="185"/>
      <c r="P106" s="185"/>
      <c r="Q106" s="185"/>
      <c r="R106" s="185"/>
      <c r="S106" s="185"/>
      <c r="T106" s="186"/>
      <c r="AT106" s="180" t="s">
        <v>170</v>
      </c>
      <c r="AU106" s="180" t="s">
        <v>90</v>
      </c>
      <c r="AV106" s="15" t="s">
        <v>93</v>
      </c>
      <c r="AW106" s="15" t="s">
        <v>33</v>
      </c>
      <c r="AX106" s="15" t="s">
        <v>15</v>
      </c>
      <c r="AY106" s="180" t="s">
        <v>154</v>
      </c>
    </row>
    <row r="107" spans="2:63" s="12" customFormat="1" ht="20.85" customHeight="1">
      <c r="B107" s="131"/>
      <c r="D107" s="132" t="s">
        <v>71</v>
      </c>
      <c r="E107" s="142" t="s">
        <v>188</v>
      </c>
      <c r="F107" s="142" t="s">
        <v>189</v>
      </c>
      <c r="I107" s="134"/>
      <c r="J107" s="143">
        <f>BK107</f>
        <v>0</v>
      </c>
      <c r="L107" s="131"/>
      <c r="M107" s="136"/>
      <c r="N107" s="137"/>
      <c r="O107" s="137"/>
      <c r="P107" s="138">
        <f>P108</f>
        <v>0</v>
      </c>
      <c r="Q107" s="137"/>
      <c r="R107" s="138">
        <f>R108</f>
        <v>0</v>
      </c>
      <c r="S107" s="137"/>
      <c r="T107" s="139">
        <f>T108</f>
        <v>0</v>
      </c>
      <c r="AR107" s="132" t="s">
        <v>15</v>
      </c>
      <c r="AT107" s="140" t="s">
        <v>71</v>
      </c>
      <c r="AU107" s="140" t="s">
        <v>80</v>
      </c>
      <c r="AY107" s="132" t="s">
        <v>154</v>
      </c>
      <c r="BK107" s="141">
        <f>BK108</f>
        <v>0</v>
      </c>
    </row>
    <row r="108" spans="1:65" s="2" customFormat="1" ht="24.15" customHeight="1">
      <c r="A108" s="34"/>
      <c r="B108" s="144"/>
      <c r="C108" s="145" t="s">
        <v>15</v>
      </c>
      <c r="D108" s="145" t="s">
        <v>157</v>
      </c>
      <c r="E108" s="146" t="s">
        <v>190</v>
      </c>
      <c r="F108" s="147" t="s">
        <v>191</v>
      </c>
      <c r="G108" s="148" t="s">
        <v>192</v>
      </c>
      <c r="H108" s="149">
        <v>1</v>
      </c>
      <c r="I108" s="150"/>
      <c r="J108" s="151">
        <f>ROUND(I108*H108,2)</f>
        <v>0</v>
      </c>
      <c r="K108" s="147" t="s">
        <v>3</v>
      </c>
      <c r="L108" s="35"/>
      <c r="M108" s="152" t="s">
        <v>3</v>
      </c>
      <c r="N108" s="153" t="s">
        <v>43</v>
      </c>
      <c r="O108" s="55"/>
      <c r="P108" s="154">
        <f>O108*H108</f>
        <v>0</v>
      </c>
      <c r="Q108" s="154">
        <v>0</v>
      </c>
      <c r="R108" s="154">
        <f>Q108*H108</f>
        <v>0</v>
      </c>
      <c r="S108" s="154">
        <v>0</v>
      </c>
      <c r="T108" s="155">
        <f>S108*H108</f>
        <v>0</v>
      </c>
      <c r="U108" s="34"/>
      <c r="V108" s="34"/>
      <c r="W108" s="34"/>
      <c r="X108" s="34"/>
      <c r="Y108" s="34"/>
      <c r="Z108" s="34"/>
      <c r="AA108" s="34"/>
      <c r="AB108" s="34"/>
      <c r="AC108" s="34"/>
      <c r="AD108" s="34"/>
      <c r="AE108" s="34"/>
      <c r="AR108" s="156" t="s">
        <v>93</v>
      </c>
      <c r="AT108" s="156" t="s">
        <v>157</v>
      </c>
      <c r="AU108" s="156" t="s">
        <v>90</v>
      </c>
      <c r="AY108" s="19" t="s">
        <v>154</v>
      </c>
      <c r="BE108" s="157">
        <f>IF(N108="základní",J108,0)</f>
        <v>0</v>
      </c>
      <c r="BF108" s="157">
        <f>IF(N108="snížená",J108,0)</f>
        <v>0</v>
      </c>
      <c r="BG108" s="157">
        <f>IF(N108="zákl. přenesená",J108,0)</f>
        <v>0</v>
      </c>
      <c r="BH108" s="157">
        <f>IF(N108="sníž. přenesená",J108,0)</f>
        <v>0</v>
      </c>
      <c r="BI108" s="157">
        <f>IF(N108="nulová",J108,0)</f>
        <v>0</v>
      </c>
      <c r="BJ108" s="19" t="s">
        <v>15</v>
      </c>
      <c r="BK108" s="157">
        <f>ROUND(I108*H108,2)</f>
        <v>0</v>
      </c>
      <c r="BL108" s="19" t="s">
        <v>93</v>
      </c>
      <c r="BM108" s="156" t="s">
        <v>193</v>
      </c>
    </row>
    <row r="109" spans="2:63" s="12" customFormat="1" ht="20.85" customHeight="1">
      <c r="B109" s="131"/>
      <c r="D109" s="132" t="s">
        <v>71</v>
      </c>
      <c r="E109" s="142" t="s">
        <v>194</v>
      </c>
      <c r="F109" s="142" t="s">
        <v>195</v>
      </c>
      <c r="I109" s="134"/>
      <c r="J109" s="143">
        <f>BK109</f>
        <v>0</v>
      </c>
      <c r="L109" s="131"/>
      <c r="M109" s="136"/>
      <c r="N109" s="137"/>
      <c r="O109" s="137"/>
      <c r="P109" s="138">
        <f>SUM(P110:P142)</f>
        <v>0</v>
      </c>
      <c r="Q109" s="137"/>
      <c r="R109" s="138">
        <f>SUM(R110:R142)</f>
        <v>0</v>
      </c>
      <c r="S109" s="137"/>
      <c r="T109" s="139">
        <f>SUM(T110:T142)</f>
        <v>1918.3582000000001</v>
      </c>
      <c r="AR109" s="132" t="s">
        <v>15</v>
      </c>
      <c r="AT109" s="140" t="s">
        <v>71</v>
      </c>
      <c r="AU109" s="140" t="s">
        <v>80</v>
      </c>
      <c r="AY109" s="132" t="s">
        <v>154</v>
      </c>
      <c r="BK109" s="141">
        <f>SUM(BK110:BK142)</f>
        <v>0</v>
      </c>
    </row>
    <row r="110" spans="1:65" s="2" customFormat="1" ht="44.25" customHeight="1">
      <c r="A110" s="34"/>
      <c r="B110" s="144"/>
      <c r="C110" s="145" t="s">
        <v>80</v>
      </c>
      <c r="D110" s="145" t="s">
        <v>157</v>
      </c>
      <c r="E110" s="146" t="s">
        <v>196</v>
      </c>
      <c r="F110" s="147" t="s">
        <v>197</v>
      </c>
      <c r="G110" s="148" t="s">
        <v>160</v>
      </c>
      <c r="H110" s="149">
        <v>205.5</v>
      </c>
      <c r="I110" s="150"/>
      <c r="J110" s="151">
        <f>ROUND(I110*H110,2)</f>
        <v>0</v>
      </c>
      <c r="K110" s="147" t="s">
        <v>161</v>
      </c>
      <c r="L110" s="35"/>
      <c r="M110" s="152" t="s">
        <v>3</v>
      </c>
      <c r="N110" s="153" t="s">
        <v>43</v>
      </c>
      <c r="O110" s="55"/>
      <c r="P110" s="154">
        <f>O110*H110</f>
        <v>0</v>
      </c>
      <c r="Q110" s="154">
        <v>0</v>
      </c>
      <c r="R110" s="154">
        <f>Q110*H110</f>
        <v>0</v>
      </c>
      <c r="S110" s="154">
        <v>0.355</v>
      </c>
      <c r="T110" s="155">
        <f>S110*H110</f>
        <v>72.9525</v>
      </c>
      <c r="U110" s="34"/>
      <c r="V110" s="34"/>
      <c r="W110" s="34"/>
      <c r="X110" s="34"/>
      <c r="Y110" s="34"/>
      <c r="Z110" s="34"/>
      <c r="AA110" s="34"/>
      <c r="AB110" s="34"/>
      <c r="AC110" s="34"/>
      <c r="AD110" s="34"/>
      <c r="AE110" s="34"/>
      <c r="AR110" s="156" t="s">
        <v>93</v>
      </c>
      <c r="AT110" s="156" t="s">
        <v>157</v>
      </c>
      <c r="AU110" s="156" t="s">
        <v>90</v>
      </c>
      <c r="AY110" s="19" t="s">
        <v>154</v>
      </c>
      <c r="BE110" s="157">
        <f>IF(N110="základní",J110,0)</f>
        <v>0</v>
      </c>
      <c r="BF110" s="157">
        <f>IF(N110="snížená",J110,0)</f>
        <v>0</v>
      </c>
      <c r="BG110" s="157">
        <f>IF(N110="zákl. přenesená",J110,0)</f>
        <v>0</v>
      </c>
      <c r="BH110" s="157">
        <f>IF(N110="sníž. přenesená",J110,0)</f>
        <v>0</v>
      </c>
      <c r="BI110" s="157">
        <f>IF(N110="nulová",J110,0)</f>
        <v>0</v>
      </c>
      <c r="BJ110" s="19" t="s">
        <v>15</v>
      </c>
      <c r="BK110" s="157">
        <f>ROUND(I110*H110,2)</f>
        <v>0</v>
      </c>
      <c r="BL110" s="19" t="s">
        <v>93</v>
      </c>
      <c r="BM110" s="156" t="s">
        <v>198</v>
      </c>
    </row>
    <row r="111" spans="1:47" s="2" customFormat="1" ht="10.2">
      <c r="A111" s="34"/>
      <c r="B111" s="35"/>
      <c r="C111" s="34"/>
      <c r="D111" s="158" t="s">
        <v>163</v>
      </c>
      <c r="E111" s="34"/>
      <c r="F111" s="159" t="s">
        <v>199</v>
      </c>
      <c r="G111" s="34"/>
      <c r="H111" s="34"/>
      <c r="I111" s="160"/>
      <c r="J111" s="34"/>
      <c r="K111" s="34"/>
      <c r="L111" s="35"/>
      <c r="M111" s="161"/>
      <c r="N111" s="162"/>
      <c r="O111" s="55"/>
      <c r="P111" s="55"/>
      <c r="Q111" s="55"/>
      <c r="R111" s="55"/>
      <c r="S111" s="55"/>
      <c r="T111" s="56"/>
      <c r="U111" s="34"/>
      <c r="V111" s="34"/>
      <c r="W111" s="34"/>
      <c r="X111" s="34"/>
      <c r="Y111" s="34"/>
      <c r="Z111" s="34"/>
      <c r="AA111" s="34"/>
      <c r="AB111" s="34"/>
      <c r="AC111" s="34"/>
      <c r="AD111" s="34"/>
      <c r="AE111" s="34"/>
      <c r="AT111" s="19" t="s">
        <v>163</v>
      </c>
      <c r="AU111" s="19" t="s">
        <v>90</v>
      </c>
    </row>
    <row r="112" spans="2:51" s="13" customFormat="1" ht="10.2">
      <c r="B112" s="163"/>
      <c r="D112" s="164" t="s">
        <v>170</v>
      </c>
      <c r="E112" s="165" t="s">
        <v>3</v>
      </c>
      <c r="F112" s="166" t="s">
        <v>200</v>
      </c>
      <c r="H112" s="165" t="s">
        <v>3</v>
      </c>
      <c r="I112" s="167"/>
      <c r="L112" s="163"/>
      <c r="M112" s="168"/>
      <c r="N112" s="169"/>
      <c r="O112" s="169"/>
      <c r="P112" s="169"/>
      <c r="Q112" s="169"/>
      <c r="R112" s="169"/>
      <c r="S112" s="169"/>
      <c r="T112" s="170"/>
      <c r="AT112" s="165" t="s">
        <v>170</v>
      </c>
      <c r="AU112" s="165" t="s">
        <v>90</v>
      </c>
      <c r="AV112" s="13" t="s">
        <v>15</v>
      </c>
      <c r="AW112" s="13" t="s">
        <v>33</v>
      </c>
      <c r="AX112" s="13" t="s">
        <v>72</v>
      </c>
      <c r="AY112" s="165" t="s">
        <v>154</v>
      </c>
    </row>
    <row r="113" spans="2:51" s="14" customFormat="1" ht="10.2">
      <c r="B113" s="171"/>
      <c r="D113" s="164" t="s">
        <v>170</v>
      </c>
      <c r="E113" s="172" t="s">
        <v>3</v>
      </c>
      <c r="F113" s="173" t="s">
        <v>201</v>
      </c>
      <c r="H113" s="174">
        <v>58.5</v>
      </c>
      <c r="I113" s="175"/>
      <c r="L113" s="171"/>
      <c r="M113" s="176"/>
      <c r="N113" s="177"/>
      <c r="O113" s="177"/>
      <c r="P113" s="177"/>
      <c r="Q113" s="177"/>
      <c r="R113" s="177"/>
      <c r="S113" s="177"/>
      <c r="T113" s="178"/>
      <c r="AT113" s="172" t="s">
        <v>170</v>
      </c>
      <c r="AU113" s="172" t="s">
        <v>90</v>
      </c>
      <c r="AV113" s="14" t="s">
        <v>80</v>
      </c>
      <c r="AW113" s="14" t="s">
        <v>33</v>
      </c>
      <c r="AX113" s="14" t="s">
        <v>72</v>
      </c>
      <c r="AY113" s="172" t="s">
        <v>154</v>
      </c>
    </row>
    <row r="114" spans="2:51" s="13" customFormat="1" ht="10.2">
      <c r="B114" s="163"/>
      <c r="D114" s="164" t="s">
        <v>170</v>
      </c>
      <c r="E114" s="165" t="s">
        <v>3</v>
      </c>
      <c r="F114" s="166" t="s">
        <v>202</v>
      </c>
      <c r="H114" s="165" t="s">
        <v>3</v>
      </c>
      <c r="I114" s="167"/>
      <c r="L114" s="163"/>
      <c r="M114" s="168"/>
      <c r="N114" s="169"/>
      <c r="O114" s="169"/>
      <c r="P114" s="169"/>
      <c r="Q114" s="169"/>
      <c r="R114" s="169"/>
      <c r="S114" s="169"/>
      <c r="T114" s="170"/>
      <c r="AT114" s="165" t="s">
        <v>170</v>
      </c>
      <c r="AU114" s="165" t="s">
        <v>90</v>
      </c>
      <c r="AV114" s="13" t="s">
        <v>15</v>
      </c>
      <c r="AW114" s="13" t="s">
        <v>33</v>
      </c>
      <c r="AX114" s="13" t="s">
        <v>72</v>
      </c>
      <c r="AY114" s="165" t="s">
        <v>154</v>
      </c>
    </row>
    <row r="115" spans="2:51" s="14" customFormat="1" ht="10.2">
      <c r="B115" s="171"/>
      <c r="D115" s="164" t="s">
        <v>170</v>
      </c>
      <c r="E115" s="172" t="s">
        <v>3</v>
      </c>
      <c r="F115" s="173" t="s">
        <v>203</v>
      </c>
      <c r="H115" s="174">
        <v>147</v>
      </c>
      <c r="I115" s="175"/>
      <c r="L115" s="171"/>
      <c r="M115" s="176"/>
      <c r="N115" s="177"/>
      <c r="O115" s="177"/>
      <c r="P115" s="177"/>
      <c r="Q115" s="177"/>
      <c r="R115" s="177"/>
      <c r="S115" s="177"/>
      <c r="T115" s="178"/>
      <c r="AT115" s="172" t="s">
        <v>170</v>
      </c>
      <c r="AU115" s="172" t="s">
        <v>90</v>
      </c>
      <c r="AV115" s="14" t="s">
        <v>80</v>
      </c>
      <c r="AW115" s="14" t="s">
        <v>33</v>
      </c>
      <c r="AX115" s="14" t="s">
        <v>72</v>
      </c>
      <c r="AY115" s="172" t="s">
        <v>154</v>
      </c>
    </row>
    <row r="116" spans="2:51" s="15" customFormat="1" ht="10.2">
      <c r="B116" s="179"/>
      <c r="D116" s="164" t="s">
        <v>170</v>
      </c>
      <c r="E116" s="180" t="s">
        <v>3</v>
      </c>
      <c r="F116" s="181" t="s">
        <v>175</v>
      </c>
      <c r="H116" s="182">
        <v>205.5</v>
      </c>
      <c r="I116" s="183"/>
      <c r="L116" s="179"/>
      <c r="M116" s="184"/>
      <c r="N116" s="185"/>
      <c r="O116" s="185"/>
      <c r="P116" s="185"/>
      <c r="Q116" s="185"/>
      <c r="R116" s="185"/>
      <c r="S116" s="185"/>
      <c r="T116" s="186"/>
      <c r="AT116" s="180" t="s">
        <v>170</v>
      </c>
      <c r="AU116" s="180" t="s">
        <v>90</v>
      </c>
      <c r="AV116" s="15" t="s">
        <v>93</v>
      </c>
      <c r="AW116" s="15" t="s">
        <v>33</v>
      </c>
      <c r="AX116" s="15" t="s">
        <v>15</v>
      </c>
      <c r="AY116" s="180" t="s">
        <v>154</v>
      </c>
    </row>
    <row r="117" spans="1:65" s="2" customFormat="1" ht="49.05" customHeight="1">
      <c r="A117" s="34"/>
      <c r="B117" s="144"/>
      <c r="C117" s="145" t="s">
        <v>90</v>
      </c>
      <c r="D117" s="145" t="s">
        <v>157</v>
      </c>
      <c r="E117" s="146" t="s">
        <v>204</v>
      </c>
      <c r="F117" s="147" t="s">
        <v>205</v>
      </c>
      <c r="G117" s="148" t="s">
        <v>206</v>
      </c>
      <c r="H117" s="149">
        <v>1013.75</v>
      </c>
      <c r="I117" s="150"/>
      <c r="J117" s="151">
        <f>ROUND(I117*H117,2)</f>
        <v>0</v>
      </c>
      <c r="K117" s="147" t="s">
        <v>161</v>
      </c>
      <c r="L117" s="35"/>
      <c r="M117" s="152" t="s">
        <v>3</v>
      </c>
      <c r="N117" s="153" t="s">
        <v>43</v>
      </c>
      <c r="O117" s="55"/>
      <c r="P117" s="154">
        <f>O117*H117</f>
        <v>0</v>
      </c>
      <c r="Q117" s="154">
        <v>0</v>
      </c>
      <c r="R117" s="154">
        <f>Q117*H117</f>
        <v>0</v>
      </c>
      <c r="S117" s="154">
        <v>0.54</v>
      </c>
      <c r="T117" s="155">
        <f>S117*H117</f>
        <v>547.4250000000001</v>
      </c>
      <c r="U117" s="34"/>
      <c r="V117" s="34"/>
      <c r="W117" s="34"/>
      <c r="X117" s="34"/>
      <c r="Y117" s="34"/>
      <c r="Z117" s="34"/>
      <c r="AA117" s="34"/>
      <c r="AB117" s="34"/>
      <c r="AC117" s="34"/>
      <c r="AD117" s="34"/>
      <c r="AE117" s="34"/>
      <c r="AR117" s="156" t="s">
        <v>93</v>
      </c>
      <c r="AT117" s="156" t="s">
        <v>157</v>
      </c>
      <c r="AU117" s="156" t="s">
        <v>90</v>
      </c>
      <c r="AY117" s="19" t="s">
        <v>154</v>
      </c>
      <c r="BE117" s="157">
        <f>IF(N117="základní",J117,0)</f>
        <v>0</v>
      </c>
      <c r="BF117" s="157">
        <f>IF(N117="snížená",J117,0)</f>
        <v>0</v>
      </c>
      <c r="BG117" s="157">
        <f>IF(N117="zákl. přenesená",J117,0)</f>
        <v>0</v>
      </c>
      <c r="BH117" s="157">
        <f>IF(N117="sníž. přenesená",J117,0)</f>
        <v>0</v>
      </c>
      <c r="BI117" s="157">
        <f>IF(N117="nulová",J117,0)</f>
        <v>0</v>
      </c>
      <c r="BJ117" s="19" t="s">
        <v>15</v>
      </c>
      <c r="BK117" s="157">
        <f>ROUND(I117*H117,2)</f>
        <v>0</v>
      </c>
      <c r="BL117" s="19" t="s">
        <v>93</v>
      </c>
      <c r="BM117" s="156" t="s">
        <v>207</v>
      </c>
    </row>
    <row r="118" spans="1:47" s="2" customFormat="1" ht="10.2">
      <c r="A118" s="34"/>
      <c r="B118" s="35"/>
      <c r="C118" s="34"/>
      <c r="D118" s="158" t="s">
        <v>163</v>
      </c>
      <c r="E118" s="34"/>
      <c r="F118" s="159" t="s">
        <v>208</v>
      </c>
      <c r="G118" s="34"/>
      <c r="H118" s="34"/>
      <c r="I118" s="160"/>
      <c r="J118" s="34"/>
      <c r="K118" s="34"/>
      <c r="L118" s="35"/>
      <c r="M118" s="161"/>
      <c r="N118" s="162"/>
      <c r="O118" s="55"/>
      <c r="P118" s="55"/>
      <c r="Q118" s="55"/>
      <c r="R118" s="55"/>
      <c r="S118" s="55"/>
      <c r="T118" s="56"/>
      <c r="U118" s="34"/>
      <c r="V118" s="34"/>
      <c r="W118" s="34"/>
      <c r="X118" s="34"/>
      <c r="Y118" s="34"/>
      <c r="Z118" s="34"/>
      <c r="AA118" s="34"/>
      <c r="AB118" s="34"/>
      <c r="AC118" s="34"/>
      <c r="AD118" s="34"/>
      <c r="AE118" s="34"/>
      <c r="AT118" s="19" t="s">
        <v>163</v>
      </c>
      <c r="AU118" s="19" t="s">
        <v>90</v>
      </c>
    </row>
    <row r="119" spans="2:51" s="13" customFormat="1" ht="10.2">
      <c r="B119" s="163"/>
      <c r="D119" s="164" t="s">
        <v>170</v>
      </c>
      <c r="E119" s="165" t="s">
        <v>3</v>
      </c>
      <c r="F119" s="166" t="s">
        <v>209</v>
      </c>
      <c r="H119" s="165" t="s">
        <v>3</v>
      </c>
      <c r="I119" s="167"/>
      <c r="L119" s="163"/>
      <c r="M119" s="168"/>
      <c r="N119" s="169"/>
      <c r="O119" s="169"/>
      <c r="P119" s="169"/>
      <c r="Q119" s="169"/>
      <c r="R119" s="169"/>
      <c r="S119" s="169"/>
      <c r="T119" s="170"/>
      <c r="AT119" s="165" t="s">
        <v>170</v>
      </c>
      <c r="AU119" s="165" t="s">
        <v>90</v>
      </c>
      <c r="AV119" s="13" t="s">
        <v>15</v>
      </c>
      <c r="AW119" s="13" t="s">
        <v>33</v>
      </c>
      <c r="AX119" s="13" t="s">
        <v>72</v>
      </c>
      <c r="AY119" s="165" t="s">
        <v>154</v>
      </c>
    </row>
    <row r="120" spans="2:51" s="14" customFormat="1" ht="10.2">
      <c r="B120" s="171"/>
      <c r="D120" s="164" t="s">
        <v>170</v>
      </c>
      <c r="E120" s="172" t="s">
        <v>3</v>
      </c>
      <c r="F120" s="173" t="s">
        <v>210</v>
      </c>
      <c r="H120" s="174">
        <v>1000</v>
      </c>
      <c r="I120" s="175"/>
      <c r="L120" s="171"/>
      <c r="M120" s="176"/>
      <c r="N120" s="177"/>
      <c r="O120" s="177"/>
      <c r="P120" s="177"/>
      <c r="Q120" s="177"/>
      <c r="R120" s="177"/>
      <c r="S120" s="177"/>
      <c r="T120" s="178"/>
      <c r="AT120" s="172" t="s">
        <v>170</v>
      </c>
      <c r="AU120" s="172" t="s">
        <v>90</v>
      </c>
      <c r="AV120" s="14" t="s">
        <v>80</v>
      </c>
      <c r="AW120" s="14" t="s">
        <v>33</v>
      </c>
      <c r="AX120" s="14" t="s">
        <v>72</v>
      </c>
      <c r="AY120" s="172" t="s">
        <v>154</v>
      </c>
    </row>
    <row r="121" spans="2:51" s="14" customFormat="1" ht="10.2">
      <c r="B121" s="171"/>
      <c r="D121" s="164" t="s">
        <v>170</v>
      </c>
      <c r="E121" s="172" t="s">
        <v>3</v>
      </c>
      <c r="F121" s="173" t="s">
        <v>211</v>
      </c>
      <c r="H121" s="174">
        <v>13.75</v>
      </c>
      <c r="I121" s="175"/>
      <c r="L121" s="171"/>
      <c r="M121" s="176"/>
      <c r="N121" s="177"/>
      <c r="O121" s="177"/>
      <c r="P121" s="177"/>
      <c r="Q121" s="177"/>
      <c r="R121" s="177"/>
      <c r="S121" s="177"/>
      <c r="T121" s="178"/>
      <c r="AT121" s="172" t="s">
        <v>170</v>
      </c>
      <c r="AU121" s="172" t="s">
        <v>90</v>
      </c>
      <c r="AV121" s="14" t="s">
        <v>80</v>
      </c>
      <c r="AW121" s="14" t="s">
        <v>33</v>
      </c>
      <c r="AX121" s="14" t="s">
        <v>72</v>
      </c>
      <c r="AY121" s="172" t="s">
        <v>154</v>
      </c>
    </row>
    <row r="122" spans="2:51" s="15" customFormat="1" ht="10.2">
      <c r="B122" s="179"/>
      <c r="D122" s="164" t="s">
        <v>170</v>
      </c>
      <c r="E122" s="180" t="s">
        <v>3</v>
      </c>
      <c r="F122" s="181" t="s">
        <v>175</v>
      </c>
      <c r="H122" s="182">
        <v>1013.75</v>
      </c>
      <c r="I122" s="183"/>
      <c r="L122" s="179"/>
      <c r="M122" s="184"/>
      <c r="N122" s="185"/>
      <c r="O122" s="185"/>
      <c r="P122" s="185"/>
      <c r="Q122" s="185"/>
      <c r="R122" s="185"/>
      <c r="S122" s="185"/>
      <c r="T122" s="186"/>
      <c r="AT122" s="180" t="s">
        <v>170</v>
      </c>
      <c r="AU122" s="180" t="s">
        <v>90</v>
      </c>
      <c r="AV122" s="15" t="s">
        <v>93</v>
      </c>
      <c r="AW122" s="15" t="s">
        <v>33</v>
      </c>
      <c r="AX122" s="15" t="s">
        <v>15</v>
      </c>
      <c r="AY122" s="180" t="s">
        <v>154</v>
      </c>
    </row>
    <row r="123" spans="1:65" s="2" customFormat="1" ht="55.5" customHeight="1">
      <c r="A123" s="34"/>
      <c r="B123" s="144"/>
      <c r="C123" s="145" t="s">
        <v>93</v>
      </c>
      <c r="D123" s="145" t="s">
        <v>157</v>
      </c>
      <c r="E123" s="146" t="s">
        <v>212</v>
      </c>
      <c r="F123" s="147" t="s">
        <v>213</v>
      </c>
      <c r="G123" s="148" t="s">
        <v>206</v>
      </c>
      <c r="H123" s="149">
        <v>2062.9</v>
      </c>
      <c r="I123" s="150"/>
      <c r="J123" s="151">
        <f>ROUND(I123*H123,2)</f>
        <v>0</v>
      </c>
      <c r="K123" s="147" t="s">
        <v>161</v>
      </c>
      <c r="L123" s="35"/>
      <c r="M123" s="152" t="s">
        <v>3</v>
      </c>
      <c r="N123" s="153" t="s">
        <v>43</v>
      </c>
      <c r="O123" s="55"/>
      <c r="P123" s="154">
        <f>O123*H123</f>
        <v>0</v>
      </c>
      <c r="Q123" s="154">
        <v>0</v>
      </c>
      <c r="R123" s="154">
        <f>Q123*H123</f>
        <v>0</v>
      </c>
      <c r="S123" s="154">
        <v>0.45</v>
      </c>
      <c r="T123" s="155">
        <f>S123*H123</f>
        <v>928.3050000000001</v>
      </c>
      <c r="U123" s="34"/>
      <c r="V123" s="34"/>
      <c r="W123" s="34"/>
      <c r="X123" s="34"/>
      <c r="Y123" s="34"/>
      <c r="Z123" s="34"/>
      <c r="AA123" s="34"/>
      <c r="AB123" s="34"/>
      <c r="AC123" s="34"/>
      <c r="AD123" s="34"/>
      <c r="AE123" s="34"/>
      <c r="AR123" s="156" t="s">
        <v>93</v>
      </c>
      <c r="AT123" s="156" t="s">
        <v>157</v>
      </c>
      <c r="AU123" s="156" t="s">
        <v>90</v>
      </c>
      <c r="AY123" s="19" t="s">
        <v>154</v>
      </c>
      <c r="BE123" s="157">
        <f>IF(N123="základní",J123,0)</f>
        <v>0</v>
      </c>
      <c r="BF123" s="157">
        <f>IF(N123="snížená",J123,0)</f>
        <v>0</v>
      </c>
      <c r="BG123" s="157">
        <f>IF(N123="zákl. přenesená",J123,0)</f>
        <v>0</v>
      </c>
      <c r="BH123" s="157">
        <f>IF(N123="sníž. přenesená",J123,0)</f>
        <v>0</v>
      </c>
      <c r="BI123" s="157">
        <f>IF(N123="nulová",J123,0)</f>
        <v>0</v>
      </c>
      <c r="BJ123" s="19" t="s">
        <v>15</v>
      </c>
      <c r="BK123" s="157">
        <f>ROUND(I123*H123,2)</f>
        <v>0</v>
      </c>
      <c r="BL123" s="19" t="s">
        <v>93</v>
      </c>
      <c r="BM123" s="156" t="s">
        <v>214</v>
      </c>
    </row>
    <row r="124" spans="1:47" s="2" customFormat="1" ht="10.2">
      <c r="A124" s="34"/>
      <c r="B124" s="35"/>
      <c r="C124" s="34"/>
      <c r="D124" s="158" t="s">
        <v>163</v>
      </c>
      <c r="E124" s="34"/>
      <c r="F124" s="159" t="s">
        <v>215</v>
      </c>
      <c r="G124" s="34"/>
      <c r="H124" s="34"/>
      <c r="I124" s="160"/>
      <c r="J124" s="34"/>
      <c r="K124" s="34"/>
      <c r="L124" s="35"/>
      <c r="M124" s="161"/>
      <c r="N124" s="162"/>
      <c r="O124" s="55"/>
      <c r="P124" s="55"/>
      <c r="Q124" s="55"/>
      <c r="R124" s="55"/>
      <c r="S124" s="55"/>
      <c r="T124" s="56"/>
      <c r="U124" s="34"/>
      <c r="V124" s="34"/>
      <c r="W124" s="34"/>
      <c r="X124" s="34"/>
      <c r="Y124" s="34"/>
      <c r="Z124" s="34"/>
      <c r="AA124" s="34"/>
      <c r="AB124" s="34"/>
      <c r="AC124" s="34"/>
      <c r="AD124" s="34"/>
      <c r="AE124" s="34"/>
      <c r="AT124" s="19" t="s">
        <v>163</v>
      </c>
      <c r="AU124" s="19" t="s">
        <v>90</v>
      </c>
    </row>
    <row r="125" spans="2:51" s="13" customFormat="1" ht="10.2">
      <c r="B125" s="163"/>
      <c r="D125" s="164" t="s">
        <v>170</v>
      </c>
      <c r="E125" s="165" t="s">
        <v>3</v>
      </c>
      <c r="F125" s="166" t="s">
        <v>216</v>
      </c>
      <c r="H125" s="165" t="s">
        <v>3</v>
      </c>
      <c r="I125" s="167"/>
      <c r="L125" s="163"/>
      <c r="M125" s="168"/>
      <c r="N125" s="169"/>
      <c r="O125" s="169"/>
      <c r="P125" s="169"/>
      <c r="Q125" s="169"/>
      <c r="R125" s="169"/>
      <c r="S125" s="169"/>
      <c r="T125" s="170"/>
      <c r="AT125" s="165" t="s">
        <v>170</v>
      </c>
      <c r="AU125" s="165" t="s">
        <v>90</v>
      </c>
      <c r="AV125" s="13" t="s">
        <v>15</v>
      </c>
      <c r="AW125" s="13" t="s">
        <v>33</v>
      </c>
      <c r="AX125" s="13" t="s">
        <v>72</v>
      </c>
      <c r="AY125" s="165" t="s">
        <v>154</v>
      </c>
    </row>
    <row r="126" spans="2:51" s="14" customFormat="1" ht="10.2">
      <c r="B126" s="171"/>
      <c r="D126" s="164" t="s">
        <v>170</v>
      </c>
      <c r="E126" s="172" t="s">
        <v>3</v>
      </c>
      <c r="F126" s="173" t="s">
        <v>217</v>
      </c>
      <c r="H126" s="174">
        <v>1950</v>
      </c>
      <c r="I126" s="175"/>
      <c r="L126" s="171"/>
      <c r="M126" s="176"/>
      <c r="N126" s="177"/>
      <c r="O126" s="177"/>
      <c r="P126" s="177"/>
      <c r="Q126" s="177"/>
      <c r="R126" s="177"/>
      <c r="S126" s="177"/>
      <c r="T126" s="178"/>
      <c r="AT126" s="172" t="s">
        <v>170</v>
      </c>
      <c r="AU126" s="172" t="s">
        <v>90</v>
      </c>
      <c r="AV126" s="14" t="s">
        <v>80</v>
      </c>
      <c r="AW126" s="14" t="s">
        <v>33</v>
      </c>
      <c r="AX126" s="14" t="s">
        <v>72</v>
      </c>
      <c r="AY126" s="172" t="s">
        <v>154</v>
      </c>
    </row>
    <row r="127" spans="2:51" s="13" customFormat="1" ht="10.2">
      <c r="B127" s="163"/>
      <c r="D127" s="164" t="s">
        <v>170</v>
      </c>
      <c r="E127" s="165" t="s">
        <v>3</v>
      </c>
      <c r="F127" s="166" t="s">
        <v>218</v>
      </c>
      <c r="H127" s="165" t="s">
        <v>3</v>
      </c>
      <c r="I127" s="167"/>
      <c r="L127" s="163"/>
      <c r="M127" s="168"/>
      <c r="N127" s="169"/>
      <c r="O127" s="169"/>
      <c r="P127" s="169"/>
      <c r="Q127" s="169"/>
      <c r="R127" s="169"/>
      <c r="S127" s="169"/>
      <c r="T127" s="170"/>
      <c r="AT127" s="165" t="s">
        <v>170</v>
      </c>
      <c r="AU127" s="165" t="s">
        <v>90</v>
      </c>
      <c r="AV127" s="13" t="s">
        <v>15</v>
      </c>
      <c r="AW127" s="13" t="s">
        <v>33</v>
      </c>
      <c r="AX127" s="13" t="s">
        <v>72</v>
      </c>
      <c r="AY127" s="165" t="s">
        <v>154</v>
      </c>
    </row>
    <row r="128" spans="2:51" s="14" customFormat="1" ht="10.2">
      <c r="B128" s="171"/>
      <c r="D128" s="164" t="s">
        <v>170</v>
      </c>
      <c r="E128" s="172" t="s">
        <v>3</v>
      </c>
      <c r="F128" s="173" t="s">
        <v>219</v>
      </c>
      <c r="H128" s="174">
        <v>78.75</v>
      </c>
      <c r="I128" s="175"/>
      <c r="L128" s="171"/>
      <c r="M128" s="176"/>
      <c r="N128" s="177"/>
      <c r="O128" s="177"/>
      <c r="P128" s="177"/>
      <c r="Q128" s="177"/>
      <c r="R128" s="177"/>
      <c r="S128" s="177"/>
      <c r="T128" s="178"/>
      <c r="AT128" s="172" t="s">
        <v>170</v>
      </c>
      <c r="AU128" s="172" t="s">
        <v>90</v>
      </c>
      <c r="AV128" s="14" t="s">
        <v>80</v>
      </c>
      <c r="AW128" s="14" t="s">
        <v>33</v>
      </c>
      <c r="AX128" s="14" t="s">
        <v>72</v>
      </c>
      <c r="AY128" s="172" t="s">
        <v>154</v>
      </c>
    </row>
    <row r="129" spans="2:51" s="14" customFormat="1" ht="10.2">
      <c r="B129" s="171"/>
      <c r="D129" s="164" t="s">
        <v>170</v>
      </c>
      <c r="E129" s="172" t="s">
        <v>3</v>
      </c>
      <c r="F129" s="173" t="s">
        <v>220</v>
      </c>
      <c r="H129" s="174">
        <v>15.4</v>
      </c>
      <c r="I129" s="175"/>
      <c r="L129" s="171"/>
      <c r="M129" s="176"/>
      <c r="N129" s="177"/>
      <c r="O129" s="177"/>
      <c r="P129" s="177"/>
      <c r="Q129" s="177"/>
      <c r="R129" s="177"/>
      <c r="S129" s="177"/>
      <c r="T129" s="178"/>
      <c r="AT129" s="172" t="s">
        <v>170</v>
      </c>
      <c r="AU129" s="172" t="s">
        <v>90</v>
      </c>
      <c r="AV129" s="14" t="s">
        <v>80</v>
      </c>
      <c r="AW129" s="14" t="s">
        <v>33</v>
      </c>
      <c r="AX129" s="14" t="s">
        <v>72</v>
      </c>
      <c r="AY129" s="172" t="s">
        <v>154</v>
      </c>
    </row>
    <row r="130" spans="2:51" s="14" customFormat="1" ht="10.2">
      <c r="B130" s="171"/>
      <c r="D130" s="164" t="s">
        <v>170</v>
      </c>
      <c r="E130" s="172" t="s">
        <v>3</v>
      </c>
      <c r="F130" s="173" t="s">
        <v>221</v>
      </c>
      <c r="H130" s="174">
        <v>18.75</v>
      </c>
      <c r="I130" s="175"/>
      <c r="L130" s="171"/>
      <c r="M130" s="176"/>
      <c r="N130" s="177"/>
      <c r="O130" s="177"/>
      <c r="P130" s="177"/>
      <c r="Q130" s="177"/>
      <c r="R130" s="177"/>
      <c r="S130" s="177"/>
      <c r="T130" s="178"/>
      <c r="AT130" s="172" t="s">
        <v>170</v>
      </c>
      <c r="AU130" s="172" t="s">
        <v>90</v>
      </c>
      <c r="AV130" s="14" t="s">
        <v>80</v>
      </c>
      <c r="AW130" s="14" t="s">
        <v>33</v>
      </c>
      <c r="AX130" s="14" t="s">
        <v>72</v>
      </c>
      <c r="AY130" s="172" t="s">
        <v>154</v>
      </c>
    </row>
    <row r="131" spans="2:51" s="15" customFormat="1" ht="10.2">
      <c r="B131" s="179"/>
      <c r="D131" s="164" t="s">
        <v>170</v>
      </c>
      <c r="E131" s="180" t="s">
        <v>3</v>
      </c>
      <c r="F131" s="181" t="s">
        <v>175</v>
      </c>
      <c r="H131" s="182">
        <v>2062.9</v>
      </c>
      <c r="I131" s="183"/>
      <c r="L131" s="179"/>
      <c r="M131" s="184"/>
      <c r="N131" s="185"/>
      <c r="O131" s="185"/>
      <c r="P131" s="185"/>
      <c r="Q131" s="185"/>
      <c r="R131" s="185"/>
      <c r="S131" s="185"/>
      <c r="T131" s="186"/>
      <c r="AT131" s="180" t="s">
        <v>170</v>
      </c>
      <c r="AU131" s="180" t="s">
        <v>90</v>
      </c>
      <c r="AV131" s="15" t="s">
        <v>93</v>
      </c>
      <c r="AW131" s="15" t="s">
        <v>33</v>
      </c>
      <c r="AX131" s="15" t="s">
        <v>15</v>
      </c>
      <c r="AY131" s="180" t="s">
        <v>154</v>
      </c>
    </row>
    <row r="132" spans="1:65" s="2" customFormat="1" ht="33" customHeight="1">
      <c r="A132" s="34"/>
      <c r="B132" s="144"/>
      <c r="C132" s="145" t="s">
        <v>104</v>
      </c>
      <c r="D132" s="145" t="s">
        <v>157</v>
      </c>
      <c r="E132" s="146" t="s">
        <v>222</v>
      </c>
      <c r="F132" s="147" t="s">
        <v>223</v>
      </c>
      <c r="G132" s="148" t="s">
        <v>206</v>
      </c>
      <c r="H132" s="149">
        <v>152.37</v>
      </c>
      <c r="I132" s="150"/>
      <c r="J132" s="151">
        <f>ROUND(I132*H132,2)</f>
        <v>0</v>
      </c>
      <c r="K132" s="147" t="s">
        <v>161</v>
      </c>
      <c r="L132" s="35"/>
      <c r="M132" s="152" t="s">
        <v>3</v>
      </c>
      <c r="N132" s="153" t="s">
        <v>43</v>
      </c>
      <c r="O132" s="55"/>
      <c r="P132" s="154">
        <f>O132*H132</f>
        <v>0</v>
      </c>
      <c r="Q132" s="154">
        <v>0</v>
      </c>
      <c r="R132" s="154">
        <f>Q132*H132</f>
        <v>0</v>
      </c>
      <c r="S132" s="154">
        <v>2.41</v>
      </c>
      <c r="T132" s="155">
        <f>S132*H132</f>
        <v>367.2117</v>
      </c>
      <c r="U132" s="34"/>
      <c r="V132" s="34"/>
      <c r="W132" s="34"/>
      <c r="X132" s="34"/>
      <c r="Y132" s="34"/>
      <c r="Z132" s="34"/>
      <c r="AA132" s="34"/>
      <c r="AB132" s="34"/>
      <c r="AC132" s="34"/>
      <c r="AD132" s="34"/>
      <c r="AE132" s="34"/>
      <c r="AR132" s="156" t="s">
        <v>93</v>
      </c>
      <c r="AT132" s="156" t="s">
        <v>157</v>
      </c>
      <c r="AU132" s="156" t="s">
        <v>90</v>
      </c>
      <c r="AY132" s="19" t="s">
        <v>154</v>
      </c>
      <c r="BE132" s="157">
        <f>IF(N132="základní",J132,0)</f>
        <v>0</v>
      </c>
      <c r="BF132" s="157">
        <f>IF(N132="snížená",J132,0)</f>
        <v>0</v>
      </c>
      <c r="BG132" s="157">
        <f>IF(N132="zákl. přenesená",J132,0)</f>
        <v>0</v>
      </c>
      <c r="BH132" s="157">
        <f>IF(N132="sníž. přenesená",J132,0)</f>
        <v>0</v>
      </c>
      <c r="BI132" s="157">
        <f>IF(N132="nulová",J132,0)</f>
        <v>0</v>
      </c>
      <c r="BJ132" s="19" t="s">
        <v>15</v>
      </c>
      <c r="BK132" s="157">
        <f>ROUND(I132*H132,2)</f>
        <v>0</v>
      </c>
      <c r="BL132" s="19" t="s">
        <v>93</v>
      </c>
      <c r="BM132" s="156" t="s">
        <v>224</v>
      </c>
    </row>
    <row r="133" spans="1:47" s="2" customFormat="1" ht="10.2">
      <c r="A133" s="34"/>
      <c r="B133" s="35"/>
      <c r="C133" s="34"/>
      <c r="D133" s="158" t="s">
        <v>163</v>
      </c>
      <c r="E133" s="34"/>
      <c r="F133" s="159" t="s">
        <v>225</v>
      </c>
      <c r="G133" s="34"/>
      <c r="H133" s="34"/>
      <c r="I133" s="160"/>
      <c r="J133" s="34"/>
      <c r="K133" s="34"/>
      <c r="L133" s="35"/>
      <c r="M133" s="161"/>
      <c r="N133" s="162"/>
      <c r="O133" s="55"/>
      <c r="P133" s="55"/>
      <c r="Q133" s="55"/>
      <c r="R133" s="55"/>
      <c r="S133" s="55"/>
      <c r="T133" s="56"/>
      <c r="U133" s="34"/>
      <c r="V133" s="34"/>
      <c r="W133" s="34"/>
      <c r="X133" s="34"/>
      <c r="Y133" s="34"/>
      <c r="Z133" s="34"/>
      <c r="AA133" s="34"/>
      <c r="AB133" s="34"/>
      <c r="AC133" s="34"/>
      <c r="AD133" s="34"/>
      <c r="AE133" s="34"/>
      <c r="AT133" s="19" t="s">
        <v>163</v>
      </c>
      <c r="AU133" s="19" t="s">
        <v>90</v>
      </c>
    </row>
    <row r="134" spans="2:51" s="13" customFormat="1" ht="10.2">
      <c r="B134" s="163"/>
      <c r="D134" s="164" t="s">
        <v>170</v>
      </c>
      <c r="E134" s="165" t="s">
        <v>3</v>
      </c>
      <c r="F134" s="166" t="s">
        <v>226</v>
      </c>
      <c r="H134" s="165" t="s">
        <v>3</v>
      </c>
      <c r="I134" s="167"/>
      <c r="L134" s="163"/>
      <c r="M134" s="168"/>
      <c r="N134" s="169"/>
      <c r="O134" s="169"/>
      <c r="P134" s="169"/>
      <c r="Q134" s="169"/>
      <c r="R134" s="169"/>
      <c r="S134" s="169"/>
      <c r="T134" s="170"/>
      <c r="AT134" s="165" t="s">
        <v>170</v>
      </c>
      <c r="AU134" s="165" t="s">
        <v>90</v>
      </c>
      <c r="AV134" s="13" t="s">
        <v>15</v>
      </c>
      <c r="AW134" s="13" t="s">
        <v>33</v>
      </c>
      <c r="AX134" s="13" t="s">
        <v>72</v>
      </c>
      <c r="AY134" s="165" t="s">
        <v>154</v>
      </c>
    </row>
    <row r="135" spans="2:51" s="14" customFormat="1" ht="10.2">
      <c r="B135" s="171"/>
      <c r="D135" s="164" t="s">
        <v>170</v>
      </c>
      <c r="E135" s="172" t="s">
        <v>3</v>
      </c>
      <c r="F135" s="173" t="s">
        <v>227</v>
      </c>
      <c r="H135" s="174">
        <v>25.65</v>
      </c>
      <c r="I135" s="175"/>
      <c r="L135" s="171"/>
      <c r="M135" s="176"/>
      <c r="N135" s="177"/>
      <c r="O135" s="177"/>
      <c r="P135" s="177"/>
      <c r="Q135" s="177"/>
      <c r="R135" s="177"/>
      <c r="S135" s="177"/>
      <c r="T135" s="178"/>
      <c r="AT135" s="172" t="s">
        <v>170</v>
      </c>
      <c r="AU135" s="172" t="s">
        <v>90</v>
      </c>
      <c r="AV135" s="14" t="s">
        <v>80</v>
      </c>
      <c r="AW135" s="14" t="s">
        <v>33</v>
      </c>
      <c r="AX135" s="14" t="s">
        <v>72</v>
      </c>
      <c r="AY135" s="172" t="s">
        <v>154</v>
      </c>
    </row>
    <row r="136" spans="2:51" s="13" customFormat="1" ht="10.2">
      <c r="B136" s="163"/>
      <c r="D136" s="164" t="s">
        <v>170</v>
      </c>
      <c r="E136" s="165" t="s">
        <v>3</v>
      </c>
      <c r="F136" s="166" t="s">
        <v>228</v>
      </c>
      <c r="H136" s="165" t="s">
        <v>3</v>
      </c>
      <c r="I136" s="167"/>
      <c r="L136" s="163"/>
      <c r="M136" s="168"/>
      <c r="N136" s="169"/>
      <c r="O136" s="169"/>
      <c r="P136" s="169"/>
      <c r="Q136" s="169"/>
      <c r="R136" s="169"/>
      <c r="S136" s="169"/>
      <c r="T136" s="170"/>
      <c r="AT136" s="165" t="s">
        <v>170</v>
      </c>
      <c r="AU136" s="165" t="s">
        <v>90</v>
      </c>
      <c r="AV136" s="13" t="s">
        <v>15</v>
      </c>
      <c r="AW136" s="13" t="s">
        <v>33</v>
      </c>
      <c r="AX136" s="13" t="s">
        <v>72</v>
      </c>
      <c r="AY136" s="165" t="s">
        <v>154</v>
      </c>
    </row>
    <row r="137" spans="2:51" s="14" customFormat="1" ht="10.2">
      <c r="B137" s="171"/>
      <c r="D137" s="164" t="s">
        <v>170</v>
      </c>
      <c r="E137" s="172" t="s">
        <v>3</v>
      </c>
      <c r="F137" s="173" t="s">
        <v>229</v>
      </c>
      <c r="H137" s="174">
        <v>27.36</v>
      </c>
      <c r="I137" s="175"/>
      <c r="L137" s="171"/>
      <c r="M137" s="176"/>
      <c r="N137" s="177"/>
      <c r="O137" s="177"/>
      <c r="P137" s="177"/>
      <c r="Q137" s="177"/>
      <c r="R137" s="177"/>
      <c r="S137" s="177"/>
      <c r="T137" s="178"/>
      <c r="AT137" s="172" t="s">
        <v>170</v>
      </c>
      <c r="AU137" s="172" t="s">
        <v>90</v>
      </c>
      <c r="AV137" s="14" t="s">
        <v>80</v>
      </c>
      <c r="AW137" s="14" t="s">
        <v>33</v>
      </c>
      <c r="AX137" s="14" t="s">
        <v>72</v>
      </c>
      <c r="AY137" s="172" t="s">
        <v>154</v>
      </c>
    </row>
    <row r="138" spans="2:51" s="14" customFormat="1" ht="10.2">
      <c r="B138" s="171"/>
      <c r="D138" s="164" t="s">
        <v>170</v>
      </c>
      <c r="E138" s="172" t="s">
        <v>3</v>
      </c>
      <c r="F138" s="173" t="s">
        <v>230</v>
      </c>
      <c r="H138" s="174">
        <v>99.36</v>
      </c>
      <c r="I138" s="175"/>
      <c r="L138" s="171"/>
      <c r="M138" s="176"/>
      <c r="N138" s="177"/>
      <c r="O138" s="177"/>
      <c r="P138" s="177"/>
      <c r="Q138" s="177"/>
      <c r="R138" s="177"/>
      <c r="S138" s="177"/>
      <c r="T138" s="178"/>
      <c r="AT138" s="172" t="s">
        <v>170</v>
      </c>
      <c r="AU138" s="172" t="s">
        <v>90</v>
      </c>
      <c r="AV138" s="14" t="s">
        <v>80</v>
      </c>
      <c r="AW138" s="14" t="s">
        <v>33</v>
      </c>
      <c r="AX138" s="14" t="s">
        <v>72</v>
      </c>
      <c r="AY138" s="172" t="s">
        <v>154</v>
      </c>
    </row>
    <row r="139" spans="2:51" s="15" customFormat="1" ht="10.2">
      <c r="B139" s="179"/>
      <c r="D139" s="164" t="s">
        <v>170</v>
      </c>
      <c r="E139" s="180" t="s">
        <v>3</v>
      </c>
      <c r="F139" s="181" t="s">
        <v>175</v>
      </c>
      <c r="H139" s="182">
        <v>152.37</v>
      </c>
      <c r="I139" s="183"/>
      <c r="L139" s="179"/>
      <c r="M139" s="184"/>
      <c r="N139" s="185"/>
      <c r="O139" s="185"/>
      <c r="P139" s="185"/>
      <c r="Q139" s="185"/>
      <c r="R139" s="185"/>
      <c r="S139" s="185"/>
      <c r="T139" s="186"/>
      <c r="AT139" s="180" t="s">
        <v>170</v>
      </c>
      <c r="AU139" s="180" t="s">
        <v>90</v>
      </c>
      <c r="AV139" s="15" t="s">
        <v>93</v>
      </c>
      <c r="AW139" s="15" t="s">
        <v>33</v>
      </c>
      <c r="AX139" s="15" t="s">
        <v>15</v>
      </c>
      <c r="AY139" s="180" t="s">
        <v>154</v>
      </c>
    </row>
    <row r="140" spans="1:65" s="2" customFormat="1" ht="16.5" customHeight="1">
      <c r="A140" s="34"/>
      <c r="B140" s="144"/>
      <c r="C140" s="145" t="s">
        <v>107</v>
      </c>
      <c r="D140" s="145" t="s">
        <v>157</v>
      </c>
      <c r="E140" s="146" t="s">
        <v>231</v>
      </c>
      <c r="F140" s="147" t="s">
        <v>232</v>
      </c>
      <c r="G140" s="148" t="s">
        <v>192</v>
      </c>
      <c r="H140" s="149">
        <v>1</v>
      </c>
      <c r="I140" s="150"/>
      <c r="J140" s="151">
        <f>ROUND(I140*H140,2)</f>
        <v>0</v>
      </c>
      <c r="K140" s="147" t="s">
        <v>3</v>
      </c>
      <c r="L140" s="35"/>
      <c r="M140" s="152" t="s">
        <v>3</v>
      </c>
      <c r="N140" s="153" t="s">
        <v>43</v>
      </c>
      <c r="O140" s="55"/>
      <c r="P140" s="154">
        <f>O140*H140</f>
        <v>0</v>
      </c>
      <c r="Q140" s="154">
        <v>0</v>
      </c>
      <c r="R140" s="154">
        <f>Q140*H140</f>
        <v>0</v>
      </c>
      <c r="S140" s="154">
        <v>0</v>
      </c>
      <c r="T140" s="155">
        <f>S140*H140</f>
        <v>0</v>
      </c>
      <c r="U140" s="34"/>
      <c r="V140" s="34"/>
      <c r="W140" s="34"/>
      <c r="X140" s="34"/>
      <c r="Y140" s="34"/>
      <c r="Z140" s="34"/>
      <c r="AA140" s="34"/>
      <c r="AB140" s="34"/>
      <c r="AC140" s="34"/>
      <c r="AD140" s="34"/>
      <c r="AE140" s="34"/>
      <c r="AR140" s="156" t="s">
        <v>93</v>
      </c>
      <c r="AT140" s="156" t="s">
        <v>157</v>
      </c>
      <c r="AU140" s="156" t="s">
        <v>90</v>
      </c>
      <c r="AY140" s="19" t="s">
        <v>154</v>
      </c>
      <c r="BE140" s="157">
        <f>IF(N140="základní",J140,0)</f>
        <v>0</v>
      </c>
      <c r="BF140" s="157">
        <f>IF(N140="snížená",J140,0)</f>
        <v>0</v>
      </c>
      <c r="BG140" s="157">
        <f>IF(N140="zákl. přenesená",J140,0)</f>
        <v>0</v>
      </c>
      <c r="BH140" s="157">
        <f>IF(N140="sníž. přenesená",J140,0)</f>
        <v>0</v>
      </c>
      <c r="BI140" s="157">
        <f>IF(N140="nulová",J140,0)</f>
        <v>0</v>
      </c>
      <c r="BJ140" s="19" t="s">
        <v>15</v>
      </c>
      <c r="BK140" s="157">
        <f>ROUND(I140*H140,2)</f>
        <v>0</v>
      </c>
      <c r="BL140" s="19" t="s">
        <v>93</v>
      </c>
      <c r="BM140" s="156" t="s">
        <v>233</v>
      </c>
    </row>
    <row r="141" spans="1:65" s="2" customFormat="1" ht="16.5" customHeight="1">
      <c r="A141" s="34"/>
      <c r="B141" s="144"/>
      <c r="C141" s="145" t="s">
        <v>110</v>
      </c>
      <c r="D141" s="145" t="s">
        <v>157</v>
      </c>
      <c r="E141" s="146" t="s">
        <v>234</v>
      </c>
      <c r="F141" s="147" t="s">
        <v>235</v>
      </c>
      <c r="G141" s="148" t="s">
        <v>192</v>
      </c>
      <c r="H141" s="149">
        <v>2</v>
      </c>
      <c r="I141" s="150"/>
      <c r="J141" s="151">
        <f>ROUND(I141*H141,2)</f>
        <v>0</v>
      </c>
      <c r="K141" s="147" t="s">
        <v>3</v>
      </c>
      <c r="L141" s="35"/>
      <c r="M141" s="152" t="s">
        <v>3</v>
      </c>
      <c r="N141" s="153" t="s">
        <v>43</v>
      </c>
      <c r="O141" s="55"/>
      <c r="P141" s="154">
        <f>O141*H141</f>
        <v>0</v>
      </c>
      <c r="Q141" s="154">
        <v>0</v>
      </c>
      <c r="R141" s="154">
        <f>Q141*H141</f>
        <v>0</v>
      </c>
      <c r="S141" s="154">
        <v>1</v>
      </c>
      <c r="T141" s="155">
        <f>S141*H141</f>
        <v>2</v>
      </c>
      <c r="U141" s="34"/>
      <c r="V141" s="34"/>
      <c r="W141" s="34"/>
      <c r="X141" s="34"/>
      <c r="Y141" s="34"/>
      <c r="Z141" s="34"/>
      <c r="AA141" s="34"/>
      <c r="AB141" s="34"/>
      <c r="AC141" s="34"/>
      <c r="AD141" s="34"/>
      <c r="AE141" s="34"/>
      <c r="AR141" s="156" t="s">
        <v>93</v>
      </c>
      <c r="AT141" s="156" t="s">
        <v>157</v>
      </c>
      <c r="AU141" s="156" t="s">
        <v>90</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93</v>
      </c>
      <c r="BM141" s="156" t="s">
        <v>236</v>
      </c>
    </row>
    <row r="142" spans="1:65" s="2" customFormat="1" ht="21.75" customHeight="1">
      <c r="A142" s="34"/>
      <c r="B142" s="144"/>
      <c r="C142" s="145" t="s">
        <v>113</v>
      </c>
      <c r="D142" s="145" t="s">
        <v>157</v>
      </c>
      <c r="E142" s="146" t="s">
        <v>237</v>
      </c>
      <c r="F142" s="147" t="s">
        <v>238</v>
      </c>
      <c r="G142" s="148" t="s">
        <v>183</v>
      </c>
      <c r="H142" s="149">
        <v>29</v>
      </c>
      <c r="I142" s="150"/>
      <c r="J142" s="151">
        <f>ROUND(I142*H142,2)</f>
        <v>0</v>
      </c>
      <c r="K142" s="147" t="s">
        <v>3</v>
      </c>
      <c r="L142" s="35"/>
      <c r="M142" s="152" t="s">
        <v>3</v>
      </c>
      <c r="N142" s="153" t="s">
        <v>43</v>
      </c>
      <c r="O142" s="55"/>
      <c r="P142" s="154">
        <f>O142*H142</f>
        <v>0</v>
      </c>
      <c r="Q142" s="154">
        <v>0</v>
      </c>
      <c r="R142" s="154">
        <f>Q142*H142</f>
        <v>0</v>
      </c>
      <c r="S142" s="154">
        <v>0.016</v>
      </c>
      <c r="T142" s="155">
        <f>S142*H142</f>
        <v>0.464</v>
      </c>
      <c r="U142" s="34"/>
      <c r="V142" s="34"/>
      <c r="W142" s="34"/>
      <c r="X142" s="34"/>
      <c r="Y142" s="34"/>
      <c r="Z142" s="34"/>
      <c r="AA142" s="34"/>
      <c r="AB142" s="34"/>
      <c r="AC142" s="34"/>
      <c r="AD142" s="34"/>
      <c r="AE142" s="34"/>
      <c r="AR142" s="156" t="s">
        <v>93</v>
      </c>
      <c r="AT142" s="156" t="s">
        <v>157</v>
      </c>
      <c r="AU142" s="156" t="s">
        <v>90</v>
      </c>
      <c r="AY142" s="19" t="s">
        <v>154</v>
      </c>
      <c r="BE142" s="157">
        <f>IF(N142="základní",J142,0)</f>
        <v>0</v>
      </c>
      <c r="BF142" s="157">
        <f>IF(N142="snížená",J142,0)</f>
        <v>0</v>
      </c>
      <c r="BG142" s="157">
        <f>IF(N142="zákl. přenesená",J142,0)</f>
        <v>0</v>
      </c>
      <c r="BH142" s="157">
        <f>IF(N142="sníž. přenesená",J142,0)</f>
        <v>0</v>
      </c>
      <c r="BI142" s="157">
        <f>IF(N142="nulová",J142,0)</f>
        <v>0</v>
      </c>
      <c r="BJ142" s="19" t="s">
        <v>15</v>
      </c>
      <c r="BK142" s="157">
        <f>ROUND(I142*H142,2)</f>
        <v>0</v>
      </c>
      <c r="BL142" s="19" t="s">
        <v>93</v>
      </c>
      <c r="BM142" s="156" t="s">
        <v>239</v>
      </c>
    </row>
    <row r="143" spans="2:63" s="12" customFormat="1" ht="22.8" customHeight="1">
      <c r="B143" s="131"/>
      <c r="D143" s="132" t="s">
        <v>71</v>
      </c>
      <c r="E143" s="142" t="s">
        <v>240</v>
      </c>
      <c r="F143" s="142" t="s">
        <v>241</v>
      </c>
      <c r="I143" s="134"/>
      <c r="J143" s="143">
        <f>BK143</f>
        <v>0</v>
      </c>
      <c r="L143" s="131"/>
      <c r="M143" s="136"/>
      <c r="N143" s="137"/>
      <c r="O143" s="137"/>
      <c r="P143" s="138">
        <f>SUM(P144:P161)</f>
        <v>0</v>
      </c>
      <c r="Q143" s="137"/>
      <c r="R143" s="138">
        <f>SUM(R144:R161)</f>
        <v>0</v>
      </c>
      <c r="S143" s="137"/>
      <c r="T143" s="139">
        <f>SUM(T144:T161)</f>
        <v>0</v>
      </c>
      <c r="AR143" s="132" t="s">
        <v>15</v>
      </c>
      <c r="AT143" s="140" t="s">
        <v>71</v>
      </c>
      <c r="AU143" s="140" t="s">
        <v>15</v>
      </c>
      <c r="AY143" s="132" t="s">
        <v>154</v>
      </c>
      <c r="BK143" s="141">
        <f>SUM(BK144:BK161)</f>
        <v>0</v>
      </c>
    </row>
    <row r="144" spans="1:65" s="2" customFormat="1" ht="37.8" customHeight="1">
      <c r="A144" s="34"/>
      <c r="B144" s="144"/>
      <c r="C144" s="145" t="s">
        <v>176</v>
      </c>
      <c r="D144" s="145" t="s">
        <v>157</v>
      </c>
      <c r="E144" s="146" t="s">
        <v>242</v>
      </c>
      <c r="F144" s="147" t="s">
        <v>243</v>
      </c>
      <c r="G144" s="148" t="s">
        <v>244</v>
      </c>
      <c r="H144" s="149">
        <v>1239.84</v>
      </c>
      <c r="I144" s="150"/>
      <c r="J144" s="151">
        <f>ROUND(I144*H144,2)</f>
        <v>0</v>
      </c>
      <c r="K144" s="147" t="s">
        <v>161</v>
      </c>
      <c r="L144" s="35"/>
      <c r="M144" s="152" t="s">
        <v>3</v>
      </c>
      <c r="N144" s="153" t="s">
        <v>43</v>
      </c>
      <c r="O144" s="55"/>
      <c r="P144" s="154">
        <f>O144*H144</f>
        <v>0</v>
      </c>
      <c r="Q144" s="154">
        <v>0</v>
      </c>
      <c r="R144" s="154">
        <f>Q144*H144</f>
        <v>0</v>
      </c>
      <c r="S144" s="154">
        <v>0</v>
      </c>
      <c r="T144" s="155">
        <f>S144*H144</f>
        <v>0</v>
      </c>
      <c r="U144" s="34"/>
      <c r="V144" s="34"/>
      <c r="W144" s="34"/>
      <c r="X144" s="34"/>
      <c r="Y144" s="34"/>
      <c r="Z144" s="34"/>
      <c r="AA144" s="34"/>
      <c r="AB144" s="34"/>
      <c r="AC144" s="34"/>
      <c r="AD144" s="34"/>
      <c r="AE144" s="34"/>
      <c r="AR144" s="156" t="s">
        <v>93</v>
      </c>
      <c r="AT144" s="156" t="s">
        <v>157</v>
      </c>
      <c r="AU144" s="156" t="s">
        <v>80</v>
      </c>
      <c r="AY144" s="19" t="s">
        <v>154</v>
      </c>
      <c r="BE144" s="157">
        <f>IF(N144="základní",J144,0)</f>
        <v>0</v>
      </c>
      <c r="BF144" s="157">
        <f>IF(N144="snížená",J144,0)</f>
        <v>0</v>
      </c>
      <c r="BG144" s="157">
        <f>IF(N144="zákl. přenesená",J144,0)</f>
        <v>0</v>
      </c>
      <c r="BH144" s="157">
        <f>IF(N144="sníž. přenesená",J144,0)</f>
        <v>0</v>
      </c>
      <c r="BI144" s="157">
        <f>IF(N144="nulová",J144,0)</f>
        <v>0</v>
      </c>
      <c r="BJ144" s="19" t="s">
        <v>15</v>
      </c>
      <c r="BK144" s="157">
        <f>ROUND(I144*H144,2)</f>
        <v>0</v>
      </c>
      <c r="BL144" s="19" t="s">
        <v>93</v>
      </c>
      <c r="BM144" s="156" t="s">
        <v>245</v>
      </c>
    </row>
    <row r="145" spans="1:47" s="2" customFormat="1" ht="10.2">
      <c r="A145" s="34"/>
      <c r="B145" s="35"/>
      <c r="C145" s="34"/>
      <c r="D145" s="158" t="s">
        <v>163</v>
      </c>
      <c r="E145" s="34"/>
      <c r="F145" s="159" t="s">
        <v>246</v>
      </c>
      <c r="G145" s="34"/>
      <c r="H145" s="34"/>
      <c r="I145" s="160"/>
      <c r="J145" s="34"/>
      <c r="K145" s="34"/>
      <c r="L145" s="35"/>
      <c r="M145" s="161"/>
      <c r="N145" s="162"/>
      <c r="O145" s="55"/>
      <c r="P145" s="55"/>
      <c r="Q145" s="55"/>
      <c r="R145" s="55"/>
      <c r="S145" s="55"/>
      <c r="T145" s="56"/>
      <c r="U145" s="34"/>
      <c r="V145" s="34"/>
      <c r="W145" s="34"/>
      <c r="X145" s="34"/>
      <c r="Y145" s="34"/>
      <c r="Z145" s="34"/>
      <c r="AA145" s="34"/>
      <c r="AB145" s="34"/>
      <c r="AC145" s="34"/>
      <c r="AD145" s="34"/>
      <c r="AE145" s="34"/>
      <c r="AT145" s="19" t="s">
        <v>163</v>
      </c>
      <c r="AU145" s="19" t="s">
        <v>80</v>
      </c>
    </row>
    <row r="146" spans="2:51" s="13" customFormat="1" ht="10.2">
      <c r="B146" s="163"/>
      <c r="D146" s="164" t="s">
        <v>170</v>
      </c>
      <c r="E146" s="165" t="s">
        <v>3</v>
      </c>
      <c r="F146" s="166" t="s">
        <v>247</v>
      </c>
      <c r="H146" s="165" t="s">
        <v>3</v>
      </c>
      <c r="I146" s="167"/>
      <c r="L146" s="163"/>
      <c r="M146" s="168"/>
      <c r="N146" s="169"/>
      <c r="O146" s="169"/>
      <c r="P146" s="169"/>
      <c r="Q146" s="169"/>
      <c r="R146" s="169"/>
      <c r="S146" s="169"/>
      <c r="T146" s="170"/>
      <c r="AT146" s="165" t="s">
        <v>170</v>
      </c>
      <c r="AU146" s="165" t="s">
        <v>80</v>
      </c>
      <c r="AV146" s="13" t="s">
        <v>15</v>
      </c>
      <c r="AW146" s="13" t="s">
        <v>33</v>
      </c>
      <c r="AX146" s="13" t="s">
        <v>72</v>
      </c>
      <c r="AY146" s="165" t="s">
        <v>154</v>
      </c>
    </row>
    <row r="147" spans="2:51" s="14" customFormat="1" ht="10.2">
      <c r="B147" s="171"/>
      <c r="D147" s="164" t="s">
        <v>170</v>
      </c>
      <c r="E147" s="172" t="s">
        <v>3</v>
      </c>
      <c r="F147" s="173" t="s">
        <v>248</v>
      </c>
      <c r="H147" s="174">
        <v>1239.84</v>
      </c>
      <c r="I147" s="175"/>
      <c r="L147" s="171"/>
      <c r="M147" s="176"/>
      <c r="N147" s="177"/>
      <c r="O147" s="177"/>
      <c r="P147" s="177"/>
      <c r="Q147" s="177"/>
      <c r="R147" s="177"/>
      <c r="S147" s="177"/>
      <c r="T147" s="178"/>
      <c r="AT147" s="172" t="s">
        <v>170</v>
      </c>
      <c r="AU147" s="172" t="s">
        <v>80</v>
      </c>
      <c r="AV147" s="14" t="s">
        <v>80</v>
      </c>
      <c r="AW147" s="14" t="s">
        <v>33</v>
      </c>
      <c r="AX147" s="14" t="s">
        <v>15</v>
      </c>
      <c r="AY147" s="172" t="s">
        <v>154</v>
      </c>
    </row>
    <row r="148" spans="1:65" s="2" customFormat="1" ht="24.15" customHeight="1">
      <c r="A148" s="34"/>
      <c r="B148" s="144"/>
      <c r="C148" s="145" t="s">
        <v>249</v>
      </c>
      <c r="D148" s="145" t="s">
        <v>157</v>
      </c>
      <c r="E148" s="146" t="s">
        <v>250</v>
      </c>
      <c r="F148" s="147" t="s">
        <v>251</v>
      </c>
      <c r="G148" s="148" t="s">
        <v>244</v>
      </c>
      <c r="H148" s="149">
        <v>1239.84</v>
      </c>
      <c r="I148" s="150"/>
      <c r="J148" s="151">
        <f>ROUND(I148*H148,2)</f>
        <v>0</v>
      </c>
      <c r="K148" s="147" t="s">
        <v>161</v>
      </c>
      <c r="L148" s="35"/>
      <c r="M148" s="152" t="s">
        <v>3</v>
      </c>
      <c r="N148" s="153" t="s">
        <v>43</v>
      </c>
      <c r="O148" s="55"/>
      <c r="P148" s="154">
        <f>O148*H148</f>
        <v>0</v>
      </c>
      <c r="Q148" s="154">
        <v>0</v>
      </c>
      <c r="R148" s="154">
        <f>Q148*H148</f>
        <v>0</v>
      </c>
      <c r="S148" s="154">
        <v>0</v>
      </c>
      <c r="T148" s="155">
        <f>S148*H148</f>
        <v>0</v>
      </c>
      <c r="U148" s="34"/>
      <c r="V148" s="34"/>
      <c r="W148" s="34"/>
      <c r="X148" s="34"/>
      <c r="Y148" s="34"/>
      <c r="Z148" s="34"/>
      <c r="AA148" s="34"/>
      <c r="AB148" s="34"/>
      <c r="AC148" s="34"/>
      <c r="AD148" s="34"/>
      <c r="AE148" s="34"/>
      <c r="AR148" s="156" t="s">
        <v>93</v>
      </c>
      <c r="AT148" s="156" t="s">
        <v>157</v>
      </c>
      <c r="AU148" s="156" t="s">
        <v>80</v>
      </c>
      <c r="AY148" s="19" t="s">
        <v>154</v>
      </c>
      <c r="BE148" s="157">
        <f>IF(N148="základní",J148,0)</f>
        <v>0</v>
      </c>
      <c r="BF148" s="157">
        <f>IF(N148="snížená",J148,0)</f>
        <v>0</v>
      </c>
      <c r="BG148" s="157">
        <f>IF(N148="zákl. přenesená",J148,0)</f>
        <v>0</v>
      </c>
      <c r="BH148" s="157">
        <f>IF(N148="sníž. přenesená",J148,0)</f>
        <v>0</v>
      </c>
      <c r="BI148" s="157">
        <f>IF(N148="nulová",J148,0)</f>
        <v>0</v>
      </c>
      <c r="BJ148" s="19" t="s">
        <v>15</v>
      </c>
      <c r="BK148" s="157">
        <f>ROUND(I148*H148,2)</f>
        <v>0</v>
      </c>
      <c r="BL148" s="19" t="s">
        <v>93</v>
      </c>
      <c r="BM148" s="156" t="s">
        <v>252</v>
      </c>
    </row>
    <row r="149" spans="1:47" s="2" customFormat="1" ht="10.2">
      <c r="A149" s="34"/>
      <c r="B149" s="35"/>
      <c r="C149" s="34"/>
      <c r="D149" s="158" t="s">
        <v>163</v>
      </c>
      <c r="E149" s="34"/>
      <c r="F149" s="159" t="s">
        <v>253</v>
      </c>
      <c r="G149" s="34"/>
      <c r="H149" s="34"/>
      <c r="I149" s="160"/>
      <c r="J149" s="34"/>
      <c r="K149" s="34"/>
      <c r="L149" s="35"/>
      <c r="M149" s="161"/>
      <c r="N149" s="162"/>
      <c r="O149" s="55"/>
      <c r="P149" s="55"/>
      <c r="Q149" s="55"/>
      <c r="R149" s="55"/>
      <c r="S149" s="55"/>
      <c r="T149" s="56"/>
      <c r="U149" s="34"/>
      <c r="V149" s="34"/>
      <c r="W149" s="34"/>
      <c r="X149" s="34"/>
      <c r="Y149" s="34"/>
      <c r="Z149" s="34"/>
      <c r="AA149" s="34"/>
      <c r="AB149" s="34"/>
      <c r="AC149" s="34"/>
      <c r="AD149" s="34"/>
      <c r="AE149" s="34"/>
      <c r="AT149" s="19" t="s">
        <v>163</v>
      </c>
      <c r="AU149" s="19" t="s">
        <v>80</v>
      </c>
    </row>
    <row r="150" spans="1:65" s="2" customFormat="1" ht="33" customHeight="1">
      <c r="A150" s="34"/>
      <c r="B150" s="144"/>
      <c r="C150" s="145" t="s">
        <v>254</v>
      </c>
      <c r="D150" s="145" t="s">
        <v>157</v>
      </c>
      <c r="E150" s="146" t="s">
        <v>255</v>
      </c>
      <c r="F150" s="147" t="s">
        <v>256</v>
      </c>
      <c r="G150" s="148" t="s">
        <v>244</v>
      </c>
      <c r="H150" s="149">
        <v>683.281</v>
      </c>
      <c r="I150" s="150"/>
      <c r="J150" s="151">
        <f>ROUND(I150*H150,2)</f>
        <v>0</v>
      </c>
      <c r="K150" s="147" t="s">
        <v>161</v>
      </c>
      <c r="L150" s="35"/>
      <c r="M150" s="152" t="s">
        <v>3</v>
      </c>
      <c r="N150" s="153" t="s">
        <v>43</v>
      </c>
      <c r="O150" s="55"/>
      <c r="P150" s="154">
        <f>O150*H150</f>
        <v>0</v>
      </c>
      <c r="Q150" s="154">
        <v>0</v>
      </c>
      <c r="R150" s="154">
        <f>Q150*H150</f>
        <v>0</v>
      </c>
      <c r="S150" s="154">
        <v>0</v>
      </c>
      <c r="T150" s="155">
        <f>S150*H150</f>
        <v>0</v>
      </c>
      <c r="U150" s="34"/>
      <c r="V150" s="34"/>
      <c r="W150" s="34"/>
      <c r="X150" s="34"/>
      <c r="Y150" s="34"/>
      <c r="Z150" s="34"/>
      <c r="AA150" s="34"/>
      <c r="AB150" s="34"/>
      <c r="AC150" s="34"/>
      <c r="AD150" s="34"/>
      <c r="AE150" s="34"/>
      <c r="AR150" s="156" t="s">
        <v>93</v>
      </c>
      <c r="AT150" s="156" t="s">
        <v>157</v>
      </c>
      <c r="AU150" s="156" t="s">
        <v>80</v>
      </c>
      <c r="AY150" s="19" t="s">
        <v>154</v>
      </c>
      <c r="BE150" s="157">
        <f>IF(N150="základní",J150,0)</f>
        <v>0</v>
      </c>
      <c r="BF150" s="157">
        <f>IF(N150="snížená",J150,0)</f>
        <v>0</v>
      </c>
      <c r="BG150" s="157">
        <f>IF(N150="zákl. přenesená",J150,0)</f>
        <v>0</v>
      </c>
      <c r="BH150" s="157">
        <f>IF(N150="sníž. přenesená",J150,0)</f>
        <v>0</v>
      </c>
      <c r="BI150" s="157">
        <f>IF(N150="nulová",J150,0)</f>
        <v>0</v>
      </c>
      <c r="BJ150" s="19" t="s">
        <v>15</v>
      </c>
      <c r="BK150" s="157">
        <f>ROUND(I150*H150,2)</f>
        <v>0</v>
      </c>
      <c r="BL150" s="19" t="s">
        <v>93</v>
      </c>
      <c r="BM150" s="156" t="s">
        <v>257</v>
      </c>
    </row>
    <row r="151" spans="1:47" s="2" customFormat="1" ht="10.2">
      <c r="A151" s="34"/>
      <c r="B151" s="35"/>
      <c r="C151" s="34"/>
      <c r="D151" s="158" t="s">
        <v>163</v>
      </c>
      <c r="E151" s="34"/>
      <c r="F151" s="159" t="s">
        <v>258</v>
      </c>
      <c r="G151" s="34"/>
      <c r="H151" s="34"/>
      <c r="I151" s="160"/>
      <c r="J151" s="34"/>
      <c r="K151" s="34"/>
      <c r="L151" s="35"/>
      <c r="M151" s="161"/>
      <c r="N151" s="162"/>
      <c r="O151" s="55"/>
      <c r="P151" s="55"/>
      <c r="Q151" s="55"/>
      <c r="R151" s="55"/>
      <c r="S151" s="55"/>
      <c r="T151" s="56"/>
      <c r="U151" s="34"/>
      <c r="V151" s="34"/>
      <c r="W151" s="34"/>
      <c r="X151" s="34"/>
      <c r="Y151" s="34"/>
      <c r="Z151" s="34"/>
      <c r="AA151" s="34"/>
      <c r="AB151" s="34"/>
      <c r="AC151" s="34"/>
      <c r="AD151" s="34"/>
      <c r="AE151" s="34"/>
      <c r="AT151" s="19" t="s">
        <v>163</v>
      </c>
      <c r="AU151" s="19" t="s">
        <v>80</v>
      </c>
    </row>
    <row r="152" spans="2:51" s="14" customFormat="1" ht="10.2">
      <c r="B152" s="171"/>
      <c r="D152" s="164" t="s">
        <v>170</v>
      </c>
      <c r="E152" s="172" t="s">
        <v>3</v>
      </c>
      <c r="F152" s="173" t="s">
        <v>259</v>
      </c>
      <c r="H152" s="174">
        <v>683.281</v>
      </c>
      <c r="I152" s="175"/>
      <c r="L152" s="171"/>
      <c r="M152" s="176"/>
      <c r="N152" s="177"/>
      <c r="O152" s="177"/>
      <c r="P152" s="177"/>
      <c r="Q152" s="177"/>
      <c r="R152" s="177"/>
      <c r="S152" s="177"/>
      <c r="T152" s="178"/>
      <c r="AT152" s="172" t="s">
        <v>170</v>
      </c>
      <c r="AU152" s="172" t="s">
        <v>80</v>
      </c>
      <c r="AV152" s="14" t="s">
        <v>80</v>
      </c>
      <c r="AW152" s="14" t="s">
        <v>33</v>
      </c>
      <c r="AX152" s="14" t="s">
        <v>15</v>
      </c>
      <c r="AY152" s="172" t="s">
        <v>154</v>
      </c>
    </row>
    <row r="153" spans="1:65" s="2" customFormat="1" ht="24.15" customHeight="1">
      <c r="A153" s="34"/>
      <c r="B153" s="144"/>
      <c r="C153" s="145" t="s">
        <v>260</v>
      </c>
      <c r="D153" s="145" t="s">
        <v>157</v>
      </c>
      <c r="E153" s="146" t="s">
        <v>261</v>
      </c>
      <c r="F153" s="147" t="s">
        <v>262</v>
      </c>
      <c r="G153" s="148" t="s">
        <v>244</v>
      </c>
      <c r="H153" s="149">
        <v>13665.62</v>
      </c>
      <c r="I153" s="150"/>
      <c r="J153" s="151">
        <f>ROUND(I153*H153,2)</f>
        <v>0</v>
      </c>
      <c r="K153" s="147" t="s">
        <v>161</v>
      </c>
      <c r="L153" s="35"/>
      <c r="M153" s="152" t="s">
        <v>3</v>
      </c>
      <c r="N153" s="153" t="s">
        <v>43</v>
      </c>
      <c r="O153" s="55"/>
      <c r="P153" s="154">
        <f>O153*H153</f>
        <v>0</v>
      </c>
      <c r="Q153" s="154">
        <v>0</v>
      </c>
      <c r="R153" s="154">
        <f>Q153*H153</f>
        <v>0</v>
      </c>
      <c r="S153" s="154">
        <v>0</v>
      </c>
      <c r="T153" s="155">
        <f>S153*H153</f>
        <v>0</v>
      </c>
      <c r="U153" s="34"/>
      <c r="V153" s="34"/>
      <c r="W153" s="34"/>
      <c r="X153" s="34"/>
      <c r="Y153" s="34"/>
      <c r="Z153" s="34"/>
      <c r="AA153" s="34"/>
      <c r="AB153" s="34"/>
      <c r="AC153" s="34"/>
      <c r="AD153" s="34"/>
      <c r="AE153" s="34"/>
      <c r="AR153" s="156" t="s">
        <v>93</v>
      </c>
      <c r="AT153" s="156" t="s">
        <v>157</v>
      </c>
      <c r="AU153" s="156" t="s">
        <v>80</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93</v>
      </c>
      <c r="BM153" s="156" t="s">
        <v>263</v>
      </c>
    </row>
    <row r="154" spans="1:47" s="2" customFormat="1" ht="10.2">
      <c r="A154" s="34"/>
      <c r="B154" s="35"/>
      <c r="C154" s="34"/>
      <c r="D154" s="158" t="s">
        <v>163</v>
      </c>
      <c r="E154" s="34"/>
      <c r="F154" s="159" t="s">
        <v>264</v>
      </c>
      <c r="G154" s="34"/>
      <c r="H154" s="34"/>
      <c r="I154" s="160"/>
      <c r="J154" s="34"/>
      <c r="K154" s="34"/>
      <c r="L154" s="35"/>
      <c r="M154" s="161"/>
      <c r="N154" s="162"/>
      <c r="O154" s="55"/>
      <c r="P154" s="55"/>
      <c r="Q154" s="55"/>
      <c r="R154" s="55"/>
      <c r="S154" s="55"/>
      <c r="T154" s="56"/>
      <c r="U154" s="34"/>
      <c r="V154" s="34"/>
      <c r="W154" s="34"/>
      <c r="X154" s="34"/>
      <c r="Y154" s="34"/>
      <c r="Z154" s="34"/>
      <c r="AA154" s="34"/>
      <c r="AB154" s="34"/>
      <c r="AC154" s="34"/>
      <c r="AD154" s="34"/>
      <c r="AE154" s="34"/>
      <c r="AT154" s="19" t="s">
        <v>163</v>
      </c>
      <c r="AU154" s="19" t="s">
        <v>80</v>
      </c>
    </row>
    <row r="155" spans="2:51" s="14" customFormat="1" ht="10.2">
      <c r="B155" s="171"/>
      <c r="D155" s="164" t="s">
        <v>170</v>
      </c>
      <c r="F155" s="173" t="s">
        <v>265</v>
      </c>
      <c r="H155" s="174">
        <v>13665.62</v>
      </c>
      <c r="I155" s="175"/>
      <c r="L155" s="171"/>
      <c r="M155" s="176"/>
      <c r="N155" s="177"/>
      <c r="O155" s="177"/>
      <c r="P155" s="177"/>
      <c r="Q155" s="177"/>
      <c r="R155" s="177"/>
      <c r="S155" s="177"/>
      <c r="T155" s="178"/>
      <c r="AT155" s="172" t="s">
        <v>170</v>
      </c>
      <c r="AU155" s="172" t="s">
        <v>80</v>
      </c>
      <c r="AV155" s="14" t="s">
        <v>80</v>
      </c>
      <c r="AW155" s="14" t="s">
        <v>4</v>
      </c>
      <c r="AX155" s="14" t="s">
        <v>15</v>
      </c>
      <c r="AY155" s="172" t="s">
        <v>154</v>
      </c>
    </row>
    <row r="156" spans="1:65" s="2" customFormat="1" ht="16.5" customHeight="1">
      <c r="A156" s="34"/>
      <c r="B156" s="144"/>
      <c r="C156" s="145" t="s">
        <v>266</v>
      </c>
      <c r="D156" s="145" t="s">
        <v>157</v>
      </c>
      <c r="E156" s="146" t="s">
        <v>267</v>
      </c>
      <c r="F156" s="147" t="s">
        <v>268</v>
      </c>
      <c r="G156" s="148" t="s">
        <v>244</v>
      </c>
      <c r="H156" s="149">
        <v>668.281</v>
      </c>
      <c r="I156" s="150"/>
      <c r="J156" s="151">
        <f>ROUND(I156*H156,2)</f>
        <v>0</v>
      </c>
      <c r="K156" s="147" t="s">
        <v>161</v>
      </c>
      <c r="L156" s="35"/>
      <c r="M156" s="152" t="s">
        <v>3</v>
      </c>
      <c r="N156" s="153" t="s">
        <v>43</v>
      </c>
      <c r="O156" s="55"/>
      <c r="P156" s="154">
        <f>O156*H156</f>
        <v>0</v>
      </c>
      <c r="Q156" s="154">
        <v>0</v>
      </c>
      <c r="R156" s="154">
        <f>Q156*H156</f>
        <v>0</v>
      </c>
      <c r="S156" s="154">
        <v>0</v>
      </c>
      <c r="T156" s="155">
        <f>S156*H156</f>
        <v>0</v>
      </c>
      <c r="U156" s="34"/>
      <c r="V156" s="34"/>
      <c r="W156" s="34"/>
      <c r="X156" s="34"/>
      <c r="Y156" s="34"/>
      <c r="Z156" s="34"/>
      <c r="AA156" s="34"/>
      <c r="AB156" s="34"/>
      <c r="AC156" s="34"/>
      <c r="AD156" s="34"/>
      <c r="AE156" s="34"/>
      <c r="AR156" s="156" t="s">
        <v>93</v>
      </c>
      <c r="AT156" s="156" t="s">
        <v>157</v>
      </c>
      <c r="AU156" s="156" t="s">
        <v>80</v>
      </c>
      <c r="AY156" s="19" t="s">
        <v>154</v>
      </c>
      <c r="BE156" s="157">
        <f>IF(N156="základní",J156,0)</f>
        <v>0</v>
      </c>
      <c r="BF156" s="157">
        <f>IF(N156="snížená",J156,0)</f>
        <v>0</v>
      </c>
      <c r="BG156" s="157">
        <f>IF(N156="zákl. přenesená",J156,0)</f>
        <v>0</v>
      </c>
      <c r="BH156" s="157">
        <f>IF(N156="sníž. přenesená",J156,0)</f>
        <v>0</v>
      </c>
      <c r="BI156" s="157">
        <f>IF(N156="nulová",J156,0)</f>
        <v>0</v>
      </c>
      <c r="BJ156" s="19" t="s">
        <v>15</v>
      </c>
      <c r="BK156" s="157">
        <f>ROUND(I156*H156,2)</f>
        <v>0</v>
      </c>
      <c r="BL156" s="19" t="s">
        <v>93</v>
      </c>
      <c r="BM156" s="156" t="s">
        <v>269</v>
      </c>
    </row>
    <row r="157" spans="1:47" s="2" customFormat="1" ht="10.2">
      <c r="A157" s="34"/>
      <c r="B157" s="35"/>
      <c r="C157" s="34"/>
      <c r="D157" s="158" t="s">
        <v>163</v>
      </c>
      <c r="E157" s="34"/>
      <c r="F157" s="159" t="s">
        <v>270</v>
      </c>
      <c r="G157" s="34"/>
      <c r="H157" s="34"/>
      <c r="I157" s="160"/>
      <c r="J157" s="34"/>
      <c r="K157" s="34"/>
      <c r="L157" s="35"/>
      <c r="M157" s="161"/>
      <c r="N157" s="162"/>
      <c r="O157" s="55"/>
      <c r="P157" s="55"/>
      <c r="Q157" s="55"/>
      <c r="R157" s="55"/>
      <c r="S157" s="55"/>
      <c r="T157" s="56"/>
      <c r="U157" s="34"/>
      <c r="V157" s="34"/>
      <c r="W157" s="34"/>
      <c r="X157" s="34"/>
      <c r="Y157" s="34"/>
      <c r="Z157" s="34"/>
      <c r="AA157" s="34"/>
      <c r="AB157" s="34"/>
      <c r="AC157" s="34"/>
      <c r="AD157" s="34"/>
      <c r="AE157" s="34"/>
      <c r="AT157" s="19" t="s">
        <v>163</v>
      </c>
      <c r="AU157" s="19" t="s">
        <v>80</v>
      </c>
    </row>
    <row r="158" spans="1:65" s="2" customFormat="1" ht="44.25" customHeight="1">
      <c r="A158" s="34"/>
      <c r="B158" s="144"/>
      <c r="C158" s="145" t="s">
        <v>271</v>
      </c>
      <c r="D158" s="145" t="s">
        <v>157</v>
      </c>
      <c r="E158" s="146" t="s">
        <v>272</v>
      </c>
      <c r="F158" s="147" t="s">
        <v>273</v>
      </c>
      <c r="G158" s="148" t="s">
        <v>244</v>
      </c>
      <c r="H158" s="149">
        <v>668.281</v>
      </c>
      <c r="I158" s="150"/>
      <c r="J158" s="151">
        <f>ROUND(I158*H158,2)</f>
        <v>0</v>
      </c>
      <c r="K158" s="147" t="s">
        <v>161</v>
      </c>
      <c r="L158" s="35"/>
      <c r="M158" s="152" t="s">
        <v>3</v>
      </c>
      <c r="N158" s="153" t="s">
        <v>43</v>
      </c>
      <c r="O158" s="55"/>
      <c r="P158" s="154">
        <f>O158*H158</f>
        <v>0</v>
      </c>
      <c r="Q158" s="154">
        <v>0</v>
      </c>
      <c r="R158" s="154">
        <f>Q158*H158</f>
        <v>0</v>
      </c>
      <c r="S158" s="154">
        <v>0</v>
      </c>
      <c r="T158" s="155">
        <f>S158*H158</f>
        <v>0</v>
      </c>
      <c r="U158" s="34"/>
      <c r="V158" s="34"/>
      <c r="W158" s="34"/>
      <c r="X158" s="34"/>
      <c r="Y158" s="34"/>
      <c r="Z158" s="34"/>
      <c r="AA158" s="34"/>
      <c r="AB158" s="34"/>
      <c r="AC158" s="34"/>
      <c r="AD158" s="34"/>
      <c r="AE158" s="34"/>
      <c r="AR158" s="156" t="s">
        <v>93</v>
      </c>
      <c r="AT158" s="156" t="s">
        <v>157</v>
      </c>
      <c r="AU158" s="156" t="s">
        <v>80</v>
      </c>
      <c r="AY158" s="19" t="s">
        <v>154</v>
      </c>
      <c r="BE158" s="157">
        <f>IF(N158="základní",J158,0)</f>
        <v>0</v>
      </c>
      <c r="BF158" s="157">
        <f>IF(N158="snížená",J158,0)</f>
        <v>0</v>
      </c>
      <c r="BG158" s="157">
        <f>IF(N158="zákl. přenesená",J158,0)</f>
        <v>0</v>
      </c>
      <c r="BH158" s="157">
        <f>IF(N158="sníž. přenesená",J158,0)</f>
        <v>0</v>
      </c>
      <c r="BI158" s="157">
        <f>IF(N158="nulová",J158,0)</f>
        <v>0</v>
      </c>
      <c r="BJ158" s="19" t="s">
        <v>15</v>
      </c>
      <c r="BK158" s="157">
        <f>ROUND(I158*H158,2)</f>
        <v>0</v>
      </c>
      <c r="BL158" s="19" t="s">
        <v>93</v>
      </c>
      <c r="BM158" s="156" t="s">
        <v>274</v>
      </c>
    </row>
    <row r="159" spans="1:47" s="2" customFormat="1" ht="10.2">
      <c r="A159" s="34"/>
      <c r="B159" s="35"/>
      <c r="C159" s="34"/>
      <c r="D159" s="158" t="s">
        <v>163</v>
      </c>
      <c r="E159" s="34"/>
      <c r="F159" s="159" t="s">
        <v>275</v>
      </c>
      <c r="G159" s="34"/>
      <c r="H159" s="34"/>
      <c r="I159" s="160"/>
      <c r="J159" s="34"/>
      <c r="K159" s="34"/>
      <c r="L159" s="35"/>
      <c r="M159" s="161"/>
      <c r="N159" s="162"/>
      <c r="O159" s="55"/>
      <c r="P159" s="55"/>
      <c r="Q159" s="55"/>
      <c r="R159" s="55"/>
      <c r="S159" s="55"/>
      <c r="T159" s="56"/>
      <c r="U159" s="34"/>
      <c r="V159" s="34"/>
      <c r="W159" s="34"/>
      <c r="X159" s="34"/>
      <c r="Y159" s="34"/>
      <c r="Z159" s="34"/>
      <c r="AA159" s="34"/>
      <c r="AB159" s="34"/>
      <c r="AC159" s="34"/>
      <c r="AD159" s="34"/>
      <c r="AE159" s="34"/>
      <c r="AT159" s="19" t="s">
        <v>163</v>
      </c>
      <c r="AU159" s="19" t="s">
        <v>80</v>
      </c>
    </row>
    <row r="160" spans="2:51" s="14" customFormat="1" ht="10.2">
      <c r="B160" s="171"/>
      <c r="D160" s="164" t="s">
        <v>170</v>
      </c>
      <c r="E160" s="172" t="s">
        <v>3</v>
      </c>
      <c r="F160" s="173" t="s">
        <v>276</v>
      </c>
      <c r="H160" s="174">
        <v>668.281</v>
      </c>
      <c r="I160" s="175"/>
      <c r="L160" s="171"/>
      <c r="M160" s="176"/>
      <c r="N160" s="177"/>
      <c r="O160" s="177"/>
      <c r="P160" s="177"/>
      <c r="Q160" s="177"/>
      <c r="R160" s="177"/>
      <c r="S160" s="177"/>
      <c r="T160" s="178"/>
      <c r="AT160" s="172" t="s">
        <v>170</v>
      </c>
      <c r="AU160" s="172" t="s">
        <v>80</v>
      </c>
      <c r="AV160" s="14" t="s">
        <v>80</v>
      </c>
      <c r="AW160" s="14" t="s">
        <v>33</v>
      </c>
      <c r="AX160" s="14" t="s">
        <v>15</v>
      </c>
      <c r="AY160" s="172" t="s">
        <v>154</v>
      </c>
    </row>
    <row r="161" spans="1:65" s="2" customFormat="1" ht="24.15" customHeight="1">
      <c r="A161" s="34"/>
      <c r="B161" s="144"/>
      <c r="C161" s="145" t="s">
        <v>9</v>
      </c>
      <c r="D161" s="145" t="s">
        <v>157</v>
      </c>
      <c r="E161" s="146" t="s">
        <v>277</v>
      </c>
      <c r="F161" s="147" t="s">
        <v>278</v>
      </c>
      <c r="G161" s="148" t="s">
        <v>244</v>
      </c>
      <c r="H161" s="149">
        <v>15</v>
      </c>
      <c r="I161" s="150"/>
      <c r="J161" s="151">
        <f>ROUND(I161*H161,2)</f>
        <v>0</v>
      </c>
      <c r="K161" s="147" t="s">
        <v>3</v>
      </c>
      <c r="L161" s="35"/>
      <c r="M161" s="187" t="s">
        <v>3</v>
      </c>
      <c r="N161" s="188" t="s">
        <v>43</v>
      </c>
      <c r="O161" s="189"/>
      <c r="P161" s="190">
        <f>O161*H161</f>
        <v>0</v>
      </c>
      <c r="Q161" s="190">
        <v>0</v>
      </c>
      <c r="R161" s="190">
        <f>Q161*H161</f>
        <v>0</v>
      </c>
      <c r="S161" s="190">
        <v>0</v>
      </c>
      <c r="T161" s="191">
        <f>S161*H161</f>
        <v>0</v>
      </c>
      <c r="U161" s="34"/>
      <c r="V161" s="34"/>
      <c r="W161" s="34"/>
      <c r="X161" s="34"/>
      <c r="Y161" s="34"/>
      <c r="Z161" s="34"/>
      <c r="AA161" s="34"/>
      <c r="AB161" s="34"/>
      <c r="AC161" s="34"/>
      <c r="AD161" s="34"/>
      <c r="AE161" s="34"/>
      <c r="AR161" s="156" t="s">
        <v>93</v>
      </c>
      <c r="AT161" s="156" t="s">
        <v>157</v>
      </c>
      <c r="AU161" s="156" t="s">
        <v>80</v>
      </c>
      <c r="AY161" s="19" t="s">
        <v>154</v>
      </c>
      <c r="BE161" s="157">
        <f>IF(N161="základní",J161,0)</f>
        <v>0</v>
      </c>
      <c r="BF161" s="157">
        <f>IF(N161="snížená",J161,0)</f>
        <v>0</v>
      </c>
      <c r="BG161" s="157">
        <f>IF(N161="zákl. přenesená",J161,0)</f>
        <v>0</v>
      </c>
      <c r="BH161" s="157">
        <f>IF(N161="sníž. přenesená",J161,0)</f>
        <v>0</v>
      </c>
      <c r="BI161" s="157">
        <f>IF(N161="nulová",J161,0)</f>
        <v>0</v>
      </c>
      <c r="BJ161" s="19" t="s">
        <v>15</v>
      </c>
      <c r="BK161" s="157">
        <f>ROUND(I161*H161,2)</f>
        <v>0</v>
      </c>
      <c r="BL161" s="19" t="s">
        <v>93</v>
      </c>
      <c r="BM161" s="156" t="s">
        <v>279</v>
      </c>
    </row>
    <row r="162" spans="1:31" s="2" customFormat="1" ht="6.9" customHeight="1">
      <c r="A162" s="34"/>
      <c r="B162" s="44"/>
      <c r="C162" s="45"/>
      <c r="D162" s="45"/>
      <c r="E162" s="45"/>
      <c r="F162" s="45"/>
      <c r="G162" s="45"/>
      <c r="H162" s="45"/>
      <c r="I162" s="45"/>
      <c r="J162" s="45"/>
      <c r="K162" s="45"/>
      <c r="L162" s="35"/>
      <c r="M162" s="34"/>
      <c r="O162" s="34"/>
      <c r="P162" s="34"/>
      <c r="Q162" s="34"/>
      <c r="R162" s="34"/>
      <c r="S162" s="34"/>
      <c r="T162" s="34"/>
      <c r="U162" s="34"/>
      <c r="V162" s="34"/>
      <c r="W162" s="34"/>
      <c r="X162" s="34"/>
      <c r="Y162" s="34"/>
      <c r="Z162" s="34"/>
      <c r="AA162" s="34"/>
      <c r="AB162" s="34"/>
      <c r="AC162" s="34"/>
      <c r="AD162" s="34"/>
      <c r="AE162" s="34"/>
    </row>
  </sheetData>
  <autoFilter ref="C85:K161"/>
  <mergeCells count="9">
    <mergeCell ref="E50:H50"/>
    <mergeCell ref="E76:H76"/>
    <mergeCell ref="E78:H78"/>
    <mergeCell ref="L2:V2"/>
    <mergeCell ref="E7:H7"/>
    <mergeCell ref="E9:H9"/>
    <mergeCell ref="E18:H18"/>
    <mergeCell ref="E27:H27"/>
    <mergeCell ref="E48:H48"/>
  </mergeCells>
  <hyperlinks>
    <hyperlink ref="F90" r:id="rId1" display="https://podminky.urs.cz/item/CS_URS_2022_01/113107423"/>
    <hyperlink ref="F92" r:id="rId2" display="https://podminky.urs.cz/item/CS_URS_2022_01/113107443"/>
    <hyperlink ref="F101" r:id="rId3" display="https://podminky.urs.cz/item/CS_URS_2022_01/919735113"/>
    <hyperlink ref="F111" r:id="rId4" display="https://podminky.urs.cz/item/CS_URS_2022_01/113151111"/>
    <hyperlink ref="F118" r:id="rId5" display="https://podminky.urs.cz/item/CS_URS_2022_01/981011714"/>
    <hyperlink ref="F124" r:id="rId6" display="https://podminky.urs.cz/item/CS_URS_2022_01/981011314"/>
    <hyperlink ref="F133" r:id="rId7" display="https://podminky.urs.cz/item/CS_URS_2022_01/981513114"/>
    <hyperlink ref="F145" r:id="rId8" display="https://podminky.urs.cz/item/CS_URS_2022_01/997006007"/>
    <hyperlink ref="F149" r:id="rId9" display="https://podminky.urs.cz/item/CS_URS_2022_01/997006511"/>
    <hyperlink ref="F151" r:id="rId10" display="https://podminky.urs.cz/item/CS_URS_2022_01/997006512"/>
    <hyperlink ref="F154" r:id="rId11" display="https://podminky.urs.cz/item/CS_URS_2022_01/997006519"/>
    <hyperlink ref="F157" r:id="rId12" display="https://podminky.urs.cz/item/CS_URS_2022_01/997006551"/>
    <hyperlink ref="F159" r:id="rId13" display="https://podminky.urs.cz/item/CS_URS_2022_01/99701363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232"/>
  <sheetViews>
    <sheetView showGridLines="0" workbookViewId="0" topLeftCell="A2206">
      <selection activeCell="F2215" sqref="F221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6" t="s">
        <v>6</v>
      </c>
      <c r="M2" s="311"/>
      <c r="N2" s="311"/>
      <c r="O2" s="311"/>
      <c r="P2" s="311"/>
      <c r="Q2" s="311"/>
      <c r="R2" s="311"/>
      <c r="S2" s="311"/>
      <c r="T2" s="311"/>
      <c r="U2" s="311"/>
      <c r="V2" s="311"/>
      <c r="AT2" s="19" t="s">
        <v>82</v>
      </c>
    </row>
    <row r="3" spans="2:46" s="1" customFormat="1" ht="6.9" customHeight="1">
      <c r="B3" s="20"/>
      <c r="C3" s="21"/>
      <c r="D3" s="21"/>
      <c r="E3" s="21"/>
      <c r="F3" s="21"/>
      <c r="G3" s="21"/>
      <c r="H3" s="21"/>
      <c r="I3" s="21"/>
      <c r="J3" s="21"/>
      <c r="K3" s="21"/>
      <c r="L3" s="22"/>
      <c r="AT3" s="19" t="s">
        <v>80</v>
      </c>
    </row>
    <row r="4" spans="2:46" s="1" customFormat="1" ht="24.9" customHeight="1">
      <c r="B4" s="22"/>
      <c r="D4" s="23" t="s">
        <v>125</v>
      </c>
      <c r="L4" s="22"/>
      <c r="M4" s="95" t="s">
        <v>11</v>
      </c>
      <c r="AT4" s="19" t="s">
        <v>4</v>
      </c>
    </row>
    <row r="5" spans="2:12" s="1" customFormat="1" ht="6.9"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1:31" s="2" customFormat="1" ht="12" customHeight="1">
      <c r="A8" s="34"/>
      <c r="B8" s="35"/>
      <c r="C8" s="34"/>
      <c r="D8" s="29" t="s">
        <v>126</v>
      </c>
      <c r="E8" s="34"/>
      <c r="F8" s="34"/>
      <c r="G8" s="34"/>
      <c r="H8" s="34"/>
      <c r="I8" s="34"/>
      <c r="J8" s="34"/>
      <c r="K8" s="34"/>
      <c r="L8" s="96"/>
      <c r="S8" s="34"/>
      <c r="T8" s="34"/>
      <c r="U8" s="34"/>
      <c r="V8" s="34"/>
      <c r="W8" s="34"/>
      <c r="X8" s="34"/>
      <c r="Y8" s="34"/>
      <c r="Z8" s="34"/>
      <c r="AA8" s="34"/>
      <c r="AB8" s="34"/>
      <c r="AC8" s="34"/>
      <c r="AD8" s="34"/>
      <c r="AE8" s="34"/>
    </row>
    <row r="9" spans="1:31" s="2" customFormat="1" ht="16.5" customHeight="1">
      <c r="A9" s="34"/>
      <c r="B9" s="35"/>
      <c r="C9" s="34"/>
      <c r="D9" s="34"/>
      <c r="E9" s="304" t="s">
        <v>280</v>
      </c>
      <c r="F9" s="344"/>
      <c r="G9" s="344"/>
      <c r="H9" s="344"/>
      <c r="I9" s="34"/>
      <c r="J9" s="34"/>
      <c r="K9" s="34"/>
      <c r="L9" s="96"/>
      <c r="S9" s="34"/>
      <c r="T9" s="34"/>
      <c r="U9" s="34"/>
      <c r="V9" s="34"/>
      <c r="W9" s="34"/>
      <c r="X9" s="34"/>
      <c r="Y9" s="34"/>
      <c r="Z9" s="34"/>
      <c r="AA9" s="34"/>
      <c r="AB9" s="34"/>
      <c r="AC9" s="34"/>
      <c r="AD9" s="34"/>
      <c r="AE9" s="34"/>
    </row>
    <row r="10" spans="1:31" s="2" customFormat="1" ht="10.2">
      <c r="A10" s="34"/>
      <c r="B10" s="35"/>
      <c r="C10" s="34"/>
      <c r="D10" s="34"/>
      <c r="E10" s="34"/>
      <c r="F10" s="34"/>
      <c r="G10" s="34"/>
      <c r="H10" s="34"/>
      <c r="I10" s="34"/>
      <c r="J10" s="34"/>
      <c r="K10" s="34"/>
      <c r="L10" s="96"/>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29" t="s">
        <v>20</v>
      </c>
      <c r="J11" s="27" t="s">
        <v>3</v>
      </c>
      <c r="K11" s="34"/>
      <c r="L11" s="96"/>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29" t="s">
        <v>23</v>
      </c>
      <c r="J12" s="52" t="str">
        <f>'Rekapitulace stavby'!AN8</f>
        <v>7. 11. 2021</v>
      </c>
      <c r="K12" s="34"/>
      <c r="L12" s="96"/>
      <c r="S12" s="34"/>
      <c r="T12" s="34"/>
      <c r="U12" s="34"/>
      <c r="V12" s="34"/>
      <c r="W12" s="34"/>
      <c r="X12" s="34"/>
      <c r="Y12" s="34"/>
      <c r="Z12" s="34"/>
      <c r="AA12" s="34"/>
      <c r="AB12" s="34"/>
      <c r="AC12" s="34"/>
      <c r="AD12" s="34"/>
      <c r="AE12" s="34"/>
    </row>
    <row r="13" spans="1:31" s="2" customFormat="1" ht="10.8" customHeight="1">
      <c r="A13" s="34"/>
      <c r="B13" s="35"/>
      <c r="C13" s="34"/>
      <c r="D13" s="34"/>
      <c r="E13" s="34"/>
      <c r="F13" s="34"/>
      <c r="G13" s="34"/>
      <c r="H13" s="34"/>
      <c r="I13" s="34"/>
      <c r="J13" s="34"/>
      <c r="K13" s="34"/>
      <c r="L13" s="96"/>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29" t="s">
        <v>26</v>
      </c>
      <c r="J14" s="27" t="s">
        <v>3</v>
      </c>
      <c r="K14" s="34"/>
      <c r="L14" s="96"/>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29" t="s">
        <v>28</v>
      </c>
      <c r="J15" s="27" t="s">
        <v>3</v>
      </c>
      <c r="K15" s="34"/>
      <c r="L15" s="96"/>
      <c r="S15" s="34"/>
      <c r="T15" s="34"/>
      <c r="U15" s="34"/>
      <c r="V15" s="34"/>
      <c r="W15" s="34"/>
      <c r="X15" s="34"/>
      <c r="Y15" s="34"/>
      <c r="Z15" s="34"/>
      <c r="AA15" s="34"/>
      <c r="AB15" s="34"/>
      <c r="AC15" s="34"/>
      <c r="AD15" s="34"/>
      <c r="AE15" s="34"/>
    </row>
    <row r="16" spans="1:31" s="2" customFormat="1" ht="6.9" customHeight="1">
      <c r="A16" s="34"/>
      <c r="B16" s="35"/>
      <c r="C16" s="34"/>
      <c r="D16" s="34"/>
      <c r="E16" s="34"/>
      <c r="F16" s="34"/>
      <c r="G16" s="34"/>
      <c r="H16" s="34"/>
      <c r="I16" s="34"/>
      <c r="J16" s="34"/>
      <c r="K16" s="34"/>
      <c r="L16" s="96"/>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29" t="s">
        <v>26</v>
      </c>
      <c r="J17" s="30" t="str">
        <f>'Rekapitulace stavby'!AN13</f>
        <v>Vyplň údaj</v>
      </c>
      <c r="K17" s="34"/>
      <c r="L17" s="96"/>
      <c r="S17" s="34"/>
      <c r="T17" s="34"/>
      <c r="U17" s="34"/>
      <c r="V17" s="34"/>
      <c r="W17" s="34"/>
      <c r="X17" s="34"/>
      <c r="Y17" s="34"/>
      <c r="Z17" s="34"/>
      <c r="AA17" s="34"/>
      <c r="AB17" s="34"/>
      <c r="AC17" s="34"/>
      <c r="AD17" s="34"/>
      <c r="AE17" s="34"/>
    </row>
    <row r="18" spans="1:31" s="2" customFormat="1" ht="18" customHeight="1">
      <c r="A18" s="34"/>
      <c r="B18" s="35"/>
      <c r="C18" s="34"/>
      <c r="D18" s="34"/>
      <c r="E18" s="345" t="str">
        <f>'Rekapitulace stavby'!E14</f>
        <v>Vyplň údaj</v>
      </c>
      <c r="F18" s="310"/>
      <c r="G18" s="310"/>
      <c r="H18" s="310"/>
      <c r="I18" s="29" t="s">
        <v>28</v>
      </c>
      <c r="J18" s="30" t="str">
        <f>'Rekapitulace stavby'!AN14</f>
        <v>Vyplň údaj</v>
      </c>
      <c r="K18" s="34"/>
      <c r="L18" s="96"/>
      <c r="S18" s="34"/>
      <c r="T18" s="34"/>
      <c r="U18" s="34"/>
      <c r="V18" s="34"/>
      <c r="W18" s="34"/>
      <c r="X18" s="34"/>
      <c r="Y18" s="34"/>
      <c r="Z18" s="34"/>
      <c r="AA18" s="34"/>
      <c r="AB18" s="34"/>
      <c r="AC18" s="34"/>
      <c r="AD18" s="34"/>
      <c r="AE18" s="34"/>
    </row>
    <row r="19" spans="1:31" s="2" customFormat="1" ht="6.9" customHeight="1">
      <c r="A19" s="34"/>
      <c r="B19" s="35"/>
      <c r="C19" s="34"/>
      <c r="D19" s="34"/>
      <c r="E19" s="34"/>
      <c r="F19" s="34"/>
      <c r="G19" s="34"/>
      <c r="H19" s="34"/>
      <c r="I19" s="34"/>
      <c r="J19" s="34"/>
      <c r="K19" s="34"/>
      <c r="L19" s="96"/>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29" t="s">
        <v>26</v>
      </c>
      <c r="J20" s="27" t="s">
        <v>3</v>
      </c>
      <c r="K20" s="34"/>
      <c r="L20" s="96"/>
      <c r="S20" s="34"/>
      <c r="T20" s="34"/>
      <c r="U20" s="34"/>
      <c r="V20" s="34"/>
      <c r="W20" s="34"/>
      <c r="X20" s="34"/>
      <c r="Y20" s="34"/>
      <c r="Z20" s="34"/>
      <c r="AA20" s="34"/>
      <c r="AB20" s="34"/>
      <c r="AC20" s="34"/>
      <c r="AD20" s="34"/>
      <c r="AE20" s="34"/>
    </row>
    <row r="21" spans="1:31" s="2" customFormat="1" ht="18" customHeight="1">
      <c r="A21" s="34"/>
      <c r="B21" s="35"/>
      <c r="C21" s="34"/>
      <c r="D21" s="34"/>
      <c r="E21" s="27" t="s">
        <v>32</v>
      </c>
      <c r="F21" s="34"/>
      <c r="G21" s="34"/>
      <c r="H21" s="34"/>
      <c r="I21" s="29" t="s">
        <v>28</v>
      </c>
      <c r="J21" s="27" t="s">
        <v>3</v>
      </c>
      <c r="K21" s="34"/>
      <c r="L21" s="96"/>
      <c r="S21" s="34"/>
      <c r="T21" s="34"/>
      <c r="U21" s="34"/>
      <c r="V21" s="34"/>
      <c r="W21" s="34"/>
      <c r="X21" s="34"/>
      <c r="Y21" s="34"/>
      <c r="Z21" s="34"/>
      <c r="AA21" s="34"/>
      <c r="AB21" s="34"/>
      <c r="AC21" s="34"/>
      <c r="AD21" s="34"/>
      <c r="AE21" s="34"/>
    </row>
    <row r="22" spans="1:31" s="2" customFormat="1" ht="6.9" customHeight="1">
      <c r="A22" s="34"/>
      <c r="B22" s="35"/>
      <c r="C22" s="34"/>
      <c r="D22" s="34"/>
      <c r="E22" s="34"/>
      <c r="F22" s="34"/>
      <c r="G22" s="34"/>
      <c r="H22" s="34"/>
      <c r="I22" s="34"/>
      <c r="J22" s="34"/>
      <c r="K22" s="34"/>
      <c r="L22" s="96"/>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29" t="s">
        <v>26</v>
      </c>
      <c r="J23" s="27" t="str">
        <f>IF('Rekapitulace stavby'!AN19="","",'Rekapitulace stavby'!AN19)</f>
        <v/>
      </c>
      <c r="K23" s="34"/>
      <c r="L23" s="96"/>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29" t="s">
        <v>28</v>
      </c>
      <c r="J24" s="27" t="str">
        <f>IF('Rekapitulace stavby'!AN20="","",'Rekapitulace stavby'!AN20)</f>
        <v/>
      </c>
      <c r="K24" s="34"/>
      <c r="L24" s="96"/>
      <c r="S24" s="34"/>
      <c r="T24" s="34"/>
      <c r="U24" s="34"/>
      <c r="V24" s="34"/>
      <c r="W24" s="34"/>
      <c r="X24" s="34"/>
      <c r="Y24" s="34"/>
      <c r="Z24" s="34"/>
      <c r="AA24" s="34"/>
      <c r="AB24" s="34"/>
      <c r="AC24" s="34"/>
      <c r="AD24" s="34"/>
      <c r="AE24" s="34"/>
    </row>
    <row r="25" spans="1:31" s="2" customFormat="1" ht="6.9" customHeight="1">
      <c r="A25" s="34"/>
      <c r="B25" s="35"/>
      <c r="C25" s="34"/>
      <c r="D25" s="34"/>
      <c r="E25" s="34"/>
      <c r="F25" s="34"/>
      <c r="G25" s="34"/>
      <c r="H25" s="34"/>
      <c r="I25" s="34"/>
      <c r="J25" s="34"/>
      <c r="K25" s="34"/>
      <c r="L25" s="96"/>
      <c r="S25" s="34"/>
      <c r="T25" s="34"/>
      <c r="U25" s="34"/>
      <c r="V25" s="34"/>
      <c r="W25" s="34"/>
      <c r="X25" s="34"/>
      <c r="Y25" s="34"/>
      <c r="Z25" s="34"/>
      <c r="AA25" s="34"/>
      <c r="AB25" s="34"/>
      <c r="AC25" s="34"/>
      <c r="AD25" s="34"/>
      <c r="AE25" s="34"/>
    </row>
    <row r="26" spans="1:31" s="2" customFormat="1" ht="12" customHeight="1">
      <c r="A26" s="34"/>
      <c r="B26" s="35"/>
      <c r="C26" s="34"/>
      <c r="D26" s="29" t="s">
        <v>36</v>
      </c>
      <c r="E26" s="34"/>
      <c r="F26" s="34"/>
      <c r="G26" s="34"/>
      <c r="H26" s="34"/>
      <c r="I26" s="34"/>
      <c r="J26" s="34"/>
      <c r="K26" s="34"/>
      <c r="L26" s="96"/>
      <c r="S26" s="34"/>
      <c r="T26" s="34"/>
      <c r="U26" s="34"/>
      <c r="V26" s="34"/>
      <c r="W26" s="34"/>
      <c r="X26" s="34"/>
      <c r="Y26" s="34"/>
      <c r="Z26" s="34"/>
      <c r="AA26" s="34"/>
      <c r="AB26" s="34"/>
      <c r="AC26" s="34"/>
      <c r="AD26" s="34"/>
      <c r="AE26" s="34"/>
    </row>
    <row r="27" spans="1:31" s="8" customFormat="1" ht="16.5" customHeight="1">
      <c r="A27" s="97"/>
      <c r="B27" s="98"/>
      <c r="C27" s="97"/>
      <c r="D27" s="97"/>
      <c r="E27" s="315" t="s">
        <v>3</v>
      </c>
      <c r="F27" s="315"/>
      <c r="G27" s="315"/>
      <c r="H27" s="315"/>
      <c r="I27" s="97"/>
      <c r="J27" s="97"/>
      <c r="K27" s="97"/>
      <c r="L27" s="99"/>
      <c r="S27" s="97"/>
      <c r="T27" s="97"/>
      <c r="U27" s="97"/>
      <c r="V27" s="97"/>
      <c r="W27" s="97"/>
      <c r="X27" s="97"/>
      <c r="Y27" s="97"/>
      <c r="Z27" s="97"/>
      <c r="AA27" s="97"/>
      <c r="AB27" s="97"/>
      <c r="AC27" s="97"/>
      <c r="AD27" s="97"/>
      <c r="AE27" s="97"/>
    </row>
    <row r="28" spans="1:31" s="2" customFormat="1" ht="6.9" customHeight="1">
      <c r="A28" s="34"/>
      <c r="B28" s="35"/>
      <c r="C28" s="34"/>
      <c r="D28" s="34"/>
      <c r="E28" s="34"/>
      <c r="F28" s="34"/>
      <c r="G28" s="34"/>
      <c r="H28" s="34"/>
      <c r="I28" s="34"/>
      <c r="J28" s="34"/>
      <c r="K28" s="34"/>
      <c r="L28" s="96"/>
      <c r="S28" s="34"/>
      <c r="T28" s="34"/>
      <c r="U28" s="34"/>
      <c r="V28" s="34"/>
      <c r="W28" s="34"/>
      <c r="X28" s="34"/>
      <c r="Y28" s="34"/>
      <c r="Z28" s="34"/>
      <c r="AA28" s="34"/>
      <c r="AB28" s="34"/>
      <c r="AC28" s="34"/>
      <c r="AD28" s="34"/>
      <c r="AE28" s="34"/>
    </row>
    <row r="29" spans="1:31" s="2" customFormat="1" ht="6.9" customHeight="1">
      <c r="A29" s="34"/>
      <c r="B29" s="35"/>
      <c r="C29" s="34"/>
      <c r="D29" s="63"/>
      <c r="E29" s="63"/>
      <c r="F29" s="63"/>
      <c r="G29" s="63"/>
      <c r="H29" s="63"/>
      <c r="I29" s="63"/>
      <c r="J29" s="63"/>
      <c r="K29" s="63"/>
      <c r="L29" s="96"/>
      <c r="S29" s="34"/>
      <c r="T29" s="34"/>
      <c r="U29" s="34"/>
      <c r="V29" s="34"/>
      <c r="W29" s="34"/>
      <c r="X29" s="34"/>
      <c r="Y29" s="34"/>
      <c r="Z29" s="34"/>
      <c r="AA29" s="34"/>
      <c r="AB29" s="34"/>
      <c r="AC29" s="34"/>
      <c r="AD29" s="34"/>
      <c r="AE29" s="34"/>
    </row>
    <row r="30" spans="1:31" s="2" customFormat="1" ht="25.35" customHeight="1">
      <c r="A30" s="34"/>
      <c r="B30" s="35"/>
      <c r="C30" s="34"/>
      <c r="D30" s="100" t="s">
        <v>38</v>
      </c>
      <c r="E30" s="34"/>
      <c r="F30" s="34"/>
      <c r="G30" s="34"/>
      <c r="H30" s="34"/>
      <c r="I30" s="34"/>
      <c r="J30" s="68">
        <f>ROUND(J112,2)</f>
        <v>0</v>
      </c>
      <c r="K30" s="34"/>
      <c r="L30" s="96"/>
      <c r="S30" s="34"/>
      <c r="T30" s="34"/>
      <c r="U30" s="34"/>
      <c r="V30" s="34"/>
      <c r="W30" s="34"/>
      <c r="X30" s="34"/>
      <c r="Y30" s="34"/>
      <c r="Z30" s="34"/>
      <c r="AA30" s="34"/>
      <c r="AB30" s="34"/>
      <c r="AC30" s="34"/>
      <c r="AD30" s="34"/>
      <c r="AE30" s="34"/>
    </row>
    <row r="31" spans="1:31" s="2" customFormat="1" ht="6.9"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14.4" customHeight="1">
      <c r="A32" s="34"/>
      <c r="B32" s="35"/>
      <c r="C32" s="34"/>
      <c r="D32" s="34"/>
      <c r="E32" s="34"/>
      <c r="F32" s="38" t="s">
        <v>40</v>
      </c>
      <c r="G32" s="34"/>
      <c r="H32" s="34"/>
      <c r="I32" s="38" t="s">
        <v>39</v>
      </c>
      <c r="J32" s="38" t="s">
        <v>41</v>
      </c>
      <c r="K32" s="34"/>
      <c r="L32" s="96"/>
      <c r="S32" s="34"/>
      <c r="T32" s="34"/>
      <c r="U32" s="34"/>
      <c r="V32" s="34"/>
      <c r="W32" s="34"/>
      <c r="X32" s="34"/>
      <c r="Y32" s="34"/>
      <c r="Z32" s="34"/>
      <c r="AA32" s="34"/>
      <c r="AB32" s="34"/>
      <c r="AC32" s="34"/>
      <c r="AD32" s="34"/>
      <c r="AE32" s="34"/>
    </row>
    <row r="33" spans="1:31" s="2" customFormat="1" ht="14.4" customHeight="1">
      <c r="A33" s="34"/>
      <c r="B33" s="35"/>
      <c r="C33" s="34"/>
      <c r="D33" s="101" t="s">
        <v>42</v>
      </c>
      <c r="E33" s="29" t="s">
        <v>43</v>
      </c>
      <c r="F33" s="102">
        <f>ROUND((SUM(BE112:BE2231)),2)</f>
        <v>0</v>
      </c>
      <c r="G33" s="34"/>
      <c r="H33" s="34"/>
      <c r="I33" s="103">
        <v>0.21</v>
      </c>
      <c r="J33" s="102">
        <f>ROUND(((SUM(BE112:BE2231))*I33),2)</f>
        <v>0</v>
      </c>
      <c r="K33" s="34"/>
      <c r="L33" s="96"/>
      <c r="S33" s="34"/>
      <c r="T33" s="34"/>
      <c r="U33" s="34"/>
      <c r="V33" s="34"/>
      <c r="W33" s="34"/>
      <c r="X33" s="34"/>
      <c r="Y33" s="34"/>
      <c r="Z33" s="34"/>
      <c r="AA33" s="34"/>
      <c r="AB33" s="34"/>
      <c r="AC33" s="34"/>
      <c r="AD33" s="34"/>
      <c r="AE33" s="34"/>
    </row>
    <row r="34" spans="1:31" s="2" customFormat="1" ht="14.4" customHeight="1">
      <c r="A34" s="34"/>
      <c r="B34" s="35"/>
      <c r="C34" s="34"/>
      <c r="D34" s="34"/>
      <c r="E34" s="29" t="s">
        <v>44</v>
      </c>
      <c r="F34" s="102">
        <f>ROUND((SUM(BF112:BF2231)),2)</f>
        <v>0</v>
      </c>
      <c r="G34" s="34"/>
      <c r="H34" s="34"/>
      <c r="I34" s="103">
        <v>0.15</v>
      </c>
      <c r="J34" s="102">
        <f>ROUND(((SUM(BF112:BF2231))*I34),2)</f>
        <v>0</v>
      </c>
      <c r="K34" s="34"/>
      <c r="L34" s="96"/>
      <c r="S34" s="34"/>
      <c r="T34" s="34"/>
      <c r="U34" s="34"/>
      <c r="V34" s="34"/>
      <c r="W34" s="34"/>
      <c r="X34" s="34"/>
      <c r="Y34" s="34"/>
      <c r="Z34" s="34"/>
      <c r="AA34" s="34"/>
      <c r="AB34" s="34"/>
      <c r="AC34" s="34"/>
      <c r="AD34" s="34"/>
      <c r="AE34" s="34"/>
    </row>
    <row r="35" spans="1:31" s="2" customFormat="1" ht="14.4" customHeight="1" hidden="1">
      <c r="A35" s="34"/>
      <c r="B35" s="35"/>
      <c r="C35" s="34"/>
      <c r="D35" s="34"/>
      <c r="E35" s="29" t="s">
        <v>45</v>
      </c>
      <c r="F35" s="102">
        <f>ROUND((SUM(BG112:BG2231)),2)</f>
        <v>0</v>
      </c>
      <c r="G35" s="34"/>
      <c r="H35" s="34"/>
      <c r="I35" s="103">
        <v>0.21</v>
      </c>
      <c r="J35" s="102">
        <f>0</f>
        <v>0</v>
      </c>
      <c r="K35" s="34"/>
      <c r="L35" s="96"/>
      <c r="S35" s="34"/>
      <c r="T35" s="34"/>
      <c r="U35" s="34"/>
      <c r="V35" s="34"/>
      <c r="W35" s="34"/>
      <c r="X35" s="34"/>
      <c r="Y35" s="34"/>
      <c r="Z35" s="34"/>
      <c r="AA35" s="34"/>
      <c r="AB35" s="34"/>
      <c r="AC35" s="34"/>
      <c r="AD35" s="34"/>
      <c r="AE35" s="34"/>
    </row>
    <row r="36" spans="1:31" s="2" customFormat="1" ht="14.4" customHeight="1" hidden="1">
      <c r="A36" s="34"/>
      <c r="B36" s="35"/>
      <c r="C36" s="34"/>
      <c r="D36" s="34"/>
      <c r="E36" s="29" t="s">
        <v>46</v>
      </c>
      <c r="F36" s="102">
        <f>ROUND((SUM(BH112:BH2231)),2)</f>
        <v>0</v>
      </c>
      <c r="G36" s="34"/>
      <c r="H36" s="34"/>
      <c r="I36" s="103">
        <v>0.15</v>
      </c>
      <c r="J36" s="102">
        <f>0</f>
        <v>0</v>
      </c>
      <c r="K36" s="34"/>
      <c r="L36" s="96"/>
      <c r="S36" s="34"/>
      <c r="T36" s="34"/>
      <c r="U36" s="34"/>
      <c r="V36" s="34"/>
      <c r="W36" s="34"/>
      <c r="X36" s="34"/>
      <c r="Y36" s="34"/>
      <c r="Z36" s="34"/>
      <c r="AA36" s="34"/>
      <c r="AB36" s="34"/>
      <c r="AC36" s="34"/>
      <c r="AD36" s="34"/>
      <c r="AE36" s="34"/>
    </row>
    <row r="37" spans="1:31" s="2" customFormat="1" ht="14.4" customHeight="1" hidden="1">
      <c r="A37" s="34"/>
      <c r="B37" s="35"/>
      <c r="C37" s="34"/>
      <c r="D37" s="34"/>
      <c r="E37" s="29" t="s">
        <v>47</v>
      </c>
      <c r="F37" s="102">
        <f>ROUND((SUM(BI112:BI2231)),2)</f>
        <v>0</v>
      </c>
      <c r="G37" s="34"/>
      <c r="H37" s="34"/>
      <c r="I37" s="103">
        <v>0</v>
      </c>
      <c r="J37" s="102">
        <f>0</f>
        <v>0</v>
      </c>
      <c r="K37" s="34"/>
      <c r="L37" s="96"/>
      <c r="S37" s="34"/>
      <c r="T37" s="34"/>
      <c r="U37" s="34"/>
      <c r="V37" s="34"/>
      <c r="W37" s="34"/>
      <c r="X37" s="34"/>
      <c r="Y37" s="34"/>
      <c r="Z37" s="34"/>
      <c r="AA37" s="34"/>
      <c r="AB37" s="34"/>
      <c r="AC37" s="34"/>
      <c r="AD37" s="34"/>
      <c r="AE37" s="34"/>
    </row>
    <row r="38" spans="1:31" s="2" customFormat="1" ht="6.9" customHeight="1">
      <c r="A38" s="34"/>
      <c r="B38" s="35"/>
      <c r="C38" s="34"/>
      <c r="D38" s="34"/>
      <c r="E38" s="34"/>
      <c r="F38" s="34"/>
      <c r="G38" s="34"/>
      <c r="H38" s="34"/>
      <c r="I38" s="34"/>
      <c r="J38" s="34"/>
      <c r="K38" s="34"/>
      <c r="L38" s="96"/>
      <c r="S38" s="34"/>
      <c r="T38" s="34"/>
      <c r="U38" s="34"/>
      <c r="V38" s="34"/>
      <c r="W38" s="34"/>
      <c r="X38" s="34"/>
      <c r="Y38" s="34"/>
      <c r="Z38" s="34"/>
      <c r="AA38" s="34"/>
      <c r="AB38" s="34"/>
      <c r="AC38" s="34"/>
      <c r="AD38" s="34"/>
      <c r="AE38" s="34"/>
    </row>
    <row r="39" spans="1:31" s="2" customFormat="1" ht="25.35" customHeight="1">
      <c r="A39" s="34"/>
      <c r="B39" s="35"/>
      <c r="C39" s="104"/>
      <c r="D39" s="105" t="s">
        <v>48</v>
      </c>
      <c r="E39" s="57"/>
      <c r="F39" s="57"/>
      <c r="G39" s="106" t="s">
        <v>49</v>
      </c>
      <c r="H39" s="107" t="s">
        <v>50</v>
      </c>
      <c r="I39" s="57"/>
      <c r="J39" s="108">
        <f>SUM(J30:J37)</f>
        <v>0</v>
      </c>
      <c r="K39" s="109"/>
      <c r="L39" s="96"/>
      <c r="S39" s="34"/>
      <c r="T39" s="34"/>
      <c r="U39" s="34"/>
      <c r="V39" s="34"/>
      <c r="W39" s="34"/>
      <c r="X39" s="34"/>
      <c r="Y39" s="34"/>
      <c r="Z39" s="34"/>
      <c r="AA39" s="34"/>
      <c r="AB39" s="34"/>
      <c r="AC39" s="34"/>
      <c r="AD39" s="34"/>
      <c r="AE39" s="34"/>
    </row>
    <row r="40" spans="1:31" s="2" customFormat="1" ht="14.4" customHeight="1">
      <c r="A40" s="34"/>
      <c r="B40" s="44"/>
      <c r="C40" s="45"/>
      <c r="D40" s="45"/>
      <c r="E40" s="45"/>
      <c r="F40" s="45"/>
      <c r="G40" s="45"/>
      <c r="H40" s="45"/>
      <c r="I40" s="45"/>
      <c r="J40" s="45"/>
      <c r="K40" s="45"/>
      <c r="L40" s="96"/>
      <c r="S40" s="34"/>
      <c r="T40" s="34"/>
      <c r="U40" s="34"/>
      <c r="V40" s="34"/>
      <c r="W40" s="34"/>
      <c r="X40" s="34"/>
      <c r="Y40" s="34"/>
      <c r="Z40" s="34"/>
      <c r="AA40" s="34"/>
      <c r="AB40" s="34"/>
      <c r="AC40" s="34"/>
      <c r="AD40" s="34"/>
      <c r="AE40" s="34"/>
    </row>
    <row r="44" spans="1:31" s="2" customFormat="1" ht="6.9" customHeight="1">
      <c r="A44" s="34"/>
      <c r="B44" s="46"/>
      <c r="C44" s="47"/>
      <c r="D44" s="47"/>
      <c r="E44" s="47"/>
      <c r="F44" s="47"/>
      <c r="G44" s="47"/>
      <c r="H44" s="47"/>
      <c r="I44" s="47"/>
      <c r="J44" s="47"/>
      <c r="K44" s="47"/>
      <c r="L44" s="96"/>
      <c r="S44" s="34"/>
      <c r="T44" s="34"/>
      <c r="U44" s="34"/>
      <c r="V44" s="34"/>
      <c r="W44" s="34"/>
      <c r="X44" s="34"/>
      <c r="Y44" s="34"/>
      <c r="Z44" s="34"/>
      <c r="AA44" s="34"/>
      <c r="AB44" s="34"/>
      <c r="AC44" s="34"/>
      <c r="AD44" s="34"/>
      <c r="AE44" s="34"/>
    </row>
    <row r="45" spans="1:31" s="2" customFormat="1" ht="24.9" customHeight="1">
      <c r="A45" s="34"/>
      <c r="B45" s="35"/>
      <c r="C45" s="23" t="s">
        <v>128</v>
      </c>
      <c r="D45" s="34"/>
      <c r="E45" s="34"/>
      <c r="F45" s="34"/>
      <c r="G45" s="34"/>
      <c r="H45" s="34"/>
      <c r="I45" s="34"/>
      <c r="J45" s="34"/>
      <c r="K45" s="34"/>
      <c r="L45" s="96"/>
      <c r="S45" s="34"/>
      <c r="T45" s="34"/>
      <c r="U45" s="34"/>
      <c r="V45" s="34"/>
      <c r="W45" s="34"/>
      <c r="X45" s="34"/>
      <c r="Y45" s="34"/>
      <c r="Z45" s="34"/>
      <c r="AA45" s="34"/>
      <c r="AB45" s="34"/>
      <c r="AC45" s="34"/>
      <c r="AD45" s="34"/>
      <c r="AE45" s="34"/>
    </row>
    <row r="46" spans="1:31" s="2" customFormat="1" ht="6.9" customHeight="1">
      <c r="A46" s="34"/>
      <c r="B46" s="35"/>
      <c r="C46" s="34"/>
      <c r="D46" s="34"/>
      <c r="E46" s="34"/>
      <c r="F46" s="34"/>
      <c r="G46" s="34"/>
      <c r="H46" s="34"/>
      <c r="I46" s="34"/>
      <c r="J46" s="34"/>
      <c r="K46" s="34"/>
      <c r="L46" s="96"/>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16.5" customHeight="1">
      <c r="A48" s="34"/>
      <c r="B48" s="35"/>
      <c r="C48" s="34"/>
      <c r="D48" s="34"/>
      <c r="E48" s="342" t="str">
        <f>E7</f>
        <v>Nové dialyzační středisko</v>
      </c>
      <c r="F48" s="343"/>
      <c r="G48" s="343"/>
      <c r="H48" s="343"/>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126</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04" t="str">
        <f>E9</f>
        <v>1 - Stavební část</v>
      </c>
      <c r="F50" s="344"/>
      <c r="G50" s="344"/>
      <c r="H50" s="344"/>
      <c r="I50" s="34"/>
      <c r="J50" s="34"/>
      <c r="K50" s="34"/>
      <c r="L50" s="96"/>
      <c r="S50" s="34"/>
      <c r="T50" s="34"/>
      <c r="U50" s="34"/>
      <c r="V50" s="34"/>
      <c r="W50" s="34"/>
      <c r="X50" s="34"/>
      <c r="Y50" s="34"/>
      <c r="Z50" s="34"/>
      <c r="AA50" s="34"/>
      <c r="AB50" s="34"/>
      <c r="AC50" s="34"/>
      <c r="AD50" s="34"/>
      <c r="AE50" s="34"/>
    </row>
    <row r="51" spans="1:31" s="2" customFormat="1" ht="6.9" customHeight="1">
      <c r="A51" s="34"/>
      <c r="B51" s="35"/>
      <c r="C51" s="34"/>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Plzeňská 929, 339 01 Klatovy</v>
      </c>
      <c r="G52" s="34"/>
      <c r="H52" s="34"/>
      <c r="I52" s="29" t="s">
        <v>23</v>
      </c>
      <c r="J52" s="52" t="str">
        <f>IF(J12="","",J12)</f>
        <v>7. 11. 2021</v>
      </c>
      <c r="K52" s="34"/>
      <c r="L52" s="96"/>
      <c r="S52" s="34"/>
      <c r="T52" s="34"/>
      <c r="U52" s="34"/>
      <c r="V52" s="34"/>
      <c r="W52" s="34"/>
      <c r="X52" s="34"/>
      <c r="Y52" s="34"/>
      <c r="Z52" s="34"/>
      <c r="AA52" s="34"/>
      <c r="AB52" s="34"/>
      <c r="AC52" s="34"/>
      <c r="AD52" s="34"/>
      <c r="AE52" s="34"/>
    </row>
    <row r="53" spans="1:31" s="2" customFormat="1" ht="6.9" customHeight="1">
      <c r="A53" s="34"/>
      <c r="B53" s="35"/>
      <c r="C53" s="34"/>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5.15" customHeight="1">
      <c r="A54" s="34"/>
      <c r="B54" s="35"/>
      <c r="C54" s="29" t="s">
        <v>25</v>
      </c>
      <c r="D54" s="34"/>
      <c r="E54" s="34"/>
      <c r="F54" s="27" t="str">
        <f>E15</f>
        <v>Klatovská nemocnice, a. s.</v>
      </c>
      <c r="G54" s="34"/>
      <c r="H54" s="34"/>
      <c r="I54" s="29" t="s">
        <v>31</v>
      </c>
      <c r="J54" s="32" t="str">
        <f>E21</f>
        <v>AGP nova spol. s r.o.</v>
      </c>
      <c r="K54" s="34"/>
      <c r="L54" s="96"/>
      <c r="S54" s="34"/>
      <c r="T54" s="34"/>
      <c r="U54" s="34"/>
      <c r="V54" s="34"/>
      <c r="W54" s="34"/>
      <c r="X54" s="34"/>
      <c r="Y54" s="34"/>
      <c r="Z54" s="34"/>
      <c r="AA54" s="34"/>
      <c r="AB54" s="34"/>
      <c r="AC54" s="34"/>
      <c r="AD54" s="34"/>
      <c r="AE54" s="34"/>
    </row>
    <row r="55" spans="1:31" s="2" customFormat="1" ht="15.15" customHeight="1">
      <c r="A55" s="34"/>
      <c r="B55" s="35"/>
      <c r="C55" s="29" t="s">
        <v>29</v>
      </c>
      <c r="D55" s="34"/>
      <c r="E55" s="34"/>
      <c r="F55" s="27" t="str">
        <f>IF(E18="","",E18)</f>
        <v>Vyplň údaj</v>
      </c>
      <c r="G55" s="34"/>
      <c r="H55" s="34"/>
      <c r="I55" s="29" t="s">
        <v>34</v>
      </c>
      <c r="J55" s="32" t="str">
        <f>E24</f>
        <v xml:space="preserve"> </v>
      </c>
      <c r="K55" s="34"/>
      <c r="L55" s="96"/>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34"/>
      <c r="J56" s="34"/>
      <c r="K56" s="34"/>
      <c r="L56" s="96"/>
      <c r="S56" s="34"/>
      <c r="T56" s="34"/>
      <c r="U56" s="34"/>
      <c r="V56" s="34"/>
      <c r="W56" s="34"/>
      <c r="X56" s="34"/>
      <c r="Y56" s="34"/>
      <c r="Z56" s="34"/>
      <c r="AA56" s="34"/>
      <c r="AB56" s="34"/>
      <c r="AC56" s="34"/>
      <c r="AD56" s="34"/>
      <c r="AE56" s="34"/>
    </row>
    <row r="57" spans="1:31" s="2" customFormat="1" ht="29.25" customHeight="1">
      <c r="A57" s="34"/>
      <c r="B57" s="35"/>
      <c r="C57" s="110" t="s">
        <v>129</v>
      </c>
      <c r="D57" s="104"/>
      <c r="E57" s="104"/>
      <c r="F57" s="104"/>
      <c r="G57" s="104"/>
      <c r="H57" s="104"/>
      <c r="I57" s="104"/>
      <c r="J57" s="111" t="s">
        <v>130</v>
      </c>
      <c r="K57" s="104"/>
      <c r="L57" s="96"/>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34"/>
      <c r="J58" s="34"/>
      <c r="K58" s="34"/>
      <c r="L58" s="96"/>
      <c r="S58" s="34"/>
      <c r="T58" s="34"/>
      <c r="U58" s="34"/>
      <c r="V58" s="34"/>
      <c r="W58" s="34"/>
      <c r="X58" s="34"/>
      <c r="Y58" s="34"/>
      <c r="Z58" s="34"/>
      <c r="AA58" s="34"/>
      <c r="AB58" s="34"/>
      <c r="AC58" s="34"/>
      <c r="AD58" s="34"/>
      <c r="AE58" s="34"/>
    </row>
    <row r="59" spans="1:47" s="2" customFormat="1" ht="22.8" customHeight="1">
      <c r="A59" s="34"/>
      <c r="B59" s="35"/>
      <c r="C59" s="112" t="s">
        <v>70</v>
      </c>
      <c r="D59" s="34"/>
      <c r="E59" s="34"/>
      <c r="F59" s="34"/>
      <c r="G59" s="34"/>
      <c r="H59" s="34"/>
      <c r="I59" s="34"/>
      <c r="J59" s="68">
        <f>J112</f>
        <v>0</v>
      </c>
      <c r="K59" s="34"/>
      <c r="L59" s="96"/>
      <c r="S59" s="34"/>
      <c r="T59" s="34"/>
      <c r="U59" s="34"/>
      <c r="V59" s="34"/>
      <c r="W59" s="34"/>
      <c r="X59" s="34"/>
      <c r="Y59" s="34"/>
      <c r="Z59" s="34"/>
      <c r="AA59" s="34"/>
      <c r="AB59" s="34"/>
      <c r="AC59" s="34"/>
      <c r="AD59" s="34"/>
      <c r="AE59" s="34"/>
      <c r="AU59" s="19" t="s">
        <v>131</v>
      </c>
    </row>
    <row r="60" spans="2:12" s="9" customFormat="1" ht="24.9" customHeight="1">
      <c r="B60" s="113"/>
      <c r="D60" s="114" t="s">
        <v>132</v>
      </c>
      <c r="E60" s="115"/>
      <c r="F60" s="115"/>
      <c r="G60" s="115"/>
      <c r="H60" s="115"/>
      <c r="I60" s="115"/>
      <c r="J60" s="116">
        <f>J113</f>
        <v>0</v>
      </c>
      <c r="L60" s="113"/>
    </row>
    <row r="61" spans="2:12" s="10" customFormat="1" ht="19.95" customHeight="1">
      <c r="B61" s="117"/>
      <c r="D61" s="118" t="s">
        <v>133</v>
      </c>
      <c r="E61" s="119"/>
      <c r="F61" s="119"/>
      <c r="G61" s="119"/>
      <c r="H61" s="119"/>
      <c r="I61" s="119"/>
      <c r="J61" s="120">
        <f>J114</f>
        <v>0</v>
      </c>
      <c r="L61" s="117"/>
    </row>
    <row r="62" spans="2:12" s="10" customFormat="1" ht="19.95" customHeight="1">
      <c r="B62" s="117"/>
      <c r="D62" s="118" t="s">
        <v>281</v>
      </c>
      <c r="E62" s="119"/>
      <c r="F62" s="119"/>
      <c r="G62" s="119"/>
      <c r="H62" s="119"/>
      <c r="I62" s="119"/>
      <c r="J62" s="120">
        <f>J212</f>
        <v>0</v>
      </c>
      <c r="L62" s="117"/>
    </row>
    <row r="63" spans="2:12" s="10" customFormat="1" ht="19.95" customHeight="1">
      <c r="B63" s="117"/>
      <c r="D63" s="118" t="s">
        <v>282</v>
      </c>
      <c r="E63" s="119"/>
      <c r="F63" s="119"/>
      <c r="G63" s="119"/>
      <c r="H63" s="119"/>
      <c r="I63" s="119"/>
      <c r="J63" s="120">
        <f>J356</f>
        <v>0</v>
      </c>
      <c r="L63" s="117"/>
    </row>
    <row r="64" spans="2:12" s="10" customFormat="1" ht="19.95" customHeight="1">
      <c r="B64" s="117"/>
      <c r="D64" s="118" t="s">
        <v>283</v>
      </c>
      <c r="E64" s="119"/>
      <c r="F64" s="119"/>
      <c r="G64" s="119"/>
      <c r="H64" s="119"/>
      <c r="I64" s="119"/>
      <c r="J64" s="120">
        <f>J526</f>
        <v>0</v>
      </c>
      <c r="L64" s="117"/>
    </row>
    <row r="65" spans="2:12" s="10" customFormat="1" ht="19.95" customHeight="1">
      <c r="B65" s="117"/>
      <c r="D65" s="118" t="s">
        <v>284</v>
      </c>
      <c r="E65" s="119"/>
      <c r="F65" s="119"/>
      <c r="G65" s="119"/>
      <c r="H65" s="119"/>
      <c r="I65" s="119"/>
      <c r="J65" s="120">
        <f>J660</f>
        <v>0</v>
      </c>
      <c r="L65" s="117"/>
    </row>
    <row r="66" spans="2:12" s="10" customFormat="1" ht="19.95" customHeight="1">
      <c r="B66" s="117"/>
      <c r="D66" s="118" t="s">
        <v>285</v>
      </c>
      <c r="E66" s="119"/>
      <c r="F66" s="119"/>
      <c r="G66" s="119"/>
      <c r="H66" s="119"/>
      <c r="I66" s="119"/>
      <c r="J66" s="120">
        <f>J676</f>
        <v>0</v>
      </c>
      <c r="L66" s="117"/>
    </row>
    <row r="67" spans="2:12" s="10" customFormat="1" ht="14.85" customHeight="1">
      <c r="B67" s="117"/>
      <c r="D67" s="118" t="s">
        <v>286</v>
      </c>
      <c r="E67" s="119"/>
      <c r="F67" s="119"/>
      <c r="G67" s="119"/>
      <c r="H67" s="119"/>
      <c r="I67" s="119"/>
      <c r="J67" s="120">
        <f>J677</f>
        <v>0</v>
      </c>
      <c r="L67" s="117"/>
    </row>
    <row r="68" spans="2:12" s="10" customFormat="1" ht="14.85" customHeight="1">
      <c r="B68" s="117"/>
      <c r="D68" s="118" t="s">
        <v>287</v>
      </c>
      <c r="E68" s="119"/>
      <c r="F68" s="119"/>
      <c r="G68" s="119"/>
      <c r="H68" s="119"/>
      <c r="I68" s="119"/>
      <c r="J68" s="120">
        <f>J950</f>
        <v>0</v>
      </c>
      <c r="L68" s="117"/>
    </row>
    <row r="69" spans="2:12" s="10" customFormat="1" ht="14.85" customHeight="1">
      <c r="B69" s="117"/>
      <c r="D69" s="118" t="s">
        <v>288</v>
      </c>
      <c r="E69" s="119"/>
      <c r="F69" s="119"/>
      <c r="G69" s="119"/>
      <c r="H69" s="119"/>
      <c r="I69" s="119"/>
      <c r="J69" s="120">
        <f>J1102</f>
        <v>0</v>
      </c>
      <c r="L69" s="117"/>
    </row>
    <row r="70" spans="2:12" s="10" customFormat="1" ht="19.95" customHeight="1">
      <c r="B70" s="117"/>
      <c r="D70" s="118" t="s">
        <v>134</v>
      </c>
      <c r="E70" s="119"/>
      <c r="F70" s="119"/>
      <c r="G70" s="119"/>
      <c r="H70" s="119"/>
      <c r="I70" s="119"/>
      <c r="J70" s="120">
        <f>J1235</f>
        <v>0</v>
      </c>
      <c r="L70" s="117"/>
    </row>
    <row r="71" spans="2:12" s="10" customFormat="1" ht="14.85" customHeight="1">
      <c r="B71" s="117"/>
      <c r="D71" s="118" t="s">
        <v>135</v>
      </c>
      <c r="E71" s="119"/>
      <c r="F71" s="119"/>
      <c r="G71" s="119"/>
      <c r="H71" s="119"/>
      <c r="I71" s="119"/>
      <c r="J71" s="120">
        <f>J1236</f>
        <v>0</v>
      </c>
      <c r="L71" s="117"/>
    </row>
    <row r="72" spans="2:12" s="10" customFormat="1" ht="14.85" customHeight="1">
      <c r="B72" s="117"/>
      <c r="D72" s="118" t="s">
        <v>289</v>
      </c>
      <c r="E72" s="119"/>
      <c r="F72" s="119"/>
      <c r="G72" s="119"/>
      <c r="H72" s="119"/>
      <c r="I72" s="119"/>
      <c r="J72" s="120">
        <f>J1237</f>
        <v>0</v>
      </c>
      <c r="L72" s="117"/>
    </row>
    <row r="73" spans="2:12" s="10" customFormat="1" ht="14.85" customHeight="1">
      <c r="B73" s="117"/>
      <c r="D73" s="118" t="s">
        <v>136</v>
      </c>
      <c r="E73" s="119"/>
      <c r="F73" s="119"/>
      <c r="G73" s="119"/>
      <c r="H73" s="119"/>
      <c r="I73" s="119"/>
      <c r="J73" s="120">
        <f>J1239</f>
        <v>0</v>
      </c>
      <c r="L73" s="117"/>
    </row>
    <row r="74" spans="2:12" s="10" customFormat="1" ht="14.85" customHeight="1">
      <c r="B74" s="117"/>
      <c r="D74" s="118" t="s">
        <v>290</v>
      </c>
      <c r="E74" s="119"/>
      <c r="F74" s="119"/>
      <c r="G74" s="119"/>
      <c r="H74" s="119"/>
      <c r="I74" s="119"/>
      <c r="J74" s="120">
        <f>J1270</f>
        <v>0</v>
      </c>
      <c r="L74" s="117"/>
    </row>
    <row r="75" spans="2:12" s="10" customFormat="1" ht="19.95" customHeight="1">
      <c r="B75" s="117"/>
      <c r="D75" s="118" t="s">
        <v>291</v>
      </c>
      <c r="E75" s="119"/>
      <c r="F75" s="119"/>
      <c r="G75" s="119"/>
      <c r="H75" s="119"/>
      <c r="I75" s="119"/>
      <c r="J75" s="120">
        <f>J1299</f>
        <v>0</v>
      </c>
      <c r="L75" s="117"/>
    </row>
    <row r="76" spans="2:12" s="9" customFormat="1" ht="24.9" customHeight="1">
      <c r="B76" s="113"/>
      <c r="D76" s="114" t="s">
        <v>292</v>
      </c>
      <c r="E76" s="115"/>
      <c r="F76" s="115"/>
      <c r="G76" s="115"/>
      <c r="H76" s="115"/>
      <c r="I76" s="115"/>
      <c r="J76" s="116">
        <f>J1302</f>
        <v>0</v>
      </c>
      <c r="L76" s="113"/>
    </row>
    <row r="77" spans="2:12" s="10" customFormat="1" ht="19.95" customHeight="1">
      <c r="B77" s="117"/>
      <c r="D77" s="118" t="s">
        <v>293</v>
      </c>
      <c r="E77" s="119"/>
      <c r="F77" s="119"/>
      <c r="G77" s="119"/>
      <c r="H77" s="119"/>
      <c r="I77" s="119"/>
      <c r="J77" s="120">
        <f>J1303</f>
        <v>0</v>
      </c>
      <c r="L77" s="117"/>
    </row>
    <row r="78" spans="2:12" s="10" customFormat="1" ht="19.95" customHeight="1">
      <c r="B78" s="117"/>
      <c r="D78" s="118" t="s">
        <v>294</v>
      </c>
      <c r="E78" s="119"/>
      <c r="F78" s="119"/>
      <c r="G78" s="119"/>
      <c r="H78" s="119"/>
      <c r="I78" s="119"/>
      <c r="J78" s="120">
        <f>J1329</f>
        <v>0</v>
      </c>
      <c r="L78" s="117"/>
    </row>
    <row r="79" spans="2:12" s="10" customFormat="1" ht="19.95" customHeight="1">
      <c r="B79" s="117"/>
      <c r="D79" s="118" t="s">
        <v>295</v>
      </c>
      <c r="E79" s="119"/>
      <c r="F79" s="119"/>
      <c r="G79" s="119"/>
      <c r="H79" s="119"/>
      <c r="I79" s="119"/>
      <c r="J79" s="120">
        <f>J1402</f>
        <v>0</v>
      </c>
      <c r="L79" s="117"/>
    </row>
    <row r="80" spans="2:12" s="10" customFormat="1" ht="19.95" customHeight="1">
      <c r="B80" s="117"/>
      <c r="D80" s="118" t="s">
        <v>296</v>
      </c>
      <c r="E80" s="119"/>
      <c r="F80" s="119"/>
      <c r="G80" s="119"/>
      <c r="H80" s="119"/>
      <c r="I80" s="119"/>
      <c r="J80" s="120">
        <f>J1499</f>
        <v>0</v>
      </c>
      <c r="L80" s="117"/>
    </row>
    <row r="81" spans="2:12" s="10" customFormat="1" ht="19.95" customHeight="1">
      <c r="B81" s="117"/>
      <c r="D81" s="118" t="s">
        <v>297</v>
      </c>
      <c r="E81" s="119"/>
      <c r="F81" s="119"/>
      <c r="G81" s="119"/>
      <c r="H81" s="119"/>
      <c r="I81" s="119"/>
      <c r="J81" s="120">
        <f>J1516</f>
        <v>0</v>
      </c>
      <c r="L81" s="117"/>
    </row>
    <row r="82" spans="2:12" s="10" customFormat="1" ht="19.95" customHeight="1">
      <c r="B82" s="117"/>
      <c r="D82" s="118" t="s">
        <v>298</v>
      </c>
      <c r="E82" s="119"/>
      <c r="F82" s="119"/>
      <c r="G82" s="119"/>
      <c r="H82" s="119"/>
      <c r="I82" s="119"/>
      <c r="J82" s="120">
        <f>J1551</f>
        <v>0</v>
      </c>
      <c r="L82" s="117"/>
    </row>
    <row r="83" spans="2:12" s="10" customFormat="1" ht="19.95" customHeight="1">
      <c r="B83" s="117"/>
      <c r="D83" s="118" t="s">
        <v>299</v>
      </c>
      <c r="E83" s="119"/>
      <c r="F83" s="119"/>
      <c r="G83" s="119"/>
      <c r="H83" s="119"/>
      <c r="I83" s="119"/>
      <c r="J83" s="120">
        <f>J1559</f>
        <v>0</v>
      </c>
      <c r="L83" s="117"/>
    </row>
    <row r="84" spans="2:12" s="10" customFormat="1" ht="19.95" customHeight="1">
      <c r="B84" s="117"/>
      <c r="D84" s="118" t="s">
        <v>300</v>
      </c>
      <c r="E84" s="119"/>
      <c r="F84" s="119"/>
      <c r="G84" s="119"/>
      <c r="H84" s="119"/>
      <c r="I84" s="119"/>
      <c r="J84" s="120">
        <f>J1633</f>
        <v>0</v>
      </c>
      <c r="L84" s="117"/>
    </row>
    <row r="85" spans="2:12" s="10" customFormat="1" ht="19.95" customHeight="1">
      <c r="B85" s="117"/>
      <c r="D85" s="118" t="s">
        <v>301</v>
      </c>
      <c r="E85" s="119"/>
      <c r="F85" s="119"/>
      <c r="G85" s="119"/>
      <c r="H85" s="119"/>
      <c r="I85" s="119"/>
      <c r="J85" s="120">
        <f>J1651</f>
        <v>0</v>
      </c>
      <c r="L85" s="117"/>
    </row>
    <row r="86" spans="2:12" s="10" customFormat="1" ht="19.95" customHeight="1">
      <c r="B86" s="117"/>
      <c r="D86" s="118" t="s">
        <v>302</v>
      </c>
      <c r="E86" s="119"/>
      <c r="F86" s="119"/>
      <c r="G86" s="119"/>
      <c r="H86" s="119"/>
      <c r="I86" s="119"/>
      <c r="J86" s="120">
        <f>J1766</f>
        <v>0</v>
      </c>
      <c r="L86" s="117"/>
    </row>
    <row r="87" spans="2:12" s="10" customFormat="1" ht="19.95" customHeight="1">
      <c r="B87" s="117"/>
      <c r="D87" s="118" t="s">
        <v>303</v>
      </c>
      <c r="E87" s="119"/>
      <c r="F87" s="119"/>
      <c r="G87" s="119"/>
      <c r="H87" s="119"/>
      <c r="I87" s="119"/>
      <c r="J87" s="120">
        <f>J1915</f>
        <v>0</v>
      </c>
      <c r="L87" s="117"/>
    </row>
    <row r="88" spans="2:12" s="10" customFormat="1" ht="19.95" customHeight="1">
      <c r="B88" s="117"/>
      <c r="D88" s="118" t="s">
        <v>304</v>
      </c>
      <c r="E88" s="119"/>
      <c r="F88" s="119"/>
      <c r="G88" s="119"/>
      <c r="H88" s="119"/>
      <c r="I88" s="119"/>
      <c r="J88" s="120">
        <f>J2003</f>
        <v>0</v>
      </c>
      <c r="L88" s="117"/>
    </row>
    <row r="89" spans="2:12" s="10" customFormat="1" ht="19.95" customHeight="1">
      <c r="B89" s="117"/>
      <c r="D89" s="118" t="s">
        <v>305</v>
      </c>
      <c r="E89" s="119"/>
      <c r="F89" s="119"/>
      <c r="G89" s="119"/>
      <c r="H89" s="119"/>
      <c r="I89" s="119"/>
      <c r="J89" s="120">
        <f>J2124</f>
        <v>0</v>
      </c>
      <c r="L89" s="117"/>
    </row>
    <row r="90" spans="2:12" s="9" customFormat="1" ht="24.9" customHeight="1">
      <c r="B90" s="113"/>
      <c r="D90" s="114" t="s">
        <v>306</v>
      </c>
      <c r="E90" s="115"/>
      <c r="F90" s="115"/>
      <c r="G90" s="115"/>
      <c r="H90" s="115"/>
      <c r="I90" s="115"/>
      <c r="J90" s="116">
        <f>J2213</f>
        <v>0</v>
      </c>
      <c r="L90" s="113"/>
    </row>
    <row r="91" spans="2:12" s="10" customFormat="1" ht="19.95" customHeight="1">
      <c r="B91" s="117"/>
      <c r="D91" s="118" t="s">
        <v>307</v>
      </c>
      <c r="E91" s="119"/>
      <c r="F91" s="119"/>
      <c r="G91" s="119"/>
      <c r="H91" s="119"/>
      <c r="I91" s="119"/>
      <c r="J91" s="120">
        <f>J2214</f>
        <v>0</v>
      </c>
      <c r="L91" s="117"/>
    </row>
    <row r="92" spans="2:12" s="10" customFormat="1" ht="19.95" customHeight="1">
      <c r="B92" s="117"/>
      <c r="D92" s="118" t="s">
        <v>308</v>
      </c>
      <c r="E92" s="119"/>
      <c r="F92" s="119"/>
      <c r="G92" s="119"/>
      <c r="H92" s="119"/>
      <c r="I92" s="119"/>
      <c r="J92" s="120">
        <f>J2216</f>
        <v>0</v>
      </c>
      <c r="L92" s="117"/>
    </row>
    <row r="93" spans="1:31" s="2" customFormat="1" ht="21.75" customHeight="1">
      <c r="A93" s="34"/>
      <c r="B93" s="35"/>
      <c r="C93" s="34"/>
      <c r="D93" s="34"/>
      <c r="E93" s="34"/>
      <c r="F93" s="34"/>
      <c r="G93" s="34"/>
      <c r="H93" s="34"/>
      <c r="I93" s="34"/>
      <c r="J93" s="34"/>
      <c r="K93" s="34"/>
      <c r="L93" s="96"/>
      <c r="S93" s="34"/>
      <c r="T93" s="34"/>
      <c r="U93" s="34"/>
      <c r="V93" s="34"/>
      <c r="W93" s="34"/>
      <c r="X93" s="34"/>
      <c r="Y93" s="34"/>
      <c r="Z93" s="34"/>
      <c r="AA93" s="34"/>
      <c r="AB93" s="34"/>
      <c r="AC93" s="34"/>
      <c r="AD93" s="34"/>
      <c r="AE93" s="34"/>
    </row>
    <row r="94" spans="1:31" s="2" customFormat="1" ht="6.9" customHeight="1">
      <c r="A94" s="34"/>
      <c r="B94" s="44"/>
      <c r="C94" s="45"/>
      <c r="D94" s="45"/>
      <c r="E94" s="45"/>
      <c r="F94" s="45"/>
      <c r="G94" s="45"/>
      <c r="H94" s="45"/>
      <c r="I94" s="45"/>
      <c r="J94" s="45"/>
      <c r="K94" s="45"/>
      <c r="L94" s="96"/>
      <c r="S94" s="34"/>
      <c r="T94" s="34"/>
      <c r="U94" s="34"/>
      <c r="V94" s="34"/>
      <c r="W94" s="34"/>
      <c r="X94" s="34"/>
      <c r="Y94" s="34"/>
      <c r="Z94" s="34"/>
      <c r="AA94" s="34"/>
      <c r="AB94" s="34"/>
      <c r="AC94" s="34"/>
      <c r="AD94" s="34"/>
      <c r="AE94" s="34"/>
    </row>
    <row r="98" spans="1:31" s="2" customFormat="1" ht="6.9" customHeight="1">
      <c r="A98" s="34"/>
      <c r="B98" s="46"/>
      <c r="C98" s="47"/>
      <c r="D98" s="47"/>
      <c r="E98" s="47"/>
      <c r="F98" s="47"/>
      <c r="G98" s="47"/>
      <c r="H98" s="47"/>
      <c r="I98" s="47"/>
      <c r="J98" s="47"/>
      <c r="K98" s="47"/>
      <c r="L98" s="96"/>
      <c r="S98" s="34"/>
      <c r="T98" s="34"/>
      <c r="U98" s="34"/>
      <c r="V98" s="34"/>
      <c r="W98" s="34"/>
      <c r="X98" s="34"/>
      <c r="Y98" s="34"/>
      <c r="Z98" s="34"/>
      <c r="AA98" s="34"/>
      <c r="AB98" s="34"/>
      <c r="AC98" s="34"/>
      <c r="AD98" s="34"/>
      <c r="AE98" s="34"/>
    </row>
    <row r="99" spans="1:31" s="2" customFormat="1" ht="24.9" customHeight="1">
      <c r="A99" s="34"/>
      <c r="B99" s="35"/>
      <c r="C99" s="23" t="s">
        <v>139</v>
      </c>
      <c r="D99" s="34"/>
      <c r="E99" s="34"/>
      <c r="F99" s="34"/>
      <c r="G99" s="34"/>
      <c r="H99" s="34"/>
      <c r="I99" s="34"/>
      <c r="J99" s="34"/>
      <c r="K99" s="34"/>
      <c r="L99" s="96"/>
      <c r="S99" s="34"/>
      <c r="T99" s="34"/>
      <c r="U99" s="34"/>
      <c r="V99" s="34"/>
      <c r="W99" s="34"/>
      <c r="X99" s="34"/>
      <c r="Y99" s="34"/>
      <c r="Z99" s="34"/>
      <c r="AA99" s="34"/>
      <c r="AB99" s="34"/>
      <c r="AC99" s="34"/>
      <c r="AD99" s="34"/>
      <c r="AE99" s="34"/>
    </row>
    <row r="100" spans="1:31" s="2" customFormat="1" ht="6.9" customHeight="1">
      <c r="A100" s="34"/>
      <c r="B100" s="35"/>
      <c r="C100" s="34"/>
      <c r="D100" s="34"/>
      <c r="E100" s="34"/>
      <c r="F100" s="34"/>
      <c r="G100" s="34"/>
      <c r="H100" s="34"/>
      <c r="I100" s="34"/>
      <c r="J100" s="34"/>
      <c r="K100" s="34"/>
      <c r="L100" s="96"/>
      <c r="S100" s="34"/>
      <c r="T100" s="34"/>
      <c r="U100" s="34"/>
      <c r="V100" s="34"/>
      <c r="W100" s="34"/>
      <c r="X100" s="34"/>
      <c r="Y100" s="34"/>
      <c r="Z100" s="34"/>
      <c r="AA100" s="34"/>
      <c r="AB100" s="34"/>
      <c r="AC100" s="34"/>
      <c r="AD100" s="34"/>
      <c r="AE100" s="34"/>
    </row>
    <row r="101" spans="1:31" s="2" customFormat="1" ht="12" customHeight="1">
      <c r="A101" s="34"/>
      <c r="B101" s="35"/>
      <c r="C101" s="29" t="s">
        <v>17</v>
      </c>
      <c r="D101" s="34"/>
      <c r="E101" s="34"/>
      <c r="F101" s="34"/>
      <c r="G101" s="34"/>
      <c r="H101" s="34"/>
      <c r="I101" s="34"/>
      <c r="J101" s="34"/>
      <c r="K101" s="34"/>
      <c r="L101" s="96"/>
      <c r="S101" s="34"/>
      <c r="T101" s="34"/>
      <c r="U101" s="34"/>
      <c r="V101" s="34"/>
      <c r="W101" s="34"/>
      <c r="X101" s="34"/>
      <c r="Y101" s="34"/>
      <c r="Z101" s="34"/>
      <c r="AA101" s="34"/>
      <c r="AB101" s="34"/>
      <c r="AC101" s="34"/>
      <c r="AD101" s="34"/>
      <c r="AE101" s="34"/>
    </row>
    <row r="102" spans="1:31" s="2" customFormat="1" ht="16.5" customHeight="1">
      <c r="A102" s="34"/>
      <c r="B102" s="35"/>
      <c r="C102" s="34"/>
      <c r="D102" s="34"/>
      <c r="E102" s="342" t="str">
        <f>E7</f>
        <v>Nové dialyzační středisko</v>
      </c>
      <c r="F102" s="343"/>
      <c r="G102" s="343"/>
      <c r="H102" s="343"/>
      <c r="I102" s="34"/>
      <c r="J102" s="34"/>
      <c r="K102" s="34"/>
      <c r="L102" s="96"/>
      <c r="S102" s="34"/>
      <c r="T102" s="34"/>
      <c r="U102" s="34"/>
      <c r="V102" s="34"/>
      <c r="W102" s="34"/>
      <c r="X102" s="34"/>
      <c r="Y102" s="34"/>
      <c r="Z102" s="34"/>
      <c r="AA102" s="34"/>
      <c r="AB102" s="34"/>
      <c r="AC102" s="34"/>
      <c r="AD102" s="34"/>
      <c r="AE102" s="34"/>
    </row>
    <row r="103" spans="1:31" s="2" customFormat="1" ht="12" customHeight="1">
      <c r="A103" s="34"/>
      <c r="B103" s="35"/>
      <c r="C103" s="29" t="s">
        <v>126</v>
      </c>
      <c r="D103" s="34"/>
      <c r="E103" s="34"/>
      <c r="F103" s="34"/>
      <c r="G103" s="34"/>
      <c r="H103" s="34"/>
      <c r="I103" s="34"/>
      <c r="J103" s="34"/>
      <c r="K103" s="34"/>
      <c r="L103" s="96"/>
      <c r="S103" s="34"/>
      <c r="T103" s="34"/>
      <c r="U103" s="34"/>
      <c r="V103" s="34"/>
      <c r="W103" s="34"/>
      <c r="X103" s="34"/>
      <c r="Y103" s="34"/>
      <c r="Z103" s="34"/>
      <c r="AA103" s="34"/>
      <c r="AB103" s="34"/>
      <c r="AC103" s="34"/>
      <c r="AD103" s="34"/>
      <c r="AE103" s="34"/>
    </row>
    <row r="104" spans="1:31" s="2" customFormat="1" ht="16.5" customHeight="1">
      <c r="A104" s="34"/>
      <c r="B104" s="35"/>
      <c r="C104" s="34"/>
      <c r="D104" s="34"/>
      <c r="E104" s="304" t="str">
        <f>E9</f>
        <v>1 - Stavební část</v>
      </c>
      <c r="F104" s="344"/>
      <c r="G104" s="344"/>
      <c r="H104" s="344"/>
      <c r="I104" s="34"/>
      <c r="J104" s="34"/>
      <c r="K104" s="34"/>
      <c r="L104" s="96"/>
      <c r="S104" s="34"/>
      <c r="T104" s="34"/>
      <c r="U104" s="34"/>
      <c r="V104" s="34"/>
      <c r="W104" s="34"/>
      <c r="X104" s="34"/>
      <c r="Y104" s="34"/>
      <c r="Z104" s="34"/>
      <c r="AA104" s="34"/>
      <c r="AB104" s="34"/>
      <c r="AC104" s="34"/>
      <c r="AD104" s="34"/>
      <c r="AE104" s="34"/>
    </row>
    <row r="105" spans="1:31" s="2" customFormat="1" ht="6.9" customHeight="1">
      <c r="A105" s="34"/>
      <c r="B105" s="35"/>
      <c r="C105" s="34"/>
      <c r="D105" s="34"/>
      <c r="E105" s="34"/>
      <c r="F105" s="34"/>
      <c r="G105" s="34"/>
      <c r="H105" s="34"/>
      <c r="I105" s="34"/>
      <c r="J105" s="34"/>
      <c r="K105" s="34"/>
      <c r="L105" s="96"/>
      <c r="S105" s="34"/>
      <c r="T105" s="34"/>
      <c r="U105" s="34"/>
      <c r="V105" s="34"/>
      <c r="W105" s="34"/>
      <c r="X105" s="34"/>
      <c r="Y105" s="34"/>
      <c r="Z105" s="34"/>
      <c r="AA105" s="34"/>
      <c r="AB105" s="34"/>
      <c r="AC105" s="34"/>
      <c r="AD105" s="34"/>
      <c r="AE105" s="34"/>
    </row>
    <row r="106" spans="1:31" s="2" customFormat="1" ht="12" customHeight="1">
      <c r="A106" s="34"/>
      <c r="B106" s="35"/>
      <c r="C106" s="29" t="s">
        <v>21</v>
      </c>
      <c r="D106" s="34"/>
      <c r="E106" s="34"/>
      <c r="F106" s="27" t="str">
        <f>F12</f>
        <v>Plzeňská 929, 339 01 Klatovy</v>
      </c>
      <c r="G106" s="34"/>
      <c r="H106" s="34"/>
      <c r="I106" s="29" t="s">
        <v>23</v>
      </c>
      <c r="J106" s="52" t="str">
        <f>IF(J12="","",J12)</f>
        <v>7. 11. 2021</v>
      </c>
      <c r="K106" s="34"/>
      <c r="L106" s="96"/>
      <c r="S106" s="34"/>
      <c r="T106" s="34"/>
      <c r="U106" s="34"/>
      <c r="V106" s="34"/>
      <c r="W106" s="34"/>
      <c r="X106" s="34"/>
      <c r="Y106" s="34"/>
      <c r="Z106" s="34"/>
      <c r="AA106" s="34"/>
      <c r="AB106" s="34"/>
      <c r="AC106" s="34"/>
      <c r="AD106" s="34"/>
      <c r="AE106" s="34"/>
    </row>
    <row r="107" spans="1:31" s="2" customFormat="1" ht="6.9" customHeight="1">
      <c r="A107" s="34"/>
      <c r="B107" s="35"/>
      <c r="C107" s="34"/>
      <c r="D107" s="34"/>
      <c r="E107" s="34"/>
      <c r="F107" s="34"/>
      <c r="G107" s="34"/>
      <c r="H107" s="34"/>
      <c r="I107" s="34"/>
      <c r="J107" s="34"/>
      <c r="K107" s="34"/>
      <c r="L107" s="96"/>
      <c r="S107" s="34"/>
      <c r="T107" s="34"/>
      <c r="U107" s="34"/>
      <c r="V107" s="34"/>
      <c r="W107" s="34"/>
      <c r="X107" s="34"/>
      <c r="Y107" s="34"/>
      <c r="Z107" s="34"/>
      <c r="AA107" s="34"/>
      <c r="AB107" s="34"/>
      <c r="AC107" s="34"/>
      <c r="AD107" s="34"/>
      <c r="AE107" s="34"/>
    </row>
    <row r="108" spans="1:31" s="2" customFormat="1" ht="15.15" customHeight="1">
      <c r="A108" s="34"/>
      <c r="B108" s="35"/>
      <c r="C108" s="29" t="s">
        <v>25</v>
      </c>
      <c r="D108" s="34"/>
      <c r="E108" s="34"/>
      <c r="F108" s="27" t="str">
        <f>E15</f>
        <v>Klatovská nemocnice, a. s.</v>
      </c>
      <c r="G108" s="34"/>
      <c r="H108" s="34"/>
      <c r="I108" s="29" t="s">
        <v>31</v>
      </c>
      <c r="J108" s="32" t="str">
        <f>E21</f>
        <v>AGP nova spol. s r.o.</v>
      </c>
      <c r="K108" s="34"/>
      <c r="L108" s="96"/>
      <c r="S108" s="34"/>
      <c r="T108" s="34"/>
      <c r="U108" s="34"/>
      <c r="V108" s="34"/>
      <c r="W108" s="34"/>
      <c r="X108" s="34"/>
      <c r="Y108" s="34"/>
      <c r="Z108" s="34"/>
      <c r="AA108" s="34"/>
      <c r="AB108" s="34"/>
      <c r="AC108" s="34"/>
      <c r="AD108" s="34"/>
      <c r="AE108" s="34"/>
    </row>
    <row r="109" spans="1:31" s="2" customFormat="1" ht="15.15" customHeight="1">
      <c r="A109" s="34"/>
      <c r="B109" s="35"/>
      <c r="C109" s="29" t="s">
        <v>29</v>
      </c>
      <c r="D109" s="34"/>
      <c r="E109" s="34"/>
      <c r="F109" s="27" t="str">
        <f>IF(E18="","",E18)</f>
        <v>Vyplň údaj</v>
      </c>
      <c r="G109" s="34"/>
      <c r="H109" s="34"/>
      <c r="I109" s="29" t="s">
        <v>34</v>
      </c>
      <c r="J109" s="32" t="str">
        <f>E24</f>
        <v xml:space="preserve"> </v>
      </c>
      <c r="K109" s="34"/>
      <c r="L109" s="96"/>
      <c r="S109" s="34"/>
      <c r="T109" s="34"/>
      <c r="U109" s="34"/>
      <c r="V109" s="34"/>
      <c r="W109" s="34"/>
      <c r="X109" s="34"/>
      <c r="Y109" s="34"/>
      <c r="Z109" s="34"/>
      <c r="AA109" s="34"/>
      <c r="AB109" s="34"/>
      <c r="AC109" s="34"/>
      <c r="AD109" s="34"/>
      <c r="AE109" s="34"/>
    </row>
    <row r="110" spans="1:31" s="2" customFormat="1" ht="10.35" customHeight="1">
      <c r="A110" s="34"/>
      <c r="B110" s="35"/>
      <c r="C110" s="34"/>
      <c r="D110" s="34"/>
      <c r="E110" s="34"/>
      <c r="F110" s="34"/>
      <c r="G110" s="34"/>
      <c r="H110" s="34"/>
      <c r="I110" s="34"/>
      <c r="J110" s="34"/>
      <c r="K110" s="34"/>
      <c r="L110" s="96"/>
      <c r="S110" s="34"/>
      <c r="T110" s="34"/>
      <c r="U110" s="34"/>
      <c r="V110" s="34"/>
      <c r="W110" s="34"/>
      <c r="X110" s="34"/>
      <c r="Y110" s="34"/>
      <c r="Z110" s="34"/>
      <c r="AA110" s="34"/>
      <c r="AB110" s="34"/>
      <c r="AC110" s="34"/>
      <c r="AD110" s="34"/>
      <c r="AE110" s="34"/>
    </row>
    <row r="111" spans="1:31" s="11" customFormat="1" ht="29.25" customHeight="1">
      <c r="A111" s="121"/>
      <c r="B111" s="122"/>
      <c r="C111" s="123" t="s">
        <v>140</v>
      </c>
      <c r="D111" s="124" t="s">
        <v>57</v>
      </c>
      <c r="E111" s="124" t="s">
        <v>53</v>
      </c>
      <c r="F111" s="124" t="s">
        <v>54</v>
      </c>
      <c r="G111" s="124" t="s">
        <v>141</v>
      </c>
      <c r="H111" s="124" t="s">
        <v>142</v>
      </c>
      <c r="I111" s="124" t="s">
        <v>143</v>
      </c>
      <c r="J111" s="124" t="s">
        <v>130</v>
      </c>
      <c r="K111" s="125" t="s">
        <v>144</v>
      </c>
      <c r="L111" s="126"/>
      <c r="M111" s="59" t="s">
        <v>3</v>
      </c>
      <c r="N111" s="60" t="s">
        <v>42</v>
      </c>
      <c r="O111" s="60" t="s">
        <v>145</v>
      </c>
      <c r="P111" s="60" t="s">
        <v>146</v>
      </c>
      <c r="Q111" s="60" t="s">
        <v>147</v>
      </c>
      <c r="R111" s="60" t="s">
        <v>148</v>
      </c>
      <c r="S111" s="60" t="s">
        <v>149</v>
      </c>
      <c r="T111" s="61" t="s">
        <v>150</v>
      </c>
      <c r="U111" s="121"/>
      <c r="V111" s="121"/>
      <c r="W111" s="121"/>
      <c r="X111" s="121"/>
      <c r="Y111" s="121"/>
      <c r="Z111" s="121"/>
      <c r="AA111" s="121"/>
      <c r="AB111" s="121"/>
      <c r="AC111" s="121"/>
      <c r="AD111" s="121"/>
      <c r="AE111" s="121"/>
    </row>
    <row r="112" spans="1:63" s="2" customFormat="1" ht="22.8" customHeight="1">
      <c r="A112" s="34"/>
      <c r="B112" s="35"/>
      <c r="C112" s="66" t="s">
        <v>151</v>
      </c>
      <c r="D112" s="34"/>
      <c r="E112" s="34"/>
      <c r="F112" s="34"/>
      <c r="G112" s="34"/>
      <c r="H112" s="34"/>
      <c r="I112" s="34"/>
      <c r="J112" s="127">
        <f>BK112</f>
        <v>0</v>
      </c>
      <c r="K112" s="34"/>
      <c r="L112" s="35"/>
      <c r="M112" s="62"/>
      <c r="N112" s="53"/>
      <c r="O112" s="63"/>
      <c r="P112" s="128">
        <f>P113+P1302+P2213</f>
        <v>0</v>
      </c>
      <c r="Q112" s="63"/>
      <c r="R112" s="128">
        <f>R113+R1302+R2213</f>
        <v>2587.8124807799995</v>
      </c>
      <c r="S112" s="63"/>
      <c r="T112" s="129">
        <f>T113+T1302+T2213</f>
        <v>0</v>
      </c>
      <c r="U112" s="34"/>
      <c r="V112" s="34"/>
      <c r="W112" s="34"/>
      <c r="X112" s="34"/>
      <c r="Y112" s="34"/>
      <c r="Z112" s="34"/>
      <c r="AA112" s="34"/>
      <c r="AB112" s="34"/>
      <c r="AC112" s="34"/>
      <c r="AD112" s="34"/>
      <c r="AE112" s="34"/>
      <c r="AT112" s="19" t="s">
        <v>71</v>
      </c>
      <c r="AU112" s="19" t="s">
        <v>131</v>
      </c>
      <c r="BK112" s="130">
        <f>BK113+BK1302+BK2213</f>
        <v>0</v>
      </c>
    </row>
    <row r="113" spans="2:63" s="12" customFormat="1" ht="25.95" customHeight="1">
      <c r="B113" s="131"/>
      <c r="D113" s="132" t="s">
        <v>71</v>
      </c>
      <c r="E113" s="133" t="s">
        <v>152</v>
      </c>
      <c r="F113" s="133" t="s">
        <v>153</v>
      </c>
      <c r="I113" s="134"/>
      <c r="J113" s="135">
        <f>BK113</f>
        <v>0</v>
      </c>
      <c r="L113" s="131"/>
      <c r="M113" s="136"/>
      <c r="N113" s="137"/>
      <c r="O113" s="137"/>
      <c r="P113" s="138">
        <f>P114+P212+P356+P526+P660+P676+P1235+P1299</f>
        <v>0</v>
      </c>
      <c r="Q113" s="137"/>
      <c r="R113" s="138">
        <f>R114+R212+R356+R526+R660+R676+R1235+R1299</f>
        <v>2508.6843566999996</v>
      </c>
      <c r="S113" s="137"/>
      <c r="T113" s="139">
        <f>T114+T212+T356+T526+T660+T676+T1235+T1299</f>
        <v>0</v>
      </c>
      <c r="AR113" s="132" t="s">
        <v>15</v>
      </c>
      <c r="AT113" s="140" t="s">
        <v>71</v>
      </c>
      <c r="AU113" s="140" t="s">
        <v>72</v>
      </c>
      <c r="AY113" s="132" t="s">
        <v>154</v>
      </c>
      <c r="BK113" s="141">
        <f>BK114+BK212+BK356+BK526+BK660+BK676+BK1235+BK1299</f>
        <v>0</v>
      </c>
    </row>
    <row r="114" spans="2:63" s="12" customFormat="1" ht="22.8" customHeight="1">
      <c r="B114" s="131"/>
      <c r="D114" s="132" t="s">
        <v>71</v>
      </c>
      <c r="E114" s="142" t="s">
        <v>15</v>
      </c>
      <c r="F114" s="142" t="s">
        <v>155</v>
      </c>
      <c r="I114" s="134"/>
      <c r="J114" s="143">
        <f>BK114</f>
        <v>0</v>
      </c>
      <c r="L114" s="131"/>
      <c r="M114" s="136"/>
      <c r="N114" s="137"/>
      <c r="O114" s="137"/>
      <c r="P114" s="138">
        <f>SUM(P115:P211)</f>
        <v>0</v>
      </c>
      <c r="Q114" s="137"/>
      <c r="R114" s="138">
        <f>SUM(R115:R211)</f>
        <v>0.000742</v>
      </c>
      <c r="S114" s="137"/>
      <c r="T114" s="139">
        <f>SUM(T115:T211)</f>
        <v>0</v>
      </c>
      <c r="AR114" s="132" t="s">
        <v>15</v>
      </c>
      <c r="AT114" s="140" t="s">
        <v>71</v>
      </c>
      <c r="AU114" s="140" t="s">
        <v>15</v>
      </c>
      <c r="AY114" s="132" t="s">
        <v>154</v>
      </c>
      <c r="BK114" s="141">
        <f>SUM(BK115:BK211)</f>
        <v>0</v>
      </c>
    </row>
    <row r="115" spans="1:65" s="2" customFormat="1" ht="24.15" customHeight="1">
      <c r="A115" s="34"/>
      <c r="B115" s="144"/>
      <c r="C115" s="145" t="s">
        <v>15</v>
      </c>
      <c r="D115" s="145" t="s">
        <v>157</v>
      </c>
      <c r="E115" s="146" t="s">
        <v>309</v>
      </c>
      <c r="F115" s="147" t="s">
        <v>310</v>
      </c>
      <c r="G115" s="148" t="s">
        <v>160</v>
      </c>
      <c r="H115" s="149">
        <v>23.1</v>
      </c>
      <c r="I115" s="150"/>
      <c r="J115" s="151">
        <f>ROUND(I115*H115,2)</f>
        <v>0</v>
      </c>
      <c r="K115" s="147" t="s">
        <v>161</v>
      </c>
      <c r="L115" s="35"/>
      <c r="M115" s="152" t="s">
        <v>3</v>
      </c>
      <c r="N115" s="153" t="s">
        <v>43</v>
      </c>
      <c r="O115" s="55"/>
      <c r="P115" s="154">
        <f>O115*H115</f>
        <v>0</v>
      </c>
      <c r="Q115" s="154">
        <v>0</v>
      </c>
      <c r="R115" s="154">
        <f>Q115*H115</f>
        <v>0</v>
      </c>
      <c r="S115" s="154">
        <v>0</v>
      </c>
      <c r="T115" s="155">
        <f>S115*H115</f>
        <v>0</v>
      </c>
      <c r="U115" s="34"/>
      <c r="V115" s="34"/>
      <c r="W115" s="34"/>
      <c r="X115" s="34"/>
      <c r="Y115" s="34"/>
      <c r="Z115" s="34"/>
      <c r="AA115" s="34"/>
      <c r="AB115" s="34"/>
      <c r="AC115" s="34"/>
      <c r="AD115" s="34"/>
      <c r="AE115" s="34"/>
      <c r="AR115" s="156" t="s">
        <v>93</v>
      </c>
      <c r="AT115" s="156" t="s">
        <v>157</v>
      </c>
      <c r="AU115" s="156" t="s">
        <v>80</v>
      </c>
      <c r="AY115" s="19" t="s">
        <v>154</v>
      </c>
      <c r="BE115" s="157">
        <f>IF(N115="základní",J115,0)</f>
        <v>0</v>
      </c>
      <c r="BF115" s="157">
        <f>IF(N115="snížená",J115,0)</f>
        <v>0</v>
      </c>
      <c r="BG115" s="157">
        <f>IF(N115="zákl. přenesená",J115,0)</f>
        <v>0</v>
      </c>
      <c r="BH115" s="157">
        <f>IF(N115="sníž. přenesená",J115,0)</f>
        <v>0</v>
      </c>
      <c r="BI115" s="157">
        <f>IF(N115="nulová",J115,0)</f>
        <v>0</v>
      </c>
      <c r="BJ115" s="19" t="s">
        <v>15</v>
      </c>
      <c r="BK115" s="157">
        <f>ROUND(I115*H115,2)</f>
        <v>0</v>
      </c>
      <c r="BL115" s="19" t="s">
        <v>93</v>
      </c>
      <c r="BM115" s="156" t="s">
        <v>311</v>
      </c>
    </row>
    <row r="116" spans="1:47" s="2" customFormat="1" ht="10.2">
      <c r="A116" s="34"/>
      <c r="B116" s="35"/>
      <c r="C116" s="34"/>
      <c r="D116" s="158" t="s">
        <v>163</v>
      </c>
      <c r="E116" s="34"/>
      <c r="F116" s="159" t="s">
        <v>312</v>
      </c>
      <c r="G116" s="34"/>
      <c r="H116" s="34"/>
      <c r="I116" s="160"/>
      <c r="J116" s="34"/>
      <c r="K116" s="34"/>
      <c r="L116" s="35"/>
      <c r="M116" s="161"/>
      <c r="N116" s="162"/>
      <c r="O116" s="55"/>
      <c r="P116" s="55"/>
      <c r="Q116" s="55"/>
      <c r="R116" s="55"/>
      <c r="S116" s="55"/>
      <c r="T116" s="56"/>
      <c r="U116" s="34"/>
      <c r="V116" s="34"/>
      <c r="W116" s="34"/>
      <c r="X116" s="34"/>
      <c r="Y116" s="34"/>
      <c r="Z116" s="34"/>
      <c r="AA116" s="34"/>
      <c r="AB116" s="34"/>
      <c r="AC116" s="34"/>
      <c r="AD116" s="34"/>
      <c r="AE116" s="34"/>
      <c r="AT116" s="19" t="s">
        <v>163</v>
      </c>
      <c r="AU116" s="19" t="s">
        <v>80</v>
      </c>
    </row>
    <row r="117" spans="2:51" s="13" customFormat="1" ht="10.2">
      <c r="B117" s="163"/>
      <c r="D117" s="164" t="s">
        <v>170</v>
      </c>
      <c r="E117" s="165" t="s">
        <v>3</v>
      </c>
      <c r="F117" s="166" t="s">
        <v>313</v>
      </c>
      <c r="H117" s="165" t="s">
        <v>3</v>
      </c>
      <c r="I117" s="167"/>
      <c r="L117" s="163"/>
      <c r="M117" s="168"/>
      <c r="N117" s="169"/>
      <c r="O117" s="169"/>
      <c r="P117" s="169"/>
      <c r="Q117" s="169"/>
      <c r="R117" s="169"/>
      <c r="S117" s="169"/>
      <c r="T117" s="170"/>
      <c r="AT117" s="165" t="s">
        <v>170</v>
      </c>
      <c r="AU117" s="165" t="s">
        <v>80</v>
      </c>
      <c r="AV117" s="13" t="s">
        <v>15</v>
      </c>
      <c r="AW117" s="13" t="s">
        <v>33</v>
      </c>
      <c r="AX117" s="13" t="s">
        <v>72</v>
      </c>
      <c r="AY117" s="165" t="s">
        <v>154</v>
      </c>
    </row>
    <row r="118" spans="2:51" s="14" customFormat="1" ht="10.2">
      <c r="B118" s="171"/>
      <c r="D118" s="164" t="s">
        <v>170</v>
      </c>
      <c r="E118" s="172" t="s">
        <v>3</v>
      </c>
      <c r="F118" s="173" t="s">
        <v>314</v>
      </c>
      <c r="H118" s="174">
        <v>23.1</v>
      </c>
      <c r="I118" s="175"/>
      <c r="L118" s="171"/>
      <c r="M118" s="176"/>
      <c r="N118" s="177"/>
      <c r="O118" s="177"/>
      <c r="P118" s="177"/>
      <c r="Q118" s="177"/>
      <c r="R118" s="177"/>
      <c r="S118" s="177"/>
      <c r="T118" s="178"/>
      <c r="AT118" s="172" t="s">
        <v>170</v>
      </c>
      <c r="AU118" s="172" t="s">
        <v>80</v>
      </c>
      <c r="AV118" s="14" t="s">
        <v>80</v>
      </c>
      <c r="AW118" s="14" t="s">
        <v>33</v>
      </c>
      <c r="AX118" s="14" t="s">
        <v>15</v>
      </c>
      <c r="AY118" s="172" t="s">
        <v>154</v>
      </c>
    </row>
    <row r="119" spans="1:65" s="2" customFormat="1" ht="33" customHeight="1">
      <c r="A119" s="34"/>
      <c r="B119" s="144"/>
      <c r="C119" s="145" t="s">
        <v>80</v>
      </c>
      <c r="D119" s="145" t="s">
        <v>157</v>
      </c>
      <c r="E119" s="146" t="s">
        <v>315</v>
      </c>
      <c r="F119" s="147" t="s">
        <v>316</v>
      </c>
      <c r="G119" s="148" t="s">
        <v>206</v>
      </c>
      <c r="H119" s="149">
        <v>21.645</v>
      </c>
      <c r="I119" s="150"/>
      <c r="J119" s="151">
        <f>ROUND(I119*H119,2)</f>
        <v>0</v>
      </c>
      <c r="K119" s="147" t="s">
        <v>161</v>
      </c>
      <c r="L119" s="35"/>
      <c r="M119" s="152" t="s">
        <v>3</v>
      </c>
      <c r="N119" s="153" t="s">
        <v>43</v>
      </c>
      <c r="O119" s="55"/>
      <c r="P119" s="154">
        <f>O119*H119</f>
        <v>0</v>
      </c>
      <c r="Q119" s="154">
        <v>0</v>
      </c>
      <c r="R119" s="154">
        <f>Q119*H119</f>
        <v>0</v>
      </c>
      <c r="S119" s="154">
        <v>0</v>
      </c>
      <c r="T119" s="155">
        <f>S119*H119</f>
        <v>0</v>
      </c>
      <c r="U119" s="34"/>
      <c r="V119" s="34"/>
      <c r="W119" s="34"/>
      <c r="X119" s="34"/>
      <c r="Y119" s="34"/>
      <c r="Z119" s="34"/>
      <c r="AA119" s="34"/>
      <c r="AB119" s="34"/>
      <c r="AC119" s="34"/>
      <c r="AD119" s="34"/>
      <c r="AE119" s="34"/>
      <c r="AR119" s="156" t="s">
        <v>93</v>
      </c>
      <c r="AT119" s="156" t="s">
        <v>157</v>
      </c>
      <c r="AU119" s="156" t="s">
        <v>80</v>
      </c>
      <c r="AY119" s="19" t="s">
        <v>154</v>
      </c>
      <c r="BE119" s="157">
        <f>IF(N119="základní",J119,0)</f>
        <v>0</v>
      </c>
      <c r="BF119" s="157">
        <f>IF(N119="snížená",J119,0)</f>
        <v>0</v>
      </c>
      <c r="BG119" s="157">
        <f>IF(N119="zákl. přenesená",J119,0)</f>
        <v>0</v>
      </c>
      <c r="BH119" s="157">
        <f>IF(N119="sníž. přenesená",J119,0)</f>
        <v>0</v>
      </c>
      <c r="BI119" s="157">
        <f>IF(N119="nulová",J119,0)</f>
        <v>0</v>
      </c>
      <c r="BJ119" s="19" t="s">
        <v>15</v>
      </c>
      <c r="BK119" s="157">
        <f>ROUND(I119*H119,2)</f>
        <v>0</v>
      </c>
      <c r="BL119" s="19" t="s">
        <v>93</v>
      </c>
      <c r="BM119" s="156" t="s">
        <v>317</v>
      </c>
    </row>
    <row r="120" spans="1:47" s="2" customFormat="1" ht="10.2">
      <c r="A120" s="34"/>
      <c r="B120" s="35"/>
      <c r="C120" s="34"/>
      <c r="D120" s="158" t="s">
        <v>163</v>
      </c>
      <c r="E120" s="34"/>
      <c r="F120" s="159" t="s">
        <v>318</v>
      </c>
      <c r="G120" s="34"/>
      <c r="H120" s="34"/>
      <c r="I120" s="160"/>
      <c r="J120" s="34"/>
      <c r="K120" s="34"/>
      <c r="L120" s="35"/>
      <c r="M120" s="161"/>
      <c r="N120" s="162"/>
      <c r="O120" s="55"/>
      <c r="P120" s="55"/>
      <c r="Q120" s="55"/>
      <c r="R120" s="55"/>
      <c r="S120" s="55"/>
      <c r="T120" s="56"/>
      <c r="U120" s="34"/>
      <c r="V120" s="34"/>
      <c r="W120" s="34"/>
      <c r="X120" s="34"/>
      <c r="Y120" s="34"/>
      <c r="Z120" s="34"/>
      <c r="AA120" s="34"/>
      <c r="AB120" s="34"/>
      <c r="AC120" s="34"/>
      <c r="AD120" s="34"/>
      <c r="AE120" s="34"/>
      <c r="AT120" s="19" t="s">
        <v>163</v>
      </c>
      <c r="AU120" s="19" t="s">
        <v>80</v>
      </c>
    </row>
    <row r="121" spans="2:51" s="13" customFormat="1" ht="10.2">
      <c r="B121" s="163"/>
      <c r="D121" s="164" t="s">
        <v>170</v>
      </c>
      <c r="E121" s="165" t="s">
        <v>3</v>
      </c>
      <c r="F121" s="166" t="s">
        <v>319</v>
      </c>
      <c r="H121" s="165" t="s">
        <v>3</v>
      </c>
      <c r="I121" s="167"/>
      <c r="L121" s="163"/>
      <c r="M121" s="168"/>
      <c r="N121" s="169"/>
      <c r="O121" s="169"/>
      <c r="P121" s="169"/>
      <c r="Q121" s="169"/>
      <c r="R121" s="169"/>
      <c r="S121" s="169"/>
      <c r="T121" s="170"/>
      <c r="AT121" s="165" t="s">
        <v>170</v>
      </c>
      <c r="AU121" s="165" t="s">
        <v>80</v>
      </c>
      <c r="AV121" s="13" t="s">
        <v>15</v>
      </c>
      <c r="AW121" s="13" t="s">
        <v>33</v>
      </c>
      <c r="AX121" s="13" t="s">
        <v>72</v>
      </c>
      <c r="AY121" s="165" t="s">
        <v>154</v>
      </c>
    </row>
    <row r="122" spans="2:51" s="14" customFormat="1" ht="10.2">
      <c r="B122" s="171"/>
      <c r="D122" s="164" t="s">
        <v>170</v>
      </c>
      <c r="E122" s="172" t="s">
        <v>3</v>
      </c>
      <c r="F122" s="173" t="s">
        <v>320</v>
      </c>
      <c r="H122" s="174">
        <v>21.645</v>
      </c>
      <c r="I122" s="175"/>
      <c r="L122" s="171"/>
      <c r="M122" s="176"/>
      <c r="N122" s="177"/>
      <c r="O122" s="177"/>
      <c r="P122" s="177"/>
      <c r="Q122" s="177"/>
      <c r="R122" s="177"/>
      <c r="S122" s="177"/>
      <c r="T122" s="178"/>
      <c r="AT122" s="172" t="s">
        <v>170</v>
      </c>
      <c r="AU122" s="172" t="s">
        <v>80</v>
      </c>
      <c r="AV122" s="14" t="s">
        <v>80</v>
      </c>
      <c r="AW122" s="14" t="s">
        <v>33</v>
      </c>
      <c r="AX122" s="14" t="s">
        <v>15</v>
      </c>
      <c r="AY122" s="172" t="s">
        <v>154</v>
      </c>
    </row>
    <row r="123" spans="1:65" s="2" customFormat="1" ht="44.25" customHeight="1">
      <c r="A123" s="34"/>
      <c r="B123" s="144"/>
      <c r="C123" s="145" t="s">
        <v>90</v>
      </c>
      <c r="D123" s="145" t="s">
        <v>157</v>
      </c>
      <c r="E123" s="146" t="s">
        <v>321</v>
      </c>
      <c r="F123" s="147" t="s">
        <v>322</v>
      </c>
      <c r="G123" s="148" t="s">
        <v>206</v>
      </c>
      <c r="H123" s="149">
        <v>127.072</v>
      </c>
      <c r="I123" s="150"/>
      <c r="J123" s="151">
        <f>ROUND(I123*H123,2)</f>
        <v>0</v>
      </c>
      <c r="K123" s="147" t="s">
        <v>161</v>
      </c>
      <c r="L123" s="35"/>
      <c r="M123" s="152" t="s">
        <v>3</v>
      </c>
      <c r="N123" s="153" t="s">
        <v>43</v>
      </c>
      <c r="O123" s="55"/>
      <c r="P123" s="154">
        <f>O123*H123</f>
        <v>0</v>
      </c>
      <c r="Q123" s="154">
        <v>0</v>
      </c>
      <c r="R123" s="154">
        <f>Q123*H123</f>
        <v>0</v>
      </c>
      <c r="S123" s="154">
        <v>0</v>
      </c>
      <c r="T123" s="155">
        <f>S123*H123</f>
        <v>0</v>
      </c>
      <c r="U123" s="34"/>
      <c r="V123" s="34"/>
      <c r="W123" s="34"/>
      <c r="X123" s="34"/>
      <c r="Y123" s="34"/>
      <c r="Z123" s="34"/>
      <c r="AA123" s="34"/>
      <c r="AB123" s="34"/>
      <c r="AC123" s="34"/>
      <c r="AD123" s="34"/>
      <c r="AE123" s="34"/>
      <c r="AR123" s="156" t="s">
        <v>93</v>
      </c>
      <c r="AT123" s="156" t="s">
        <v>157</v>
      </c>
      <c r="AU123" s="156" t="s">
        <v>80</v>
      </c>
      <c r="AY123" s="19" t="s">
        <v>154</v>
      </c>
      <c r="BE123" s="157">
        <f>IF(N123="základní",J123,0)</f>
        <v>0</v>
      </c>
      <c r="BF123" s="157">
        <f>IF(N123="snížená",J123,0)</f>
        <v>0</v>
      </c>
      <c r="BG123" s="157">
        <f>IF(N123="zákl. přenesená",J123,0)</f>
        <v>0</v>
      </c>
      <c r="BH123" s="157">
        <f>IF(N123="sníž. přenesená",J123,0)</f>
        <v>0</v>
      </c>
      <c r="BI123" s="157">
        <f>IF(N123="nulová",J123,0)</f>
        <v>0</v>
      </c>
      <c r="BJ123" s="19" t="s">
        <v>15</v>
      </c>
      <c r="BK123" s="157">
        <f>ROUND(I123*H123,2)</f>
        <v>0</v>
      </c>
      <c r="BL123" s="19" t="s">
        <v>93</v>
      </c>
      <c r="BM123" s="156" t="s">
        <v>323</v>
      </c>
    </row>
    <row r="124" spans="1:47" s="2" customFormat="1" ht="10.2">
      <c r="A124" s="34"/>
      <c r="B124" s="35"/>
      <c r="C124" s="34"/>
      <c r="D124" s="158" t="s">
        <v>163</v>
      </c>
      <c r="E124" s="34"/>
      <c r="F124" s="159" t="s">
        <v>324</v>
      </c>
      <c r="G124" s="34"/>
      <c r="H124" s="34"/>
      <c r="I124" s="160"/>
      <c r="J124" s="34"/>
      <c r="K124" s="34"/>
      <c r="L124" s="35"/>
      <c r="M124" s="161"/>
      <c r="N124" s="162"/>
      <c r="O124" s="55"/>
      <c r="P124" s="55"/>
      <c r="Q124" s="55"/>
      <c r="R124" s="55"/>
      <c r="S124" s="55"/>
      <c r="T124" s="56"/>
      <c r="U124" s="34"/>
      <c r="V124" s="34"/>
      <c r="W124" s="34"/>
      <c r="X124" s="34"/>
      <c r="Y124" s="34"/>
      <c r="Z124" s="34"/>
      <c r="AA124" s="34"/>
      <c r="AB124" s="34"/>
      <c r="AC124" s="34"/>
      <c r="AD124" s="34"/>
      <c r="AE124" s="34"/>
      <c r="AT124" s="19" t="s">
        <v>163</v>
      </c>
      <c r="AU124" s="19" t="s">
        <v>80</v>
      </c>
    </row>
    <row r="125" spans="2:51" s="13" customFormat="1" ht="10.2">
      <c r="B125" s="163"/>
      <c r="D125" s="164" t="s">
        <v>170</v>
      </c>
      <c r="E125" s="165" t="s">
        <v>3</v>
      </c>
      <c r="F125" s="166" t="s">
        <v>325</v>
      </c>
      <c r="H125" s="165" t="s">
        <v>3</v>
      </c>
      <c r="I125" s="167"/>
      <c r="L125" s="163"/>
      <c r="M125" s="168"/>
      <c r="N125" s="169"/>
      <c r="O125" s="169"/>
      <c r="P125" s="169"/>
      <c r="Q125" s="169"/>
      <c r="R125" s="169"/>
      <c r="S125" s="169"/>
      <c r="T125" s="170"/>
      <c r="AT125" s="165" t="s">
        <v>170</v>
      </c>
      <c r="AU125" s="165" t="s">
        <v>80</v>
      </c>
      <c r="AV125" s="13" t="s">
        <v>15</v>
      </c>
      <c r="AW125" s="13" t="s">
        <v>33</v>
      </c>
      <c r="AX125" s="13" t="s">
        <v>72</v>
      </c>
      <c r="AY125" s="165" t="s">
        <v>154</v>
      </c>
    </row>
    <row r="126" spans="2:51" s="13" customFormat="1" ht="10.2">
      <c r="B126" s="163"/>
      <c r="D126" s="164" t="s">
        <v>170</v>
      </c>
      <c r="E126" s="165" t="s">
        <v>3</v>
      </c>
      <c r="F126" s="166" t="s">
        <v>326</v>
      </c>
      <c r="H126" s="165" t="s">
        <v>3</v>
      </c>
      <c r="I126" s="167"/>
      <c r="L126" s="163"/>
      <c r="M126" s="168"/>
      <c r="N126" s="169"/>
      <c r="O126" s="169"/>
      <c r="P126" s="169"/>
      <c r="Q126" s="169"/>
      <c r="R126" s="169"/>
      <c r="S126" s="169"/>
      <c r="T126" s="170"/>
      <c r="AT126" s="165" t="s">
        <v>170</v>
      </c>
      <c r="AU126" s="165" t="s">
        <v>80</v>
      </c>
      <c r="AV126" s="13" t="s">
        <v>15</v>
      </c>
      <c r="AW126" s="13" t="s">
        <v>33</v>
      </c>
      <c r="AX126" s="13" t="s">
        <v>72</v>
      </c>
      <c r="AY126" s="165" t="s">
        <v>154</v>
      </c>
    </row>
    <row r="127" spans="2:51" s="14" customFormat="1" ht="10.2">
      <c r="B127" s="171"/>
      <c r="D127" s="164" t="s">
        <v>170</v>
      </c>
      <c r="E127" s="172" t="s">
        <v>3</v>
      </c>
      <c r="F127" s="173" t="s">
        <v>327</v>
      </c>
      <c r="H127" s="174">
        <v>35.147</v>
      </c>
      <c r="I127" s="175"/>
      <c r="L127" s="171"/>
      <c r="M127" s="176"/>
      <c r="N127" s="177"/>
      <c r="O127" s="177"/>
      <c r="P127" s="177"/>
      <c r="Q127" s="177"/>
      <c r="R127" s="177"/>
      <c r="S127" s="177"/>
      <c r="T127" s="178"/>
      <c r="AT127" s="172" t="s">
        <v>170</v>
      </c>
      <c r="AU127" s="172" t="s">
        <v>80</v>
      </c>
      <c r="AV127" s="14" t="s">
        <v>80</v>
      </c>
      <c r="AW127" s="14" t="s">
        <v>33</v>
      </c>
      <c r="AX127" s="14" t="s">
        <v>72</v>
      </c>
      <c r="AY127" s="172" t="s">
        <v>154</v>
      </c>
    </row>
    <row r="128" spans="2:51" s="14" customFormat="1" ht="10.2">
      <c r="B128" s="171"/>
      <c r="D128" s="164" t="s">
        <v>170</v>
      </c>
      <c r="E128" s="172" t="s">
        <v>3</v>
      </c>
      <c r="F128" s="173" t="s">
        <v>328</v>
      </c>
      <c r="H128" s="174">
        <v>6.584</v>
      </c>
      <c r="I128" s="175"/>
      <c r="L128" s="171"/>
      <c r="M128" s="176"/>
      <c r="N128" s="177"/>
      <c r="O128" s="177"/>
      <c r="P128" s="177"/>
      <c r="Q128" s="177"/>
      <c r="R128" s="177"/>
      <c r="S128" s="177"/>
      <c r="T128" s="178"/>
      <c r="AT128" s="172" t="s">
        <v>170</v>
      </c>
      <c r="AU128" s="172" t="s">
        <v>80</v>
      </c>
      <c r="AV128" s="14" t="s">
        <v>80</v>
      </c>
      <c r="AW128" s="14" t="s">
        <v>33</v>
      </c>
      <c r="AX128" s="14" t="s">
        <v>72</v>
      </c>
      <c r="AY128" s="172" t="s">
        <v>154</v>
      </c>
    </row>
    <row r="129" spans="2:51" s="14" customFormat="1" ht="10.2">
      <c r="B129" s="171"/>
      <c r="D129" s="164" t="s">
        <v>170</v>
      </c>
      <c r="E129" s="172" t="s">
        <v>3</v>
      </c>
      <c r="F129" s="173" t="s">
        <v>329</v>
      </c>
      <c r="H129" s="174">
        <v>4.331</v>
      </c>
      <c r="I129" s="175"/>
      <c r="L129" s="171"/>
      <c r="M129" s="176"/>
      <c r="N129" s="177"/>
      <c r="O129" s="177"/>
      <c r="P129" s="177"/>
      <c r="Q129" s="177"/>
      <c r="R129" s="177"/>
      <c r="S129" s="177"/>
      <c r="T129" s="178"/>
      <c r="AT129" s="172" t="s">
        <v>170</v>
      </c>
      <c r="AU129" s="172" t="s">
        <v>80</v>
      </c>
      <c r="AV129" s="14" t="s">
        <v>80</v>
      </c>
      <c r="AW129" s="14" t="s">
        <v>33</v>
      </c>
      <c r="AX129" s="14" t="s">
        <v>72</v>
      </c>
      <c r="AY129" s="172" t="s">
        <v>154</v>
      </c>
    </row>
    <row r="130" spans="2:51" s="14" customFormat="1" ht="10.2">
      <c r="B130" s="171"/>
      <c r="D130" s="164" t="s">
        <v>170</v>
      </c>
      <c r="E130" s="172" t="s">
        <v>3</v>
      </c>
      <c r="F130" s="173" t="s">
        <v>330</v>
      </c>
      <c r="H130" s="174">
        <v>31.809</v>
      </c>
      <c r="I130" s="175"/>
      <c r="L130" s="171"/>
      <c r="M130" s="176"/>
      <c r="N130" s="177"/>
      <c r="O130" s="177"/>
      <c r="P130" s="177"/>
      <c r="Q130" s="177"/>
      <c r="R130" s="177"/>
      <c r="S130" s="177"/>
      <c r="T130" s="178"/>
      <c r="AT130" s="172" t="s">
        <v>170</v>
      </c>
      <c r="AU130" s="172" t="s">
        <v>80</v>
      </c>
      <c r="AV130" s="14" t="s">
        <v>80</v>
      </c>
      <c r="AW130" s="14" t="s">
        <v>33</v>
      </c>
      <c r="AX130" s="14" t="s">
        <v>72</v>
      </c>
      <c r="AY130" s="172" t="s">
        <v>154</v>
      </c>
    </row>
    <row r="131" spans="2:51" s="14" customFormat="1" ht="10.2">
      <c r="B131" s="171"/>
      <c r="D131" s="164" t="s">
        <v>170</v>
      </c>
      <c r="E131" s="172" t="s">
        <v>3</v>
      </c>
      <c r="F131" s="173" t="s">
        <v>331</v>
      </c>
      <c r="H131" s="174">
        <v>0.901</v>
      </c>
      <c r="I131" s="175"/>
      <c r="L131" s="171"/>
      <c r="M131" s="176"/>
      <c r="N131" s="177"/>
      <c r="O131" s="177"/>
      <c r="P131" s="177"/>
      <c r="Q131" s="177"/>
      <c r="R131" s="177"/>
      <c r="S131" s="177"/>
      <c r="T131" s="178"/>
      <c r="AT131" s="172" t="s">
        <v>170</v>
      </c>
      <c r="AU131" s="172" t="s">
        <v>80</v>
      </c>
      <c r="AV131" s="14" t="s">
        <v>80</v>
      </c>
      <c r="AW131" s="14" t="s">
        <v>33</v>
      </c>
      <c r="AX131" s="14" t="s">
        <v>72</v>
      </c>
      <c r="AY131" s="172" t="s">
        <v>154</v>
      </c>
    </row>
    <row r="132" spans="2:51" s="13" customFormat="1" ht="10.2">
      <c r="B132" s="163"/>
      <c r="D132" s="164" t="s">
        <v>170</v>
      </c>
      <c r="E132" s="165" t="s">
        <v>3</v>
      </c>
      <c r="F132" s="166" t="s">
        <v>332</v>
      </c>
      <c r="H132" s="165" t="s">
        <v>3</v>
      </c>
      <c r="I132" s="167"/>
      <c r="L132" s="163"/>
      <c r="M132" s="168"/>
      <c r="N132" s="169"/>
      <c r="O132" s="169"/>
      <c r="P132" s="169"/>
      <c r="Q132" s="169"/>
      <c r="R132" s="169"/>
      <c r="S132" s="169"/>
      <c r="T132" s="170"/>
      <c r="AT132" s="165" t="s">
        <v>170</v>
      </c>
      <c r="AU132" s="165" t="s">
        <v>80</v>
      </c>
      <c r="AV132" s="13" t="s">
        <v>15</v>
      </c>
      <c r="AW132" s="13" t="s">
        <v>33</v>
      </c>
      <c r="AX132" s="13" t="s">
        <v>72</v>
      </c>
      <c r="AY132" s="165" t="s">
        <v>154</v>
      </c>
    </row>
    <row r="133" spans="2:51" s="14" customFormat="1" ht="10.2">
      <c r="B133" s="171"/>
      <c r="D133" s="164" t="s">
        <v>170</v>
      </c>
      <c r="E133" s="172" t="s">
        <v>3</v>
      </c>
      <c r="F133" s="173" t="s">
        <v>333</v>
      </c>
      <c r="H133" s="174">
        <v>18.9</v>
      </c>
      <c r="I133" s="175"/>
      <c r="L133" s="171"/>
      <c r="M133" s="176"/>
      <c r="N133" s="177"/>
      <c r="O133" s="177"/>
      <c r="P133" s="177"/>
      <c r="Q133" s="177"/>
      <c r="R133" s="177"/>
      <c r="S133" s="177"/>
      <c r="T133" s="178"/>
      <c r="AT133" s="172" t="s">
        <v>170</v>
      </c>
      <c r="AU133" s="172" t="s">
        <v>80</v>
      </c>
      <c r="AV133" s="14" t="s">
        <v>80</v>
      </c>
      <c r="AW133" s="14" t="s">
        <v>33</v>
      </c>
      <c r="AX133" s="14" t="s">
        <v>72</v>
      </c>
      <c r="AY133" s="172" t="s">
        <v>154</v>
      </c>
    </row>
    <row r="134" spans="2:51" s="13" customFormat="1" ht="10.2">
      <c r="B134" s="163"/>
      <c r="D134" s="164" t="s">
        <v>170</v>
      </c>
      <c r="E134" s="165" t="s">
        <v>3</v>
      </c>
      <c r="F134" s="166" t="s">
        <v>334</v>
      </c>
      <c r="H134" s="165" t="s">
        <v>3</v>
      </c>
      <c r="I134" s="167"/>
      <c r="L134" s="163"/>
      <c r="M134" s="168"/>
      <c r="N134" s="169"/>
      <c r="O134" s="169"/>
      <c r="P134" s="169"/>
      <c r="Q134" s="169"/>
      <c r="R134" s="169"/>
      <c r="S134" s="169"/>
      <c r="T134" s="170"/>
      <c r="AT134" s="165" t="s">
        <v>170</v>
      </c>
      <c r="AU134" s="165" t="s">
        <v>80</v>
      </c>
      <c r="AV134" s="13" t="s">
        <v>15</v>
      </c>
      <c r="AW134" s="13" t="s">
        <v>33</v>
      </c>
      <c r="AX134" s="13" t="s">
        <v>72</v>
      </c>
      <c r="AY134" s="165" t="s">
        <v>154</v>
      </c>
    </row>
    <row r="135" spans="2:51" s="14" customFormat="1" ht="10.2">
      <c r="B135" s="171"/>
      <c r="D135" s="164" t="s">
        <v>170</v>
      </c>
      <c r="E135" s="172" t="s">
        <v>3</v>
      </c>
      <c r="F135" s="173" t="s">
        <v>335</v>
      </c>
      <c r="H135" s="174">
        <v>29.4</v>
      </c>
      <c r="I135" s="175"/>
      <c r="L135" s="171"/>
      <c r="M135" s="176"/>
      <c r="N135" s="177"/>
      <c r="O135" s="177"/>
      <c r="P135" s="177"/>
      <c r="Q135" s="177"/>
      <c r="R135" s="177"/>
      <c r="S135" s="177"/>
      <c r="T135" s="178"/>
      <c r="AT135" s="172" t="s">
        <v>170</v>
      </c>
      <c r="AU135" s="172" t="s">
        <v>80</v>
      </c>
      <c r="AV135" s="14" t="s">
        <v>80</v>
      </c>
      <c r="AW135" s="14" t="s">
        <v>33</v>
      </c>
      <c r="AX135" s="14" t="s">
        <v>72</v>
      </c>
      <c r="AY135" s="172" t="s">
        <v>154</v>
      </c>
    </row>
    <row r="136" spans="2:51" s="15" customFormat="1" ht="10.2">
      <c r="B136" s="179"/>
      <c r="D136" s="164" t="s">
        <v>170</v>
      </c>
      <c r="E136" s="180" t="s">
        <v>3</v>
      </c>
      <c r="F136" s="181" t="s">
        <v>175</v>
      </c>
      <c r="H136" s="182">
        <v>127.072</v>
      </c>
      <c r="I136" s="183"/>
      <c r="L136" s="179"/>
      <c r="M136" s="184"/>
      <c r="N136" s="185"/>
      <c r="O136" s="185"/>
      <c r="P136" s="185"/>
      <c r="Q136" s="185"/>
      <c r="R136" s="185"/>
      <c r="S136" s="185"/>
      <c r="T136" s="186"/>
      <c r="AT136" s="180" t="s">
        <v>170</v>
      </c>
      <c r="AU136" s="180" t="s">
        <v>80</v>
      </c>
      <c r="AV136" s="15" t="s">
        <v>93</v>
      </c>
      <c r="AW136" s="15" t="s">
        <v>33</v>
      </c>
      <c r="AX136" s="15" t="s">
        <v>15</v>
      </c>
      <c r="AY136" s="180" t="s">
        <v>154</v>
      </c>
    </row>
    <row r="137" spans="1:65" s="2" customFormat="1" ht="33" customHeight="1">
      <c r="A137" s="34"/>
      <c r="B137" s="144"/>
      <c r="C137" s="145" t="s">
        <v>93</v>
      </c>
      <c r="D137" s="145" t="s">
        <v>157</v>
      </c>
      <c r="E137" s="146" t="s">
        <v>336</v>
      </c>
      <c r="F137" s="147" t="s">
        <v>337</v>
      </c>
      <c r="G137" s="148" t="s">
        <v>206</v>
      </c>
      <c r="H137" s="149">
        <v>55.07</v>
      </c>
      <c r="I137" s="150"/>
      <c r="J137" s="151">
        <f>ROUND(I137*H137,2)</f>
        <v>0</v>
      </c>
      <c r="K137" s="147" t="s">
        <v>161</v>
      </c>
      <c r="L137" s="35"/>
      <c r="M137" s="152" t="s">
        <v>3</v>
      </c>
      <c r="N137" s="153" t="s">
        <v>43</v>
      </c>
      <c r="O137" s="55"/>
      <c r="P137" s="154">
        <f>O137*H137</f>
        <v>0</v>
      </c>
      <c r="Q137" s="154">
        <v>0</v>
      </c>
      <c r="R137" s="154">
        <f>Q137*H137</f>
        <v>0</v>
      </c>
      <c r="S137" s="154">
        <v>0</v>
      </c>
      <c r="T137" s="155">
        <f>S137*H137</f>
        <v>0</v>
      </c>
      <c r="U137" s="34"/>
      <c r="V137" s="34"/>
      <c r="W137" s="34"/>
      <c r="X137" s="34"/>
      <c r="Y137" s="34"/>
      <c r="Z137" s="34"/>
      <c r="AA137" s="34"/>
      <c r="AB137" s="34"/>
      <c r="AC137" s="34"/>
      <c r="AD137" s="34"/>
      <c r="AE137" s="34"/>
      <c r="AR137" s="156" t="s">
        <v>93</v>
      </c>
      <c r="AT137" s="156" t="s">
        <v>157</v>
      </c>
      <c r="AU137" s="156" t="s">
        <v>80</v>
      </c>
      <c r="AY137" s="19" t="s">
        <v>154</v>
      </c>
      <c r="BE137" s="157">
        <f>IF(N137="základní",J137,0)</f>
        <v>0</v>
      </c>
      <c r="BF137" s="157">
        <f>IF(N137="snížená",J137,0)</f>
        <v>0</v>
      </c>
      <c r="BG137" s="157">
        <f>IF(N137="zákl. přenesená",J137,0)</f>
        <v>0</v>
      </c>
      <c r="BH137" s="157">
        <f>IF(N137="sníž. přenesená",J137,0)</f>
        <v>0</v>
      </c>
      <c r="BI137" s="157">
        <f>IF(N137="nulová",J137,0)</f>
        <v>0</v>
      </c>
      <c r="BJ137" s="19" t="s">
        <v>15</v>
      </c>
      <c r="BK137" s="157">
        <f>ROUND(I137*H137,2)</f>
        <v>0</v>
      </c>
      <c r="BL137" s="19" t="s">
        <v>93</v>
      </c>
      <c r="BM137" s="156" t="s">
        <v>338</v>
      </c>
    </row>
    <row r="138" spans="1:47" s="2" customFormat="1" ht="10.2">
      <c r="A138" s="34"/>
      <c r="B138" s="35"/>
      <c r="C138" s="34"/>
      <c r="D138" s="158" t="s">
        <v>163</v>
      </c>
      <c r="E138" s="34"/>
      <c r="F138" s="159" t="s">
        <v>339</v>
      </c>
      <c r="G138" s="34"/>
      <c r="H138" s="34"/>
      <c r="I138" s="160"/>
      <c r="J138" s="34"/>
      <c r="K138" s="34"/>
      <c r="L138" s="35"/>
      <c r="M138" s="161"/>
      <c r="N138" s="162"/>
      <c r="O138" s="55"/>
      <c r="P138" s="55"/>
      <c r="Q138" s="55"/>
      <c r="R138" s="55"/>
      <c r="S138" s="55"/>
      <c r="T138" s="56"/>
      <c r="U138" s="34"/>
      <c r="V138" s="34"/>
      <c r="W138" s="34"/>
      <c r="X138" s="34"/>
      <c r="Y138" s="34"/>
      <c r="Z138" s="34"/>
      <c r="AA138" s="34"/>
      <c r="AB138" s="34"/>
      <c r="AC138" s="34"/>
      <c r="AD138" s="34"/>
      <c r="AE138" s="34"/>
      <c r="AT138" s="19" t="s">
        <v>163</v>
      </c>
      <c r="AU138" s="19" t="s">
        <v>80</v>
      </c>
    </row>
    <row r="139" spans="2:51" s="14" customFormat="1" ht="10.2">
      <c r="B139" s="171"/>
      <c r="D139" s="164" t="s">
        <v>170</v>
      </c>
      <c r="E139" s="172" t="s">
        <v>3</v>
      </c>
      <c r="F139" s="173" t="s">
        <v>340</v>
      </c>
      <c r="H139" s="174">
        <v>11.642</v>
      </c>
      <c r="I139" s="175"/>
      <c r="L139" s="171"/>
      <c r="M139" s="176"/>
      <c r="N139" s="177"/>
      <c r="O139" s="177"/>
      <c r="P139" s="177"/>
      <c r="Q139" s="177"/>
      <c r="R139" s="177"/>
      <c r="S139" s="177"/>
      <c r="T139" s="178"/>
      <c r="AT139" s="172" t="s">
        <v>170</v>
      </c>
      <c r="AU139" s="172" t="s">
        <v>80</v>
      </c>
      <c r="AV139" s="14" t="s">
        <v>80</v>
      </c>
      <c r="AW139" s="14" t="s">
        <v>33</v>
      </c>
      <c r="AX139" s="14" t="s">
        <v>72</v>
      </c>
      <c r="AY139" s="172" t="s">
        <v>154</v>
      </c>
    </row>
    <row r="140" spans="2:51" s="14" customFormat="1" ht="10.2">
      <c r="B140" s="171"/>
      <c r="D140" s="164" t="s">
        <v>170</v>
      </c>
      <c r="E140" s="172" t="s">
        <v>3</v>
      </c>
      <c r="F140" s="173" t="s">
        <v>341</v>
      </c>
      <c r="H140" s="174">
        <v>30.492</v>
      </c>
      <c r="I140" s="175"/>
      <c r="L140" s="171"/>
      <c r="M140" s="176"/>
      <c r="N140" s="177"/>
      <c r="O140" s="177"/>
      <c r="P140" s="177"/>
      <c r="Q140" s="177"/>
      <c r="R140" s="177"/>
      <c r="S140" s="177"/>
      <c r="T140" s="178"/>
      <c r="AT140" s="172" t="s">
        <v>170</v>
      </c>
      <c r="AU140" s="172" t="s">
        <v>80</v>
      </c>
      <c r="AV140" s="14" t="s">
        <v>80</v>
      </c>
      <c r="AW140" s="14" t="s">
        <v>33</v>
      </c>
      <c r="AX140" s="14" t="s">
        <v>72</v>
      </c>
      <c r="AY140" s="172" t="s">
        <v>154</v>
      </c>
    </row>
    <row r="141" spans="2:51" s="14" customFormat="1" ht="10.2">
      <c r="B141" s="171"/>
      <c r="D141" s="164" t="s">
        <v>170</v>
      </c>
      <c r="E141" s="172" t="s">
        <v>3</v>
      </c>
      <c r="F141" s="173" t="s">
        <v>342</v>
      </c>
      <c r="H141" s="174">
        <v>12.936</v>
      </c>
      <c r="I141" s="175"/>
      <c r="L141" s="171"/>
      <c r="M141" s="176"/>
      <c r="N141" s="177"/>
      <c r="O141" s="177"/>
      <c r="P141" s="177"/>
      <c r="Q141" s="177"/>
      <c r="R141" s="177"/>
      <c r="S141" s="177"/>
      <c r="T141" s="178"/>
      <c r="AT141" s="172" t="s">
        <v>170</v>
      </c>
      <c r="AU141" s="172" t="s">
        <v>80</v>
      </c>
      <c r="AV141" s="14" t="s">
        <v>80</v>
      </c>
      <c r="AW141" s="14" t="s">
        <v>33</v>
      </c>
      <c r="AX141" s="14" t="s">
        <v>72</v>
      </c>
      <c r="AY141" s="172" t="s">
        <v>154</v>
      </c>
    </row>
    <row r="142" spans="2:51" s="15" customFormat="1" ht="10.2">
      <c r="B142" s="179"/>
      <c r="D142" s="164" t="s">
        <v>170</v>
      </c>
      <c r="E142" s="180" t="s">
        <v>3</v>
      </c>
      <c r="F142" s="181" t="s">
        <v>175</v>
      </c>
      <c r="H142" s="182">
        <v>55.07</v>
      </c>
      <c r="I142" s="183"/>
      <c r="L142" s="179"/>
      <c r="M142" s="184"/>
      <c r="N142" s="185"/>
      <c r="O142" s="185"/>
      <c r="P142" s="185"/>
      <c r="Q142" s="185"/>
      <c r="R142" s="185"/>
      <c r="S142" s="185"/>
      <c r="T142" s="186"/>
      <c r="AT142" s="180" t="s">
        <v>170</v>
      </c>
      <c r="AU142" s="180" t="s">
        <v>80</v>
      </c>
      <c r="AV142" s="15" t="s">
        <v>93</v>
      </c>
      <c r="AW142" s="15" t="s">
        <v>33</v>
      </c>
      <c r="AX142" s="15" t="s">
        <v>15</v>
      </c>
      <c r="AY142" s="180" t="s">
        <v>154</v>
      </c>
    </row>
    <row r="143" spans="1:65" s="2" customFormat="1" ht="62.7" customHeight="1">
      <c r="A143" s="34"/>
      <c r="B143" s="144"/>
      <c r="C143" s="145" t="s">
        <v>104</v>
      </c>
      <c r="D143" s="145" t="s">
        <v>157</v>
      </c>
      <c r="E143" s="146" t="s">
        <v>343</v>
      </c>
      <c r="F143" s="147" t="s">
        <v>344</v>
      </c>
      <c r="G143" s="148" t="s">
        <v>206</v>
      </c>
      <c r="H143" s="149">
        <v>193.043</v>
      </c>
      <c r="I143" s="150"/>
      <c r="J143" s="151">
        <f>ROUND(I143*H143,2)</f>
        <v>0</v>
      </c>
      <c r="K143" s="147" t="s">
        <v>161</v>
      </c>
      <c r="L143" s="35"/>
      <c r="M143" s="152" t="s">
        <v>3</v>
      </c>
      <c r="N143" s="153" t="s">
        <v>43</v>
      </c>
      <c r="O143" s="55"/>
      <c r="P143" s="154">
        <f>O143*H143</f>
        <v>0</v>
      </c>
      <c r="Q143" s="154">
        <v>0</v>
      </c>
      <c r="R143" s="154">
        <f>Q143*H143</f>
        <v>0</v>
      </c>
      <c r="S143" s="154">
        <v>0</v>
      </c>
      <c r="T143" s="155">
        <f>S143*H143</f>
        <v>0</v>
      </c>
      <c r="U143" s="34"/>
      <c r="V143" s="34"/>
      <c r="W143" s="34"/>
      <c r="X143" s="34"/>
      <c r="Y143" s="34"/>
      <c r="Z143" s="34"/>
      <c r="AA143" s="34"/>
      <c r="AB143" s="34"/>
      <c r="AC143" s="34"/>
      <c r="AD143" s="34"/>
      <c r="AE143" s="34"/>
      <c r="AR143" s="156" t="s">
        <v>93</v>
      </c>
      <c r="AT143" s="156" t="s">
        <v>157</v>
      </c>
      <c r="AU143" s="156" t="s">
        <v>80</v>
      </c>
      <c r="AY143" s="19" t="s">
        <v>154</v>
      </c>
      <c r="BE143" s="157">
        <f>IF(N143="základní",J143,0)</f>
        <v>0</v>
      </c>
      <c r="BF143" s="157">
        <f>IF(N143="snížená",J143,0)</f>
        <v>0</v>
      </c>
      <c r="BG143" s="157">
        <f>IF(N143="zákl. přenesená",J143,0)</f>
        <v>0</v>
      </c>
      <c r="BH143" s="157">
        <f>IF(N143="sníž. přenesená",J143,0)</f>
        <v>0</v>
      </c>
      <c r="BI143" s="157">
        <f>IF(N143="nulová",J143,0)</f>
        <v>0</v>
      </c>
      <c r="BJ143" s="19" t="s">
        <v>15</v>
      </c>
      <c r="BK143" s="157">
        <f>ROUND(I143*H143,2)</f>
        <v>0</v>
      </c>
      <c r="BL143" s="19" t="s">
        <v>93</v>
      </c>
      <c r="BM143" s="156" t="s">
        <v>345</v>
      </c>
    </row>
    <row r="144" spans="1:47" s="2" customFormat="1" ht="10.2">
      <c r="A144" s="34"/>
      <c r="B144" s="35"/>
      <c r="C144" s="34"/>
      <c r="D144" s="158" t="s">
        <v>163</v>
      </c>
      <c r="E144" s="34"/>
      <c r="F144" s="159" t="s">
        <v>346</v>
      </c>
      <c r="G144" s="34"/>
      <c r="H144" s="34"/>
      <c r="I144" s="160"/>
      <c r="J144" s="34"/>
      <c r="K144" s="34"/>
      <c r="L144" s="35"/>
      <c r="M144" s="161"/>
      <c r="N144" s="162"/>
      <c r="O144" s="55"/>
      <c r="P144" s="55"/>
      <c r="Q144" s="55"/>
      <c r="R144" s="55"/>
      <c r="S144" s="55"/>
      <c r="T144" s="56"/>
      <c r="U144" s="34"/>
      <c r="V144" s="34"/>
      <c r="W144" s="34"/>
      <c r="X144" s="34"/>
      <c r="Y144" s="34"/>
      <c r="Z144" s="34"/>
      <c r="AA144" s="34"/>
      <c r="AB144" s="34"/>
      <c r="AC144" s="34"/>
      <c r="AD144" s="34"/>
      <c r="AE144" s="34"/>
      <c r="AT144" s="19" t="s">
        <v>163</v>
      </c>
      <c r="AU144" s="19" t="s">
        <v>80</v>
      </c>
    </row>
    <row r="145" spans="2:51" s="13" customFormat="1" ht="10.2">
      <c r="B145" s="163"/>
      <c r="D145" s="164" t="s">
        <v>170</v>
      </c>
      <c r="E145" s="165" t="s">
        <v>3</v>
      </c>
      <c r="F145" s="166" t="s">
        <v>347</v>
      </c>
      <c r="H145" s="165" t="s">
        <v>3</v>
      </c>
      <c r="I145" s="167"/>
      <c r="L145" s="163"/>
      <c r="M145" s="168"/>
      <c r="N145" s="169"/>
      <c r="O145" s="169"/>
      <c r="P145" s="169"/>
      <c r="Q145" s="169"/>
      <c r="R145" s="169"/>
      <c r="S145" s="169"/>
      <c r="T145" s="170"/>
      <c r="AT145" s="165" t="s">
        <v>170</v>
      </c>
      <c r="AU145" s="165" t="s">
        <v>80</v>
      </c>
      <c r="AV145" s="13" t="s">
        <v>15</v>
      </c>
      <c r="AW145" s="13" t="s">
        <v>33</v>
      </c>
      <c r="AX145" s="13" t="s">
        <v>72</v>
      </c>
      <c r="AY145" s="165" t="s">
        <v>154</v>
      </c>
    </row>
    <row r="146" spans="2:51" s="14" customFormat="1" ht="10.2">
      <c r="B146" s="171"/>
      <c r="D146" s="164" t="s">
        <v>170</v>
      </c>
      <c r="E146" s="172" t="s">
        <v>3</v>
      </c>
      <c r="F146" s="173" t="s">
        <v>348</v>
      </c>
      <c r="H146" s="174">
        <v>232.273</v>
      </c>
      <c r="I146" s="175"/>
      <c r="L146" s="171"/>
      <c r="M146" s="176"/>
      <c r="N146" s="177"/>
      <c r="O146" s="177"/>
      <c r="P146" s="177"/>
      <c r="Q146" s="177"/>
      <c r="R146" s="177"/>
      <c r="S146" s="177"/>
      <c r="T146" s="178"/>
      <c r="AT146" s="172" t="s">
        <v>170</v>
      </c>
      <c r="AU146" s="172" t="s">
        <v>80</v>
      </c>
      <c r="AV146" s="14" t="s">
        <v>80</v>
      </c>
      <c r="AW146" s="14" t="s">
        <v>33</v>
      </c>
      <c r="AX146" s="14" t="s">
        <v>72</v>
      </c>
      <c r="AY146" s="172" t="s">
        <v>154</v>
      </c>
    </row>
    <row r="147" spans="2:51" s="13" customFormat="1" ht="10.2">
      <c r="B147" s="163"/>
      <c r="D147" s="164" t="s">
        <v>170</v>
      </c>
      <c r="E147" s="165" t="s">
        <v>3</v>
      </c>
      <c r="F147" s="166" t="s">
        <v>349</v>
      </c>
      <c r="H147" s="165" t="s">
        <v>3</v>
      </c>
      <c r="I147" s="167"/>
      <c r="L147" s="163"/>
      <c r="M147" s="168"/>
      <c r="N147" s="169"/>
      <c r="O147" s="169"/>
      <c r="P147" s="169"/>
      <c r="Q147" s="169"/>
      <c r="R147" s="169"/>
      <c r="S147" s="169"/>
      <c r="T147" s="170"/>
      <c r="AT147" s="165" t="s">
        <v>170</v>
      </c>
      <c r="AU147" s="165" t="s">
        <v>80</v>
      </c>
      <c r="AV147" s="13" t="s">
        <v>15</v>
      </c>
      <c r="AW147" s="13" t="s">
        <v>33</v>
      </c>
      <c r="AX147" s="13" t="s">
        <v>72</v>
      </c>
      <c r="AY147" s="165" t="s">
        <v>154</v>
      </c>
    </row>
    <row r="148" spans="2:51" s="14" customFormat="1" ht="10.2">
      <c r="B148" s="171"/>
      <c r="D148" s="164" t="s">
        <v>170</v>
      </c>
      <c r="E148" s="172" t="s">
        <v>3</v>
      </c>
      <c r="F148" s="173" t="s">
        <v>350</v>
      </c>
      <c r="H148" s="174">
        <v>-42.03</v>
      </c>
      <c r="I148" s="175"/>
      <c r="L148" s="171"/>
      <c r="M148" s="176"/>
      <c r="N148" s="177"/>
      <c r="O148" s="177"/>
      <c r="P148" s="177"/>
      <c r="Q148" s="177"/>
      <c r="R148" s="177"/>
      <c r="S148" s="177"/>
      <c r="T148" s="178"/>
      <c r="AT148" s="172" t="s">
        <v>170</v>
      </c>
      <c r="AU148" s="172" t="s">
        <v>80</v>
      </c>
      <c r="AV148" s="14" t="s">
        <v>80</v>
      </c>
      <c r="AW148" s="14" t="s">
        <v>33</v>
      </c>
      <c r="AX148" s="14" t="s">
        <v>72</v>
      </c>
      <c r="AY148" s="172" t="s">
        <v>154</v>
      </c>
    </row>
    <row r="149" spans="2:51" s="13" customFormat="1" ht="10.2">
      <c r="B149" s="163"/>
      <c r="D149" s="164" t="s">
        <v>170</v>
      </c>
      <c r="E149" s="165" t="s">
        <v>3</v>
      </c>
      <c r="F149" s="166" t="s">
        <v>351</v>
      </c>
      <c r="H149" s="165" t="s">
        <v>3</v>
      </c>
      <c r="I149" s="167"/>
      <c r="L149" s="163"/>
      <c r="M149" s="168"/>
      <c r="N149" s="169"/>
      <c r="O149" s="169"/>
      <c r="P149" s="169"/>
      <c r="Q149" s="169"/>
      <c r="R149" s="169"/>
      <c r="S149" s="169"/>
      <c r="T149" s="170"/>
      <c r="AT149" s="165" t="s">
        <v>170</v>
      </c>
      <c r="AU149" s="165" t="s">
        <v>80</v>
      </c>
      <c r="AV149" s="13" t="s">
        <v>15</v>
      </c>
      <c r="AW149" s="13" t="s">
        <v>33</v>
      </c>
      <c r="AX149" s="13" t="s">
        <v>72</v>
      </c>
      <c r="AY149" s="165" t="s">
        <v>154</v>
      </c>
    </row>
    <row r="150" spans="2:51" s="14" customFormat="1" ht="10.2">
      <c r="B150" s="171"/>
      <c r="D150" s="164" t="s">
        <v>170</v>
      </c>
      <c r="E150" s="172" t="s">
        <v>3</v>
      </c>
      <c r="F150" s="173" t="s">
        <v>352</v>
      </c>
      <c r="H150" s="174">
        <v>2.8</v>
      </c>
      <c r="I150" s="175"/>
      <c r="L150" s="171"/>
      <c r="M150" s="176"/>
      <c r="N150" s="177"/>
      <c r="O150" s="177"/>
      <c r="P150" s="177"/>
      <c r="Q150" s="177"/>
      <c r="R150" s="177"/>
      <c r="S150" s="177"/>
      <c r="T150" s="178"/>
      <c r="AT150" s="172" t="s">
        <v>170</v>
      </c>
      <c r="AU150" s="172" t="s">
        <v>80</v>
      </c>
      <c r="AV150" s="14" t="s">
        <v>80</v>
      </c>
      <c r="AW150" s="14" t="s">
        <v>33</v>
      </c>
      <c r="AX150" s="14" t="s">
        <v>72</v>
      </c>
      <c r="AY150" s="172" t="s">
        <v>154</v>
      </c>
    </row>
    <row r="151" spans="2:51" s="15" customFormat="1" ht="10.2">
      <c r="B151" s="179"/>
      <c r="D151" s="164" t="s">
        <v>170</v>
      </c>
      <c r="E151" s="180" t="s">
        <v>3</v>
      </c>
      <c r="F151" s="181" t="s">
        <v>175</v>
      </c>
      <c r="H151" s="182">
        <v>193.043</v>
      </c>
      <c r="I151" s="183"/>
      <c r="L151" s="179"/>
      <c r="M151" s="184"/>
      <c r="N151" s="185"/>
      <c r="O151" s="185"/>
      <c r="P151" s="185"/>
      <c r="Q151" s="185"/>
      <c r="R151" s="185"/>
      <c r="S151" s="185"/>
      <c r="T151" s="186"/>
      <c r="AT151" s="180" t="s">
        <v>170</v>
      </c>
      <c r="AU151" s="180" t="s">
        <v>80</v>
      </c>
      <c r="AV151" s="15" t="s">
        <v>93</v>
      </c>
      <c r="AW151" s="15" t="s">
        <v>33</v>
      </c>
      <c r="AX151" s="15" t="s">
        <v>15</v>
      </c>
      <c r="AY151" s="180" t="s">
        <v>154</v>
      </c>
    </row>
    <row r="152" spans="1:65" s="2" customFormat="1" ht="66.75" customHeight="1">
      <c r="A152" s="34"/>
      <c r="B152" s="144"/>
      <c r="C152" s="145" t="s">
        <v>107</v>
      </c>
      <c r="D152" s="145" t="s">
        <v>157</v>
      </c>
      <c r="E152" s="146" t="s">
        <v>353</v>
      </c>
      <c r="F152" s="147" t="s">
        <v>354</v>
      </c>
      <c r="G152" s="148" t="s">
        <v>206</v>
      </c>
      <c r="H152" s="149">
        <v>1930.43</v>
      </c>
      <c r="I152" s="150"/>
      <c r="J152" s="151">
        <f>ROUND(I152*H152,2)</f>
        <v>0</v>
      </c>
      <c r="K152" s="147" t="s">
        <v>161</v>
      </c>
      <c r="L152" s="35"/>
      <c r="M152" s="152" t="s">
        <v>3</v>
      </c>
      <c r="N152" s="153" t="s">
        <v>43</v>
      </c>
      <c r="O152" s="55"/>
      <c r="P152" s="154">
        <f>O152*H152</f>
        <v>0</v>
      </c>
      <c r="Q152" s="154">
        <v>0</v>
      </c>
      <c r="R152" s="154">
        <f>Q152*H152</f>
        <v>0</v>
      </c>
      <c r="S152" s="154">
        <v>0</v>
      </c>
      <c r="T152" s="155">
        <f>S152*H152</f>
        <v>0</v>
      </c>
      <c r="U152" s="34"/>
      <c r="V152" s="34"/>
      <c r="W152" s="34"/>
      <c r="X152" s="34"/>
      <c r="Y152" s="34"/>
      <c r="Z152" s="34"/>
      <c r="AA152" s="34"/>
      <c r="AB152" s="34"/>
      <c r="AC152" s="34"/>
      <c r="AD152" s="34"/>
      <c r="AE152" s="34"/>
      <c r="AR152" s="156" t="s">
        <v>93</v>
      </c>
      <c r="AT152" s="156" t="s">
        <v>157</v>
      </c>
      <c r="AU152" s="156" t="s">
        <v>80</v>
      </c>
      <c r="AY152" s="19" t="s">
        <v>154</v>
      </c>
      <c r="BE152" s="157">
        <f>IF(N152="základní",J152,0)</f>
        <v>0</v>
      </c>
      <c r="BF152" s="157">
        <f>IF(N152="snížená",J152,0)</f>
        <v>0</v>
      </c>
      <c r="BG152" s="157">
        <f>IF(N152="zákl. přenesená",J152,0)</f>
        <v>0</v>
      </c>
      <c r="BH152" s="157">
        <f>IF(N152="sníž. přenesená",J152,0)</f>
        <v>0</v>
      </c>
      <c r="BI152" s="157">
        <f>IF(N152="nulová",J152,0)</f>
        <v>0</v>
      </c>
      <c r="BJ152" s="19" t="s">
        <v>15</v>
      </c>
      <c r="BK152" s="157">
        <f>ROUND(I152*H152,2)</f>
        <v>0</v>
      </c>
      <c r="BL152" s="19" t="s">
        <v>93</v>
      </c>
      <c r="BM152" s="156" t="s">
        <v>355</v>
      </c>
    </row>
    <row r="153" spans="1:47" s="2" customFormat="1" ht="10.2">
      <c r="A153" s="34"/>
      <c r="B153" s="35"/>
      <c r="C153" s="34"/>
      <c r="D153" s="158" t="s">
        <v>163</v>
      </c>
      <c r="E153" s="34"/>
      <c r="F153" s="159" t="s">
        <v>356</v>
      </c>
      <c r="G153" s="34"/>
      <c r="H153" s="34"/>
      <c r="I153" s="160"/>
      <c r="J153" s="34"/>
      <c r="K153" s="34"/>
      <c r="L153" s="35"/>
      <c r="M153" s="161"/>
      <c r="N153" s="162"/>
      <c r="O153" s="55"/>
      <c r="P153" s="55"/>
      <c r="Q153" s="55"/>
      <c r="R153" s="55"/>
      <c r="S153" s="55"/>
      <c r="T153" s="56"/>
      <c r="U153" s="34"/>
      <c r="V153" s="34"/>
      <c r="W153" s="34"/>
      <c r="X153" s="34"/>
      <c r="Y153" s="34"/>
      <c r="Z153" s="34"/>
      <c r="AA153" s="34"/>
      <c r="AB153" s="34"/>
      <c r="AC153" s="34"/>
      <c r="AD153" s="34"/>
      <c r="AE153" s="34"/>
      <c r="AT153" s="19" t="s">
        <v>163</v>
      </c>
      <c r="AU153" s="19" t="s">
        <v>80</v>
      </c>
    </row>
    <row r="154" spans="2:51" s="14" customFormat="1" ht="10.2">
      <c r="B154" s="171"/>
      <c r="D154" s="164" t="s">
        <v>170</v>
      </c>
      <c r="F154" s="173" t="s">
        <v>357</v>
      </c>
      <c r="H154" s="174">
        <v>1930.43</v>
      </c>
      <c r="I154" s="175"/>
      <c r="L154" s="171"/>
      <c r="M154" s="176"/>
      <c r="N154" s="177"/>
      <c r="O154" s="177"/>
      <c r="P154" s="177"/>
      <c r="Q154" s="177"/>
      <c r="R154" s="177"/>
      <c r="S154" s="177"/>
      <c r="T154" s="178"/>
      <c r="AT154" s="172" t="s">
        <v>170</v>
      </c>
      <c r="AU154" s="172" t="s">
        <v>80</v>
      </c>
      <c r="AV154" s="14" t="s">
        <v>80</v>
      </c>
      <c r="AW154" s="14" t="s">
        <v>4</v>
      </c>
      <c r="AX154" s="14" t="s">
        <v>15</v>
      </c>
      <c r="AY154" s="172" t="s">
        <v>154</v>
      </c>
    </row>
    <row r="155" spans="1:65" s="2" customFormat="1" ht="44.25" customHeight="1">
      <c r="A155" s="34"/>
      <c r="B155" s="144"/>
      <c r="C155" s="145" t="s">
        <v>110</v>
      </c>
      <c r="D155" s="145" t="s">
        <v>157</v>
      </c>
      <c r="E155" s="146" t="s">
        <v>358</v>
      </c>
      <c r="F155" s="147" t="s">
        <v>359</v>
      </c>
      <c r="G155" s="148" t="s">
        <v>206</v>
      </c>
      <c r="H155" s="149">
        <v>28.486</v>
      </c>
      <c r="I155" s="150"/>
      <c r="J155" s="151">
        <f>ROUND(I155*H155,2)</f>
        <v>0</v>
      </c>
      <c r="K155" s="147" t="s">
        <v>161</v>
      </c>
      <c r="L155" s="35"/>
      <c r="M155" s="152" t="s">
        <v>3</v>
      </c>
      <c r="N155" s="153" t="s">
        <v>43</v>
      </c>
      <c r="O155" s="55"/>
      <c r="P155" s="154">
        <f>O155*H155</f>
        <v>0</v>
      </c>
      <c r="Q155" s="154">
        <v>0</v>
      </c>
      <c r="R155" s="154">
        <f>Q155*H155</f>
        <v>0</v>
      </c>
      <c r="S155" s="154">
        <v>0</v>
      </c>
      <c r="T155" s="155">
        <f>S155*H155</f>
        <v>0</v>
      </c>
      <c r="U155" s="34"/>
      <c r="V155" s="34"/>
      <c r="W155" s="34"/>
      <c r="X155" s="34"/>
      <c r="Y155" s="34"/>
      <c r="Z155" s="34"/>
      <c r="AA155" s="34"/>
      <c r="AB155" s="34"/>
      <c r="AC155" s="34"/>
      <c r="AD155" s="34"/>
      <c r="AE155" s="34"/>
      <c r="AR155" s="156" t="s">
        <v>93</v>
      </c>
      <c r="AT155" s="156" t="s">
        <v>157</v>
      </c>
      <c r="AU155" s="156" t="s">
        <v>80</v>
      </c>
      <c r="AY155" s="19" t="s">
        <v>154</v>
      </c>
      <c r="BE155" s="157">
        <f>IF(N155="základní",J155,0)</f>
        <v>0</v>
      </c>
      <c r="BF155" s="157">
        <f>IF(N155="snížená",J155,0)</f>
        <v>0</v>
      </c>
      <c r="BG155" s="157">
        <f>IF(N155="zákl. přenesená",J155,0)</f>
        <v>0</v>
      </c>
      <c r="BH155" s="157">
        <f>IF(N155="sníž. přenesená",J155,0)</f>
        <v>0</v>
      </c>
      <c r="BI155" s="157">
        <f>IF(N155="nulová",J155,0)</f>
        <v>0</v>
      </c>
      <c r="BJ155" s="19" t="s">
        <v>15</v>
      </c>
      <c r="BK155" s="157">
        <f>ROUND(I155*H155,2)</f>
        <v>0</v>
      </c>
      <c r="BL155" s="19" t="s">
        <v>93</v>
      </c>
      <c r="BM155" s="156" t="s">
        <v>360</v>
      </c>
    </row>
    <row r="156" spans="1:47" s="2" customFormat="1" ht="10.2">
      <c r="A156" s="34"/>
      <c r="B156" s="35"/>
      <c r="C156" s="34"/>
      <c r="D156" s="158" t="s">
        <v>163</v>
      </c>
      <c r="E156" s="34"/>
      <c r="F156" s="159" t="s">
        <v>361</v>
      </c>
      <c r="G156" s="34"/>
      <c r="H156" s="34"/>
      <c r="I156" s="160"/>
      <c r="J156" s="34"/>
      <c r="K156" s="34"/>
      <c r="L156" s="35"/>
      <c r="M156" s="161"/>
      <c r="N156" s="162"/>
      <c r="O156" s="55"/>
      <c r="P156" s="55"/>
      <c r="Q156" s="55"/>
      <c r="R156" s="55"/>
      <c r="S156" s="55"/>
      <c r="T156" s="56"/>
      <c r="U156" s="34"/>
      <c r="V156" s="34"/>
      <c r="W156" s="34"/>
      <c r="X156" s="34"/>
      <c r="Y156" s="34"/>
      <c r="Z156" s="34"/>
      <c r="AA156" s="34"/>
      <c r="AB156" s="34"/>
      <c r="AC156" s="34"/>
      <c r="AD156" s="34"/>
      <c r="AE156" s="34"/>
      <c r="AT156" s="19" t="s">
        <v>163</v>
      </c>
      <c r="AU156" s="19" t="s">
        <v>80</v>
      </c>
    </row>
    <row r="157" spans="2:51" s="13" customFormat="1" ht="10.2">
      <c r="B157" s="163"/>
      <c r="D157" s="164" t="s">
        <v>170</v>
      </c>
      <c r="E157" s="165" t="s">
        <v>3</v>
      </c>
      <c r="F157" s="166" t="s">
        <v>362</v>
      </c>
      <c r="H157" s="165" t="s">
        <v>3</v>
      </c>
      <c r="I157" s="167"/>
      <c r="L157" s="163"/>
      <c r="M157" s="168"/>
      <c r="N157" s="169"/>
      <c r="O157" s="169"/>
      <c r="P157" s="169"/>
      <c r="Q157" s="169"/>
      <c r="R157" s="169"/>
      <c r="S157" s="169"/>
      <c r="T157" s="170"/>
      <c r="AT157" s="165" t="s">
        <v>170</v>
      </c>
      <c r="AU157" s="165" t="s">
        <v>80</v>
      </c>
      <c r="AV157" s="13" t="s">
        <v>15</v>
      </c>
      <c r="AW157" s="13" t="s">
        <v>33</v>
      </c>
      <c r="AX157" s="13" t="s">
        <v>72</v>
      </c>
      <c r="AY157" s="165" t="s">
        <v>154</v>
      </c>
    </row>
    <row r="158" spans="2:51" s="13" customFormat="1" ht="10.2">
      <c r="B158" s="163"/>
      <c r="D158" s="164" t="s">
        <v>170</v>
      </c>
      <c r="E158" s="165" t="s">
        <v>3</v>
      </c>
      <c r="F158" s="166" t="s">
        <v>363</v>
      </c>
      <c r="H158" s="165" t="s">
        <v>3</v>
      </c>
      <c r="I158" s="167"/>
      <c r="L158" s="163"/>
      <c r="M158" s="168"/>
      <c r="N158" s="169"/>
      <c r="O158" s="169"/>
      <c r="P158" s="169"/>
      <c r="Q158" s="169"/>
      <c r="R158" s="169"/>
      <c r="S158" s="169"/>
      <c r="T158" s="170"/>
      <c r="AT158" s="165" t="s">
        <v>170</v>
      </c>
      <c r="AU158" s="165" t="s">
        <v>80</v>
      </c>
      <c r="AV158" s="13" t="s">
        <v>15</v>
      </c>
      <c r="AW158" s="13" t="s">
        <v>33</v>
      </c>
      <c r="AX158" s="13" t="s">
        <v>72</v>
      </c>
      <c r="AY158" s="165" t="s">
        <v>154</v>
      </c>
    </row>
    <row r="159" spans="2:51" s="14" customFormat="1" ht="10.2">
      <c r="B159" s="171"/>
      <c r="D159" s="164" t="s">
        <v>170</v>
      </c>
      <c r="E159" s="172" t="s">
        <v>3</v>
      </c>
      <c r="F159" s="173" t="s">
        <v>364</v>
      </c>
      <c r="H159" s="174">
        <v>9.891</v>
      </c>
      <c r="I159" s="175"/>
      <c r="L159" s="171"/>
      <c r="M159" s="176"/>
      <c r="N159" s="177"/>
      <c r="O159" s="177"/>
      <c r="P159" s="177"/>
      <c r="Q159" s="177"/>
      <c r="R159" s="177"/>
      <c r="S159" s="177"/>
      <c r="T159" s="178"/>
      <c r="AT159" s="172" t="s">
        <v>170</v>
      </c>
      <c r="AU159" s="172" t="s">
        <v>80</v>
      </c>
      <c r="AV159" s="14" t="s">
        <v>80</v>
      </c>
      <c r="AW159" s="14" t="s">
        <v>33</v>
      </c>
      <c r="AX159" s="14" t="s">
        <v>72</v>
      </c>
      <c r="AY159" s="172" t="s">
        <v>154</v>
      </c>
    </row>
    <row r="160" spans="2:51" s="13" customFormat="1" ht="10.2">
      <c r="B160" s="163"/>
      <c r="D160" s="164" t="s">
        <v>170</v>
      </c>
      <c r="E160" s="165" t="s">
        <v>3</v>
      </c>
      <c r="F160" s="166" t="s">
        <v>365</v>
      </c>
      <c r="H160" s="165" t="s">
        <v>3</v>
      </c>
      <c r="I160" s="167"/>
      <c r="L160" s="163"/>
      <c r="M160" s="168"/>
      <c r="N160" s="169"/>
      <c r="O160" s="169"/>
      <c r="P160" s="169"/>
      <c r="Q160" s="169"/>
      <c r="R160" s="169"/>
      <c r="S160" s="169"/>
      <c r="T160" s="170"/>
      <c r="AT160" s="165" t="s">
        <v>170</v>
      </c>
      <c r="AU160" s="165" t="s">
        <v>80</v>
      </c>
      <c r="AV160" s="13" t="s">
        <v>15</v>
      </c>
      <c r="AW160" s="13" t="s">
        <v>33</v>
      </c>
      <c r="AX160" s="13" t="s">
        <v>72</v>
      </c>
      <c r="AY160" s="165" t="s">
        <v>154</v>
      </c>
    </row>
    <row r="161" spans="2:51" s="14" customFormat="1" ht="10.2">
      <c r="B161" s="171"/>
      <c r="D161" s="164" t="s">
        <v>170</v>
      </c>
      <c r="E161" s="172" t="s">
        <v>3</v>
      </c>
      <c r="F161" s="173" t="s">
        <v>366</v>
      </c>
      <c r="H161" s="174">
        <v>14.639</v>
      </c>
      <c r="I161" s="175"/>
      <c r="L161" s="171"/>
      <c r="M161" s="176"/>
      <c r="N161" s="177"/>
      <c r="O161" s="177"/>
      <c r="P161" s="177"/>
      <c r="Q161" s="177"/>
      <c r="R161" s="177"/>
      <c r="S161" s="177"/>
      <c r="T161" s="178"/>
      <c r="AT161" s="172" t="s">
        <v>170</v>
      </c>
      <c r="AU161" s="172" t="s">
        <v>80</v>
      </c>
      <c r="AV161" s="14" t="s">
        <v>80</v>
      </c>
      <c r="AW161" s="14" t="s">
        <v>33</v>
      </c>
      <c r="AX161" s="14" t="s">
        <v>72</v>
      </c>
      <c r="AY161" s="172" t="s">
        <v>154</v>
      </c>
    </row>
    <row r="162" spans="2:51" s="13" customFormat="1" ht="10.2">
      <c r="B162" s="163"/>
      <c r="D162" s="164" t="s">
        <v>170</v>
      </c>
      <c r="E162" s="165" t="s">
        <v>3</v>
      </c>
      <c r="F162" s="166" t="s">
        <v>367</v>
      </c>
      <c r="H162" s="165" t="s">
        <v>3</v>
      </c>
      <c r="I162" s="167"/>
      <c r="L162" s="163"/>
      <c r="M162" s="168"/>
      <c r="N162" s="169"/>
      <c r="O162" s="169"/>
      <c r="P162" s="169"/>
      <c r="Q162" s="169"/>
      <c r="R162" s="169"/>
      <c r="S162" s="169"/>
      <c r="T162" s="170"/>
      <c r="AT162" s="165" t="s">
        <v>170</v>
      </c>
      <c r="AU162" s="165" t="s">
        <v>80</v>
      </c>
      <c r="AV162" s="13" t="s">
        <v>15</v>
      </c>
      <c r="AW162" s="13" t="s">
        <v>33</v>
      </c>
      <c r="AX162" s="13" t="s">
        <v>72</v>
      </c>
      <c r="AY162" s="165" t="s">
        <v>154</v>
      </c>
    </row>
    <row r="163" spans="2:51" s="14" customFormat="1" ht="10.2">
      <c r="B163" s="171"/>
      <c r="D163" s="164" t="s">
        <v>170</v>
      </c>
      <c r="E163" s="172" t="s">
        <v>3</v>
      </c>
      <c r="F163" s="173" t="s">
        <v>368</v>
      </c>
      <c r="H163" s="174">
        <v>3.956</v>
      </c>
      <c r="I163" s="175"/>
      <c r="L163" s="171"/>
      <c r="M163" s="176"/>
      <c r="N163" s="177"/>
      <c r="O163" s="177"/>
      <c r="P163" s="177"/>
      <c r="Q163" s="177"/>
      <c r="R163" s="177"/>
      <c r="S163" s="177"/>
      <c r="T163" s="178"/>
      <c r="AT163" s="172" t="s">
        <v>170</v>
      </c>
      <c r="AU163" s="172" t="s">
        <v>80</v>
      </c>
      <c r="AV163" s="14" t="s">
        <v>80</v>
      </c>
      <c r="AW163" s="14" t="s">
        <v>33</v>
      </c>
      <c r="AX163" s="14" t="s">
        <v>72</v>
      </c>
      <c r="AY163" s="172" t="s">
        <v>154</v>
      </c>
    </row>
    <row r="164" spans="2:51" s="15" customFormat="1" ht="10.2">
      <c r="B164" s="179"/>
      <c r="D164" s="164" t="s">
        <v>170</v>
      </c>
      <c r="E164" s="180" t="s">
        <v>3</v>
      </c>
      <c r="F164" s="181" t="s">
        <v>175</v>
      </c>
      <c r="H164" s="182">
        <v>28.486</v>
      </c>
      <c r="I164" s="183"/>
      <c r="L164" s="179"/>
      <c r="M164" s="184"/>
      <c r="N164" s="185"/>
      <c r="O164" s="185"/>
      <c r="P164" s="185"/>
      <c r="Q164" s="185"/>
      <c r="R164" s="185"/>
      <c r="S164" s="185"/>
      <c r="T164" s="186"/>
      <c r="AT164" s="180" t="s">
        <v>170</v>
      </c>
      <c r="AU164" s="180" t="s">
        <v>80</v>
      </c>
      <c r="AV164" s="15" t="s">
        <v>93</v>
      </c>
      <c r="AW164" s="15" t="s">
        <v>33</v>
      </c>
      <c r="AX164" s="15" t="s">
        <v>15</v>
      </c>
      <c r="AY164" s="180" t="s">
        <v>154</v>
      </c>
    </row>
    <row r="165" spans="1:65" s="2" customFormat="1" ht="44.25" customHeight="1">
      <c r="A165" s="34"/>
      <c r="B165" s="144"/>
      <c r="C165" s="145" t="s">
        <v>113</v>
      </c>
      <c r="D165" s="145" t="s">
        <v>157</v>
      </c>
      <c r="E165" s="146" t="s">
        <v>369</v>
      </c>
      <c r="F165" s="147" t="s">
        <v>370</v>
      </c>
      <c r="G165" s="148" t="s">
        <v>244</v>
      </c>
      <c r="H165" s="149">
        <v>386.086</v>
      </c>
      <c r="I165" s="150"/>
      <c r="J165" s="151">
        <f>ROUND(I165*H165,2)</f>
        <v>0</v>
      </c>
      <c r="K165" s="147" t="s">
        <v>161</v>
      </c>
      <c r="L165" s="35"/>
      <c r="M165" s="152" t="s">
        <v>3</v>
      </c>
      <c r="N165" s="153" t="s">
        <v>43</v>
      </c>
      <c r="O165" s="55"/>
      <c r="P165" s="154">
        <f>O165*H165</f>
        <v>0</v>
      </c>
      <c r="Q165" s="154">
        <v>0</v>
      </c>
      <c r="R165" s="154">
        <f>Q165*H165</f>
        <v>0</v>
      </c>
      <c r="S165" s="154">
        <v>0</v>
      </c>
      <c r="T165" s="155">
        <f>S165*H165</f>
        <v>0</v>
      </c>
      <c r="U165" s="34"/>
      <c r="V165" s="34"/>
      <c r="W165" s="34"/>
      <c r="X165" s="34"/>
      <c r="Y165" s="34"/>
      <c r="Z165" s="34"/>
      <c r="AA165" s="34"/>
      <c r="AB165" s="34"/>
      <c r="AC165" s="34"/>
      <c r="AD165" s="34"/>
      <c r="AE165" s="34"/>
      <c r="AR165" s="156" t="s">
        <v>93</v>
      </c>
      <c r="AT165" s="156" t="s">
        <v>157</v>
      </c>
      <c r="AU165" s="156" t="s">
        <v>80</v>
      </c>
      <c r="AY165" s="19" t="s">
        <v>154</v>
      </c>
      <c r="BE165" s="157">
        <f>IF(N165="základní",J165,0)</f>
        <v>0</v>
      </c>
      <c r="BF165" s="157">
        <f>IF(N165="snížená",J165,0)</f>
        <v>0</v>
      </c>
      <c r="BG165" s="157">
        <f>IF(N165="zákl. přenesená",J165,0)</f>
        <v>0</v>
      </c>
      <c r="BH165" s="157">
        <f>IF(N165="sníž. přenesená",J165,0)</f>
        <v>0</v>
      </c>
      <c r="BI165" s="157">
        <f>IF(N165="nulová",J165,0)</f>
        <v>0</v>
      </c>
      <c r="BJ165" s="19" t="s">
        <v>15</v>
      </c>
      <c r="BK165" s="157">
        <f>ROUND(I165*H165,2)</f>
        <v>0</v>
      </c>
      <c r="BL165" s="19" t="s">
        <v>93</v>
      </c>
      <c r="BM165" s="156" t="s">
        <v>371</v>
      </c>
    </row>
    <row r="166" spans="1:47" s="2" customFormat="1" ht="10.2">
      <c r="A166" s="34"/>
      <c r="B166" s="35"/>
      <c r="C166" s="34"/>
      <c r="D166" s="158" t="s">
        <v>163</v>
      </c>
      <c r="E166" s="34"/>
      <c r="F166" s="159" t="s">
        <v>372</v>
      </c>
      <c r="G166" s="34"/>
      <c r="H166" s="34"/>
      <c r="I166" s="160"/>
      <c r="J166" s="34"/>
      <c r="K166" s="34"/>
      <c r="L166" s="35"/>
      <c r="M166" s="161"/>
      <c r="N166" s="162"/>
      <c r="O166" s="55"/>
      <c r="P166" s="55"/>
      <c r="Q166" s="55"/>
      <c r="R166" s="55"/>
      <c r="S166" s="55"/>
      <c r="T166" s="56"/>
      <c r="U166" s="34"/>
      <c r="V166" s="34"/>
      <c r="W166" s="34"/>
      <c r="X166" s="34"/>
      <c r="Y166" s="34"/>
      <c r="Z166" s="34"/>
      <c r="AA166" s="34"/>
      <c r="AB166" s="34"/>
      <c r="AC166" s="34"/>
      <c r="AD166" s="34"/>
      <c r="AE166" s="34"/>
      <c r="AT166" s="19" t="s">
        <v>163</v>
      </c>
      <c r="AU166" s="19" t="s">
        <v>80</v>
      </c>
    </row>
    <row r="167" spans="2:51" s="14" customFormat="1" ht="10.2">
      <c r="B167" s="171"/>
      <c r="D167" s="164" t="s">
        <v>170</v>
      </c>
      <c r="F167" s="173" t="s">
        <v>373</v>
      </c>
      <c r="H167" s="174">
        <v>386.086</v>
      </c>
      <c r="I167" s="175"/>
      <c r="L167" s="171"/>
      <c r="M167" s="176"/>
      <c r="N167" s="177"/>
      <c r="O167" s="177"/>
      <c r="P167" s="177"/>
      <c r="Q167" s="177"/>
      <c r="R167" s="177"/>
      <c r="S167" s="177"/>
      <c r="T167" s="178"/>
      <c r="AT167" s="172" t="s">
        <v>170</v>
      </c>
      <c r="AU167" s="172" t="s">
        <v>80</v>
      </c>
      <c r="AV167" s="14" t="s">
        <v>80</v>
      </c>
      <c r="AW167" s="14" t="s">
        <v>4</v>
      </c>
      <c r="AX167" s="14" t="s">
        <v>15</v>
      </c>
      <c r="AY167" s="172" t="s">
        <v>154</v>
      </c>
    </row>
    <row r="168" spans="1:65" s="2" customFormat="1" ht="37.8" customHeight="1">
      <c r="A168" s="34"/>
      <c r="B168" s="144"/>
      <c r="C168" s="145" t="s">
        <v>176</v>
      </c>
      <c r="D168" s="145" t="s">
        <v>157</v>
      </c>
      <c r="E168" s="146" t="s">
        <v>374</v>
      </c>
      <c r="F168" s="147" t="s">
        <v>375</v>
      </c>
      <c r="G168" s="148" t="s">
        <v>206</v>
      </c>
      <c r="H168" s="149">
        <v>193.043</v>
      </c>
      <c r="I168" s="150"/>
      <c r="J168" s="151">
        <f>ROUND(I168*H168,2)</f>
        <v>0</v>
      </c>
      <c r="K168" s="147" t="s">
        <v>161</v>
      </c>
      <c r="L168" s="35"/>
      <c r="M168" s="152" t="s">
        <v>3</v>
      </c>
      <c r="N168" s="153" t="s">
        <v>43</v>
      </c>
      <c r="O168" s="55"/>
      <c r="P168" s="154">
        <f>O168*H168</f>
        <v>0</v>
      </c>
      <c r="Q168" s="154">
        <v>0</v>
      </c>
      <c r="R168" s="154">
        <f>Q168*H168</f>
        <v>0</v>
      </c>
      <c r="S168" s="154">
        <v>0</v>
      </c>
      <c r="T168" s="155">
        <f>S168*H168</f>
        <v>0</v>
      </c>
      <c r="U168" s="34"/>
      <c r="V168" s="34"/>
      <c r="W168" s="34"/>
      <c r="X168" s="34"/>
      <c r="Y168" s="34"/>
      <c r="Z168" s="34"/>
      <c r="AA168" s="34"/>
      <c r="AB168" s="34"/>
      <c r="AC168" s="34"/>
      <c r="AD168" s="34"/>
      <c r="AE168" s="34"/>
      <c r="AR168" s="156" t="s">
        <v>93</v>
      </c>
      <c r="AT168" s="156" t="s">
        <v>157</v>
      </c>
      <c r="AU168" s="156" t="s">
        <v>80</v>
      </c>
      <c r="AY168" s="19" t="s">
        <v>154</v>
      </c>
      <c r="BE168" s="157">
        <f>IF(N168="základní",J168,0)</f>
        <v>0</v>
      </c>
      <c r="BF168" s="157">
        <f>IF(N168="snížená",J168,0)</f>
        <v>0</v>
      </c>
      <c r="BG168" s="157">
        <f>IF(N168="zákl. přenesená",J168,0)</f>
        <v>0</v>
      </c>
      <c r="BH168" s="157">
        <f>IF(N168="sníž. přenesená",J168,0)</f>
        <v>0</v>
      </c>
      <c r="BI168" s="157">
        <f>IF(N168="nulová",J168,0)</f>
        <v>0</v>
      </c>
      <c r="BJ168" s="19" t="s">
        <v>15</v>
      </c>
      <c r="BK168" s="157">
        <f>ROUND(I168*H168,2)</f>
        <v>0</v>
      </c>
      <c r="BL168" s="19" t="s">
        <v>93</v>
      </c>
      <c r="BM168" s="156" t="s">
        <v>376</v>
      </c>
    </row>
    <row r="169" spans="1:47" s="2" customFormat="1" ht="10.2">
      <c r="A169" s="34"/>
      <c r="B169" s="35"/>
      <c r="C169" s="34"/>
      <c r="D169" s="158" t="s">
        <v>163</v>
      </c>
      <c r="E169" s="34"/>
      <c r="F169" s="159" t="s">
        <v>377</v>
      </c>
      <c r="G169" s="34"/>
      <c r="H169" s="34"/>
      <c r="I169" s="160"/>
      <c r="J169" s="34"/>
      <c r="K169" s="34"/>
      <c r="L169" s="35"/>
      <c r="M169" s="161"/>
      <c r="N169" s="162"/>
      <c r="O169" s="55"/>
      <c r="P169" s="55"/>
      <c r="Q169" s="55"/>
      <c r="R169" s="55"/>
      <c r="S169" s="55"/>
      <c r="T169" s="56"/>
      <c r="U169" s="34"/>
      <c r="V169" s="34"/>
      <c r="W169" s="34"/>
      <c r="X169" s="34"/>
      <c r="Y169" s="34"/>
      <c r="Z169" s="34"/>
      <c r="AA169" s="34"/>
      <c r="AB169" s="34"/>
      <c r="AC169" s="34"/>
      <c r="AD169" s="34"/>
      <c r="AE169" s="34"/>
      <c r="AT169" s="19" t="s">
        <v>163</v>
      </c>
      <c r="AU169" s="19" t="s">
        <v>80</v>
      </c>
    </row>
    <row r="170" spans="1:65" s="2" customFormat="1" ht="24.15" customHeight="1">
      <c r="A170" s="34"/>
      <c r="B170" s="144"/>
      <c r="C170" s="145" t="s">
        <v>249</v>
      </c>
      <c r="D170" s="145" t="s">
        <v>157</v>
      </c>
      <c r="E170" s="146" t="s">
        <v>378</v>
      </c>
      <c r="F170" s="147" t="s">
        <v>379</v>
      </c>
      <c r="G170" s="148" t="s">
        <v>206</v>
      </c>
      <c r="H170" s="149">
        <v>26.46</v>
      </c>
      <c r="I170" s="150"/>
      <c r="J170" s="151">
        <f>ROUND(I170*H170,2)</f>
        <v>0</v>
      </c>
      <c r="K170" s="147" t="s">
        <v>161</v>
      </c>
      <c r="L170" s="35"/>
      <c r="M170" s="152" t="s">
        <v>3</v>
      </c>
      <c r="N170" s="153" t="s">
        <v>43</v>
      </c>
      <c r="O170" s="55"/>
      <c r="P170" s="154">
        <f>O170*H170</f>
        <v>0</v>
      </c>
      <c r="Q170" s="154">
        <v>0</v>
      </c>
      <c r="R170" s="154">
        <f>Q170*H170</f>
        <v>0</v>
      </c>
      <c r="S170" s="154">
        <v>0</v>
      </c>
      <c r="T170" s="155">
        <f>S170*H170</f>
        <v>0</v>
      </c>
      <c r="U170" s="34"/>
      <c r="V170" s="34"/>
      <c r="W170" s="34"/>
      <c r="X170" s="34"/>
      <c r="Y170" s="34"/>
      <c r="Z170" s="34"/>
      <c r="AA170" s="34"/>
      <c r="AB170" s="34"/>
      <c r="AC170" s="34"/>
      <c r="AD170" s="34"/>
      <c r="AE170" s="34"/>
      <c r="AR170" s="156" t="s">
        <v>93</v>
      </c>
      <c r="AT170" s="156" t="s">
        <v>157</v>
      </c>
      <c r="AU170" s="156" t="s">
        <v>80</v>
      </c>
      <c r="AY170" s="19" t="s">
        <v>154</v>
      </c>
      <c r="BE170" s="157">
        <f>IF(N170="základní",J170,0)</f>
        <v>0</v>
      </c>
      <c r="BF170" s="157">
        <f>IF(N170="snížená",J170,0)</f>
        <v>0</v>
      </c>
      <c r="BG170" s="157">
        <f>IF(N170="zákl. přenesená",J170,0)</f>
        <v>0</v>
      </c>
      <c r="BH170" s="157">
        <f>IF(N170="sníž. přenesená",J170,0)</f>
        <v>0</v>
      </c>
      <c r="BI170" s="157">
        <f>IF(N170="nulová",J170,0)</f>
        <v>0</v>
      </c>
      <c r="BJ170" s="19" t="s">
        <v>15</v>
      </c>
      <c r="BK170" s="157">
        <f>ROUND(I170*H170,2)</f>
        <v>0</v>
      </c>
      <c r="BL170" s="19" t="s">
        <v>93</v>
      </c>
      <c r="BM170" s="156" t="s">
        <v>380</v>
      </c>
    </row>
    <row r="171" spans="1:47" s="2" customFormat="1" ht="10.2">
      <c r="A171" s="34"/>
      <c r="B171" s="35"/>
      <c r="C171" s="34"/>
      <c r="D171" s="158" t="s">
        <v>163</v>
      </c>
      <c r="E171" s="34"/>
      <c r="F171" s="159" t="s">
        <v>381</v>
      </c>
      <c r="G171" s="34"/>
      <c r="H171" s="34"/>
      <c r="I171" s="160"/>
      <c r="J171" s="34"/>
      <c r="K171" s="34"/>
      <c r="L171" s="35"/>
      <c r="M171" s="161"/>
      <c r="N171" s="162"/>
      <c r="O171" s="55"/>
      <c r="P171" s="55"/>
      <c r="Q171" s="55"/>
      <c r="R171" s="55"/>
      <c r="S171" s="55"/>
      <c r="T171" s="56"/>
      <c r="U171" s="34"/>
      <c r="V171" s="34"/>
      <c r="W171" s="34"/>
      <c r="X171" s="34"/>
      <c r="Y171" s="34"/>
      <c r="Z171" s="34"/>
      <c r="AA171" s="34"/>
      <c r="AB171" s="34"/>
      <c r="AC171" s="34"/>
      <c r="AD171" s="34"/>
      <c r="AE171" s="34"/>
      <c r="AT171" s="19" t="s">
        <v>163</v>
      </c>
      <c r="AU171" s="19" t="s">
        <v>80</v>
      </c>
    </row>
    <row r="172" spans="2:51" s="13" customFormat="1" ht="10.2">
      <c r="B172" s="163"/>
      <c r="D172" s="164" t="s">
        <v>170</v>
      </c>
      <c r="E172" s="165" t="s">
        <v>3</v>
      </c>
      <c r="F172" s="166" t="s">
        <v>334</v>
      </c>
      <c r="H172" s="165" t="s">
        <v>3</v>
      </c>
      <c r="I172" s="167"/>
      <c r="L172" s="163"/>
      <c r="M172" s="168"/>
      <c r="N172" s="169"/>
      <c r="O172" s="169"/>
      <c r="P172" s="169"/>
      <c r="Q172" s="169"/>
      <c r="R172" s="169"/>
      <c r="S172" s="169"/>
      <c r="T172" s="170"/>
      <c r="AT172" s="165" t="s">
        <v>170</v>
      </c>
      <c r="AU172" s="165" t="s">
        <v>80</v>
      </c>
      <c r="AV172" s="13" t="s">
        <v>15</v>
      </c>
      <c r="AW172" s="13" t="s">
        <v>33</v>
      </c>
      <c r="AX172" s="13" t="s">
        <v>72</v>
      </c>
      <c r="AY172" s="165" t="s">
        <v>154</v>
      </c>
    </row>
    <row r="173" spans="2:51" s="14" customFormat="1" ht="10.2">
      <c r="B173" s="171"/>
      <c r="D173" s="164" t="s">
        <v>170</v>
      </c>
      <c r="E173" s="172" t="s">
        <v>3</v>
      </c>
      <c r="F173" s="173" t="s">
        <v>382</v>
      </c>
      <c r="H173" s="174">
        <v>26.46</v>
      </c>
      <c r="I173" s="175"/>
      <c r="L173" s="171"/>
      <c r="M173" s="176"/>
      <c r="N173" s="177"/>
      <c r="O173" s="177"/>
      <c r="P173" s="177"/>
      <c r="Q173" s="177"/>
      <c r="R173" s="177"/>
      <c r="S173" s="177"/>
      <c r="T173" s="178"/>
      <c r="AT173" s="172" t="s">
        <v>170</v>
      </c>
      <c r="AU173" s="172" t="s">
        <v>80</v>
      </c>
      <c r="AV173" s="14" t="s">
        <v>80</v>
      </c>
      <c r="AW173" s="14" t="s">
        <v>33</v>
      </c>
      <c r="AX173" s="14" t="s">
        <v>15</v>
      </c>
      <c r="AY173" s="172" t="s">
        <v>154</v>
      </c>
    </row>
    <row r="174" spans="1:65" s="2" customFormat="1" ht="44.25" customHeight="1">
      <c r="A174" s="34"/>
      <c r="B174" s="144"/>
      <c r="C174" s="145" t="s">
        <v>254</v>
      </c>
      <c r="D174" s="145" t="s">
        <v>157</v>
      </c>
      <c r="E174" s="146" t="s">
        <v>383</v>
      </c>
      <c r="F174" s="147" t="s">
        <v>384</v>
      </c>
      <c r="G174" s="148" t="s">
        <v>206</v>
      </c>
      <c r="H174" s="149">
        <v>42.03</v>
      </c>
      <c r="I174" s="150"/>
      <c r="J174" s="151">
        <f>ROUND(I174*H174,2)</f>
        <v>0</v>
      </c>
      <c r="K174" s="147" t="s">
        <v>161</v>
      </c>
      <c r="L174" s="35"/>
      <c r="M174" s="152" t="s">
        <v>3</v>
      </c>
      <c r="N174" s="153" t="s">
        <v>43</v>
      </c>
      <c r="O174" s="55"/>
      <c r="P174" s="154">
        <f>O174*H174</f>
        <v>0</v>
      </c>
      <c r="Q174" s="154">
        <v>0</v>
      </c>
      <c r="R174" s="154">
        <f>Q174*H174</f>
        <v>0</v>
      </c>
      <c r="S174" s="154">
        <v>0</v>
      </c>
      <c r="T174" s="155">
        <f>S174*H174</f>
        <v>0</v>
      </c>
      <c r="U174" s="34"/>
      <c r="V174" s="34"/>
      <c r="W174" s="34"/>
      <c r="X174" s="34"/>
      <c r="Y174" s="34"/>
      <c r="Z174" s="34"/>
      <c r="AA174" s="34"/>
      <c r="AB174" s="34"/>
      <c r="AC174" s="34"/>
      <c r="AD174" s="34"/>
      <c r="AE174" s="34"/>
      <c r="AR174" s="156" t="s">
        <v>93</v>
      </c>
      <c r="AT174" s="156" t="s">
        <v>157</v>
      </c>
      <c r="AU174" s="156" t="s">
        <v>80</v>
      </c>
      <c r="AY174" s="19" t="s">
        <v>154</v>
      </c>
      <c r="BE174" s="157">
        <f>IF(N174="základní",J174,0)</f>
        <v>0</v>
      </c>
      <c r="BF174" s="157">
        <f>IF(N174="snížená",J174,0)</f>
        <v>0</v>
      </c>
      <c r="BG174" s="157">
        <f>IF(N174="zákl. přenesená",J174,0)</f>
        <v>0</v>
      </c>
      <c r="BH174" s="157">
        <f>IF(N174="sníž. přenesená",J174,0)</f>
        <v>0</v>
      </c>
      <c r="BI174" s="157">
        <f>IF(N174="nulová",J174,0)</f>
        <v>0</v>
      </c>
      <c r="BJ174" s="19" t="s">
        <v>15</v>
      </c>
      <c r="BK174" s="157">
        <f>ROUND(I174*H174,2)</f>
        <v>0</v>
      </c>
      <c r="BL174" s="19" t="s">
        <v>93</v>
      </c>
      <c r="BM174" s="156" t="s">
        <v>385</v>
      </c>
    </row>
    <row r="175" spans="1:47" s="2" customFormat="1" ht="10.2">
      <c r="A175" s="34"/>
      <c r="B175" s="35"/>
      <c r="C175" s="34"/>
      <c r="D175" s="158" t="s">
        <v>163</v>
      </c>
      <c r="E175" s="34"/>
      <c r="F175" s="159" t="s">
        <v>386</v>
      </c>
      <c r="G175" s="34"/>
      <c r="H175" s="34"/>
      <c r="I175" s="160"/>
      <c r="J175" s="34"/>
      <c r="K175" s="34"/>
      <c r="L175" s="35"/>
      <c r="M175" s="161"/>
      <c r="N175" s="162"/>
      <c r="O175" s="55"/>
      <c r="P175" s="55"/>
      <c r="Q175" s="55"/>
      <c r="R175" s="55"/>
      <c r="S175" s="55"/>
      <c r="T175" s="56"/>
      <c r="U175" s="34"/>
      <c r="V175" s="34"/>
      <c r="W175" s="34"/>
      <c r="X175" s="34"/>
      <c r="Y175" s="34"/>
      <c r="Z175" s="34"/>
      <c r="AA175" s="34"/>
      <c r="AB175" s="34"/>
      <c r="AC175" s="34"/>
      <c r="AD175" s="34"/>
      <c r="AE175" s="34"/>
      <c r="AT175" s="19" t="s">
        <v>163</v>
      </c>
      <c r="AU175" s="19" t="s">
        <v>80</v>
      </c>
    </row>
    <row r="176" spans="2:51" s="13" customFormat="1" ht="10.2">
      <c r="B176" s="163"/>
      <c r="D176" s="164" t="s">
        <v>170</v>
      </c>
      <c r="E176" s="165" t="s">
        <v>3</v>
      </c>
      <c r="F176" s="166" t="s">
        <v>387</v>
      </c>
      <c r="H176" s="165" t="s">
        <v>3</v>
      </c>
      <c r="I176" s="167"/>
      <c r="L176" s="163"/>
      <c r="M176" s="168"/>
      <c r="N176" s="169"/>
      <c r="O176" s="169"/>
      <c r="P176" s="169"/>
      <c r="Q176" s="169"/>
      <c r="R176" s="169"/>
      <c r="S176" s="169"/>
      <c r="T176" s="170"/>
      <c r="AT176" s="165" t="s">
        <v>170</v>
      </c>
      <c r="AU176" s="165" t="s">
        <v>80</v>
      </c>
      <c r="AV176" s="13" t="s">
        <v>15</v>
      </c>
      <c r="AW176" s="13" t="s">
        <v>33</v>
      </c>
      <c r="AX176" s="13" t="s">
        <v>72</v>
      </c>
      <c r="AY176" s="165" t="s">
        <v>154</v>
      </c>
    </row>
    <row r="177" spans="2:51" s="14" customFormat="1" ht="10.2">
      <c r="B177" s="171"/>
      <c r="D177" s="164" t="s">
        <v>170</v>
      </c>
      <c r="E177" s="172" t="s">
        <v>3</v>
      </c>
      <c r="F177" s="173" t="s">
        <v>388</v>
      </c>
      <c r="H177" s="174">
        <v>16.771</v>
      </c>
      <c r="I177" s="175"/>
      <c r="L177" s="171"/>
      <c r="M177" s="176"/>
      <c r="N177" s="177"/>
      <c r="O177" s="177"/>
      <c r="P177" s="177"/>
      <c r="Q177" s="177"/>
      <c r="R177" s="177"/>
      <c r="S177" s="177"/>
      <c r="T177" s="178"/>
      <c r="AT177" s="172" t="s">
        <v>170</v>
      </c>
      <c r="AU177" s="172" t="s">
        <v>80</v>
      </c>
      <c r="AV177" s="14" t="s">
        <v>80</v>
      </c>
      <c r="AW177" s="14" t="s">
        <v>33</v>
      </c>
      <c r="AX177" s="14" t="s">
        <v>72</v>
      </c>
      <c r="AY177" s="172" t="s">
        <v>154</v>
      </c>
    </row>
    <row r="178" spans="2:51" s="14" customFormat="1" ht="10.2">
      <c r="B178" s="171"/>
      <c r="D178" s="164" t="s">
        <v>170</v>
      </c>
      <c r="E178" s="172" t="s">
        <v>3</v>
      </c>
      <c r="F178" s="173" t="s">
        <v>389</v>
      </c>
      <c r="H178" s="174">
        <v>-4.99</v>
      </c>
      <c r="I178" s="175"/>
      <c r="L178" s="171"/>
      <c r="M178" s="176"/>
      <c r="N178" s="177"/>
      <c r="O178" s="177"/>
      <c r="P178" s="177"/>
      <c r="Q178" s="177"/>
      <c r="R178" s="177"/>
      <c r="S178" s="177"/>
      <c r="T178" s="178"/>
      <c r="AT178" s="172" t="s">
        <v>170</v>
      </c>
      <c r="AU178" s="172" t="s">
        <v>80</v>
      </c>
      <c r="AV178" s="14" t="s">
        <v>80</v>
      </c>
      <c r="AW178" s="14" t="s">
        <v>33</v>
      </c>
      <c r="AX178" s="14" t="s">
        <v>72</v>
      </c>
      <c r="AY178" s="172" t="s">
        <v>154</v>
      </c>
    </row>
    <row r="179" spans="2:51" s="14" customFormat="1" ht="10.2">
      <c r="B179" s="171"/>
      <c r="D179" s="164" t="s">
        <v>170</v>
      </c>
      <c r="E179" s="172" t="s">
        <v>3</v>
      </c>
      <c r="F179" s="173" t="s">
        <v>390</v>
      </c>
      <c r="H179" s="174">
        <v>7.115</v>
      </c>
      <c r="I179" s="175"/>
      <c r="L179" s="171"/>
      <c r="M179" s="176"/>
      <c r="N179" s="177"/>
      <c r="O179" s="177"/>
      <c r="P179" s="177"/>
      <c r="Q179" s="177"/>
      <c r="R179" s="177"/>
      <c r="S179" s="177"/>
      <c r="T179" s="178"/>
      <c r="AT179" s="172" t="s">
        <v>170</v>
      </c>
      <c r="AU179" s="172" t="s">
        <v>80</v>
      </c>
      <c r="AV179" s="14" t="s">
        <v>80</v>
      </c>
      <c r="AW179" s="14" t="s">
        <v>33</v>
      </c>
      <c r="AX179" s="14" t="s">
        <v>72</v>
      </c>
      <c r="AY179" s="172" t="s">
        <v>154</v>
      </c>
    </row>
    <row r="180" spans="2:51" s="14" customFormat="1" ht="10.2">
      <c r="B180" s="171"/>
      <c r="D180" s="164" t="s">
        <v>170</v>
      </c>
      <c r="E180" s="172" t="s">
        <v>3</v>
      </c>
      <c r="F180" s="173" t="s">
        <v>391</v>
      </c>
      <c r="H180" s="174">
        <v>-3.326</v>
      </c>
      <c r="I180" s="175"/>
      <c r="L180" s="171"/>
      <c r="M180" s="176"/>
      <c r="N180" s="177"/>
      <c r="O180" s="177"/>
      <c r="P180" s="177"/>
      <c r="Q180" s="177"/>
      <c r="R180" s="177"/>
      <c r="S180" s="177"/>
      <c r="T180" s="178"/>
      <c r="AT180" s="172" t="s">
        <v>170</v>
      </c>
      <c r="AU180" s="172" t="s">
        <v>80</v>
      </c>
      <c r="AV180" s="14" t="s">
        <v>80</v>
      </c>
      <c r="AW180" s="14" t="s">
        <v>33</v>
      </c>
      <c r="AX180" s="14" t="s">
        <v>72</v>
      </c>
      <c r="AY180" s="172" t="s">
        <v>154</v>
      </c>
    </row>
    <row r="181" spans="2:51" s="13" customFormat="1" ht="10.2">
      <c r="B181" s="163"/>
      <c r="D181" s="164" t="s">
        <v>170</v>
      </c>
      <c r="E181" s="165" t="s">
        <v>3</v>
      </c>
      <c r="F181" s="166" t="s">
        <v>334</v>
      </c>
      <c r="H181" s="165" t="s">
        <v>3</v>
      </c>
      <c r="I181" s="167"/>
      <c r="L181" s="163"/>
      <c r="M181" s="168"/>
      <c r="N181" s="169"/>
      <c r="O181" s="169"/>
      <c r="P181" s="169"/>
      <c r="Q181" s="169"/>
      <c r="R181" s="169"/>
      <c r="S181" s="169"/>
      <c r="T181" s="170"/>
      <c r="AT181" s="165" t="s">
        <v>170</v>
      </c>
      <c r="AU181" s="165" t="s">
        <v>80</v>
      </c>
      <c r="AV181" s="13" t="s">
        <v>15</v>
      </c>
      <c r="AW181" s="13" t="s">
        <v>33</v>
      </c>
      <c r="AX181" s="13" t="s">
        <v>72</v>
      </c>
      <c r="AY181" s="165" t="s">
        <v>154</v>
      </c>
    </row>
    <row r="182" spans="2:51" s="14" customFormat="1" ht="10.2">
      <c r="B182" s="171"/>
      <c r="D182" s="164" t="s">
        <v>170</v>
      </c>
      <c r="E182" s="172" t="s">
        <v>3</v>
      </c>
      <c r="F182" s="173" t="s">
        <v>382</v>
      </c>
      <c r="H182" s="174">
        <v>26.46</v>
      </c>
      <c r="I182" s="175"/>
      <c r="L182" s="171"/>
      <c r="M182" s="176"/>
      <c r="N182" s="177"/>
      <c r="O182" s="177"/>
      <c r="P182" s="177"/>
      <c r="Q182" s="177"/>
      <c r="R182" s="177"/>
      <c r="S182" s="177"/>
      <c r="T182" s="178"/>
      <c r="AT182" s="172" t="s">
        <v>170</v>
      </c>
      <c r="AU182" s="172" t="s">
        <v>80</v>
      </c>
      <c r="AV182" s="14" t="s">
        <v>80</v>
      </c>
      <c r="AW182" s="14" t="s">
        <v>33</v>
      </c>
      <c r="AX182" s="14" t="s">
        <v>72</v>
      </c>
      <c r="AY182" s="172" t="s">
        <v>154</v>
      </c>
    </row>
    <row r="183" spans="2:51" s="15" customFormat="1" ht="10.2">
      <c r="B183" s="179"/>
      <c r="D183" s="164" t="s">
        <v>170</v>
      </c>
      <c r="E183" s="180" t="s">
        <v>3</v>
      </c>
      <c r="F183" s="181" t="s">
        <v>175</v>
      </c>
      <c r="H183" s="182">
        <v>42.03</v>
      </c>
      <c r="I183" s="183"/>
      <c r="L183" s="179"/>
      <c r="M183" s="184"/>
      <c r="N183" s="185"/>
      <c r="O183" s="185"/>
      <c r="P183" s="185"/>
      <c r="Q183" s="185"/>
      <c r="R183" s="185"/>
      <c r="S183" s="185"/>
      <c r="T183" s="186"/>
      <c r="AT183" s="180" t="s">
        <v>170</v>
      </c>
      <c r="AU183" s="180" t="s">
        <v>80</v>
      </c>
      <c r="AV183" s="15" t="s">
        <v>93</v>
      </c>
      <c r="AW183" s="15" t="s">
        <v>33</v>
      </c>
      <c r="AX183" s="15" t="s">
        <v>15</v>
      </c>
      <c r="AY183" s="180" t="s">
        <v>154</v>
      </c>
    </row>
    <row r="184" spans="1:65" s="2" customFormat="1" ht="37.8" customHeight="1">
      <c r="A184" s="34"/>
      <c r="B184" s="144"/>
      <c r="C184" s="145" t="s">
        <v>260</v>
      </c>
      <c r="D184" s="145" t="s">
        <v>157</v>
      </c>
      <c r="E184" s="146" t="s">
        <v>392</v>
      </c>
      <c r="F184" s="147" t="s">
        <v>393</v>
      </c>
      <c r="G184" s="148" t="s">
        <v>160</v>
      </c>
      <c r="H184" s="149">
        <v>23.1</v>
      </c>
      <c r="I184" s="150"/>
      <c r="J184" s="151">
        <f>ROUND(I184*H184,2)</f>
        <v>0</v>
      </c>
      <c r="K184" s="147" t="s">
        <v>161</v>
      </c>
      <c r="L184" s="35"/>
      <c r="M184" s="152" t="s">
        <v>3</v>
      </c>
      <c r="N184" s="153" t="s">
        <v>43</v>
      </c>
      <c r="O184" s="55"/>
      <c r="P184" s="154">
        <f>O184*H184</f>
        <v>0</v>
      </c>
      <c r="Q184" s="154">
        <v>0</v>
      </c>
      <c r="R184" s="154">
        <f>Q184*H184</f>
        <v>0</v>
      </c>
      <c r="S184" s="154">
        <v>0</v>
      </c>
      <c r="T184" s="155">
        <f>S184*H184</f>
        <v>0</v>
      </c>
      <c r="U184" s="34"/>
      <c r="V184" s="34"/>
      <c r="W184" s="34"/>
      <c r="X184" s="34"/>
      <c r="Y184" s="34"/>
      <c r="Z184" s="34"/>
      <c r="AA184" s="34"/>
      <c r="AB184" s="34"/>
      <c r="AC184" s="34"/>
      <c r="AD184" s="34"/>
      <c r="AE184" s="34"/>
      <c r="AR184" s="156" t="s">
        <v>93</v>
      </c>
      <c r="AT184" s="156" t="s">
        <v>157</v>
      </c>
      <c r="AU184" s="156" t="s">
        <v>80</v>
      </c>
      <c r="AY184" s="19" t="s">
        <v>154</v>
      </c>
      <c r="BE184" s="157">
        <f>IF(N184="základní",J184,0)</f>
        <v>0</v>
      </c>
      <c r="BF184" s="157">
        <f>IF(N184="snížená",J184,0)</f>
        <v>0</v>
      </c>
      <c r="BG184" s="157">
        <f>IF(N184="zákl. přenesená",J184,0)</f>
        <v>0</v>
      </c>
      <c r="BH184" s="157">
        <f>IF(N184="sníž. přenesená",J184,0)</f>
        <v>0</v>
      </c>
      <c r="BI184" s="157">
        <f>IF(N184="nulová",J184,0)</f>
        <v>0</v>
      </c>
      <c r="BJ184" s="19" t="s">
        <v>15</v>
      </c>
      <c r="BK184" s="157">
        <f>ROUND(I184*H184,2)</f>
        <v>0</v>
      </c>
      <c r="BL184" s="19" t="s">
        <v>93</v>
      </c>
      <c r="BM184" s="156" t="s">
        <v>394</v>
      </c>
    </row>
    <row r="185" spans="1:47" s="2" customFormat="1" ht="10.2">
      <c r="A185" s="34"/>
      <c r="B185" s="35"/>
      <c r="C185" s="34"/>
      <c r="D185" s="158" t="s">
        <v>163</v>
      </c>
      <c r="E185" s="34"/>
      <c r="F185" s="159" t="s">
        <v>395</v>
      </c>
      <c r="G185" s="34"/>
      <c r="H185" s="34"/>
      <c r="I185" s="160"/>
      <c r="J185" s="34"/>
      <c r="K185" s="34"/>
      <c r="L185" s="35"/>
      <c r="M185" s="161"/>
      <c r="N185" s="162"/>
      <c r="O185" s="55"/>
      <c r="P185" s="55"/>
      <c r="Q185" s="55"/>
      <c r="R185" s="55"/>
      <c r="S185" s="55"/>
      <c r="T185" s="56"/>
      <c r="U185" s="34"/>
      <c r="V185" s="34"/>
      <c r="W185" s="34"/>
      <c r="X185" s="34"/>
      <c r="Y185" s="34"/>
      <c r="Z185" s="34"/>
      <c r="AA185" s="34"/>
      <c r="AB185" s="34"/>
      <c r="AC185" s="34"/>
      <c r="AD185" s="34"/>
      <c r="AE185" s="34"/>
      <c r="AT185" s="19" t="s">
        <v>163</v>
      </c>
      <c r="AU185" s="19" t="s">
        <v>80</v>
      </c>
    </row>
    <row r="186" spans="2:51" s="13" customFormat="1" ht="10.2">
      <c r="B186" s="163"/>
      <c r="D186" s="164" t="s">
        <v>170</v>
      </c>
      <c r="E186" s="165" t="s">
        <v>3</v>
      </c>
      <c r="F186" s="166" t="s">
        <v>313</v>
      </c>
      <c r="H186" s="165" t="s">
        <v>3</v>
      </c>
      <c r="I186" s="167"/>
      <c r="L186" s="163"/>
      <c r="M186" s="168"/>
      <c r="N186" s="169"/>
      <c r="O186" s="169"/>
      <c r="P186" s="169"/>
      <c r="Q186" s="169"/>
      <c r="R186" s="169"/>
      <c r="S186" s="169"/>
      <c r="T186" s="170"/>
      <c r="AT186" s="165" t="s">
        <v>170</v>
      </c>
      <c r="AU186" s="165" t="s">
        <v>80</v>
      </c>
      <c r="AV186" s="13" t="s">
        <v>15</v>
      </c>
      <c r="AW186" s="13" t="s">
        <v>33</v>
      </c>
      <c r="AX186" s="13" t="s">
        <v>72</v>
      </c>
      <c r="AY186" s="165" t="s">
        <v>154</v>
      </c>
    </row>
    <row r="187" spans="2:51" s="14" customFormat="1" ht="10.2">
      <c r="B187" s="171"/>
      <c r="D187" s="164" t="s">
        <v>170</v>
      </c>
      <c r="E187" s="172" t="s">
        <v>3</v>
      </c>
      <c r="F187" s="173" t="s">
        <v>314</v>
      </c>
      <c r="H187" s="174">
        <v>23.1</v>
      </c>
      <c r="I187" s="175"/>
      <c r="L187" s="171"/>
      <c r="M187" s="176"/>
      <c r="N187" s="177"/>
      <c r="O187" s="177"/>
      <c r="P187" s="177"/>
      <c r="Q187" s="177"/>
      <c r="R187" s="177"/>
      <c r="S187" s="177"/>
      <c r="T187" s="178"/>
      <c r="AT187" s="172" t="s">
        <v>170</v>
      </c>
      <c r="AU187" s="172" t="s">
        <v>80</v>
      </c>
      <c r="AV187" s="14" t="s">
        <v>80</v>
      </c>
      <c r="AW187" s="14" t="s">
        <v>33</v>
      </c>
      <c r="AX187" s="14" t="s">
        <v>15</v>
      </c>
      <c r="AY187" s="172" t="s">
        <v>154</v>
      </c>
    </row>
    <row r="188" spans="1:65" s="2" customFormat="1" ht="37.8" customHeight="1">
      <c r="A188" s="34"/>
      <c r="B188" s="144"/>
      <c r="C188" s="145" t="s">
        <v>266</v>
      </c>
      <c r="D188" s="145" t="s">
        <v>157</v>
      </c>
      <c r="E188" s="146" t="s">
        <v>396</v>
      </c>
      <c r="F188" s="147" t="s">
        <v>397</v>
      </c>
      <c r="G188" s="148" t="s">
        <v>160</v>
      </c>
      <c r="H188" s="149">
        <v>37.1</v>
      </c>
      <c r="I188" s="150"/>
      <c r="J188" s="151">
        <f>ROUND(I188*H188,2)</f>
        <v>0</v>
      </c>
      <c r="K188" s="147" t="s">
        <v>161</v>
      </c>
      <c r="L188" s="35"/>
      <c r="M188" s="152" t="s">
        <v>3</v>
      </c>
      <c r="N188" s="153" t="s">
        <v>43</v>
      </c>
      <c r="O188" s="55"/>
      <c r="P188" s="154">
        <f>O188*H188</f>
        <v>0</v>
      </c>
      <c r="Q188" s="154">
        <v>0</v>
      </c>
      <c r="R188" s="154">
        <f>Q188*H188</f>
        <v>0</v>
      </c>
      <c r="S188" s="154">
        <v>0</v>
      </c>
      <c r="T188" s="155">
        <f>S188*H188</f>
        <v>0</v>
      </c>
      <c r="U188" s="34"/>
      <c r="V188" s="34"/>
      <c r="W188" s="34"/>
      <c r="X188" s="34"/>
      <c r="Y188" s="34"/>
      <c r="Z188" s="34"/>
      <c r="AA188" s="34"/>
      <c r="AB188" s="34"/>
      <c r="AC188" s="34"/>
      <c r="AD188" s="34"/>
      <c r="AE188" s="34"/>
      <c r="AR188" s="156" t="s">
        <v>93</v>
      </c>
      <c r="AT188" s="156" t="s">
        <v>157</v>
      </c>
      <c r="AU188" s="156" t="s">
        <v>80</v>
      </c>
      <c r="AY188" s="19" t="s">
        <v>154</v>
      </c>
      <c r="BE188" s="157">
        <f>IF(N188="základní",J188,0)</f>
        <v>0</v>
      </c>
      <c r="BF188" s="157">
        <f>IF(N188="snížená",J188,0)</f>
        <v>0</v>
      </c>
      <c r="BG188" s="157">
        <f>IF(N188="zákl. přenesená",J188,0)</f>
        <v>0</v>
      </c>
      <c r="BH188" s="157">
        <f>IF(N188="sníž. přenesená",J188,0)</f>
        <v>0</v>
      </c>
      <c r="BI188" s="157">
        <f>IF(N188="nulová",J188,0)</f>
        <v>0</v>
      </c>
      <c r="BJ188" s="19" t="s">
        <v>15</v>
      </c>
      <c r="BK188" s="157">
        <f>ROUND(I188*H188,2)</f>
        <v>0</v>
      </c>
      <c r="BL188" s="19" t="s">
        <v>93</v>
      </c>
      <c r="BM188" s="156" t="s">
        <v>398</v>
      </c>
    </row>
    <row r="189" spans="1:47" s="2" customFormat="1" ht="10.2">
      <c r="A189" s="34"/>
      <c r="B189" s="35"/>
      <c r="C189" s="34"/>
      <c r="D189" s="158" t="s">
        <v>163</v>
      </c>
      <c r="E189" s="34"/>
      <c r="F189" s="159" t="s">
        <v>399</v>
      </c>
      <c r="G189" s="34"/>
      <c r="H189" s="34"/>
      <c r="I189" s="160"/>
      <c r="J189" s="34"/>
      <c r="K189" s="34"/>
      <c r="L189" s="35"/>
      <c r="M189" s="161"/>
      <c r="N189" s="162"/>
      <c r="O189" s="55"/>
      <c r="P189" s="55"/>
      <c r="Q189" s="55"/>
      <c r="R189" s="55"/>
      <c r="S189" s="55"/>
      <c r="T189" s="56"/>
      <c r="U189" s="34"/>
      <c r="V189" s="34"/>
      <c r="W189" s="34"/>
      <c r="X189" s="34"/>
      <c r="Y189" s="34"/>
      <c r="Z189" s="34"/>
      <c r="AA189" s="34"/>
      <c r="AB189" s="34"/>
      <c r="AC189" s="34"/>
      <c r="AD189" s="34"/>
      <c r="AE189" s="34"/>
      <c r="AT189" s="19" t="s">
        <v>163</v>
      </c>
      <c r="AU189" s="19" t="s">
        <v>80</v>
      </c>
    </row>
    <row r="190" spans="2:51" s="14" customFormat="1" ht="10.2">
      <c r="B190" s="171"/>
      <c r="D190" s="164" t="s">
        <v>170</v>
      </c>
      <c r="E190" s="172" t="s">
        <v>3</v>
      </c>
      <c r="F190" s="173" t="s">
        <v>400</v>
      </c>
      <c r="H190" s="174">
        <v>23.1</v>
      </c>
      <c r="I190" s="175"/>
      <c r="L190" s="171"/>
      <c r="M190" s="176"/>
      <c r="N190" s="177"/>
      <c r="O190" s="177"/>
      <c r="P190" s="177"/>
      <c r="Q190" s="177"/>
      <c r="R190" s="177"/>
      <c r="S190" s="177"/>
      <c r="T190" s="178"/>
      <c r="AT190" s="172" t="s">
        <v>170</v>
      </c>
      <c r="AU190" s="172" t="s">
        <v>80</v>
      </c>
      <c r="AV190" s="14" t="s">
        <v>80</v>
      </c>
      <c r="AW190" s="14" t="s">
        <v>33</v>
      </c>
      <c r="AX190" s="14" t="s">
        <v>72</v>
      </c>
      <c r="AY190" s="172" t="s">
        <v>154</v>
      </c>
    </row>
    <row r="191" spans="2:51" s="14" customFormat="1" ht="10.2">
      <c r="B191" s="171"/>
      <c r="D191" s="164" t="s">
        <v>170</v>
      </c>
      <c r="E191" s="172" t="s">
        <v>3</v>
      </c>
      <c r="F191" s="173" t="s">
        <v>401</v>
      </c>
      <c r="H191" s="174">
        <v>14</v>
      </c>
      <c r="I191" s="175"/>
      <c r="L191" s="171"/>
      <c r="M191" s="176"/>
      <c r="N191" s="177"/>
      <c r="O191" s="177"/>
      <c r="P191" s="177"/>
      <c r="Q191" s="177"/>
      <c r="R191" s="177"/>
      <c r="S191" s="177"/>
      <c r="T191" s="178"/>
      <c r="AT191" s="172" t="s">
        <v>170</v>
      </c>
      <c r="AU191" s="172" t="s">
        <v>80</v>
      </c>
      <c r="AV191" s="14" t="s">
        <v>80</v>
      </c>
      <c r="AW191" s="14" t="s">
        <v>33</v>
      </c>
      <c r="AX191" s="14" t="s">
        <v>72</v>
      </c>
      <c r="AY191" s="172" t="s">
        <v>154</v>
      </c>
    </row>
    <row r="192" spans="2:51" s="15" customFormat="1" ht="10.2">
      <c r="B192" s="179"/>
      <c r="D192" s="164" t="s">
        <v>170</v>
      </c>
      <c r="E192" s="180" t="s">
        <v>3</v>
      </c>
      <c r="F192" s="181" t="s">
        <v>175</v>
      </c>
      <c r="H192" s="182">
        <v>37.1</v>
      </c>
      <c r="I192" s="183"/>
      <c r="L192" s="179"/>
      <c r="M192" s="184"/>
      <c r="N192" s="185"/>
      <c r="O192" s="185"/>
      <c r="P192" s="185"/>
      <c r="Q192" s="185"/>
      <c r="R192" s="185"/>
      <c r="S192" s="185"/>
      <c r="T192" s="186"/>
      <c r="AT192" s="180" t="s">
        <v>170</v>
      </c>
      <c r="AU192" s="180" t="s">
        <v>80</v>
      </c>
      <c r="AV192" s="15" t="s">
        <v>93</v>
      </c>
      <c r="AW192" s="15" t="s">
        <v>33</v>
      </c>
      <c r="AX192" s="15" t="s">
        <v>15</v>
      </c>
      <c r="AY192" s="180" t="s">
        <v>154</v>
      </c>
    </row>
    <row r="193" spans="1:65" s="2" customFormat="1" ht="16.5" customHeight="1">
      <c r="A193" s="34"/>
      <c r="B193" s="144"/>
      <c r="C193" s="192" t="s">
        <v>271</v>
      </c>
      <c r="D193" s="192" t="s">
        <v>402</v>
      </c>
      <c r="E193" s="193" t="s">
        <v>403</v>
      </c>
      <c r="F193" s="194" t="s">
        <v>404</v>
      </c>
      <c r="G193" s="195" t="s">
        <v>405</v>
      </c>
      <c r="H193" s="196">
        <v>0.742</v>
      </c>
      <c r="I193" s="197"/>
      <c r="J193" s="198">
        <f>ROUND(I193*H193,2)</f>
        <v>0</v>
      </c>
      <c r="K193" s="194" t="s">
        <v>161</v>
      </c>
      <c r="L193" s="199"/>
      <c r="M193" s="200" t="s">
        <v>3</v>
      </c>
      <c r="N193" s="201" t="s">
        <v>43</v>
      </c>
      <c r="O193" s="55"/>
      <c r="P193" s="154">
        <f>O193*H193</f>
        <v>0</v>
      </c>
      <c r="Q193" s="154">
        <v>0.001</v>
      </c>
      <c r="R193" s="154">
        <f>Q193*H193</f>
        <v>0.000742</v>
      </c>
      <c r="S193" s="154">
        <v>0</v>
      </c>
      <c r="T193" s="155">
        <f>S193*H193</f>
        <v>0</v>
      </c>
      <c r="U193" s="34"/>
      <c r="V193" s="34"/>
      <c r="W193" s="34"/>
      <c r="X193" s="34"/>
      <c r="Y193" s="34"/>
      <c r="Z193" s="34"/>
      <c r="AA193" s="34"/>
      <c r="AB193" s="34"/>
      <c r="AC193" s="34"/>
      <c r="AD193" s="34"/>
      <c r="AE193" s="34"/>
      <c r="AR193" s="156" t="s">
        <v>113</v>
      </c>
      <c r="AT193" s="156" t="s">
        <v>402</v>
      </c>
      <c r="AU193" s="156" t="s">
        <v>80</v>
      </c>
      <c r="AY193" s="19" t="s">
        <v>154</v>
      </c>
      <c r="BE193" s="157">
        <f>IF(N193="základní",J193,0)</f>
        <v>0</v>
      </c>
      <c r="BF193" s="157">
        <f>IF(N193="snížená",J193,0)</f>
        <v>0</v>
      </c>
      <c r="BG193" s="157">
        <f>IF(N193="zákl. přenesená",J193,0)</f>
        <v>0</v>
      </c>
      <c r="BH193" s="157">
        <f>IF(N193="sníž. přenesená",J193,0)</f>
        <v>0</v>
      </c>
      <c r="BI193" s="157">
        <f>IF(N193="nulová",J193,0)</f>
        <v>0</v>
      </c>
      <c r="BJ193" s="19" t="s">
        <v>15</v>
      </c>
      <c r="BK193" s="157">
        <f>ROUND(I193*H193,2)</f>
        <v>0</v>
      </c>
      <c r="BL193" s="19" t="s">
        <v>93</v>
      </c>
      <c r="BM193" s="156" t="s">
        <v>406</v>
      </c>
    </row>
    <row r="194" spans="2:51" s="14" customFormat="1" ht="10.2">
      <c r="B194" s="171"/>
      <c r="D194" s="164" t="s">
        <v>170</v>
      </c>
      <c r="F194" s="173" t="s">
        <v>407</v>
      </c>
      <c r="H194" s="174">
        <v>0.742</v>
      </c>
      <c r="I194" s="175"/>
      <c r="L194" s="171"/>
      <c r="M194" s="176"/>
      <c r="N194" s="177"/>
      <c r="O194" s="177"/>
      <c r="P194" s="177"/>
      <c r="Q194" s="177"/>
      <c r="R194" s="177"/>
      <c r="S194" s="177"/>
      <c r="T194" s="178"/>
      <c r="AT194" s="172" t="s">
        <v>170</v>
      </c>
      <c r="AU194" s="172" t="s">
        <v>80</v>
      </c>
      <c r="AV194" s="14" t="s">
        <v>80</v>
      </c>
      <c r="AW194" s="14" t="s">
        <v>4</v>
      </c>
      <c r="AX194" s="14" t="s">
        <v>15</v>
      </c>
      <c r="AY194" s="172" t="s">
        <v>154</v>
      </c>
    </row>
    <row r="195" spans="1:65" s="2" customFormat="1" ht="33" customHeight="1">
      <c r="A195" s="34"/>
      <c r="B195" s="144"/>
      <c r="C195" s="145" t="s">
        <v>9</v>
      </c>
      <c r="D195" s="145" t="s">
        <v>157</v>
      </c>
      <c r="E195" s="146" t="s">
        <v>408</v>
      </c>
      <c r="F195" s="147" t="s">
        <v>409</v>
      </c>
      <c r="G195" s="148" t="s">
        <v>206</v>
      </c>
      <c r="H195" s="149">
        <v>2.94</v>
      </c>
      <c r="I195" s="150"/>
      <c r="J195" s="151">
        <f>ROUND(I195*H195,2)</f>
        <v>0</v>
      </c>
      <c r="K195" s="147" t="s">
        <v>161</v>
      </c>
      <c r="L195" s="35"/>
      <c r="M195" s="152" t="s">
        <v>3</v>
      </c>
      <c r="N195" s="153" t="s">
        <v>43</v>
      </c>
      <c r="O195" s="55"/>
      <c r="P195" s="154">
        <f>O195*H195</f>
        <v>0</v>
      </c>
      <c r="Q195" s="154">
        <v>0</v>
      </c>
      <c r="R195" s="154">
        <f>Q195*H195</f>
        <v>0</v>
      </c>
      <c r="S195" s="154">
        <v>0</v>
      </c>
      <c r="T195" s="155">
        <f>S195*H195</f>
        <v>0</v>
      </c>
      <c r="U195" s="34"/>
      <c r="V195" s="34"/>
      <c r="W195" s="34"/>
      <c r="X195" s="34"/>
      <c r="Y195" s="34"/>
      <c r="Z195" s="34"/>
      <c r="AA195" s="34"/>
      <c r="AB195" s="34"/>
      <c r="AC195" s="34"/>
      <c r="AD195" s="34"/>
      <c r="AE195" s="34"/>
      <c r="AR195" s="156" t="s">
        <v>93</v>
      </c>
      <c r="AT195" s="156" t="s">
        <v>157</v>
      </c>
      <c r="AU195" s="156" t="s">
        <v>80</v>
      </c>
      <c r="AY195" s="19" t="s">
        <v>154</v>
      </c>
      <c r="BE195" s="157">
        <f>IF(N195="základní",J195,0)</f>
        <v>0</v>
      </c>
      <c r="BF195" s="157">
        <f>IF(N195="snížená",J195,0)</f>
        <v>0</v>
      </c>
      <c r="BG195" s="157">
        <f>IF(N195="zákl. přenesená",J195,0)</f>
        <v>0</v>
      </c>
      <c r="BH195" s="157">
        <f>IF(N195="sníž. přenesená",J195,0)</f>
        <v>0</v>
      </c>
      <c r="BI195" s="157">
        <f>IF(N195="nulová",J195,0)</f>
        <v>0</v>
      </c>
      <c r="BJ195" s="19" t="s">
        <v>15</v>
      </c>
      <c r="BK195" s="157">
        <f>ROUND(I195*H195,2)</f>
        <v>0</v>
      </c>
      <c r="BL195" s="19" t="s">
        <v>93</v>
      </c>
      <c r="BM195" s="156" t="s">
        <v>410</v>
      </c>
    </row>
    <row r="196" spans="1:47" s="2" customFormat="1" ht="10.2">
      <c r="A196" s="34"/>
      <c r="B196" s="35"/>
      <c r="C196" s="34"/>
      <c r="D196" s="158" t="s">
        <v>163</v>
      </c>
      <c r="E196" s="34"/>
      <c r="F196" s="159" t="s">
        <v>411</v>
      </c>
      <c r="G196" s="34"/>
      <c r="H196" s="34"/>
      <c r="I196" s="160"/>
      <c r="J196" s="34"/>
      <c r="K196" s="34"/>
      <c r="L196" s="35"/>
      <c r="M196" s="161"/>
      <c r="N196" s="162"/>
      <c r="O196" s="55"/>
      <c r="P196" s="55"/>
      <c r="Q196" s="55"/>
      <c r="R196" s="55"/>
      <c r="S196" s="55"/>
      <c r="T196" s="56"/>
      <c r="U196" s="34"/>
      <c r="V196" s="34"/>
      <c r="W196" s="34"/>
      <c r="X196" s="34"/>
      <c r="Y196" s="34"/>
      <c r="Z196" s="34"/>
      <c r="AA196" s="34"/>
      <c r="AB196" s="34"/>
      <c r="AC196" s="34"/>
      <c r="AD196" s="34"/>
      <c r="AE196" s="34"/>
      <c r="AT196" s="19" t="s">
        <v>163</v>
      </c>
      <c r="AU196" s="19" t="s">
        <v>80</v>
      </c>
    </row>
    <row r="197" spans="2:51" s="13" customFormat="1" ht="10.2">
      <c r="B197" s="163"/>
      <c r="D197" s="164" t="s">
        <v>170</v>
      </c>
      <c r="E197" s="165" t="s">
        <v>3</v>
      </c>
      <c r="F197" s="166" t="s">
        <v>334</v>
      </c>
      <c r="H197" s="165" t="s">
        <v>3</v>
      </c>
      <c r="I197" s="167"/>
      <c r="L197" s="163"/>
      <c r="M197" s="168"/>
      <c r="N197" s="169"/>
      <c r="O197" s="169"/>
      <c r="P197" s="169"/>
      <c r="Q197" s="169"/>
      <c r="R197" s="169"/>
      <c r="S197" s="169"/>
      <c r="T197" s="170"/>
      <c r="AT197" s="165" t="s">
        <v>170</v>
      </c>
      <c r="AU197" s="165" t="s">
        <v>80</v>
      </c>
      <c r="AV197" s="13" t="s">
        <v>15</v>
      </c>
      <c r="AW197" s="13" t="s">
        <v>33</v>
      </c>
      <c r="AX197" s="13" t="s">
        <v>72</v>
      </c>
      <c r="AY197" s="165" t="s">
        <v>154</v>
      </c>
    </row>
    <row r="198" spans="2:51" s="14" customFormat="1" ht="10.2">
      <c r="B198" s="171"/>
      <c r="D198" s="164" t="s">
        <v>170</v>
      </c>
      <c r="E198" s="172" t="s">
        <v>3</v>
      </c>
      <c r="F198" s="173" t="s">
        <v>412</v>
      </c>
      <c r="H198" s="174">
        <v>2.94</v>
      </c>
      <c r="I198" s="175"/>
      <c r="L198" s="171"/>
      <c r="M198" s="176"/>
      <c r="N198" s="177"/>
      <c r="O198" s="177"/>
      <c r="P198" s="177"/>
      <c r="Q198" s="177"/>
      <c r="R198" s="177"/>
      <c r="S198" s="177"/>
      <c r="T198" s="178"/>
      <c r="AT198" s="172" t="s">
        <v>170</v>
      </c>
      <c r="AU198" s="172" t="s">
        <v>80</v>
      </c>
      <c r="AV198" s="14" t="s">
        <v>80</v>
      </c>
      <c r="AW198" s="14" t="s">
        <v>33</v>
      </c>
      <c r="AX198" s="14" t="s">
        <v>15</v>
      </c>
      <c r="AY198" s="172" t="s">
        <v>154</v>
      </c>
    </row>
    <row r="199" spans="1:65" s="2" customFormat="1" ht="37.8" customHeight="1">
      <c r="A199" s="34"/>
      <c r="B199" s="144"/>
      <c r="C199" s="145" t="s">
        <v>180</v>
      </c>
      <c r="D199" s="145" t="s">
        <v>157</v>
      </c>
      <c r="E199" s="146" t="s">
        <v>413</v>
      </c>
      <c r="F199" s="147" t="s">
        <v>414</v>
      </c>
      <c r="G199" s="148" t="s">
        <v>206</v>
      </c>
      <c r="H199" s="149">
        <v>688.8</v>
      </c>
      <c r="I199" s="150"/>
      <c r="J199" s="151">
        <f>ROUND(I199*H199,2)</f>
        <v>0</v>
      </c>
      <c r="K199" s="147" t="s">
        <v>3</v>
      </c>
      <c r="L199" s="35"/>
      <c r="M199" s="152" t="s">
        <v>3</v>
      </c>
      <c r="N199" s="153" t="s">
        <v>43</v>
      </c>
      <c r="O199" s="55"/>
      <c r="P199" s="154">
        <f>O199*H199</f>
        <v>0</v>
      </c>
      <c r="Q199" s="154">
        <v>0</v>
      </c>
      <c r="R199" s="154">
        <f>Q199*H199</f>
        <v>0</v>
      </c>
      <c r="S199" s="154">
        <v>0</v>
      </c>
      <c r="T199" s="155">
        <f>S199*H199</f>
        <v>0</v>
      </c>
      <c r="U199" s="34"/>
      <c r="V199" s="34"/>
      <c r="W199" s="34"/>
      <c r="X199" s="34"/>
      <c r="Y199" s="34"/>
      <c r="Z199" s="34"/>
      <c r="AA199" s="34"/>
      <c r="AB199" s="34"/>
      <c r="AC199" s="34"/>
      <c r="AD199" s="34"/>
      <c r="AE199" s="34"/>
      <c r="AR199" s="156" t="s">
        <v>93</v>
      </c>
      <c r="AT199" s="156" t="s">
        <v>157</v>
      </c>
      <c r="AU199" s="156" t="s">
        <v>80</v>
      </c>
      <c r="AY199" s="19" t="s">
        <v>154</v>
      </c>
      <c r="BE199" s="157">
        <f>IF(N199="základní",J199,0)</f>
        <v>0</v>
      </c>
      <c r="BF199" s="157">
        <f>IF(N199="snížená",J199,0)</f>
        <v>0</v>
      </c>
      <c r="BG199" s="157">
        <f>IF(N199="zákl. přenesená",J199,0)</f>
        <v>0</v>
      </c>
      <c r="BH199" s="157">
        <f>IF(N199="sníž. přenesená",J199,0)</f>
        <v>0</v>
      </c>
      <c r="BI199" s="157">
        <f>IF(N199="nulová",J199,0)</f>
        <v>0</v>
      </c>
      <c r="BJ199" s="19" t="s">
        <v>15</v>
      </c>
      <c r="BK199" s="157">
        <f>ROUND(I199*H199,2)</f>
        <v>0</v>
      </c>
      <c r="BL199" s="19" t="s">
        <v>93</v>
      </c>
      <c r="BM199" s="156" t="s">
        <v>415</v>
      </c>
    </row>
    <row r="200" spans="2:51" s="13" customFormat="1" ht="10.2">
      <c r="B200" s="163"/>
      <c r="D200" s="164" t="s">
        <v>170</v>
      </c>
      <c r="E200" s="165" t="s">
        <v>3</v>
      </c>
      <c r="F200" s="166" t="s">
        <v>416</v>
      </c>
      <c r="H200" s="165" t="s">
        <v>3</v>
      </c>
      <c r="I200" s="167"/>
      <c r="L200" s="163"/>
      <c r="M200" s="168"/>
      <c r="N200" s="169"/>
      <c r="O200" s="169"/>
      <c r="P200" s="169"/>
      <c r="Q200" s="169"/>
      <c r="R200" s="169"/>
      <c r="S200" s="169"/>
      <c r="T200" s="170"/>
      <c r="AT200" s="165" t="s">
        <v>170</v>
      </c>
      <c r="AU200" s="165" t="s">
        <v>80</v>
      </c>
      <c r="AV200" s="13" t="s">
        <v>15</v>
      </c>
      <c r="AW200" s="13" t="s">
        <v>33</v>
      </c>
      <c r="AX200" s="13" t="s">
        <v>72</v>
      </c>
      <c r="AY200" s="165" t="s">
        <v>154</v>
      </c>
    </row>
    <row r="201" spans="2:51" s="14" customFormat="1" ht="10.2">
      <c r="B201" s="171"/>
      <c r="D201" s="164" t="s">
        <v>170</v>
      </c>
      <c r="E201" s="172" t="s">
        <v>3</v>
      </c>
      <c r="F201" s="173" t="s">
        <v>417</v>
      </c>
      <c r="H201" s="174">
        <v>688.8</v>
      </c>
      <c r="I201" s="175"/>
      <c r="L201" s="171"/>
      <c r="M201" s="176"/>
      <c r="N201" s="177"/>
      <c r="O201" s="177"/>
      <c r="P201" s="177"/>
      <c r="Q201" s="177"/>
      <c r="R201" s="177"/>
      <c r="S201" s="177"/>
      <c r="T201" s="178"/>
      <c r="AT201" s="172" t="s">
        <v>170</v>
      </c>
      <c r="AU201" s="172" t="s">
        <v>80</v>
      </c>
      <c r="AV201" s="14" t="s">
        <v>80</v>
      </c>
      <c r="AW201" s="14" t="s">
        <v>33</v>
      </c>
      <c r="AX201" s="14" t="s">
        <v>72</v>
      </c>
      <c r="AY201" s="172" t="s">
        <v>154</v>
      </c>
    </row>
    <row r="202" spans="2:51" s="15" customFormat="1" ht="10.2">
      <c r="B202" s="179"/>
      <c r="D202" s="164" t="s">
        <v>170</v>
      </c>
      <c r="E202" s="180" t="s">
        <v>3</v>
      </c>
      <c r="F202" s="181" t="s">
        <v>175</v>
      </c>
      <c r="H202" s="182">
        <v>688.8</v>
      </c>
      <c r="I202" s="183"/>
      <c r="L202" s="179"/>
      <c r="M202" s="184"/>
      <c r="N202" s="185"/>
      <c r="O202" s="185"/>
      <c r="P202" s="185"/>
      <c r="Q202" s="185"/>
      <c r="R202" s="185"/>
      <c r="S202" s="185"/>
      <c r="T202" s="186"/>
      <c r="AT202" s="180" t="s">
        <v>170</v>
      </c>
      <c r="AU202" s="180" t="s">
        <v>80</v>
      </c>
      <c r="AV202" s="15" t="s">
        <v>93</v>
      </c>
      <c r="AW202" s="15" t="s">
        <v>33</v>
      </c>
      <c r="AX202" s="15" t="s">
        <v>15</v>
      </c>
      <c r="AY202" s="180" t="s">
        <v>154</v>
      </c>
    </row>
    <row r="203" spans="1:65" s="2" customFormat="1" ht="33" customHeight="1">
      <c r="A203" s="34"/>
      <c r="B203" s="144"/>
      <c r="C203" s="145" t="s">
        <v>165</v>
      </c>
      <c r="D203" s="145" t="s">
        <v>157</v>
      </c>
      <c r="E203" s="146" t="s">
        <v>418</v>
      </c>
      <c r="F203" s="147" t="s">
        <v>419</v>
      </c>
      <c r="G203" s="148" t="s">
        <v>160</v>
      </c>
      <c r="H203" s="149">
        <v>650.5</v>
      </c>
      <c r="I203" s="150"/>
      <c r="J203" s="151">
        <f>ROUND(I203*H203,2)</f>
        <v>0</v>
      </c>
      <c r="K203" s="147" t="s">
        <v>161</v>
      </c>
      <c r="L203" s="35"/>
      <c r="M203" s="152" t="s">
        <v>3</v>
      </c>
      <c r="N203" s="153" t="s">
        <v>43</v>
      </c>
      <c r="O203" s="55"/>
      <c r="P203" s="154">
        <f>O203*H203</f>
        <v>0</v>
      </c>
      <c r="Q203" s="154">
        <v>0</v>
      </c>
      <c r="R203" s="154">
        <f>Q203*H203</f>
        <v>0</v>
      </c>
      <c r="S203" s="154">
        <v>0</v>
      </c>
      <c r="T203" s="155">
        <f>S203*H203</f>
        <v>0</v>
      </c>
      <c r="U203" s="34"/>
      <c r="V203" s="34"/>
      <c r="W203" s="34"/>
      <c r="X203" s="34"/>
      <c r="Y203" s="34"/>
      <c r="Z203" s="34"/>
      <c r="AA203" s="34"/>
      <c r="AB203" s="34"/>
      <c r="AC203" s="34"/>
      <c r="AD203" s="34"/>
      <c r="AE203" s="34"/>
      <c r="AR203" s="156" t="s">
        <v>93</v>
      </c>
      <c r="AT203" s="156" t="s">
        <v>157</v>
      </c>
      <c r="AU203" s="156" t="s">
        <v>80</v>
      </c>
      <c r="AY203" s="19" t="s">
        <v>154</v>
      </c>
      <c r="BE203" s="157">
        <f>IF(N203="základní",J203,0)</f>
        <v>0</v>
      </c>
      <c r="BF203" s="157">
        <f>IF(N203="snížená",J203,0)</f>
        <v>0</v>
      </c>
      <c r="BG203" s="157">
        <f>IF(N203="zákl. přenesená",J203,0)</f>
        <v>0</v>
      </c>
      <c r="BH203" s="157">
        <f>IF(N203="sníž. přenesená",J203,0)</f>
        <v>0</v>
      </c>
      <c r="BI203" s="157">
        <f>IF(N203="nulová",J203,0)</f>
        <v>0</v>
      </c>
      <c r="BJ203" s="19" t="s">
        <v>15</v>
      </c>
      <c r="BK203" s="157">
        <f>ROUND(I203*H203,2)</f>
        <v>0</v>
      </c>
      <c r="BL203" s="19" t="s">
        <v>93</v>
      </c>
      <c r="BM203" s="156" t="s">
        <v>420</v>
      </c>
    </row>
    <row r="204" spans="1:47" s="2" customFormat="1" ht="10.2">
      <c r="A204" s="34"/>
      <c r="B204" s="35"/>
      <c r="C204" s="34"/>
      <c r="D204" s="158" t="s">
        <v>163</v>
      </c>
      <c r="E204" s="34"/>
      <c r="F204" s="159" t="s">
        <v>421</v>
      </c>
      <c r="G204" s="34"/>
      <c r="H204" s="34"/>
      <c r="I204" s="160"/>
      <c r="J204" s="34"/>
      <c r="K204" s="34"/>
      <c r="L204" s="35"/>
      <c r="M204" s="161"/>
      <c r="N204" s="162"/>
      <c r="O204" s="55"/>
      <c r="P204" s="55"/>
      <c r="Q204" s="55"/>
      <c r="R204" s="55"/>
      <c r="S204" s="55"/>
      <c r="T204" s="56"/>
      <c r="U204" s="34"/>
      <c r="V204" s="34"/>
      <c r="W204" s="34"/>
      <c r="X204" s="34"/>
      <c r="Y204" s="34"/>
      <c r="Z204" s="34"/>
      <c r="AA204" s="34"/>
      <c r="AB204" s="34"/>
      <c r="AC204" s="34"/>
      <c r="AD204" s="34"/>
      <c r="AE204" s="34"/>
      <c r="AT204" s="19" t="s">
        <v>163</v>
      </c>
      <c r="AU204" s="19" t="s">
        <v>80</v>
      </c>
    </row>
    <row r="205" spans="2:51" s="13" customFormat="1" ht="10.2">
      <c r="B205" s="163"/>
      <c r="D205" s="164" t="s">
        <v>170</v>
      </c>
      <c r="E205" s="165" t="s">
        <v>3</v>
      </c>
      <c r="F205" s="166" t="s">
        <v>422</v>
      </c>
      <c r="H205" s="165" t="s">
        <v>3</v>
      </c>
      <c r="I205" s="167"/>
      <c r="L205" s="163"/>
      <c r="M205" s="168"/>
      <c r="N205" s="169"/>
      <c r="O205" s="169"/>
      <c r="P205" s="169"/>
      <c r="Q205" s="169"/>
      <c r="R205" s="169"/>
      <c r="S205" s="169"/>
      <c r="T205" s="170"/>
      <c r="AT205" s="165" t="s">
        <v>170</v>
      </c>
      <c r="AU205" s="165" t="s">
        <v>80</v>
      </c>
      <c r="AV205" s="13" t="s">
        <v>15</v>
      </c>
      <c r="AW205" s="13" t="s">
        <v>33</v>
      </c>
      <c r="AX205" s="13" t="s">
        <v>72</v>
      </c>
      <c r="AY205" s="165" t="s">
        <v>154</v>
      </c>
    </row>
    <row r="206" spans="2:51" s="14" customFormat="1" ht="10.2">
      <c r="B206" s="171"/>
      <c r="D206" s="164" t="s">
        <v>170</v>
      </c>
      <c r="E206" s="172" t="s">
        <v>3</v>
      </c>
      <c r="F206" s="173" t="s">
        <v>423</v>
      </c>
      <c r="H206" s="174">
        <v>381</v>
      </c>
      <c r="I206" s="175"/>
      <c r="L206" s="171"/>
      <c r="M206" s="176"/>
      <c r="N206" s="177"/>
      <c r="O206" s="177"/>
      <c r="P206" s="177"/>
      <c r="Q206" s="177"/>
      <c r="R206" s="177"/>
      <c r="S206" s="177"/>
      <c r="T206" s="178"/>
      <c r="AT206" s="172" t="s">
        <v>170</v>
      </c>
      <c r="AU206" s="172" t="s">
        <v>80</v>
      </c>
      <c r="AV206" s="14" t="s">
        <v>80</v>
      </c>
      <c r="AW206" s="14" t="s">
        <v>33</v>
      </c>
      <c r="AX206" s="14" t="s">
        <v>72</v>
      </c>
      <c r="AY206" s="172" t="s">
        <v>154</v>
      </c>
    </row>
    <row r="207" spans="2:51" s="13" customFormat="1" ht="10.2">
      <c r="B207" s="163"/>
      <c r="D207" s="164" t="s">
        <v>170</v>
      </c>
      <c r="E207" s="165" t="s">
        <v>3</v>
      </c>
      <c r="F207" s="166" t="s">
        <v>424</v>
      </c>
      <c r="H207" s="165" t="s">
        <v>3</v>
      </c>
      <c r="I207" s="167"/>
      <c r="L207" s="163"/>
      <c r="M207" s="168"/>
      <c r="N207" s="169"/>
      <c r="O207" s="169"/>
      <c r="P207" s="169"/>
      <c r="Q207" s="169"/>
      <c r="R207" s="169"/>
      <c r="S207" s="169"/>
      <c r="T207" s="170"/>
      <c r="AT207" s="165" t="s">
        <v>170</v>
      </c>
      <c r="AU207" s="165" t="s">
        <v>80</v>
      </c>
      <c r="AV207" s="13" t="s">
        <v>15</v>
      </c>
      <c r="AW207" s="13" t="s">
        <v>33</v>
      </c>
      <c r="AX207" s="13" t="s">
        <v>72</v>
      </c>
      <c r="AY207" s="165" t="s">
        <v>154</v>
      </c>
    </row>
    <row r="208" spans="2:51" s="14" customFormat="1" ht="10.2">
      <c r="B208" s="171"/>
      <c r="D208" s="164" t="s">
        <v>170</v>
      </c>
      <c r="E208" s="172" t="s">
        <v>3</v>
      </c>
      <c r="F208" s="173" t="s">
        <v>425</v>
      </c>
      <c r="H208" s="174">
        <v>211</v>
      </c>
      <c r="I208" s="175"/>
      <c r="L208" s="171"/>
      <c r="M208" s="176"/>
      <c r="N208" s="177"/>
      <c r="O208" s="177"/>
      <c r="P208" s="177"/>
      <c r="Q208" s="177"/>
      <c r="R208" s="177"/>
      <c r="S208" s="177"/>
      <c r="T208" s="178"/>
      <c r="AT208" s="172" t="s">
        <v>170</v>
      </c>
      <c r="AU208" s="172" t="s">
        <v>80</v>
      </c>
      <c r="AV208" s="14" t="s">
        <v>80</v>
      </c>
      <c r="AW208" s="14" t="s">
        <v>33</v>
      </c>
      <c r="AX208" s="14" t="s">
        <v>72</v>
      </c>
      <c r="AY208" s="172" t="s">
        <v>154</v>
      </c>
    </row>
    <row r="209" spans="2:51" s="13" customFormat="1" ht="10.2">
      <c r="B209" s="163"/>
      <c r="D209" s="164" t="s">
        <v>170</v>
      </c>
      <c r="E209" s="165" t="s">
        <v>3</v>
      </c>
      <c r="F209" s="166" t="s">
        <v>319</v>
      </c>
      <c r="H209" s="165" t="s">
        <v>3</v>
      </c>
      <c r="I209" s="167"/>
      <c r="L209" s="163"/>
      <c r="M209" s="168"/>
      <c r="N209" s="169"/>
      <c r="O209" s="169"/>
      <c r="P209" s="169"/>
      <c r="Q209" s="169"/>
      <c r="R209" s="169"/>
      <c r="S209" s="169"/>
      <c r="T209" s="170"/>
      <c r="AT209" s="165" t="s">
        <v>170</v>
      </c>
      <c r="AU209" s="165" t="s">
        <v>80</v>
      </c>
      <c r="AV209" s="13" t="s">
        <v>15</v>
      </c>
      <c r="AW209" s="13" t="s">
        <v>33</v>
      </c>
      <c r="AX209" s="13" t="s">
        <v>72</v>
      </c>
      <c r="AY209" s="165" t="s">
        <v>154</v>
      </c>
    </row>
    <row r="210" spans="2:51" s="14" customFormat="1" ht="10.2">
      <c r="B210" s="171"/>
      <c r="D210" s="164" t="s">
        <v>170</v>
      </c>
      <c r="E210" s="172" t="s">
        <v>3</v>
      </c>
      <c r="F210" s="173" t="s">
        <v>201</v>
      </c>
      <c r="H210" s="174">
        <v>58.5</v>
      </c>
      <c r="I210" s="175"/>
      <c r="L210" s="171"/>
      <c r="M210" s="176"/>
      <c r="N210" s="177"/>
      <c r="O210" s="177"/>
      <c r="P210" s="177"/>
      <c r="Q210" s="177"/>
      <c r="R210" s="177"/>
      <c r="S210" s="177"/>
      <c r="T210" s="178"/>
      <c r="AT210" s="172" t="s">
        <v>170</v>
      </c>
      <c r="AU210" s="172" t="s">
        <v>80</v>
      </c>
      <c r="AV210" s="14" t="s">
        <v>80</v>
      </c>
      <c r="AW210" s="14" t="s">
        <v>33</v>
      </c>
      <c r="AX210" s="14" t="s">
        <v>72</v>
      </c>
      <c r="AY210" s="172" t="s">
        <v>154</v>
      </c>
    </row>
    <row r="211" spans="2:51" s="15" customFormat="1" ht="10.2">
      <c r="B211" s="179"/>
      <c r="D211" s="164" t="s">
        <v>170</v>
      </c>
      <c r="E211" s="180" t="s">
        <v>3</v>
      </c>
      <c r="F211" s="181" t="s">
        <v>175</v>
      </c>
      <c r="H211" s="182">
        <v>650.5</v>
      </c>
      <c r="I211" s="183"/>
      <c r="L211" s="179"/>
      <c r="M211" s="184"/>
      <c r="N211" s="185"/>
      <c r="O211" s="185"/>
      <c r="P211" s="185"/>
      <c r="Q211" s="185"/>
      <c r="R211" s="185"/>
      <c r="S211" s="185"/>
      <c r="T211" s="186"/>
      <c r="AT211" s="180" t="s">
        <v>170</v>
      </c>
      <c r="AU211" s="180" t="s">
        <v>80</v>
      </c>
      <c r="AV211" s="15" t="s">
        <v>93</v>
      </c>
      <c r="AW211" s="15" t="s">
        <v>33</v>
      </c>
      <c r="AX211" s="15" t="s">
        <v>15</v>
      </c>
      <c r="AY211" s="180" t="s">
        <v>154</v>
      </c>
    </row>
    <row r="212" spans="2:63" s="12" customFormat="1" ht="22.8" customHeight="1">
      <c r="B212" s="131"/>
      <c r="D212" s="132" t="s">
        <v>71</v>
      </c>
      <c r="E212" s="142" t="s">
        <v>80</v>
      </c>
      <c r="F212" s="142" t="s">
        <v>426</v>
      </c>
      <c r="I212" s="134"/>
      <c r="J212" s="143">
        <f>BK212</f>
        <v>0</v>
      </c>
      <c r="L212" s="131"/>
      <c r="M212" s="136"/>
      <c r="N212" s="137"/>
      <c r="O212" s="137"/>
      <c r="P212" s="138">
        <f>SUM(P213:P355)</f>
        <v>0</v>
      </c>
      <c r="Q212" s="137"/>
      <c r="R212" s="138">
        <f>SUM(R213:R355)</f>
        <v>1318.25135222</v>
      </c>
      <c r="S212" s="137"/>
      <c r="T212" s="139">
        <f>SUM(T213:T355)</f>
        <v>0</v>
      </c>
      <c r="AR212" s="132" t="s">
        <v>15</v>
      </c>
      <c r="AT212" s="140" t="s">
        <v>71</v>
      </c>
      <c r="AU212" s="140" t="s">
        <v>15</v>
      </c>
      <c r="AY212" s="132" t="s">
        <v>154</v>
      </c>
      <c r="BK212" s="141">
        <f>SUM(BK213:BK355)</f>
        <v>0</v>
      </c>
    </row>
    <row r="213" spans="1:65" s="2" customFormat="1" ht="37.8" customHeight="1">
      <c r="A213" s="34"/>
      <c r="B213" s="144"/>
      <c r="C213" s="145" t="s">
        <v>156</v>
      </c>
      <c r="D213" s="145" t="s">
        <v>157</v>
      </c>
      <c r="E213" s="146" t="s">
        <v>427</v>
      </c>
      <c r="F213" s="147" t="s">
        <v>428</v>
      </c>
      <c r="G213" s="148" t="s">
        <v>183</v>
      </c>
      <c r="H213" s="149">
        <v>100.8</v>
      </c>
      <c r="I213" s="150"/>
      <c r="J213" s="151">
        <f>ROUND(I213*H213,2)</f>
        <v>0</v>
      </c>
      <c r="K213" s="147" t="s">
        <v>161</v>
      </c>
      <c r="L213" s="35"/>
      <c r="M213" s="152" t="s">
        <v>3</v>
      </c>
      <c r="N213" s="153" t="s">
        <v>43</v>
      </c>
      <c r="O213" s="55"/>
      <c r="P213" s="154">
        <f>O213*H213</f>
        <v>0</v>
      </c>
      <c r="Q213" s="154">
        <v>5E-05</v>
      </c>
      <c r="R213" s="154">
        <f>Q213*H213</f>
        <v>0.00504</v>
      </c>
      <c r="S213" s="154">
        <v>0</v>
      </c>
      <c r="T213" s="155">
        <f>S213*H213</f>
        <v>0</v>
      </c>
      <c r="U213" s="34"/>
      <c r="V213" s="34"/>
      <c r="W213" s="34"/>
      <c r="X213" s="34"/>
      <c r="Y213" s="34"/>
      <c r="Z213" s="34"/>
      <c r="AA213" s="34"/>
      <c r="AB213" s="34"/>
      <c r="AC213" s="34"/>
      <c r="AD213" s="34"/>
      <c r="AE213" s="34"/>
      <c r="AR213" s="156" t="s">
        <v>93</v>
      </c>
      <c r="AT213" s="156" t="s">
        <v>157</v>
      </c>
      <c r="AU213" s="156" t="s">
        <v>80</v>
      </c>
      <c r="AY213" s="19" t="s">
        <v>154</v>
      </c>
      <c r="BE213" s="157">
        <f>IF(N213="základní",J213,0)</f>
        <v>0</v>
      </c>
      <c r="BF213" s="157">
        <f>IF(N213="snížená",J213,0)</f>
        <v>0</v>
      </c>
      <c r="BG213" s="157">
        <f>IF(N213="zákl. přenesená",J213,0)</f>
        <v>0</v>
      </c>
      <c r="BH213" s="157">
        <f>IF(N213="sníž. přenesená",J213,0)</f>
        <v>0</v>
      </c>
      <c r="BI213" s="157">
        <f>IF(N213="nulová",J213,0)</f>
        <v>0</v>
      </c>
      <c r="BJ213" s="19" t="s">
        <v>15</v>
      </c>
      <c r="BK213" s="157">
        <f>ROUND(I213*H213,2)</f>
        <v>0</v>
      </c>
      <c r="BL213" s="19" t="s">
        <v>93</v>
      </c>
      <c r="BM213" s="156" t="s">
        <v>429</v>
      </c>
    </row>
    <row r="214" spans="1:47" s="2" customFormat="1" ht="10.2">
      <c r="A214" s="34"/>
      <c r="B214" s="35"/>
      <c r="C214" s="34"/>
      <c r="D214" s="158" t="s">
        <v>163</v>
      </c>
      <c r="E214" s="34"/>
      <c r="F214" s="159" t="s">
        <v>430</v>
      </c>
      <c r="G214" s="34"/>
      <c r="H214" s="34"/>
      <c r="I214" s="160"/>
      <c r="J214" s="34"/>
      <c r="K214" s="34"/>
      <c r="L214" s="35"/>
      <c r="M214" s="161"/>
      <c r="N214" s="162"/>
      <c r="O214" s="55"/>
      <c r="P214" s="55"/>
      <c r="Q214" s="55"/>
      <c r="R214" s="55"/>
      <c r="S214" s="55"/>
      <c r="T214" s="56"/>
      <c r="U214" s="34"/>
      <c r="V214" s="34"/>
      <c r="W214" s="34"/>
      <c r="X214" s="34"/>
      <c r="Y214" s="34"/>
      <c r="Z214" s="34"/>
      <c r="AA214" s="34"/>
      <c r="AB214" s="34"/>
      <c r="AC214" s="34"/>
      <c r="AD214" s="34"/>
      <c r="AE214" s="34"/>
      <c r="AT214" s="19" t="s">
        <v>163</v>
      </c>
      <c r="AU214" s="19" t="s">
        <v>80</v>
      </c>
    </row>
    <row r="215" spans="2:51" s="13" customFormat="1" ht="10.2">
      <c r="B215" s="163"/>
      <c r="D215" s="164" t="s">
        <v>170</v>
      </c>
      <c r="E215" s="165" t="s">
        <v>3</v>
      </c>
      <c r="F215" s="166" t="s">
        <v>363</v>
      </c>
      <c r="H215" s="165" t="s">
        <v>3</v>
      </c>
      <c r="I215" s="167"/>
      <c r="L215" s="163"/>
      <c r="M215" s="168"/>
      <c r="N215" s="169"/>
      <c r="O215" s="169"/>
      <c r="P215" s="169"/>
      <c r="Q215" s="169"/>
      <c r="R215" s="169"/>
      <c r="S215" s="169"/>
      <c r="T215" s="170"/>
      <c r="AT215" s="165" t="s">
        <v>170</v>
      </c>
      <c r="AU215" s="165" t="s">
        <v>80</v>
      </c>
      <c r="AV215" s="13" t="s">
        <v>15</v>
      </c>
      <c r="AW215" s="13" t="s">
        <v>33</v>
      </c>
      <c r="AX215" s="13" t="s">
        <v>72</v>
      </c>
      <c r="AY215" s="165" t="s">
        <v>154</v>
      </c>
    </row>
    <row r="216" spans="2:51" s="14" customFormat="1" ht="10.2">
      <c r="B216" s="171"/>
      <c r="D216" s="164" t="s">
        <v>170</v>
      </c>
      <c r="E216" s="172" t="s">
        <v>3</v>
      </c>
      <c r="F216" s="173" t="s">
        <v>431</v>
      </c>
      <c r="H216" s="174">
        <v>35</v>
      </c>
      <c r="I216" s="175"/>
      <c r="L216" s="171"/>
      <c r="M216" s="176"/>
      <c r="N216" s="177"/>
      <c r="O216" s="177"/>
      <c r="P216" s="177"/>
      <c r="Q216" s="177"/>
      <c r="R216" s="177"/>
      <c r="S216" s="177"/>
      <c r="T216" s="178"/>
      <c r="AT216" s="172" t="s">
        <v>170</v>
      </c>
      <c r="AU216" s="172" t="s">
        <v>80</v>
      </c>
      <c r="AV216" s="14" t="s">
        <v>80</v>
      </c>
      <c r="AW216" s="14" t="s">
        <v>33</v>
      </c>
      <c r="AX216" s="14" t="s">
        <v>72</v>
      </c>
      <c r="AY216" s="172" t="s">
        <v>154</v>
      </c>
    </row>
    <row r="217" spans="2:51" s="13" customFormat="1" ht="10.2">
      <c r="B217" s="163"/>
      <c r="D217" s="164" t="s">
        <v>170</v>
      </c>
      <c r="E217" s="165" t="s">
        <v>3</v>
      </c>
      <c r="F217" s="166" t="s">
        <v>365</v>
      </c>
      <c r="H217" s="165" t="s">
        <v>3</v>
      </c>
      <c r="I217" s="167"/>
      <c r="L217" s="163"/>
      <c r="M217" s="168"/>
      <c r="N217" s="169"/>
      <c r="O217" s="169"/>
      <c r="P217" s="169"/>
      <c r="Q217" s="169"/>
      <c r="R217" s="169"/>
      <c r="S217" s="169"/>
      <c r="T217" s="170"/>
      <c r="AT217" s="165" t="s">
        <v>170</v>
      </c>
      <c r="AU217" s="165" t="s">
        <v>80</v>
      </c>
      <c r="AV217" s="13" t="s">
        <v>15</v>
      </c>
      <c r="AW217" s="13" t="s">
        <v>33</v>
      </c>
      <c r="AX217" s="13" t="s">
        <v>72</v>
      </c>
      <c r="AY217" s="165" t="s">
        <v>154</v>
      </c>
    </row>
    <row r="218" spans="2:51" s="14" customFormat="1" ht="10.2">
      <c r="B218" s="171"/>
      <c r="D218" s="164" t="s">
        <v>170</v>
      </c>
      <c r="E218" s="172" t="s">
        <v>3</v>
      </c>
      <c r="F218" s="173" t="s">
        <v>432</v>
      </c>
      <c r="H218" s="174">
        <v>51.8</v>
      </c>
      <c r="I218" s="175"/>
      <c r="L218" s="171"/>
      <c r="M218" s="176"/>
      <c r="N218" s="177"/>
      <c r="O218" s="177"/>
      <c r="P218" s="177"/>
      <c r="Q218" s="177"/>
      <c r="R218" s="177"/>
      <c r="S218" s="177"/>
      <c r="T218" s="178"/>
      <c r="AT218" s="172" t="s">
        <v>170</v>
      </c>
      <c r="AU218" s="172" t="s">
        <v>80</v>
      </c>
      <c r="AV218" s="14" t="s">
        <v>80</v>
      </c>
      <c r="AW218" s="14" t="s">
        <v>33</v>
      </c>
      <c r="AX218" s="14" t="s">
        <v>72</v>
      </c>
      <c r="AY218" s="172" t="s">
        <v>154</v>
      </c>
    </row>
    <row r="219" spans="2:51" s="13" customFormat="1" ht="10.2">
      <c r="B219" s="163"/>
      <c r="D219" s="164" t="s">
        <v>170</v>
      </c>
      <c r="E219" s="165" t="s">
        <v>3</v>
      </c>
      <c r="F219" s="166" t="s">
        <v>367</v>
      </c>
      <c r="H219" s="165" t="s">
        <v>3</v>
      </c>
      <c r="I219" s="167"/>
      <c r="L219" s="163"/>
      <c r="M219" s="168"/>
      <c r="N219" s="169"/>
      <c r="O219" s="169"/>
      <c r="P219" s="169"/>
      <c r="Q219" s="169"/>
      <c r="R219" s="169"/>
      <c r="S219" s="169"/>
      <c r="T219" s="170"/>
      <c r="AT219" s="165" t="s">
        <v>170</v>
      </c>
      <c r="AU219" s="165" t="s">
        <v>80</v>
      </c>
      <c r="AV219" s="13" t="s">
        <v>15</v>
      </c>
      <c r="AW219" s="13" t="s">
        <v>33</v>
      </c>
      <c r="AX219" s="13" t="s">
        <v>72</v>
      </c>
      <c r="AY219" s="165" t="s">
        <v>154</v>
      </c>
    </row>
    <row r="220" spans="2:51" s="14" customFormat="1" ht="10.2">
      <c r="B220" s="171"/>
      <c r="D220" s="164" t="s">
        <v>170</v>
      </c>
      <c r="E220" s="172" t="s">
        <v>3</v>
      </c>
      <c r="F220" s="173" t="s">
        <v>433</v>
      </c>
      <c r="H220" s="174">
        <v>14</v>
      </c>
      <c r="I220" s="175"/>
      <c r="L220" s="171"/>
      <c r="M220" s="176"/>
      <c r="N220" s="177"/>
      <c r="O220" s="177"/>
      <c r="P220" s="177"/>
      <c r="Q220" s="177"/>
      <c r="R220" s="177"/>
      <c r="S220" s="177"/>
      <c r="T220" s="178"/>
      <c r="AT220" s="172" t="s">
        <v>170</v>
      </c>
      <c r="AU220" s="172" t="s">
        <v>80</v>
      </c>
      <c r="AV220" s="14" t="s">
        <v>80</v>
      </c>
      <c r="AW220" s="14" t="s">
        <v>33</v>
      </c>
      <c r="AX220" s="14" t="s">
        <v>72</v>
      </c>
      <c r="AY220" s="172" t="s">
        <v>154</v>
      </c>
    </row>
    <row r="221" spans="2:51" s="15" customFormat="1" ht="10.2">
      <c r="B221" s="179"/>
      <c r="D221" s="164" t="s">
        <v>170</v>
      </c>
      <c r="E221" s="180" t="s">
        <v>3</v>
      </c>
      <c r="F221" s="181" t="s">
        <v>175</v>
      </c>
      <c r="H221" s="182">
        <v>100.8</v>
      </c>
      <c r="I221" s="183"/>
      <c r="L221" s="179"/>
      <c r="M221" s="184"/>
      <c r="N221" s="185"/>
      <c r="O221" s="185"/>
      <c r="P221" s="185"/>
      <c r="Q221" s="185"/>
      <c r="R221" s="185"/>
      <c r="S221" s="185"/>
      <c r="T221" s="186"/>
      <c r="AT221" s="180" t="s">
        <v>170</v>
      </c>
      <c r="AU221" s="180" t="s">
        <v>80</v>
      </c>
      <c r="AV221" s="15" t="s">
        <v>93</v>
      </c>
      <c r="AW221" s="15" t="s">
        <v>33</v>
      </c>
      <c r="AX221" s="15" t="s">
        <v>15</v>
      </c>
      <c r="AY221" s="180" t="s">
        <v>154</v>
      </c>
    </row>
    <row r="222" spans="1:65" s="2" customFormat="1" ht="55.5" customHeight="1">
      <c r="A222" s="34"/>
      <c r="B222" s="144"/>
      <c r="C222" s="145" t="s">
        <v>434</v>
      </c>
      <c r="D222" s="145" t="s">
        <v>157</v>
      </c>
      <c r="E222" s="146" t="s">
        <v>435</v>
      </c>
      <c r="F222" s="147" t="s">
        <v>436</v>
      </c>
      <c r="G222" s="148" t="s">
        <v>183</v>
      </c>
      <c r="H222" s="149">
        <v>100.8</v>
      </c>
      <c r="I222" s="150"/>
      <c r="J222" s="151">
        <f>ROUND(I222*H222,2)</f>
        <v>0</v>
      </c>
      <c r="K222" s="147" t="s">
        <v>161</v>
      </c>
      <c r="L222" s="35"/>
      <c r="M222" s="152" t="s">
        <v>3</v>
      </c>
      <c r="N222" s="153" t="s">
        <v>43</v>
      </c>
      <c r="O222" s="55"/>
      <c r="P222" s="154">
        <f>O222*H222</f>
        <v>0</v>
      </c>
      <c r="Q222" s="154">
        <v>0</v>
      </c>
      <c r="R222" s="154">
        <f>Q222*H222</f>
        <v>0</v>
      </c>
      <c r="S222" s="154">
        <v>0</v>
      </c>
      <c r="T222" s="155">
        <f>S222*H222</f>
        <v>0</v>
      </c>
      <c r="U222" s="34"/>
      <c r="V222" s="34"/>
      <c r="W222" s="34"/>
      <c r="X222" s="34"/>
      <c r="Y222" s="34"/>
      <c r="Z222" s="34"/>
      <c r="AA222" s="34"/>
      <c r="AB222" s="34"/>
      <c r="AC222" s="34"/>
      <c r="AD222" s="34"/>
      <c r="AE222" s="34"/>
      <c r="AR222" s="156" t="s">
        <v>93</v>
      </c>
      <c r="AT222" s="156" t="s">
        <v>157</v>
      </c>
      <c r="AU222" s="156" t="s">
        <v>80</v>
      </c>
      <c r="AY222" s="19" t="s">
        <v>154</v>
      </c>
      <c r="BE222" s="157">
        <f>IF(N222="základní",J222,0)</f>
        <v>0</v>
      </c>
      <c r="BF222" s="157">
        <f>IF(N222="snížená",J222,0)</f>
        <v>0</v>
      </c>
      <c r="BG222" s="157">
        <f>IF(N222="zákl. přenesená",J222,0)</f>
        <v>0</v>
      </c>
      <c r="BH222" s="157">
        <f>IF(N222="sníž. přenesená",J222,0)</f>
        <v>0</v>
      </c>
      <c r="BI222" s="157">
        <f>IF(N222="nulová",J222,0)</f>
        <v>0</v>
      </c>
      <c r="BJ222" s="19" t="s">
        <v>15</v>
      </c>
      <c r="BK222" s="157">
        <f>ROUND(I222*H222,2)</f>
        <v>0</v>
      </c>
      <c r="BL222" s="19" t="s">
        <v>93</v>
      </c>
      <c r="BM222" s="156" t="s">
        <v>437</v>
      </c>
    </row>
    <row r="223" spans="1:47" s="2" customFormat="1" ht="10.2">
      <c r="A223" s="34"/>
      <c r="B223" s="35"/>
      <c r="C223" s="34"/>
      <c r="D223" s="158" t="s">
        <v>163</v>
      </c>
      <c r="E223" s="34"/>
      <c r="F223" s="159" t="s">
        <v>438</v>
      </c>
      <c r="G223" s="34"/>
      <c r="H223" s="34"/>
      <c r="I223" s="160"/>
      <c r="J223" s="34"/>
      <c r="K223" s="34"/>
      <c r="L223" s="35"/>
      <c r="M223" s="161"/>
      <c r="N223" s="162"/>
      <c r="O223" s="55"/>
      <c r="P223" s="55"/>
      <c r="Q223" s="55"/>
      <c r="R223" s="55"/>
      <c r="S223" s="55"/>
      <c r="T223" s="56"/>
      <c r="U223" s="34"/>
      <c r="V223" s="34"/>
      <c r="W223" s="34"/>
      <c r="X223" s="34"/>
      <c r="Y223" s="34"/>
      <c r="Z223" s="34"/>
      <c r="AA223" s="34"/>
      <c r="AB223" s="34"/>
      <c r="AC223" s="34"/>
      <c r="AD223" s="34"/>
      <c r="AE223" s="34"/>
      <c r="AT223" s="19" t="s">
        <v>163</v>
      </c>
      <c r="AU223" s="19" t="s">
        <v>80</v>
      </c>
    </row>
    <row r="224" spans="2:51" s="13" customFormat="1" ht="10.2">
      <c r="B224" s="163"/>
      <c r="D224" s="164" t="s">
        <v>170</v>
      </c>
      <c r="E224" s="165" t="s">
        <v>3</v>
      </c>
      <c r="F224" s="166" t="s">
        <v>363</v>
      </c>
      <c r="H224" s="165" t="s">
        <v>3</v>
      </c>
      <c r="I224" s="167"/>
      <c r="L224" s="163"/>
      <c r="M224" s="168"/>
      <c r="N224" s="169"/>
      <c r="O224" s="169"/>
      <c r="P224" s="169"/>
      <c r="Q224" s="169"/>
      <c r="R224" s="169"/>
      <c r="S224" s="169"/>
      <c r="T224" s="170"/>
      <c r="AT224" s="165" t="s">
        <v>170</v>
      </c>
      <c r="AU224" s="165" t="s">
        <v>80</v>
      </c>
      <c r="AV224" s="13" t="s">
        <v>15</v>
      </c>
      <c r="AW224" s="13" t="s">
        <v>33</v>
      </c>
      <c r="AX224" s="13" t="s">
        <v>72</v>
      </c>
      <c r="AY224" s="165" t="s">
        <v>154</v>
      </c>
    </row>
    <row r="225" spans="2:51" s="14" customFormat="1" ht="10.2">
      <c r="B225" s="171"/>
      <c r="D225" s="164" t="s">
        <v>170</v>
      </c>
      <c r="E225" s="172" t="s">
        <v>3</v>
      </c>
      <c r="F225" s="173" t="s">
        <v>431</v>
      </c>
      <c r="H225" s="174">
        <v>35</v>
      </c>
      <c r="I225" s="175"/>
      <c r="L225" s="171"/>
      <c r="M225" s="176"/>
      <c r="N225" s="177"/>
      <c r="O225" s="177"/>
      <c r="P225" s="177"/>
      <c r="Q225" s="177"/>
      <c r="R225" s="177"/>
      <c r="S225" s="177"/>
      <c r="T225" s="178"/>
      <c r="AT225" s="172" t="s">
        <v>170</v>
      </c>
      <c r="AU225" s="172" t="s">
        <v>80</v>
      </c>
      <c r="AV225" s="14" t="s">
        <v>80</v>
      </c>
      <c r="AW225" s="14" t="s">
        <v>33</v>
      </c>
      <c r="AX225" s="14" t="s">
        <v>72</v>
      </c>
      <c r="AY225" s="172" t="s">
        <v>154</v>
      </c>
    </row>
    <row r="226" spans="2:51" s="13" customFormat="1" ht="10.2">
      <c r="B226" s="163"/>
      <c r="D226" s="164" t="s">
        <v>170</v>
      </c>
      <c r="E226" s="165" t="s">
        <v>3</v>
      </c>
      <c r="F226" s="166" t="s">
        <v>365</v>
      </c>
      <c r="H226" s="165" t="s">
        <v>3</v>
      </c>
      <c r="I226" s="167"/>
      <c r="L226" s="163"/>
      <c r="M226" s="168"/>
      <c r="N226" s="169"/>
      <c r="O226" s="169"/>
      <c r="P226" s="169"/>
      <c r="Q226" s="169"/>
      <c r="R226" s="169"/>
      <c r="S226" s="169"/>
      <c r="T226" s="170"/>
      <c r="AT226" s="165" t="s">
        <v>170</v>
      </c>
      <c r="AU226" s="165" t="s">
        <v>80</v>
      </c>
      <c r="AV226" s="13" t="s">
        <v>15</v>
      </c>
      <c r="AW226" s="13" t="s">
        <v>33</v>
      </c>
      <c r="AX226" s="13" t="s">
        <v>72</v>
      </c>
      <c r="AY226" s="165" t="s">
        <v>154</v>
      </c>
    </row>
    <row r="227" spans="2:51" s="14" customFormat="1" ht="10.2">
      <c r="B227" s="171"/>
      <c r="D227" s="164" t="s">
        <v>170</v>
      </c>
      <c r="E227" s="172" t="s">
        <v>3</v>
      </c>
      <c r="F227" s="173" t="s">
        <v>432</v>
      </c>
      <c r="H227" s="174">
        <v>51.8</v>
      </c>
      <c r="I227" s="175"/>
      <c r="L227" s="171"/>
      <c r="M227" s="176"/>
      <c r="N227" s="177"/>
      <c r="O227" s="177"/>
      <c r="P227" s="177"/>
      <c r="Q227" s="177"/>
      <c r="R227" s="177"/>
      <c r="S227" s="177"/>
      <c r="T227" s="178"/>
      <c r="AT227" s="172" t="s">
        <v>170</v>
      </c>
      <c r="AU227" s="172" t="s">
        <v>80</v>
      </c>
      <c r="AV227" s="14" t="s">
        <v>80</v>
      </c>
      <c r="AW227" s="14" t="s">
        <v>33</v>
      </c>
      <c r="AX227" s="14" t="s">
        <v>72</v>
      </c>
      <c r="AY227" s="172" t="s">
        <v>154</v>
      </c>
    </row>
    <row r="228" spans="2:51" s="13" customFormat="1" ht="10.2">
      <c r="B228" s="163"/>
      <c r="D228" s="164" t="s">
        <v>170</v>
      </c>
      <c r="E228" s="165" t="s">
        <v>3</v>
      </c>
      <c r="F228" s="166" t="s">
        <v>367</v>
      </c>
      <c r="H228" s="165" t="s">
        <v>3</v>
      </c>
      <c r="I228" s="167"/>
      <c r="L228" s="163"/>
      <c r="M228" s="168"/>
      <c r="N228" s="169"/>
      <c r="O228" s="169"/>
      <c r="P228" s="169"/>
      <c r="Q228" s="169"/>
      <c r="R228" s="169"/>
      <c r="S228" s="169"/>
      <c r="T228" s="170"/>
      <c r="AT228" s="165" t="s">
        <v>170</v>
      </c>
      <c r="AU228" s="165" t="s">
        <v>80</v>
      </c>
      <c r="AV228" s="13" t="s">
        <v>15</v>
      </c>
      <c r="AW228" s="13" t="s">
        <v>33</v>
      </c>
      <c r="AX228" s="13" t="s">
        <v>72</v>
      </c>
      <c r="AY228" s="165" t="s">
        <v>154</v>
      </c>
    </row>
    <row r="229" spans="2:51" s="14" customFormat="1" ht="10.2">
      <c r="B229" s="171"/>
      <c r="D229" s="164" t="s">
        <v>170</v>
      </c>
      <c r="E229" s="172" t="s">
        <v>3</v>
      </c>
      <c r="F229" s="173" t="s">
        <v>433</v>
      </c>
      <c r="H229" s="174">
        <v>14</v>
      </c>
      <c r="I229" s="175"/>
      <c r="L229" s="171"/>
      <c r="M229" s="176"/>
      <c r="N229" s="177"/>
      <c r="O229" s="177"/>
      <c r="P229" s="177"/>
      <c r="Q229" s="177"/>
      <c r="R229" s="177"/>
      <c r="S229" s="177"/>
      <c r="T229" s="178"/>
      <c r="AT229" s="172" t="s">
        <v>170</v>
      </c>
      <c r="AU229" s="172" t="s">
        <v>80</v>
      </c>
      <c r="AV229" s="14" t="s">
        <v>80</v>
      </c>
      <c r="AW229" s="14" t="s">
        <v>33</v>
      </c>
      <c r="AX229" s="14" t="s">
        <v>72</v>
      </c>
      <c r="AY229" s="172" t="s">
        <v>154</v>
      </c>
    </row>
    <row r="230" spans="2:51" s="15" customFormat="1" ht="10.2">
      <c r="B230" s="179"/>
      <c r="D230" s="164" t="s">
        <v>170</v>
      </c>
      <c r="E230" s="180" t="s">
        <v>3</v>
      </c>
      <c r="F230" s="181" t="s">
        <v>175</v>
      </c>
      <c r="H230" s="182">
        <v>100.8</v>
      </c>
      <c r="I230" s="183"/>
      <c r="L230" s="179"/>
      <c r="M230" s="184"/>
      <c r="N230" s="185"/>
      <c r="O230" s="185"/>
      <c r="P230" s="185"/>
      <c r="Q230" s="185"/>
      <c r="R230" s="185"/>
      <c r="S230" s="185"/>
      <c r="T230" s="186"/>
      <c r="AT230" s="180" t="s">
        <v>170</v>
      </c>
      <c r="AU230" s="180" t="s">
        <v>80</v>
      </c>
      <c r="AV230" s="15" t="s">
        <v>93</v>
      </c>
      <c r="AW230" s="15" t="s">
        <v>33</v>
      </c>
      <c r="AX230" s="15" t="s">
        <v>15</v>
      </c>
      <c r="AY230" s="180" t="s">
        <v>154</v>
      </c>
    </row>
    <row r="231" spans="1:65" s="2" customFormat="1" ht="16.5" customHeight="1">
      <c r="A231" s="34"/>
      <c r="B231" s="144"/>
      <c r="C231" s="192" t="s">
        <v>439</v>
      </c>
      <c r="D231" s="192" t="s">
        <v>402</v>
      </c>
      <c r="E231" s="193" t="s">
        <v>440</v>
      </c>
      <c r="F231" s="194" t="s">
        <v>441</v>
      </c>
      <c r="G231" s="195" t="s">
        <v>206</v>
      </c>
      <c r="H231" s="196">
        <v>29.91</v>
      </c>
      <c r="I231" s="197"/>
      <c r="J231" s="198">
        <f>ROUND(I231*H231,2)</f>
        <v>0</v>
      </c>
      <c r="K231" s="194" t="s">
        <v>3</v>
      </c>
      <c r="L231" s="199"/>
      <c r="M231" s="200" t="s">
        <v>3</v>
      </c>
      <c r="N231" s="201" t="s">
        <v>43</v>
      </c>
      <c r="O231" s="55"/>
      <c r="P231" s="154">
        <f>O231*H231</f>
        <v>0</v>
      </c>
      <c r="Q231" s="154">
        <v>2.429</v>
      </c>
      <c r="R231" s="154">
        <f>Q231*H231</f>
        <v>72.65138999999999</v>
      </c>
      <c r="S231" s="154">
        <v>0</v>
      </c>
      <c r="T231" s="155">
        <f>S231*H231</f>
        <v>0</v>
      </c>
      <c r="U231" s="34"/>
      <c r="V231" s="34"/>
      <c r="W231" s="34"/>
      <c r="X231" s="34"/>
      <c r="Y231" s="34"/>
      <c r="Z231" s="34"/>
      <c r="AA231" s="34"/>
      <c r="AB231" s="34"/>
      <c r="AC231" s="34"/>
      <c r="AD231" s="34"/>
      <c r="AE231" s="34"/>
      <c r="AR231" s="156" t="s">
        <v>113</v>
      </c>
      <c r="AT231" s="156" t="s">
        <v>402</v>
      </c>
      <c r="AU231" s="156" t="s">
        <v>80</v>
      </c>
      <c r="AY231" s="19" t="s">
        <v>154</v>
      </c>
      <c r="BE231" s="157">
        <f>IF(N231="základní",J231,0)</f>
        <v>0</v>
      </c>
      <c r="BF231" s="157">
        <f>IF(N231="snížená",J231,0)</f>
        <v>0</v>
      </c>
      <c r="BG231" s="157">
        <f>IF(N231="zákl. přenesená",J231,0)</f>
        <v>0</v>
      </c>
      <c r="BH231" s="157">
        <f>IF(N231="sníž. přenesená",J231,0)</f>
        <v>0</v>
      </c>
      <c r="BI231" s="157">
        <f>IF(N231="nulová",J231,0)</f>
        <v>0</v>
      </c>
      <c r="BJ231" s="19" t="s">
        <v>15</v>
      </c>
      <c r="BK231" s="157">
        <f>ROUND(I231*H231,2)</f>
        <v>0</v>
      </c>
      <c r="BL231" s="19" t="s">
        <v>93</v>
      </c>
      <c r="BM231" s="156" t="s">
        <v>442</v>
      </c>
    </row>
    <row r="232" spans="2:51" s="13" customFormat="1" ht="10.2">
      <c r="B232" s="163"/>
      <c r="D232" s="164" t="s">
        <v>170</v>
      </c>
      <c r="E232" s="165" t="s">
        <v>3</v>
      </c>
      <c r="F232" s="166" t="s">
        <v>363</v>
      </c>
      <c r="H232" s="165" t="s">
        <v>3</v>
      </c>
      <c r="I232" s="167"/>
      <c r="L232" s="163"/>
      <c r="M232" s="168"/>
      <c r="N232" s="169"/>
      <c r="O232" s="169"/>
      <c r="P232" s="169"/>
      <c r="Q232" s="169"/>
      <c r="R232" s="169"/>
      <c r="S232" s="169"/>
      <c r="T232" s="170"/>
      <c r="AT232" s="165" t="s">
        <v>170</v>
      </c>
      <c r="AU232" s="165" t="s">
        <v>80</v>
      </c>
      <c r="AV232" s="13" t="s">
        <v>15</v>
      </c>
      <c r="AW232" s="13" t="s">
        <v>33</v>
      </c>
      <c r="AX232" s="13" t="s">
        <v>72</v>
      </c>
      <c r="AY232" s="165" t="s">
        <v>154</v>
      </c>
    </row>
    <row r="233" spans="2:51" s="14" customFormat="1" ht="10.2">
      <c r="B233" s="171"/>
      <c r="D233" s="164" t="s">
        <v>170</v>
      </c>
      <c r="E233" s="172" t="s">
        <v>3</v>
      </c>
      <c r="F233" s="173" t="s">
        <v>364</v>
      </c>
      <c r="H233" s="174">
        <v>9.891</v>
      </c>
      <c r="I233" s="175"/>
      <c r="L233" s="171"/>
      <c r="M233" s="176"/>
      <c r="N233" s="177"/>
      <c r="O233" s="177"/>
      <c r="P233" s="177"/>
      <c r="Q233" s="177"/>
      <c r="R233" s="177"/>
      <c r="S233" s="177"/>
      <c r="T233" s="178"/>
      <c r="AT233" s="172" t="s">
        <v>170</v>
      </c>
      <c r="AU233" s="172" t="s">
        <v>80</v>
      </c>
      <c r="AV233" s="14" t="s">
        <v>80</v>
      </c>
      <c r="AW233" s="14" t="s">
        <v>33</v>
      </c>
      <c r="AX233" s="14" t="s">
        <v>72</v>
      </c>
      <c r="AY233" s="172" t="s">
        <v>154</v>
      </c>
    </row>
    <row r="234" spans="2:51" s="13" customFormat="1" ht="10.2">
      <c r="B234" s="163"/>
      <c r="D234" s="164" t="s">
        <v>170</v>
      </c>
      <c r="E234" s="165" t="s">
        <v>3</v>
      </c>
      <c r="F234" s="166" t="s">
        <v>365</v>
      </c>
      <c r="H234" s="165" t="s">
        <v>3</v>
      </c>
      <c r="I234" s="167"/>
      <c r="L234" s="163"/>
      <c r="M234" s="168"/>
      <c r="N234" s="169"/>
      <c r="O234" s="169"/>
      <c r="P234" s="169"/>
      <c r="Q234" s="169"/>
      <c r="R234" s="169"/>
      <c r="S234" s="169"/>
      <c r="T234" s="170"/>
      <c r="AT234" s="165" t="s">
        <v>170</v>
      </c>
      <c r="AU234" s="165" t="s">
        <v>80</v>
      </c>
      <c r="AV234" s="13" t="s">
        <v>15</v>
      </c>
      <c r="AW234" s="13" t="s">
        <v>33</v>
      </c>
      <c r="AX234" s="13" t="s">
        <v>72</v>
      </c>
      <c r="AY234" s="165" t="s">
        <v>154</v>
      </c>
    </row>
    <row r="235" spans="2:51" s="14" customFormat="1" ht="10.2">
      <c r="B235" s="171"/>
      <c r="D235" s="164" t="s">
        <v>170</v>
      </c>
      <c r="E235" s="172" t="s">
        <v>3</v>
      </c>
      <c r="F235" s="173" t="s">
        <v>366</v>
      </c>
      <c r="H235" s="174">
        <v>14.639</v>
      </c>
      <c r="I235" s="175"/>
      <c r="L235" s="171"/>
      <c r="M235" s="176"/>
      <c r="N235" s="177"/>
      <c r="O235" s="177"/>
      <c r="P235" s="177"/>
      <c r="Q235" s="177"/>
      <c r="R235" s="177"/>
      <c r="S235" s="177"/>
      <c r="T235" s="178"/>
      <c r="AT235" s="172" t="s">
        <v>170</v>
      </c>
      <c r="AU235" s="172" t="s">
        <v>80</v>
      </c>
      <c r="AV235" s="14" t="s">
        <v>80</v>
      </c>
      <c r="AW235" s="14" t="s">
        <v>33</v>
      </c>
      <c r="AX235" s="14" t="s">
        <v>72</v>
      </c>
      <c r="AY235" s="172" t="s">
        <v>154</v>
      </c>
    </row>
    <row r="236" spans="2:51" s="13" customFormat="1" ht="10.2">
      <c r="B236" s="163"/>
      <c r="D236" s="164" t="s">
        <v>170</v>
      </c>
      <c r="E236" s="165" t="s">
        <v>3</v>
      </c>
      <c r="F236" s="166" t="s">
        <v>367</v>
      </c>
      <c r="H236" s="165" t="s">
        <v>3</v>
      </c>
      <c r="I236" s="167"/>
      <c r="L236" s="163"/>
      <c r="M236" s="168"/>
      <c r="N236" s="169"/>
      <c r="O236" s="169"/>
      <c r="P236" s="169"/>
      <c r="Q236" s="169"/>
      <c r="R236" s="169"/>
      <c r="S236" s="169"/>
      <c r="T236" s="170"/>
      <c r="AT236" s="165" t="s">
        <v>170</v>
      </c>
      <c r="AU236" s="165" t="s">
        <v>80</v>
      </c>
      <c r="AV236" s="13" t="s">
        <v>15</v>
      </c>
      <c r="AW236" s="13" t="s">
        <v>33</v>
      </c>
      <c r="AX236" s="13" t="s">
        <v>72</v>
      </c>
      <c r="AY236" s="165" t="s">
        <v>154</v>
      </c>
    </row>
    <row r="237" spans="2:51" s="14" customFormat="1" ht="10.2">
      <c r="B237" s="171"/>
      <c r="D237" s="164" t="s">
        <v>170</v>
      </c>
      <c r="E237" s="172" t="s">
        <v>3</v>
      </c>
      <c r="F237" s="173" t="s">
        <v>368</v>
      </c>
      <c r="H237" s="174">
        <v>3.956</v>
      </c>
      <c r="I237" s="175"/>
      <c r="L237" s="171"/>
      <c r="M237" s="176"/>
      <c r="N237" s="177"/>
      <c r="O237" s="177"/>
      <c r="P237" s="177"/>
      <c r="Q237" s="177"/>
      <c r="R237" s="177"/>
      <c r="S237" s="177"/>
      <c r="T237" s="178"/>
      <c r="AT237" s="172" t="s">
        <v>170</v>
      </c>
      <c r="AU237" s="172" t="s">
        <v>80</v>
      </c>
      <c r="AV237" s="14" t="s">
        <v>80</v>
      </c>
      <c r="AW237" s="14" t="s">
        <v>33</v>
      </c>
      <c r="AX237" s="14" t="s">
        <v>72</v>
      </c>
      <c r="AY237" s="172" t="s">
        <v>154</v>
      </c>
    </row>
    <row r="238" spans="2:51" s="15" customFormat="1" ht="10.2">
      <c r="B238" s="179"/>
      <c r="D238" s="164" t="s">
        <v>170</v>
      </c>
      <c r="E238" s="180" t="s">
        <v>3</v>
      </c>
      <c r="F238" s="181" t="s">
        <v>175</v>
      </c>
      <c r="H238" s="182">
        <v>28.486</v>
      </c>
      <c r="I238" s="183"/>
      <c r="L238" s="179"/>
      <c r="M238" s="184"/>
      <c r="N238" s="185"/>
      <c r="O238" s="185"/>
      <c r="P238" s="185"/>
      <c r="Q238" s="185"/>
      <c r="R238" s="185"/>
      <c r="S238" s="185"/>
      <c r="T238" s="186"/>
      <c r="AT238" s="180" t="s">
        <v>170</v>
      </c>
      <c r="AU238" s="180" t="s">
        <v>80</v>
      </c>
      <c r="AV238" s="15" t="s">
        <v>93</v>
      </c>
      <c r="AW238" s="15" t="s">
        <v>33</v>
      </c>
      <c r="AX238" s="15" t="s">
        <v>15</v>
      </c>
      <c r="AY238" s="180" t="s">
        <v>154</v>
      </c>
    </row>
    <row r="239" spans="2:51" s="14" customFormat="1" ht="10.2">
      <c r="B239" s="171"/>
      <c r="D239" s="164" t="s">
        <v>170</v>
      </c>
      <c r="F239" s="173" t="s">
        <v>443</v>
      </c>
      <c r="H239" s="174">
        <v>29.91</v>
      </c>
      <c r="I239" s="175"/>
      <c r="L239" s="171"/>
      <c r="M239" s="176"/>
      <c r="N239" s="177"/>
      <c r="O239" s="177"/>
      <c r="P239" s="177"/>
      <c r="Q239" s="177"/>
      <c r="R239" s="177"/>
      <c r="S239" s="177"/>
      <c r="T239" s="178"/>
      <c r="AT239" s="172" t="s">
        <v>170</v>
      </c>
      <c r="AU239" s="172" t="s">
        <v>80</v>
      </c>
      <c r="AV239" s="14" t="s">
        <v>80</v>
      </c>
      <c r="AW239" s="14" t="s">
        <v>4</v>
      </c>
      <c r="AX239" s="14" t="s">
        <v>15</v>
      </c>
      <c r="AY239" s="172" t="s">
        <v>154</v>
      </c>
    </row>
    <row r="240" spans="1:65" s="2" customFormat="1" ht="21.75" customHeight="1">
      <c r="A240" s="34"/>
      <c r="B240" s="144"/>
      <c r="C240" s="145" t="s">
        <v>8</v>
      </c>
      <c r="D240" s="145" t="s">
        <v>157</v>
      </c>
      <c r="E240" s="146" t="s">
        <v>444</v>
      </c>
      <c r="F240" s="147" t="s">
        <v>445</v>
      </c>
      <c r="G240" s="148" t="s">
        <v>244</v>
      </c>
      <c r="H240" s="149">
        <v>1.609</v>
      </c>
      <c r="I240" s="150"/>
      <c r="J240" s="151">
        <f>ROUND(I240*H240,2)</f>
        <v>0</v>
      </c>
      <c r="K240" s="147" t="s">
        <v>161</v>
      </c>
      <c r="L240" s="35"/>
      <c r="M240" s="152" t="s">
        <v>3</v>
      </c>
      <c r="N240" s="153" t="s">
        <v>43</v>
      </c>
      <c r="O240" s="55"/>
      <c r="P240" s="154">
        <f>O240*H240</f>
        <v>0</v>
      </c>
      <c r="Q240" s="154">
        <v>1.11381</v>
      </c>
      <c r="R240" s="154">
        <f>Q240*H240</f>
        <v>1.79212029</v>
      </c>
      <c r="S240" s="154">
        <v>0</v>
      </c>
      <c r="T240" s="155">
        <f>S240*H240</f>
        <v>0</v>
      </c>
      <c r="U240" s="34"/>
      <c r="V240" s="34"/>
      <c r="W240" s="34"/>
      <c r="X240" s="34"/>
      <c r="Y240" s="34"/>
      <c r="Z240" s="34"/>
      <c r="AA240" s="34"/>
      <c r="AB240" s="34"/>
      <c r="AC240" s="34"/>
      <c r="AD240" s="34"/>
      <c r="AE240" s="34"/>
      <c r="AR240" s="156" t="s">
        <v>93</v>
      </c>
      <c r="AT240" s="156" t="s">
        <v>157</v>
      </c>
      <c r="AU240" s="156" t="s">
        <v>80</v>
      </c>
      <c r="AY240" s="19" t="s">
        <v>154</v>
      </c>
      <c r="BE240" s="157">
        <f>IF(N240="základní",J240,0)</f>
        <v>0</v>
      </c>
      <c r="BF240" s="157">
        <f>IF(N240="snížená",J240,0)</f>
        <v>0</v>
      </c>
      <c r="BG240" s="157">
        <f>IF(N240="zákl. přenesená",J240,0)</f>
        <v>0</v>
      </c>
      <c r="BH240" s="157">
        <f>IF(N240="sníž. přenesená",J240,0)</f>
        <v>0</v>
      </c>
      <c r="BI240" s="157">
        <f>IF(N240="nulová",J240,0)</f>
        <v>0</v>
      </c>
      <c r="BJ240" s="19" t="s">
        <v>15</v>
      </c>
      <c r="BK240" s="157">
        <f>ROUND(I240*H240,2)</f>
        <v>0</v>
      </c>
      <c r="BL240" s="19" t="s">
        <v>93</v>
      </c>
      <c r="BM240" s="156" t="s">
        <v>446</v>
      </c>
    </row>
    <row r="241" spans="1:47" s="2" customFormat="1" ht="10.2">
      <c r="A241" s="34"/>
      <c r="B241" s="35"/>
      <c r="C241" s="34"/>
      <c r="D241" s="158" t="s">
        <v>163</v>
      </c>
      <c r="E241" s="34"/>
      <c r="F241" s="159" t="s">
        <v>447</v>
      </c>
      <c r="G241" s="34"/>
      <c r="H241" s="34"/>
      <c r="I241" s="160"/>
      <c r="J241" s="34"/>
      <c r="K241" s="34"/>
      <c r="L241" s="35"/>
      <c r="M241" s="161"/>
      <c r="N241" s="162"/>
      <c r="O241" s="55"/>
      <c r="P241" s="55"/>
      <c r="Q241" s="55"/>
      <c r="R241" s="55"/>
      <c r="S241" s="55"/>
      <c r="T241" s="56"/>
      <c r="U241" s="34"/>
      <c r="V241" s="34"/>
      <c r="W241" s="34"/>
      <c r="X241" s="34"/>
      <c r="Y241" s="34"/>
      <c r="Z241" s="34"/>
      <c r="AA241" s="34"/>
      <c r="AB241" s="34"/>
      <c r="AC241" s="34"/>
      <c r="AD241" s="34"/>
      <c r="AE241" s="34"/>
      <c r="AT241" s="19" t="s">
        <v>163</v>
      </c>
      <c r="AU241" s="19" t="s">
        <v>80</v>
      </c>
    </row>
    <row r="242" spans="2:51" s="14" customFormat="1" ht="10.2">
      <c r="B242" s="171"/>
      <c r="D242" s="164" t="s">
        <v>170</v>
      </c>
      <c r="E242" s="172" t="s">
        <v>3</v>
      </c>
      <c r="F242" s="173" t="s">
        <v>448</v>
      </c>
      <c r="H242" s="174">
        <v>0.741</v>
      </c>
      <c r="I242" s="175"/>
      <c r="L242" s="171"/>
      <c r="M242" s="176"/>
      <c r="N242" s="177"/>
      <c r="O242" s="177"/>
      <c r="P242" s="177"/>
      <c r="Q242" s="177"/>
      <c r="R242" s="177"/>
      <c r="S242" s="177"/>
      <c r="T242" s="178"/>
      <c r="AT242" s="172" t="s">
        <v>170</v>
      </c>
      <c r="AU242" s="172" t="s">
        <v>80</v>
      </c>
      <c r="AV242" s="14" t="s">
        <v>80</v>
      </c>
      <c r="AW242" s="14" t="s">
        <v>33</v>
      </c>
      <c r="AX242" s="14" t="s">
        <v>72</v>
      </c>
      <c r="AY242" s="172" t="s">
        <v>154</v>
      </c>
    </row>
    <row r="243" spans="2:51" s="14" customFormat="1" ht="10.2">
      <c r="B243" s="171"/>
      <c r="D243" s="164" t="s">
        <v>170</v>
      </c>
      <c r="E243" s="172" t="s">
        <v>3</v>
      </c>
      <c r="F243" s="173" t="s">
        <v>449</v>
      </c>
      <c r="H243" s="174">
        <v>0.749</v>
      </c>
      <c r="I243" s="175"/>
      <c r="L243" s="171"/>
      <c r="M243" s="176"/>
      <c r="N243" s="177"/>
      <c r="O243" s="177"/>
      <c r="P243" s="177"/>
      <c r="Q243" s="177"/>
      <c r="R243" s="177"/>
      <c r="S243" s="177"/>
      <c r="T243" s="178"/>
      <c r="AT243" s="172" t="s">
        <v>170</v>
      </c>
      <c r="AU243" s="172" t="s">
        <v>80</v>
      </c>
      <c r="AV243" s="14" t="s">
        <v>80</v>
      </c>
      <c r="AW243" s="14" t="s">
        <v>33</v>
      </c>
      <c r="AX243" s="14" t="s">
        <v>72</v>
      </c>
      <c r="AY243" s="172" t="s">
        <v>154</v>
      </c>
    </row>
    <row r="244" spans="2:51" s="15" customFormat="1" ht="10.2">
      <c r="B244" s="179"/>
      <c r="D244" s="164" t="s">
        <v>170</v>
      </c>
      <c r="E244" s="180" t="s">
        <v>3</v>
      </c>
      <c r="F244" s="181" t="s">
        <v>175</v>
      </c>
      <c r="H244" s="182">
        <v>1.49</v>
      </c>
      <c r="I244" s="183"/>
      <c r="L244" s="179"/>
      <c r="M244" s="184"/>
      <c r="N244" s="185"/>
      <c r="O244" s="185"/>
      <c r="P244" s="185"/>
      <c r="Q244" s="185"/>
      <c r="R244" s="185"/>
      <c r="S244" s="185"/>
      <c r="T244" s="186"/>
      <c r="AT244" s="180" t="s">
        <v>170</v>
      </c>
      <c r="AU244" s="180" t="s">
        <v>80</v>
      </c>
      <c r="AV244" s="15" t="s">
        <v>93</v>
      </c>
      <c r="AW244" s="15" t="s">
        <v>33</v>
      </c>
      <c r="AX244" s="15" t="s">
        <v>15</v>
      </c>
      <c r="AY244" s="180" t="s">
        <v>154</v>
      </c>
    </row>
    <row r="245" spans="2:51" s="14" customFormat="1" ht="10.2">
      <c r="B245" s="171"/>
      <c r="D245" s="164" t="s">
        <v>170</v>
      </c>
      <c r="F245" s="173" t="s">
        <v>450</v>
      </c>
      <c r="H245" s="174">
        <v>1.609</v>
      </c>
      <c r="I245" s="175"/>
      <c r="L245" s="171"/>
      <c r="M245" s="176"/>
      <c r="N245" s="177"/>
      <c r="O245" s="177"/>
      <c r="P245" s="177"/>
      <c r="Q245" s="177"/>
      <c r="R245" s="177"/>
      <c r="S245" s="177"/>
      <c r="T245" s="178"/>
      <c r="AT245" s="172" t="s">
        <v>170</v>
      </c>
      <c r="AU245" s="172" t="s">
        <v>80</v>
      </c>
      <c r="AV245" s="14" t="s">
        <v>80</v>
      </c>
      <c r="AW245" s="14" t="s">
        <v>4</v>
      </c>
      <c r="AX245" s="14" t="s">
        <v>15</v>
      </c>
      <c r="AY245" s="172" t="s">
        <v>154</v>
      </c>
    </row>
    <row r="246" spans="1:65" s="2" customFormat="1" ht="37.8" customHeight="1">
      <c r="A246" s="34"/>
      <c r="B246" s="144"/>
      <c r="C246" s="145" t="s">
        <v>451</v>
      </c>
      <c r="D246" s="145" t="s">
        <v>157</v>
      </c>
      <c r="E246" s="146" t="s">
        <v>452</v>
      </c>
      <c r="F246" s="147" t="s">
        <v>453</v>
      </c>
      <c r="G246" s="148" t="s">
        <v>206</v>
      </c>
      <c r="H246" s="149">
        <v>50.368</v>
      </c>
      <c r="I246" s="150"/>
      <c r="J246" s="151">
        <f>ROUND(I246*H246,2)</f>
        <v>0</v>
      </c>
      <c r="K246" s="147" t="s">
        <v>161</v>
      </c>
      <c r="L246" s="35"/>
      <c r="M246" s="152" t="s">
        <v>3</v>
      </c>
      <c r="N246" s="153" t="s">
        <v>43</v>
      </c>
      <c r="O246" s="55"/>
      <c r="P246" s="154">
        <f>O246*H246</f>
        <v>0</v>
      </c>
      <c r="Q246" s="154">
        <v>2.16</v>
      </c>
      <c r="R246" s="154">
        <f>Q246*H246</f>
        <v>108.79488</v>
      </c>
      <c r="S246" s="154">
        <v>0</v>
      </c>
      <c r="T246" s="155">
        <f>S246*H246</f>
        <v>0</v>
      </c>
      <c r="U246" s="34"/>
      <c r="V246" s="34"/>
      <c r="W246" s="34"/>
      <c r="X246" s="34"/>
      <c r="Y246" s="34"/>
      <c r="Z246" s="34"/>
      <c r="AA246" s="34"/>
      <c r="AB246" s="34"/>
      <c r="AC246" s="34"/>
      <c r="AD246" s="34"/>
      <c r="AE246" s="34"/>
      <c r="AR246" s="156" t="s">
        <v>93</v>
      </c>
      <c r="AT246" s="156" t="s">
        <v>157</v>
      </c>
      <c r="AU246" s="156" t="s">
        <v>80</v>
      </c>
      <c r="AY246" s="19" t="s">
        <v>154</v>
      </c>
      <c r="BE246" s="157">
        <f>IF(N246="základní",J246,0)</f>
        <v>0</v>
      </c>
      <c r="BF246" s="157">
        <f>IF(N246="snížená",J246,0)</f>
        <v>0</v>
      </c>
      <c r="BG246" s="157">
        <f>IF(N246="zákl. přenesená",J246,0)</f>
        <v>0</v>
      </c>
      <c r="BH246" s="157">
        <f>IF(N246="sníž. přenesená",J246,0)</f>
        <v>0</v>
      </c>
      <c r="BI246" s="157">
        <f>IF(N246="nulová",J246,0)</f>
        <v>0</v>
      </c>
      <c r="BJ246" s="19" t="s">
        <v>15</v>
      </c>
      <c r="BK246" s="157">
        <f>ROUND(I246*H246,2)</f>
        <v>0</v>
      </c>
      <c r="BL246" s="19" t="s">
        <v>93</v>
      </c>
      <c r="BM246" s="156" t="s">
        <v>454</v>
      </c>
    </row>
    <row r="247" spans="1:47" s="2" customFormat="1" ht="10.2">
      <c r="A247" s="34"/>
      <c r="B247" s="35"/>
      <c r="C247" s="34"/>
      <c r="D247" s="158" t="s">
        <v>163</v>
      </c>
      <c r="E247" s="34"/>
      <c r="F247" s="159" t="s">
        <v>455</v>
      </c>
      <c r="G247" s="34"/>
      <c r="H247" s="34"/>
      <c r="I247" s="160"/>
      <c r="J247" s="34"/>
      <c r="K247" s="34"/>
      <c r="L247" s="35"/>
      <c r="M247" s="161"/>
      <c r="N247" s="162"/>
      <c r="O247" s="55"/>
      <c r="P247" s="55"/>
      <c r="Q247" s="55"/>
      <c r="R247" s="55"/>
      <c r="S247" s="55"/>
      <c r="T247" s="56"/>
      <c r="U247" s="34"/>
      <c r="V247" s="34"/>
      <c r="W247" s="34"/>
      <c r="X247" s="34"/>
      <c r="Y247" s="34"/>
      <c r="Z247" s="34"/>
      <c r="AA247" s="34"/>
      <c r="AB247" s="34"/>
      <c r="AC247" s="34"/>
      <c r="AD247" s="34"/>
      <c r="AE247" s="34"/>
      <c r="AT247" s="19" t="s">
        <v>163</v>
      </c>
      <c r="AU247" s="19" t="s">
        <v>80</v>
      </c>
    </row>
    <row r="248" spans="2:51" s="13" customFormat="1" ht="10.2">
      <c r="B248" s="163"/>
      <c r="D248" s="164" t="s">
        <v>170</v>
      </c>
      <c r="E248" s="165" t="s">
        <v>3</v>
      </c>
      <c r="F248" s="166" t="s">
        <v>416</v>
      </c>
      <c r="H248" s="165" t="s">
        <v>3</v>
      </c>
      <c r="I248" s="167"/>
      <c r="L248" s="163"/>
      <c r="M248" s="168"/>
      <c r="N248" s="169"/>
      <c r="O248" s="169"/>
      <c r="P248" s="169"/>
      <c r="Q248" s="169"/>
      <c r="R248" s="169"/>
      <c r="S248" s="169"/>
      <c r="T248" s="170"/>
      <c r="AT248" s="165" t="s">
        <v>170</v>
      </c>
      <c r="AU248" s="165" t="s">
        <v>80</v>
      </c>
      <c r="AV248" s="13" t="s">
        <v>15</v>
      </c>
      <c r="AW248" s="13" t="s">
        <v>33</v>
      </c>
      <c r="AX248" s="13" t="s">
        <v>72</v>
      </c>
      <c r="AY248" s="165" t="s">
        <v>154</v>
      </c>
    </row>
    <row r="249" spans="2:51" s="14" customFormat="1" ht="10.2">
      <c r="B249" s="171"/>
      <c r="D249" s="164" t="s">
        <v>170</v>
      </c>
      <c r="E249" s="172" t="s">
        <v>3</v>
      </c>
      <c r="F249" s="173" t="s">
        <v>456</v>
      </c>
      <c r="H249" s="174">
        <v>50.8</v>
      </c>
      <c r="I249" s="175"/>
      <c r="L249" s="171"/>
      <c r="M249" s="176"/>
      <c r="N249" s="177"/>
      <c r="O249" s="177"/>
      <c r="P249" s="177"/>
      <c r="Q249" s="177"/>
      <c r="R249" s="177"/>
      <c r="S249" s="177"/>
      <c r="T249" s="178"/>
      <c r="AT249" s="172" t="s">
        <v>170</v>
      </c>
      <c r="AU249" s="172" t="s">
        <v>80</v>
      </c>
      <c r="AV249" s="14" t="s">
        <v>80</v>
      </c>
      <c r="AW249" s="14" t="s">
        <v>33</v>
      </c>
      <c r="AX249" s="14" t="s">
        <v>72</v>
      </c>
      <c r="AY249" s="172" t="s">
        <v>154</v>
      </c>
    </row>
    <row r="250" spans="2:51" s="14" customFormat="1" ht="10.2">
      <c r="B250" s="171"/>
      <c r="D250" s="164" t="s">
        <v>170</v>
      </c>
      <c r="E250" s="172" t="s">
        <v>3</v>
      </c>
      <c r="F250" s="173" t="s">
        <v>457</v>
      </c>
      <c r="H250" s="174">
        <v>-0.432</v>
      </c>
      <c r="I250" s="175"/>
      <c r="L250" s="171"/>
      <c r="M250" s="176"/>
      <c r="N250" s="177"/>
      <c r="O250" s="177"/>
      <c r="P250" s="177"/>
      <c r="Q250" s="177"/>
      <c r="R250" s="177"/>
      <c r="S250" s="177"/>
      <c r="T250" s="178"/>
      <c r="AT250" s="172" t="s">
        <v>170</v>
      </c>
      <c r="AU250" s="172" t="s">
        <v>80</v>
      </c>
      <c r="AV250" s="14" t="s">
        <v>80</v>
      </c>
      <c r="AW250" s="14" t="s">
        <v>33</v>
      </c>
      <c r="AX250" s="14" t="s">
        <v>72</v>
      </c>
      <c r="AY250" s="172" t="s">
        <v>154</v>
      </c>
    </row>
    <row r="251" spans="2:51" s="15" customFormat="1" ht="10.2">
      <c r="B251" s="179"/>
      <c r="D251" s="164" t="s">
        <v>170</v>
      </c>
      <c r="E251" s="180" t="s">
        <v>3</v>
      </c>
      <c r="F251" s="181" t="s">
        <v>175</v>
      </c>
      <c r="H251" s="182">
        <v>50.368</v>
      </c>
      <c r="I251" s="183"/>
      <c r="L251" s="179"/>
      <c r="M251" s="184"/>
      <c r="N251" s="185"/>
      <c r="O251" s="185"/>
      <c r="P251" s="185"/>
      <c r="Q251" s="185"/>
      <c r="R251" s="185"/>
      <c r="S251" s="185"/>
      <c r="T251" s="186"/>
      <c r="AT251" s="180" t="s">
        <v>170</v>
      </c>
      <c r="AU251" s="180" t="s">
        <v>80</v>
      </c>
      <c r="AV251" s="15" t="s">
        <v>93</v>
      </c>
      <c r="AW251" s="15" t="s">
        <v>33</v>
      </c>
      <c r="AX251" s="15" t="s">
        <v>15</v>
      </c>
      <c r="AY251" s="180" t="s">
        <v>154</v>
      </c>
    </row>
    <row r="252" spans="1:65" s="2" customFormat="1" ht="24.15" customHeight="1">
      <c r="A252" s="34"/>
      <c r="B252" s="144"/>
      <c r="C252" s="145" t="s">
        <v>458</v>
      </c>
      <c r="D252" s="145" t="s">
        <v>157</v>
      </c>
      <c r="E252" s="146" t="s">
        <v>459</v>
      </c>
      <c r="F252" s="147" t="s">
        <v>460</v>
      </c>
      <c r="G252" s="148" t="s">
        <v>206</v>
      </c>
      <c r="H252" s="149">
        <v>50.368</v>
      </c>
      <c r="I252" s="150"/>
      <c r="J252" s="151">
        <f>ROUND(I252*H252,2)</f>
        <v>0</v>
      </c>
      <c r="K252" s="147" t="s">
        <v>161</v>
      </c>
      <c r="L252" s="35"/>
      <c r="M252" s="152" t="s">
        <v>3</v>
      </c>
      <c r="N252" s="153" t="s">
        <v>43</v>
      </c>
      <c r="O252" s="55"/>
      <c r="P252" s="154">
        <f>O252*H252</f>
        <v>0</v>
      </c>
      <c r="Q252" s="154">
        <v>2.50187</v>
      </c>
      <c r="R252" s="154">
        <f>Q252*H252</f>
        <v>126.01418815999999</v>
      </c>
      <c r="S252" s="154">
        <v>0</v>
      </c>
      <c r="T252" s="155">
        <f>S252*H252</f>
        <v>0</v>
      </c>
      <c r="U252" s="34"/>
      <c r="V252" s="34"/>
      <c r="W252" s="34"/>
      <c r="X252" s="34"/>
      <c r="Y252" s="34"/>
      <c r="Z252" s="34"/>
      <c r="AA252" s="34"/>
      <c r="AB252" s="34"/>
      <c r="AC252" s="34"/>
      <c r="AD252" s="34"/>
      <c r="AE252" s="34"/>
      <c r="AR252" s="156" t="s">
        <v>93</v>
      </c>
      <c r="AT252" s="156" t="s">
        <v>157</v>
      </c>
      <c r="AU252" s="156" t="s">
        <v>80</v>
      </c>
      <c r="AY252" s="19" t="s">
        <v>154</v>
      </c>
      <c r="BE252" s="157">
        <f>IF(N252="základní",J252,0)</f>
        <v>0</v>
      </c>
      <c r="BF252" s="157">
        <f>IF(N252="snížená",J252,0)</f>
        <v>0</v>
      </c>
      <c r="BG252" s="157">
        <f>IF(N252="zákl. přenesená",J252,0)</f>
        <v>0</v>
      </c>
      <c r="BH252" s="157">
        <f>IF(N252="sníž. přenesená",J252,0)</f>
        <v>0</v>
      </c>
      <c r="BI252" s="157">
        <f>IF(N252="nulová",J252,0)</f>
        <v>0</v>
      </c>
      <c r="BJ252" s="19" t="s">
        <v>15</v>
      </c>
      <c r="BK252" s="157">
        <f>ROUND(I252*H252,2)</f>
        <v>0</v>
      </c>
      <c r="BL252" s="19" t="s">
        <v>93</v>
      </c>
      <c r="BM252" s="156" t="s">
        <v>461</v>
      </c>
    </row>
    <row r="253" spans="1:47" s="2" customFormat="1" ht="10.2">
      <c r="A253" s="34"/>
      <c r="B253" s="35"/>
      <c r="C253" s="34"/>
      <c r="D253" s="158" t="s">
        <v>163</v>
      </c>
      <c r="E253" s="34"/>
      <c r="F253" s="159" t="s">
        <v>462</v>
      </c>
      <c r="G253" s="34"/>
      <c r="H253" s="34"/>
      <c r="I253" s="160"/>
      <c r="J253" s="34"/>
      <c r="K253" s="34"/>
      <c r="L253" s="35"/>
      <c r="M253" s="161"/>
      <c r="N253" s="162"/>
      <c r="O253" s="55"/>
      <c r="P253" s="55"/>
      <c r="Q253" s="55"/>
      <c r="R253" s="55"/>
      <c r="S253" s="55"/>
      <c r="T253" s="56"/>
      <c r="U253" s="34"/>
      <c r="V253" s="34"/>
      <c r="W253" s="34"/>
      <c r="X253" s="34"/>
      <c r="Y253" s="34"/>
      <c r="Z253" s="34"/>
      <c r="AA253" s="34"/>
      <c r="AB253" s="34"/>
      <c r="AC253" s="34"/>
      <c r="AD253" s="34"/>
      <c r="AE253" s="34"/>
      <c r="AT253" s="19" t="s">
        <v>163</v>
      </c>
      <c r="AU253" s="19" t="s">
        <v>80</v>
      </c>
    </row>
    <row r="254" spans="2:51" s="13" customFormat="1" ht="10.2">
      <c r="B254" s="163"/>
      <c r="D254" s="164" t="s">
        <v>170</v>
      </c>
      <c r="E254" s="165" t="s">
        <v>3</v>
      </c>
      <c r="F254" s="166" t="s">
        <v>416</v>
      </c>
      <c r="H254" s="165" t="s">
        <v>3</v>
      </c>
      <c r="I254" s="167"/>
      <c r="L254" s="163"/>
      <c r="M254" s="168"/>
      <c r="N254" s="169"/>
      <c r="O254" s="169"/>
      <c r="P254" s="169"/>
      <c r="Q254" s="169"/>
      <c r="R254" s="169"/>
      <c r="S254" s="169"/>
      <c r="T254" s="170"/>
      <c r="AT254" s="165" t="s">
        <v>170</v>
      </c>
      <c r="AU254" s="165" t="s">
        <v>80</v>
      </c>
      <c r="AV254" s="13" t="s">
        <v>15</v>
      </c>
      <c r="AW254" s="13" t="s">
        <v>33</v>
      </c>
      <c r="AX254" s="13" t="s">
        <v>72</v>
      </c>
      <c r="AY254" s="165" t="s">
        <v>154</v>
      </c>
    </row>
    <row r="255" spans="2:51" s="14" customFormat="1" ht="10.2">
      <c r="B255" s="171"/>
      <c r="D255" s="164" t="s">
        <v>170</v>
      </c>
      <c r="E255" s="172" t="s">
        <v>3</v>
      </c>
      <c r="F255" s="173" t="s">
        <v>456</v>
      </c>
      <c r="H255" s="174">
        <v>50.8</v>
      </c>
      <c r="I255" s="175"/>
      <c r="L255" s="171"/>
      <c r="M255" s="176"/>
      <c r="N255" s="177"/>
      <c r="O255" s="177"/>
      <c r="P255" s="177"/>
      <c r="Q255" s="177"/>
      <c r="R255" s="177"/>
      <c r="S255" s="177"/>
      <c r="T255" s="178"/>
      <c r="AT255" s="172" t="s">
        <v>170</v>
      </c>
      <c r="AU255" s="172" t="s">
        <v>80</v>
      </c>
      <c r="AV255" s="14" t="s">
        <v>80</v>
      </c>
      <c r="AW255" s="14" t="s">
        <v>33</v>
      </c>
      <c r="AX255" s="14" t="s">
        <v>72</v>
      </c>
      <c r="AY255" s="172" t="s">
        <v>154</v>
      </c>
    </row>
    <row r="256" spans="2:51" s="14" customFormat="1" ht="10.2">
      <c r="B256" s="171"/>
      <c r="D256" s="164" t="s">
        <v>170</v>
      </c>
      <c r="E256" s="172" t="s">
        <v>3</v>
      </c>
      <c r="F256" s="173" t="s">
        <v>457</v>
      </c>
      <c r="H256" s="174">
        <v>-0.432</v>
      </c>
      <c r="I256" s="175"/>
      <c r="L256" s="171"/>
      <c r="M256" s="176"/>
      <c r="N256" s="177"/>
      <c r="O256" s="177"/>
      <c r="P256" s="177"/>
      <c r="Q256" s="177"/>
      <c r="R256" s="177"/>
      <c r="S256" s="177"/>
      <c r="T256" s="178"/>
      <c r="AT256" s="172" t="s">
        <v>170</v>
      </c>
      <c r="AU256" s="172" t="s">
        <v>80</v>
      </c>
      <c r="AV256" s="14" t="s">
        <v>80</v>
      </c>
      <c r="AW256" s="14" t="s">
        <v>33</v>
      </c>
      <c r="AX256" s="14" t="s">
        <v>72</v>
      </c>
      <c r="AY256" s="172" t="s">
        <v>154</v>
      </c>
    </row>
    <row r="257" spans="2:51" s="15" customFormat="1" ht="10.2">
      <c r="B257" s="179"/>
      <c r="D257" s="164" t="s">
        <v>170</v>
      </c>
      <c r="E257" s="180" t="s">
        <v>3</v>
      </c>
      <c r="F257" s="181" t="s">
        <v>175</v>
      </c>
      <c r="H257" s="182">
        <v>50.368</v>
      </c>
      <c r="I257" s="183"/>
      <c r="L257" s="179"/>
      <c r="M257" s="184"/>
      <c r="N257" s="185"/>
      <c r="O257" s="185"/>
      <c r="P257" s="185"/>
      <c r="Q257" s="185"/>
      <c r="R257" s="185"/>
      <c r="S257" s="185"/>
      <c r="T257" s="186"/>
      <c r="AT257" s="180" t="s">
        <v>170</v>
      </c>
      <c r="AU257" s="180" t="s">
        <v>80</v>
      </c>
      <c r="AV257" s="15" t="s">
        <v>93</v>
      </c>
      <c r="AW257" s="15" t="s">
        <v>33</v>
      </c>
      <c r="AX257" s="15" t="s">
        <v>15</v>
      </c>
      <c r="AY257" s="180" t="s">
        <v>154</v>
      </c>
    </row>
    <row r="258" spans="1:65" s="2" customFormat="1" ht="33" customHeight="1">
      <c r="A258" s="34"/>
      <c r="B258" s="144"/>
      <c r="C258" s="145" t="s">
        <v>463</v>
      </c>
      <c r="D258" s="145" t="s">
        <v>157</v>
      </c>
      <c r="E258" s="146" t="s">
        <v>464</v>
      </c>
      <c r="F258" s="147" t="s">
        <v>465</v>
      </c>
      <c r="G258" s="148" t="s">
        <v>206</v>
      </c>
      <c r="H258" s="149">
        <v>137.45</v>
      </c>
      <c r="I258" s="150"/>
      <c r="J258" s="151">
        <f>ROUND(I258*H258,2)</f>
        <v>0</v>
      </c>
      <c r="K258" s="147" t="s">
        <v>161</v>
      </c>
      <c r="L258" s="35"/>
      <c r="M258" s="152" t="s">
        <v>3</v>
      </c>
      <c r="N258" s="153" t="s">
        <v>43</v>
      </c>
      <c r="O258" s="55"/>
      <c r="P258" s="154">
        <f>O258*H258</f>
        <v>0</v>
      </c>
      <c r="Q258" s="154">
        <v>2.50187</v>
      </c>
      <c r="R258" s="154">
        <f>Q258*H258</f>
        <v>343.8820314999999</v>
      </c>
      <c r="S258" s="154">
        <v>0</v>
      </c>
      <c r="T258" s="155">
        <f>S258*H258</f>
        <v>0</v>
      </c>
      <c r="U258" s="34"/>
      <c r="V258" s="34"/>
      <c r="W258" s="34"/>
      <c r="X258" s="34"/>
      <c r="Y258" s="34"/>
      <c r="Z258" s="34"/>
      <c r="AA258" s="34"/>
      <c r="AB258" s="34"/>
      <c r="AC258" s="34"/>
      <c r="AD258" s="34"/>
      <c r="AE258" s="34"/>
      <c r="AR258" s="156" t="s">
        <v>93</v>
      </c>
      <c r="AT258" s="156" t="s">
        <v>157</v>
      </c>
      <c r="AU258" s="156" t="s">
        <v>80</v>
      </c>
      <c r="AY258" s="19" t="s">
        <v>154</v>
      </c>
      <c r="BE258" s="157">
        <f>IF(N258="základní",J258,0)</f>
        <v>0</v>
      </c>
      <c r="BF258" s="157">
        <f>IF(N258="snížená",J258,0)</f>
        <v>0</v>
      </c>
      <c r="BG258" s="157">
        <f>IF(N258="zákl. přenesená",J258,0)</f>
        <v>0</v>
      </c>
      <c r="BH258" s="157">
        <f>IF(N258="sníž. přenesená",J258,0)</f>
        <v>0</v>
      </c>
      <c r="BI258" s="157">
        <f>IF(N258="nulová",J258,0)</f>
        <v>0</v>
      </c>
      <c r="BJ258" s="19" t="s">
        <v>15</v>
      </c>
      <c r="BK258" s="157">
        <f>ROUND(I258*H258,2)</f>
        <v>0</v>
      </c>
      <c r="BL258" s="19" t="s">
        <v>93</v>
      </c>
      <c r="BM258" s="156" t="s">
        <v>466</v>
      </c>
    </row>
    <row r="259" spans="1:47" s="2" customFormat="1" ht="10.2">
      <c r="A259" s="34"/>
      <c r="B259" s="35"/>
      <c r="C259" s="34"/>
      <c r="D259" s="158" t="s">
        <v>163</v>
      </c>
      <c r="E259" s="34"/>
      <c r="F259" s="159" t="s">
        <v>467</v>
      </c>
      <c r="G259" s="34"/>
      <c r="H259" s="34"/>
      <c r="I259" s="160"/>
      <c r="J259" s="34"/>
      <c r="K259" s="34"/>
      <c r="L259" s="35"/>
      <c r="M259" s="161"/>
      <c r="N259" s="162"/>
      <c r="O259" s="55"/>
      <c r="P259" s="55"/>
      <c r="Q259" s="55"/>
      <c r="R259" s="55"/>
      <c r="S259" s="55"/>
      <c r="T259" s="56"/>
      <c r="U259" s="34"/>
      <c r="V259" s="34"/>
      <c r="W259" s="34"/>
      <c r="X259" s="34"/>
      <c r="Y259" s="34"/>
      <c r="Z259" s="34"/>
      <c r="AA259" s="34"/>
      <c r="AB259" s="34"/>
      <c r="AC259" s="34"/>
      <c r="AD259" s="34"/>
      <c r="AE259" s="34"/>
      <c r="AT259" s="19" t="s">
        <v>163</v>
      </c>
      <c r="AU259" s="19" t="s">
        <v>80</v>
      </c>
    </row>
    <row r="260" spans="2:51" s="13" customFormat="1" ht="10.2">
      <c r="B260" s="163"/>
      <c r="D260" s="164" t="s">
        <v>170</v>
      </c>
      <c r="E260" s="165" t="s">
        <v>3</v>
      </c>
      <c r="F260" s="166" t="s">
        <v>422</v>
      </c>
      <c r="H260" s="165" t="s">
        <v>3</v>
      </c>
      <c r="I260" s="167"/>
      <c r="L260" s="163"/>
      <c r="M260" s="168"/>
      <c r="N260" s="169"/>
      <c r="O260" s="169"/>
      <c r="P260" s="169"/>
      <c r="Q260" s="169"/>
      <c r="R260" s="169"/>
      <c r="S260" s="169"/>
      <c r="T260" s="170"/>
      <c r="AT260" s="165" t="s">
        <v>170</v>
      </c>
      <c r="AU260" s="165" t="s">
        <v>80</v>
      </c>
      <c r="AV260" s="13" t="s">
        <v>15</v>
      </c>
      <c r="AW260" s="13" t="s">
        <v>33</v>
      </c>
      <c r="AX260" s="13" t="s">
        <v>72</v>
      </c>
      <c r="AY260" s="165" t="s">
        <v>154</v>
      </c>
    </row>
    <row r="261" spans="2:51" s="14" customFormat="1" ht="10.2">
      <c r="B261" s="171"/>
      <c r="D261" s="164" t="s">
        <v>170</v>
      </c>
      <c r="E261" s="172" t="s">
        <v>3</v>
      </c>
      <c r="F261" s="173" t="s">
        <v>468</v>
      </c>
      <c r="H261" s="174">
        <v>95.25</v>
      </c>
      <c r="I261" s="175"/>
      <c r="L261" s="171"/>
      <c r="M261" s="176"/>
      <c r="N261" s="177"/>
      <c r="O261" s="177"/>
      <c r="P261" s="177"/>
      <c r="Q261" s="177"/>
      <c r="R261" s="177"/>
      <c r="S261" s="177"/>
      <c r="T261" s="178"/>
      <c r="AT261" s="172" t="s">
        <v>170</v>
      </c>
      <c r="AU261" s="172" t="s">
        <v>80</v>
      </c>
      <c r="AV261" s="14" t="s">
        <v>80</v>
      </c>
      <c r="AW261" s="14" t="s">
        <v>33</v>
      </c>
      <c r="AX261" s="14" t="s">
        <v>72</v>
      </c>
      <c r="AY261" s="172" t="s">
        <v>154</v>
      </c>
    </row>
    <row r="262" spans="2:51" s="13" customFormat="1" ht="10.2">
      <c r="B262" s="163"/>
      <c r="D262" s="164" t="s">
        <v>170</v>
      </c>
      <c r="E262" s="165" t="s">
        <v>3</v>
      </c>
      <c r="F262" s="166" t="s">
        <v>424</v>
      </c>
      <c r="H262" s="165" t="s">
        <v>3</v>
      </c>
      <c r="I262" s="167"/>
      <c r="L262" s="163"/>
      <c r="M262" s="168"/>
      <c r="N262" s="169"/>
      <c r="O262" s="169"/>
      <c r="P262" s="169"/>
      <c r="Q262" s="169"/>
      <c r="R262" s="169"/>
      <c r="S262" s="169"/>
      <c r="T262" s="170"/>
      <c r="AT262" s="165" t="s">
        <v>170</v>
      </c>
      <c r="AU262" s="165" t="s">
        <v>80</v>
      </c>
      <c r="AV262" s="13" t="s">
        <v>15</v>
      </c>
      <c r="AW262" s="13" t="s">
        <v>33</v>
      </c>
      <c r="AX262" s="13" t="s">
        <v>72</v>
      </c>
      <c r="AY262" s="165" t="s">
        <v>154</v>
      </c>
    </row>
    <row r="263" spans="2:51" s="14" customFormat="1" ht="10.2">
      <c r="B263" s="171"/>
      <c r="D263" s="164" t="s">
        <v>170</v>
      </c>
      <c r="E263" s="172" t="s">
        <v>3</v>
      </c>
      <c r="F263" s="173" t="s">
        <v>469</v>
      </c>
      <c r="H263" s="174">
        <v>42.2</v>
      </c>
      <c r="I263" s="175"/>
      <c r="L263" s="171"/>
      <c r="M263" s="176"/>
      <c r="N263" s="177"/>
      <c r="O263" s="177"/>
      <c r="P263" s="177"/>
      <c r="Q263" s="177"/>
      <c r="R263" s="177"/>
      <c r="S263" s="177"/>
      <c r="T263" s="178"/>
      <c r="AT263" s="172" t="s">
        <v>170</v>
      </c>
      <c r="AU263" s="172" t="s">
        <v>80</v>
      </c>
      <c r="AV263" s="14" t="s">
        <v>80</v>
      </c>
      <c r="AW263" s="14" t="s">
        <v>33</v>
      </c>
      <c r="AX263" s="14" t="s">
        <v>72</v>
      </c>
      <c r="AY263" s="172" t="s">
        <v>154</v>
      </c>
    </row>
    <row r="264" spans="2:51" s="15" customFormat="1" ht="10.2">
      <c r="B264" s="179"/>
      <c r="D264" s="164" t="s">
        <v>170</v>
      </c>
      <c r="E264" s="180" t="s">
        <v>3</v>
      </c>
      <c r="F264" s="181" t="s">
        <v>175</v>
      </c>
      <c r="H264" s="182">
        <v>137.45</v>
      </c>
      <c r="I264" s="183"/>
      <c r="L264" s="179"/>
      <c r="M264" s="184"/>
      <c r="N264" s="185"/>
      <c r="O264" s="185"/>
      <c r="P264" s="185"/>
      <c r="Q264" s="185"/>
      <c r="R264" s="185"/>
      <c r="S264" s="185"/>
      <c r="T264" s="186"/>
      <c r="AT264" s="180" t="s">
        <v>170</v>
      </c>
      <c r="AU264" s="180" t="s">
        <v>80</v>
      </c>
      <c r="AV264" s="15" t="s">
        <v>93</v>
      </c>
      <c r="AW264" s="15" t="s">
        <v>33</v>
      </c>
      <c r="AX264" s="15" t="s">
        <v>15</v>
      </c>
      <c r="AY264" s="180" t="s">
        <v>154</v>
      </c>
    </row>
    <row r="265" spans="1:65" s="2" customFormat="1" ht="16.5" customHeight="1">
      <c r="A265" s="34"/>
      <c r="B265" s="144"/>
      <c r="C265" s="145" t="s">
        <v>470</v>
      </c>
      <c r="D265" s="145" t="s">
        <v>157</v>
      </c>
      <c r="E265" s="146" t="s">
        <v>471</v>
      </c>
      <c r="F265" s="147" t="s">
        <v>472</v>
      </c>
      <c r="G265" s="148" t="s">
        <v>160</v>
      </c>
      <c r="H265" s="149">
        <v>50.6</v>
      </c>
      <c r="I265" s="150"/>
      <c r="J265" s="151">
        <f>ROUND(I265*H265,2)</f>
        <v>0</v>
      </c>
      <c r="K265" s="147" t="s">
        <v>161</v>
      </c>
      <c r="L265" s="35"/>
      <c r="M265" s="152" t="s">
        <v>3</v>
      </c>
      <c r="N265" s="153" t="s">
        <v>43</v>
      </c>
      <c r="O265" s="55"/>
      <c r="P265" s="154">
        <f>O265*H265</f>
        <v>0</v>
      </c>
      <c r="Q265" s="154">
        <v>0.00247</v>
      </c>
      <c r="R265" s="154">
        <f>Q265*H265</f>
        <v>0.124982</v>
      </c>
      <c r="S265" s="154">
        <v>0</v>
      </c>
      <c r="T265" s="155">
        <f>S265*H265</f>
        <v>0</v>
      </c>
      <c r="U265" s="34"/>
      <c r="V265" s="34"/>
      <c r="W265" s="34"/>
      <c r="X265" s="34"/>
      <c r="Y265" s="34"/>
      <c r="Z265" s="34"/>
      <c r="AA265" s="34"/>
      <c r="AB265" s="34"/>
      <c r="AC265" s="34"/>
      <c r="AD265" s="34"/>
      <c r="AE265" s="34"/>
      <c r="AR265" s="156" t="s">
        <v>93</v>
      </c>
      <c r="AT265" s="156" t="s">
        <v>157</v>
      </c>
      <c r="AU265" s="156" t="s">
        <v>80</v>
      </c>
      <c r="AY265" s="19" t="s">
        <v>154</v>
      </c>
      <c r="BE265" s="157">
        <f>IF(N265="základní",J265,0)</f>
        <v>0</v>
      </c>
      <c r="BF265" s="157">
        <f>IF(N265="snížená",J265,0)</f>
        <v>0</v>
      </c>
      <c r="BG265" s="157">
        <f>IF(N265="zákl. přenesená",J265,0)</f>
        <v>0</v>
      </c>
      <c r="BH265" s="157">
        <f>IF(N265="sníž. přenesená",J265,0)</f>
        <v>0</v>
      </c>
      <c r="BI265" s="157">
        <f>IF(N265="nulová",J265,0)</f>
        <v>0</v>
      </c>
      <c r="BJ265" s="19" t="s">
        <v>15</v>
      </c>
      <c r="BK265" s="157">
        <f>ROUND(I265*H265,2)</f>
        <v>0</v>
      </c>
      <c r="BL265" s="19" t="s">
        <v>93</v>
      </c>
      <c r="BM265" s="156" t="s">
        <v>473</v>
      </c>
    </row>
    <row r="266" spans="1:47" s="2" customFormat="1" ht="10.2">
      <c r="A266" s="34"/>
      <c r="B266" s="35"/>
      <c r="C266" s="34"/>
      <c r="D266" s="158" t="s">
        <v>163</v>
      </c>
      <c r="E266" s="34"/>
      <c r="F266" s="159" t="s">
        <v>474</v>
      </c>
      <c r="G266" s="34"/>
      <c r="H266" s="34"/>
      <c r="I266" s="160"/>
      <c r="J266" s="34"/>
      <c r="K266" s="34"/>
      <c r="L266" s="35"/>
      <c r="M266" s="161"/>
      <c r="N266" s="162"/>
      <c r="O266" s="55"/>
      <c r="P266" s="55"/>
      <c r="Q266" s="55"/>
      <c r="R266" s="55"/>
      <c r="S266" s="55"/>
      <c r="T266" s="56"/>
      <c r="U266" s="34"/>
      <c r="V266" s="34"/>
      <c r="W266" s="34"/>
      <c r="X266" s="34"/>
      <c r="Y266" s="34"/>
      <c r="Z266" s="34"/>
      <c r="AA266" s="34"/>
      <c r="AB266" s="34"/>
      <c r="AC266" s="34"/>
      <c r="AD266" s="34"/>
      <c r="AE266" s="34"/>
      <c r="AT266" s="19" t="s">
        <v>163</v>
      </c>
      <c r="AU266" s="19" t="s">
        <v>80</v>
      </c>
    </row>
    <row r="267" spans="2:51" s="13" customFormat="1" ht="10.2">
      <c r="B267" s="163"/>
      <c r="D267" s="164" t="s">
        <v>170</v>
      </c>
      <c r="E267" s="165" t="s">
        <v>3</v>
      </c>
      <c r="F267" s="166" t="s">
        <v>475</v>
      </c>
      <c r="H267" s="165" t="s">
        <v>3</v>
      </c>
      <c r="I267" s="167"/>
      <c r="L267" s="163"/>
      <c r="M267" s="168"/>
      <c r="N267" s="169"/>
      <c r="O267" s="169"/>
      <c r="P267" s="169"/>
      <c r="Q267" s="169"/>
      <c r="R267" s="169"/>
      <c r="S267" s="169"/>
      <c r="T267" s="170"/>
      <c r="AT267" s="165" t="s">
        <v>170</v>
      </c>
      <c r="AU267" s="165" t="s">
        <v>80</v>
      </c>
      <c r="AV267" s="13" t="s">
        <v>15</v>
      </c>
      <c r="AW267" s="13" t="s">
        <v>33</v>
      </c>
      <c r="AX267" s="13" t="s">
        <v>72</v>
      </c>
      <c r="AY267" s="165" t="s">
        <v>154</v>
      </c>
    </row>
    <row r="268" spans="2:51" s="14" customFormat="1" ht="10.2">
      <c r="B268" s="171"/>
      <c r="D268" s="164" t="s">
        <v>170</v>
      </c>
      <c r="E268" s="172" t="s">
        <v>3</v>
      </c>
      <c r="F268" s="173" t="s">
        <v>476</v>
      </c>
      <c r="H268" s="174">
        <v>23.6</v>
      </c>
      <c r="I268" s="175"/>
      <c r="L268" s="171"/>
      <c r="M268" s="176"/>
      <c r="N268" s="177"/>
      <c r="O268" s="177"/>
      <c r="P268" s="177"/>
      <c r="Q268" s="177"/>
      <c r="R268" s="177"/>
      <c r="S268" s="177"/>
      <c r="T268" s="178"/>
      <c r="AT268" s="172" t="s">
        <v>170</v>
      </c>
      <c r="AU268" s="172" t="s">
        <v>80</v>
      </c>
      <c r="AV268" s="14" t="s">
        <v>80</v>
      </c>
      <c r="AW268" s="14" t="s">
        <v>33</v>
      </c>
      <c r="AX268" s="14" t="s">
        <v>72</v>
      </c>
      <c r="AY268" s="172" t="s">
        <v>154</v>
      </c>
    </row>
    <row r="269" spans="2:51" s="13" customFormat="1" ht="10.2">
      <c r="B269" s="163"/>
      <c r="D269" s="164" t="s">
        <v>170</v>
      </c>
      <c r="E269" s="165" t="s">
        <v>3</v>
      </c>
      <c r="F269" s="166" t="s">
        <v>424</v>
      </c>
      <c r="H269" s="165" t="s">
        <v>3</v>
      </c>
      <c r="I269" s="167"/>
      <c r="L269" s="163"/>
      <c r="M269" s="168"/>
      <c r="N269" s="169"/>
      <c r="O269" s="169"/>
      <c r="P269" s="169"/>
      <c r="Q269" s="169"/>
      <c r="R269" s="169"/>
      <c r="S269" s="169"/>
      <c r="T269" s="170"/>
      <c r="AT269" s="165" t="s">
        <v>170</v>
      </c>
      <c r="AU269" s="165" t="s">
        <v>80</v>
      </c>
      <c r="AV269" s="13" t="s">
        <v>15</v>
      </c>
      <c r="AW269" s="13" t="s">
        <v>33</v>
      </c>
      <c r="AX269" s="13" t="s">
        <v>72</v>
      </c>
      <c r="AY269" s="165" t="s">
        <v>154</v>
      </c>
    </row>
    <row r="270" spans="2:51" s="14" customFormat="1" ht="10.2">
      <c r="B270" s="171"/>
      <c r="D270" s="164" t="s">
        <v>170</v>
      </c>
      <c r="E270" s="172" t="s">
        <v>3</v>
      </c>
      <c r="F270" s="173" t="s">
        <v>477</v>
      </c>
      <c r="H270" s="174">
        <v>27</v>
      </c>
      <c r="I270" s="175"/>
      <c r="L270" s="171"/>
      <c r="M270" s="176"/>
      <c r="N270" s="177"/>
      <c r="O270" s="177"/>
      <c r="P270" s="177"/>
      <c r="Q270" s="177"/>
      <c r="R270" s="177"/>
      <c r="S270" s="177"/>
      <c r="T270" s="178"/>
      <c r="AT270" s="172" t="s">
        <v>170</v>
      </c>
      <c r="AU270" s="172" t="s">
        <v>80</v>
      </c>
      <c r="AV270" s="14" t="s">
        <v>80</v>
      </c>
      <c r="AW270" s="14" t="s">
        <v>33</v>
      </c>
      <c r="AX270" s="14" t="s">
        <v>72</v>
      </c>
      <c r="AY270" s="172" t="s">
        <v>154</v>
      </c>
    </row>
    <row r="271" spans="2:51" s="15" customFormat="1" ht="10.2">
      <c r="B271" s="179"/>
      <c r="D271" s="164" t="s">
        <v>170</v>
      </c>
      <c r="E271" s="180" t="s">
        <v>3</v>
      </c>
      <c r="F271" s="181" t="s">
        <v>175</v>
      </c>
      <c r="H271" s="182">
        <v>50.6</v>
      </c>
      <c r="I271" s="183"/>
      <c r="L271" s="179"/>
      <c r="M271" s="184"/>
      <c r="N271" s="185"/>
      <c r="O271" s="185"/>
      <c r="P271" s="185"/>
      <c r="Q271" s="185"/>
      <c r="R271" s="185"/>
      <c r="S271" s="185"/>
      <c r="T271" s="186"/>
      <c r="AT271" s="180" t="s">
        <v>170</v>
      </c>
      <c r="AU271" s="180" t="s">
        <v>80</v>
      </c>
      <c r="AV271" s="15" t="s">
        <v>93</v>
      </c>
      <c r="AW271" s="15" t="s">
        <v>33</v>
      </c>
      <c r="AX271" s="15" t="s">
        <v>15</v>
      </c>
      <c r="AY271" s="180" t="s">
        <v>154</v>
      </c>
    </row>
    <row r="272" spans="1:65" s="2" customFormat="1" ht="16.5" customHeight="1">
      <c r="A272" s="34"/>
      <c r="B272" s="144"/>
      <c r="C272" s="145" t="s">
        <v>478</v>
      </c>
      <c r="D272" s="145" t="s">
        <v>157</v>
      </c>
      <c r="E272" s="146" t="s">
        <v>479</v>
      </c>
      <c r="F272" s="147" t="s">
        <v>480</v>
      </c>
      <c r="G272" s="148" t="s">
        <v>160</v>
      </c>
      <c r="H272" s="149">
        <v>50.6</v>
      </c>
      <c r="I272" s="150"/>
      <c r="J272" s="151">
        <f>ROUND(I272*H272,2)</f>
        <v>0</v>
      </c>
      <c r="K272" s="147" t="s">
        <v>161</v>
      </c>
      <c r="L272" s="35"/>
      <c r="M272" s="152" t="s">
        <v>3</v>
      </c>
      <c r="N272" s="153" t="s">
        <v>43</v>
      </c>
      <c r="O272" s="55"/>
      <c r="P272" s="154">
        <f>O272*H272</f>
        <v>0</v>
      </c>
      <c r="Q272" s="154">
        <v>0</v>
      </c>
      <c r="R272" s="154">
        <f>Q272*H272</f>
        <v>0</v>
      </c>
      <c r="S272" s="154">
        <v>0</v>
      </c>
      <c r="T272" s="155">
        <f>S272*H272</f>
        <v>0</v>
      </c>
      <c r="U272" s="34"/>
      <c r="V272" s="34"/>
      <c r="W272" s="34"/>
      <c r="X272" s="34"/>
      <c r="Y272" s="34"/>
      <c r="Z272" s="34"/>
      <c r="AA272" s="34"/>
      <c r="AB272" s="34"/>
      <c r="AC272" s="34"/>
      <c r="AD272" s="34"/>
      <c r="AE272" s="34"/>
      <c r="AR272" s="156" t="s">
        <v>93</v>
      </c>
      <c r="AT272" s="156" t="s">
        <v>157</v>
      </c>
      <c r="AU272" s="156" t="s">
        <v>80</v>
      </c>
      <c r="AY272" s="19" t="s">
        <v>154</v>
      </c>
      <c r="BE272" s="157">
        <f>IF(N272="základní",J272,0)</f>
        <v>0</v>
      </c>
      <c r="BF272" s="157">
        <f>IF(N272="snížená",J272,0)</f>
        <v>0</v>
      </c>
      <c r="BG272" s="157">
        <f>IF(N272="zákl. přenesená",J272,0)</f>
        <v>0</v>
      </c>
      <c r="BH272" s="157">
        <f>IF(N272="sníž. přenesená",J272,0)</f>
        <v>0</v>
      </c>
      <c r="BI272" s="157">
        <f>IF(N272="nulová",J272,0)</f>
        <v>0</v>
      </c>
      <c r="BJ272" s="19" t="s">
        <v>15</v>
      </c>
      <c r="BK272" s="157">
        <f>ROUND(I272*H272,2)</f>
        <v>0</v>
      </c>
      <c r="BL272" s="19" t="s">
        <v>93</v>
      </c>
      <c r="BM272" s="156" t="s">
        <v>481</v>
      </c>
    </row>
    <row r="273" spans="1:47" s="2" customFormat="1" ht="10.2">
      <c r="A273" s="34"/>
      <c r="B273" s="35"/>
      <c r="C273" s="34"/>
      <c r="D273" s="158" t="s">
        <v>163</v>
      </c>
      <c r="E273" s="34"/>
      <c r="F273" s="159" t="s">
        <v>482</v>
      </c>
      <c r="G273" s="34"/>
      <c r="H273" s="34"/>
      <c r="I273" s="160"/>
      <c r="J273" s="34"/>
      <c r="K273" s="34"/>
      <c r="L273" s="35"/>
      <c r="M273" s="161"/>
      <c r="N273" s="162"/>
      <c r="O273" s="55"/>
      <c r="P273" s="55"/>
      <c r="Q273" s="55"/>
      <c r="R273" s="55"/>
      <c r="S273" s="55"/>
      <c r="T273" s="56"/>
      <c r="U273" s="34"/>
      <c r="V273" s="34"/>
      <c r="W273" s="34"/>
      <c r="X273" s="34"/>
      <c r="Y273" s="34"/>
      <c r="Z273" s="34"/>
      <c r="AA273" s="34"/>
      <c r="AB273" s="34"/>
      <c r="AC273" s="34"/>
      <c r="AD273" s="34"/>
      <c r="AE273" s="34"/>
      <c r="AT273" s="19" t="s">
        <v>163</v>
      </c>
      <c r="AU273" s="19" t="s">
        <v>80</v>
      </c>
    </row>
    <row r="274" spans="1:65" s="2" customFormat="1" ht="24.15" customHeight="1">
      <c r="A274" s="34"/>
      <c r="B274" s="144"/>
      <c r="C274" s="145" t="s">
        <v>483</v>
      </c>
      <c r="D274" s="145" t="s">
        <v>157</v>
      </c>
      <c r="E274" s="146" t="s">
        <v>484</v>
      </c>
      <c r="F274" s="147" t="s">
        <v>485</v>
      </c>
      <c r="G274" s="148" t="s">
        <v>244</v>
      </c>
      <c r="H274" s="149">
        <v>13.229</v>
      </c>
      <c r="I274" s="150"/>
      <c r="J274" s="151">
        <f>ROUND(I274*H274,2)</f>
        <v>0</v>
      </c>
      <c r="K274" s="147" t="s">
        <v>161</v>
      </c>
      <c r="L274" s="35"/>
      <c r="M274" s="152" t="s">
        <v>3</v>
      </c>
      <c r="N274" s="153" t="s">
        <v>43</v>
      </c>
      <c r="O274" s="55"/>
      <c r="P274" s="154">
        <f>O274*H274</f>
        <v>0</v>
      </c>
      <c r="Q274" s="154">
        <v>1.06062</v>
      </c>
      <c r="R274" s="154">
        <f>Q274*H274</f>
        <v>14.030941979999998</v>
      </c>
      <c r="S274" s="154">
        <v>0</v>
      </c>
      <c r="T274" s="155">
        <f>S274*H274</f>
        <v>0</v>
      </c>
      <c r="U274" s="34"/>
      <c r="V274" s="34"/>
      <c r="W274" s="34"/>
      <c r="X274" s="34"/>
      <c r="Y274" s="34"/>
      <c r="Z274" s="34"/>
      <c r="AA274" s="34"/>
      <c r="AB274" s="34"/>
      <c r="AC274" s="34"/>
      <c r="AD274" s="34"/>
      <c r="AE274" s="34"/>
      <c r="AR274" s="156" t="s">
        <v>93</v>
      </c>
      <c r="AT274" s="156" t="s">
        <v>157</v>
      </c>
      <c r="AU274" s="156" t="s">
        <v>80</v>
      </c>
      <c r="AY274" s="19" t="s">
        <v>154</v>
      </c>
      <c r="BE274" s="157">
        <f>IF(N274="základní",J274,0)</f>
        <v>0</v>
      </c>
      <c r="BF274" s="157">
        <f>IF(N274="snížená",J274,0)</f>
        <v>0</v>
      </c>
      <c r="BG274" s="157">
        <f>IF(N274="zákl. přenesená",J274,0)</f>
        <v>0</v>
      </c>
      <c r="BH274" s="157">
        <f>IF(N274="sníž. přenesená",J274,0)</f>
        <v>0</v>
      </c>
      <c r="BI274" s="157">
        <f>IF(N274="nulová",J274,0)</f>
        <v>0</v>
      </c>
      <c r="BJ274" s="19" t="s">
        <v>15</v>
      </c>
      <c r="BK274" s="157">
        <f>ROUND(I274*H274,2)</f>
        <v>0</v>
      </c>
      <c r="BL274" s="19" t="s">
        <v>93</v>
      </c>
      <c r="BM274" s="156" t="s">
        <v>486</v>
      </c>
    </row>
    <row r="275" spans="1:47" s="2" customFormat="1" ht="10.2">
      <c r="A275" s="34"/>
      <c r="B275" s="35"/>
      <c r="C275" s="34"/>
      <c r="D275" s="158" t="s">
        <v>163</v>
      </c>
      <c r="E275" s="34"/>
      <c r="F275" s="159" t="s">
        <v>487</v>
      </c>
      <c r="G275" s="34"/>
      <c r="H275" s="34"/>
      <c r="I275" s="160"/>
      <c r="J275" s="34"/>
      <c r="K275" s="34"/>
      <c r="L275" s="35"/>
      <c r="M275" s="161"/>
      <c r="N275" s="162"/>
      <c r="O275" s="55"/>
      <c r="P275" s="55"/>
      <c r="Q275" s="55"/>
      <c r="R275" s="55"/>
      <c r="S275" s="55"/>
      <c r="T275" s="56"/>
      <c r="U275" s="34"/>
      <c r="V275" s="34"/>
      <c r="W275" s="34"/>
      <c r="X275" s="34"/>
      <c r="Y275" s="34"/>
      <c r="Z275" s="34"/>
      <c r="AA275" s="34"/>
      <c r="AB275" s="34"/>
      <c r="AC275" s="34"/>
      <c r="AD275" s="34"/>
      <c r="AE275" s="34"/>
      <c r="AT275" s="19" t="s">
        <v>163</v>
      </c>
      <c r="AU275" s="19" t="s">
        <v>80</v>
      </c>
    </row>
    <row r="276" spans="2:51" s="14" customFormat="1" ht="10.2">
      <c r="B276" s="171"/>
      <c r="D276" s="164" t="s">
        <v>170</v>
      </c>
      <c r="E276" s="172" t="s">
        <v>3</v>
      </c>
      <c r="F276" s="173" t="s">
        <v>488</v>
      </c>
      <c r="H276" s="174">
        <v>12.249</v>
      </c>
      <c r="I276" s="175"/>
      <c r="L276" s="171"/>
      <c r="M276" s="176"/>
      <c r="N276" s="177"/>
      <c r="O276" s="177"/>
      <c r="P276" s="177"/>
      <c r="Q276" s="177"/>
      <c r="R276" s="177"/>
      <c r="S276" s="177"/>
      <c r="T276" s="178"/>
      <c r="AT276" s="172" t="s">
        <v>170</v>
      </c>
      <c r="AU276" s="172" t="s">
        <v>80</v>
      </c>
      <c r="AV276" s="14" t="s">
        <v>80</v>
      </c>
      <c r="AW276" s="14" t="s">
        <v>33</v>
      </c>
      <c r="AX276" s="14" t="s">
        <v>15</v>
      </c>
      <c r="AY276" s="172" t="s">
        <v>154</v>
      </c>
    </row>
    <row r="277" spans="2:51" s="14" customFormat="1" ht="10.2">
      <c r="B277" s="171"/>
      <c r="D277" s="164" t="s">
        <v>170</v>
      </c>
      <c r="F277" s="173" t="s">
        <v>489</v>
      </c>
      <c r="H277" s="174">
        <v>13.229</v>
      </c>
      <c r="I277" s="175"/>
      <c r="L277" s="171"/>
      <c r="M277" s="176"/>
      <c r="N277" s="177"/>
      <c r="O277" s="177"/>
      <c r="P277" s="177"/>
      <c r="Q277" s="177"/>
      <c r="R277" s="177"/>
      <c r="S277" s="177"/>
      <c r="T277" s="178"/>
      <c r="AT277" s="172" t="s">
        <v>170</v>
      </c>
      <c r="AU277" s="172" t="s">
        <v>80</v>
      </c>
      <c r="AV277" s="14" t="s">
        <v>80</v>
      </c>
      <c r="AW277" s="14" t="s">
        <v>4</v>
      </c>
      <c r="AX277" s="14" t="s">
        <v>15</v>
      </c>
      <c r="AY277" s="172" t="s">
        <v>154</v>
      </c>
    </row>
    <row r="278" spans="1:65" s="2" customFormat="1" ht="24.15" customHeight="1">
      <c r="A278" s="34"/>
      <c r="B278" s="144"/>
      <c r="C278" s="145" t="s">
        <v>490</v>
      </c>
      <c r="D278" s="145" t="s">
        <v>157</v>
      </c>
      <c r="E278" s="146" t="s">
        <v>491</v>
      </c>
      <c r="F278" s="147" t="s">
        <v>492</v>
      </c>
      <c r="G278" s="148" t="s">
        <v>244</v>
      </c>
      <c r="H278" s="149">
        <v>2</v>
      </c>
      <c r="I278" s="150"/>
      <c r="J278" s="151">
        <f>ROUND(I278*H278,2)</f>
        <v>0</v>
      </c>
      <c r="K278" s="147" t="s">
        <v>161</v>
      </c>
      <c r="L278" s="35"/>
      <c r="M278" s="152" t="s">
        <v>3</v>
      </c>
      <c r="N278" s="153" t="s">
        <v>43</v>
      </c>
      <c r="O278" s="55"/>
      <c r="P278" s="154">
        <f>O278*H278</f>
        <v>0</v>
      </c>
      <c r="Q278" s="154">
        <v>1.06277</v>
      </c>
      <c r="R278" s="154">
        <f>Q278*H278</f>
        <v>2.12554</v>
      </c>
      <c r="S278" s="154">
        <v>0</v>
      </c>
      <c r="T278" s="155">
        <f>S278*H278</f>
        <v>0</v>
      </c>
      <c r="U278" s="34"/>
      <c r="V278" s="34"/>
      <c r="W278" s="34"/>
      <c r="X278" s="34"/>
      <c r="Y278" s="34"/>
      <c r="Z278" s="34"/>
      <c r="AA278" s="34"/>
      <c r="AB278" s="34"/>
      <c r="AC278" s="34"/>
      <c r="AD278" s="34"/>
      <c r="AE278" s="34"/>
      <c r="AR278" s="156" t="s">
        <v>93</v>
      </c>
      <c r="AT278" s="156" t="s">
        <v>157</v>
      </c>
      <c r="AU278" s="156" t="s">
        <v>80</v>
      </c>
      <c r="AY278" s="19" t="s">
        <v>154</v>
      </c>
      <c r="BE278" s="157">
        <f>IF(N278="základní",J278,0)</f>
        <v>0</v>
      </c>
      <c r="BF278" s="157">
        <f>IF(N278="snížená",J278,0)</f>
        <v>0</v>
      </c>
      <c r="BG278" s="157">
        <f>IF(N278="zákl. přenesená",J278,0)</f>
        <v>0</v>
      </c>
      <c r="BH278" s="157">
        <f>IF(N278="sníž. přenesená",J278,0)</f>
        <v>0</v>
      </c>
      <c r="BI278" s="157">
        <f>IF(N278="nulová",J278,0)</f>
        <v>0</v>
      </c>
      <c r="BJ278" s="19" t="s">
        <v>15</v>
      </c>
      <c r="BK278" s="157">
        <f>ROUND(I278*H278,2)</f>
        <v>0</v>
      </c>
      <c r="BL278" s="19" t="s">
        <v>93</v>
      </c>
      <c r="BM278" s="156" t="s">
        <v>493</v>
      </c>
    </row>
    <row r="279" spans="1:47" s="2" customFormat="1" ht="10.2">
      <c r="A279" s="34"/>
      <c r="B279" s="35"/>
      <c r="C279" s="34"/>
      <c r="D279" s="158" t="s">
        <v>163</v>
      </c>
      <c r="E279" s="34"/>
      <c r="F279" s="159" t="s">
        <v>494</v>
      </c>
      <c r="G279" s="34"/>
      <c r="H279" s="34"/>
      <c r="I279" s="160"/>
      <c r="J279" s="34"/>
      <c r="K279" s="34"/>
      <c r="L279" s="35"/>
      <c r="M279" s="161"/>
      <c r="N279" s="162"/>
      <c r="O279" s="55"/>
      <c r="P279" s="55"/>
      <c r="Q279" s="55"/>
      <c r="R279" s="55"/>
      <c r="S279" s="55"/>
      <c r="T279" s="56"/>
      <c r="U279" s="34"/>
      <c r="V279" s="34"/>
      <c r="W279" s="34"/>
      <c r="X279" s="34"/>
      <c r="Y279" s="34"/>
      <c r="Z279" s="34"/>
      <c r="AA279" s="34"/>
      <c r="AB279" s="34"/>
      <c r="AC279" s="34"/>
      <c r="AD279" s="34"/>
      <c r="AE279" s="34"/>
      <c r="AT279" s="19" t="s">
        <v>163</v>
      </c>
      <c r="AU279" s="19" t="s">
        <v>80</v>
      </c>
    </row>
    <row r="280" spans="2:51" s="13" customFormat="1" ht="10.2">
      <c r="B280" s="163"/>
      <c r="D280" s="164" t="s">
        <v>170</v>
      </c>
      <c r="E280" s="165" t="s">
        <v>3</v>
      </c>
      <c r="F280" s="166" t="s">
        <v>424</v>
      </c>
      <c r="H280" s="165" t="s">
        <v>3</v>
      </c>
      <c r="I280" s="167"/>
      <c r="L280" s="163"/>
      <c r="M280" s="168"/>
      <c r="N280" s="169"/>
      <c r="O280" s="169"/>
      <c r="P280" s="169"/>
      <c r="Q280" s="169"/>
      <c r="R280" s="169"/>
      <c r="S280" s="169"/>
      <c r="T280" s="170"/>
      <c r="AT280" s="165" t="s">
        <v>170</v>
      </c>
      <c r="AU280" s="165" t="s">
        <v>80</v>
      </c>
      <c r="AV280" s="13" t="s">
        <v>15</v>
      </c>
      <c r="AW280" s="13" t="s">
        <v>33</v>
      </c>
      <c r="AX280" s="13" t="s">
        <v>72</v>
      </c>
      <c r="AY280" s="165" t="s">
        <v>154</v>
      </c>
    </row>
    <row r="281" spans="2:51" s="14" customFormat="1" ht="10.2">
      <c r="B281" s="171"/>
      <c r="D281" s="164" t="s">
        <v>170</v>
      </c>
      <c r="E281" s="172" t="s">
        <v>3</v>
      </c>
      <c r="F281" s="173" t="s">
        <v>495</v>
      </c>
      <c r="H281" s="174">
        <v>2</v>
      </c>
      <c r="I281" s="175"/>
      <c r="L281" s="171"/>
      <c r="M281" s="176"/>
      <c r="N281" s="177"/>
      <c r="O281" s="177"/>
      <c r="P281" s="177"/>
      <c r="Q281" s="177"/>
      <c r="R281" s="177"/>
      <c r="S281" s="177"/>
      <c r="T281" s="178"/>
      <c r="AT281" s="172" t="s">
        <v>170</v>
      </c>
      <c r="AU281" s="172" t="s">
        <v>80</v>
      </c>
      <c r="AV281" s="14" t="s">
        <v>80</v>
      </c>
      <c r="AW281" s="14" t="s">
        <v>33</v>
      </c>
      <c r="AX281" s="14" t="s">
        <v>15</v>
      </c>
      <c r="AY281" s="172" t="s">
        <v>154</v>
      </c>
    </row>
    <row r="282" spans="1:65" s="2" customFormat="1" ht="24.15" customHeight="1">
      <c r="A282" s="34"/>
      <c r="B282" s="144"/>
      <c r="C282" s="145" t="s">
        <v>496</v>
      </c>
      <c r="D282" s="145" t="s">
        <v>157</v>
      </c>
      <c r="E282" s="146" t="s">
        <v>497</v>
      </c>
      <c r="F282" s="147" t="s">
        <v>498</v>
      </c>
      <c r="G282" s="148" t="s">
        <v>206</v>
      </c>
      <c r="H282" s="149">
        <v>202.549</v>
      </c>
      <c r="I282" s="150"/>
      <c r="J282" s="151">
        <f>ROUND(I282*H282,2)</f>
        <v>0</v>
      </c>
      <c r="K282" s="147" t="s">
        <v>161</v>
      </c>
      <c r="L282" s="35"/>
      <c r="M282" s="152" t="s">
        <v>3</v>
      </c>
      <c r="N282" s="153" t="s">
        <v>43</v>
      </c>
      <c r="O282" s="55"/>
      <c r="P282" s="154">
        <f>O282*H282</f>
        <v>0</v>
      </c>
      <c r="Q282" s="154">
        <v>2.50187</v>
      </c>
      <c r="R282" s="154">
        <f>Q282*H282</f>
        <v>506.75126663</v>
      </c>
      <c r="S282" s="154">
        <v>0</v>
      </c>
      <c r="T282" s="155">
        <f>S282*H282</f>
        <v>0</v>
      </c>
      <c r="U282" s="34"/>
      <c r="V282" s="34"/>
      <c r="W282" s="34"/>
      <c r="X282" s="34"/>
      <c r="Y282" s="34"/>
      <c r="Z282" s="34"/>
      <c r="AA282" s="34"/>
      <c r="AB282" s="34"/>
      <c r="AC282" s="34"/>
      <c r="AD282" s="34"/>
      <c r="AE282" s="34"/>
      <c r="AR282" s="156" t="s">
        <v>93</v>
      </c>
      <c r="AT282" s="156" t="s">
        <v>157</v>
      </c>
      <c r="AU282" s="156" t="s">
        <v>80</v>
      </c>
      <c r="AY282" s="19" t="s">
        <v>154</v>
      </c>
      <c r="BE282" s="157">
        <f>IF(N282="základní",J282,0)</f>
        <v>0</v>
      </c>
      <c r="BF282" s="157">
        <f>IF(N282="snížená",J282,0)</f>
        <v>0</v>
      </c>
      <c r="BG282" s="157">
        <f>IF(N282="zákl. přenesená",J282,0)</f>
        <v>0</v>
      </c>
      <c r="BH282" s="157">
        <f>IF(N282="sníž. přenesená",J282,0)</f>
        <v>0</v>
      </c>
      <c r="BI282" s="157">
        <f>IF(N282="nulová",J282,0)</f>
        <v>0</v>
      </c>
      <c r="BJ282" s="19" t="s">
        <v>15</v>
      </c>
      <c r="BK282" s="157">
        <f>ROUND(I282*H282,2)</f>
        <v>0</v>
      </c>
      <c r="BL282" s="19" t="s">
        <v>93</v>
      </c>
      <c r="BM282" s="156" t="s">
        <v>499</v>
      </c>
    </row>
    <row r="283" spans="1:47" s="2" customFormat="1" ht="10.2">
      <c r="A283" s="34"/>
      <c r="B283" s="35"/>
      <c r="C283" s="34"/>
      <c r="D283" s="158" t="s">
        <v>163</v>
      </c>
      <c r="E283" s="34"/>
      <c r="F283" s="159" t="s">
        <v>500</v>
      </c>
      <c r="G283" s="34"/>
      <c r="H283" s="34"/>
      <c r="I283" s="160"/>
      <c r="J283" s="34"/>
      <c r="K283" s="34"/>
      <c r="L283" s="35"/>
      <c r="M283" s="161"/>
      <c r="N283" s="162"/>
      <c r="O283" s="55"/>
      <c r="P283" s="55"/>
      <c r="Q283" s="55"/>
      <c r="R283" s="55"/>
      <c r="S283" s="55"/>
      <c r="T283" s="56"/>
      <c r="U283" s="34"/>
      <c r="V283" s="34"/>
      <c r="W283" s="34"/>
      <c r="X283" s="34"/>
      <c r="Y283" s="34"/>
      <c r="Z283" s="34"/>
      <c r="AA283" s="34"/>
      <c r="AB283" s="34"/>
      <c r="AC283" s="34"/>
      <c r="AD283" s="34"/>
      <c r="AE283" s="34"/>
      <c r="AT283" s="19" t="s">
        <v>163</v>
      </c>
      <c r="AU283" s="19" t="s">
        <v>80</v>
      </c>
    </row>
    <row r="284" spans="2:51" s="13" customFormat="1" ht="10.2">
      <c r="B284" s="163"/>
      <c r="D284" s="164" t="s">
        <v>170</v>
      </c>
      <c r="E284" s="165" t="s">
        <v>3</v>
      </c>
      <c r="F284" s="166" t="s">
        <v>325</v>
      </c>
      <c r="H284" s="165" t="s">
        <v>3</v>
      </c>
      <c r="I284" s="167"/>
      <c r="L284" s="163"/>
      <c r="M284" s="168"/>
      <c r="N284" s="169"/>
      <c r="O284" s="169"/>
      <c r="P284" s="169"/>
      <c r="Q284" s="169"/>
      <c r="R284" s="169"/>
      <c r="S284" s="169"/>
      <c r="T284" s="170"/>
      <c r="AT284" s="165" t="s">
        <v>170</v>
      </c>
      <c r="AU284" s="165" t="s">
        <v>80</v>
      </c>
      <c r="AV284" s="13" t="s">
        <v>15</v>
      </c>
      <c r="AW284" s="13" t="s">
        <v>33</v>
      </c>
      <c r="AX284" s="13" t="s">
        <v>72</v>
      </c>
      <c r="AY284" s="165" t="s">
        <v>154</v>
      </c>
    </row>
    <row r="285" spans="2:51" s="13" customFormat="1" ht="10.2">
      <c r="B285" s="163"/>
      <c r="D285" s="164" t="s">
        <v>170</v>
      </c>
      <c r="E285" s="165" t="s">
        <v>3</v>
      </c>
      <c r="F285" s="166" t="s">
        <v>326</v>
      </c>
      <c r="H285" s="165" t="s">
        <v>3</v>
      </c>
      <c r="I285" s="167"/>
      <c r="L285" s="163"/>
      <c r="M285" s="168"/>
      <c r="N285" s="169"/>
      <c r="O285" s="169"/>
      <c r="P285" s="169"/>
      <c r="Q285" s="169"/>
      <c r="R285" s="169"/>
      <c r="S285" s="169"/>
      <c r="T285" s="170"/>
      <c r="AT285" s="165" t="s">
        <v>170</v>
      </c>
      <c r="AU285" s="165" t="s">
        <v>80</v>
      </c>
      <c r="AV285" s="13" t="s">
        <v>15</v>
      </c>
      <c r="AW285" s="13" t="s">
        <v>33</v>
      </c>
      <c r="AX285" s="13" t="s">
        <v>72</v>
      </c>
      <c r="AY285" s="165" t="s">
        <v>154</v>
      </c>
    </row>
    <row r="286" spans="2:51" s="14" customFormat="1" ht="10.2">
      <c r="B286" s="171"/>
      <c r="D286" s="164" t="s">
        <v>170</v>
      </c>
      <c r="E286" s="172" t="s">
        <v>3</v>
      </c>
      <c r="F286" s="173" t="s">
        <v>327</v>
      </c>
      <c r="H286" s="174">
        <v>35.147</v>
      </c>
      <c r="I286" s="175"/>
      <c r="L286" s="171"/>
      <c r="M286" s="176"/>
      <c r="N286" s="177"/>
      <c r="O286" s="177"/>
      <c r="P286" s="177"/>
      <c r="Q286" s="177"/>
      <c r="R286" s="177"/>
      <c r="S286" s="177"/>
      <c r="T286" s="178"/>
      <c r="AT286" s="172" t="s">
        <v>170</v>
      </c>
      <c r="AU286" s="172" t="s">
        <v>80</v>
      </c>
      <c r="AV286" s="14" t="s">
        <v>80</v>
      </c>
      <c r="AW286" s="14" t="s">
        <v>33</v>
      </c>
      <c r="AX286" s="14" t="s">
        <v>72</v>
      </c>
      <c r="AY286" s="172" t="s">
        <v>154</v>
      </c>
    </row>
    <row r="287" spans="2:51" s="14" customFormat="1" ht="10.2">
      <c r="B287" s="171"/>
      <c r="D287" s="164" t="s">
        <v>170</v>
      </c>
      <c r="E287" s="172" t="s">
        <v>3</v>
      </c>
      <c r="F287" s="173" t="s">
        <v>328</v>
      </c>
      <c r="H287" s="174">
        <v>6.584</v>
      </c>
      <c r="I287" s="175"/>
      <c r="L287" s="171"/>
      <c r="M287" s="176"/>
      <c r="N287" s="177"/>
      <c r="O287" s="177"/>
      <c r="P287" s="177"/>
      <c r="Q287" s="177"/>
      <c r="R287" s="177"/>
      <c r="S287" s="177"/>
      <c r="T287" s="178"/>
      <c r="AT287" s="172" t="s">
        <v>170</v>
      </c>
      <c r="AU287" s="172" t="s">
        <v>80</v>
      </c>
      <c r="AV287" s="14" t="s">
        <v>80</v>
      </c>
      <c r="AW287" s="14" t="s">
        <v>33</v>
      </c>
      <c r="AX287" s="14" t="s">
        <v>72</v>
      </c>
      <c r="AY287" s="172" t="s">
        <v>154</v>
      </c>
    </row>
    <row r="288" spans="2:51" s="14" customFormat="1" ht="10.2">
      <c r="B288" s="171"/>
      <c r="D288" s="164" t="s">
        <v>170</v>
      </c>
      <c r="E288" s="172" t="s">
        <v>3</v>
      </c>
      <c r="F288" s="173" t="s">
        <v>329</v>
      </c>
      <c r="H288" s="174">
        <v>4.331</v>
      </c>
      <c r="I288" s="175"/>
      <c r="L288" s="171"/>
      <c r="M288" s="176"/>
      <c r="N288" s="177"/>
      <c r="O288" s="177"/>
      <c r="P288" s="177"/>
      <c r="Q288" s="177"/>
      <c r="R288" s="177"/>
      <c r="S288" s="177"/>
      <c r="T288" s="178"/>
      <c r="AT288" s="172" t="s">
        <v>170</v>
      </c>
      <c r="AU288" s="172" t="s">
        <v>80</v>
      </c>
      <c r="AV288" s="14" t="s">
        <v>80</v>
      </c>
      <c r="AW288" s="14" t="s">
        <v>33</v>
      </c>
      <c r="AX288" s="14" t="s">
        <v>72</v>
      </c>
      <c r="AY288" s="172" t="s">
        <v>154</v>
      </c>
    </row>
    <row r="289" spans="2:51" s="14" customFormat="1" ht="10.2">
      <c r="B289" s="171"/>
      <c r="D289" s="164" t="s">
        <v>170</v>
      </c>
      <c r="E289" s="172" t="s">
        <v>3</v>
      </c>
      <c r="F289" s="173" t="s">
        <v>330</v>
      </c>
      <c r="H289" s="174">
        <v>31.809</v>
      </c>
      <c r="I289" s="175"/>
      <c r="L289" s="171"/>
      <c r="M289" s="176"/>
      <c r="N289" s="177"/>
      <c r="O289" s="177"/>
      <c r="P289" s="177"/>
      <c r="Q289" s="177"/>
      <c r="R289" s="177"/>
      <c r="S289" s="177"/>
      <c r="T289" s="178"/>
      <c r="AT289" s="172" t="s">
        <v>170</v>
      </c>
      <c r="AU289" s="172" t="s">
        <v>80</v>
      </c>
      <c r="AV289" s="14" t="s">
        <v>80</v>
      </c>
      <c r="AW289" s="14" t="s">
        <v>33</v>
      </c>
      <c r="AX289" s="14" t="s">
        <v>72</v>
      </c>
      <c r="AY289" s="172" t="s">
        <v>154</v>
      </c>
    </row>
    <row r="290" spans="2:51" s="14" customFormat="1" ht="10.2">
      <c r="B290" s="171"/>
      <c r="D290" s="164" t="s">
        <v>170</v>
      </c>
      <c r="E290" s="172" t="s">
        <v>3</v>
      </c>
      <c r="F290" s="173" t="s">
        <v>331</v>
      </c>
      <c r="H290" s="174">
        <v>0.901</v>
      </c>
      <c r="I290" s="175"/>
      <c r="L290" s="171"/>
      <c r="M290" s="176"/>
      <c r="N290" s="177"/>
      <c r="O290" s="177"/>
      <c r="P290" s="177"/>
      <c r="Q290" s="177"/>
      <c r="R290" s="177"/>
      <c r="S290" s="177"/>
      <c r="T290" s="178"/>
      <c r="AT290" s="172" t="s">
        <v>170</v>
      </c>
      <c r="AU290" s="172" t="s">
        <v>80</v>
      </c>
      <c r="AV290" s="14" t="s">
        <v>80</v>
      </c>
      <c r="AW290" s="14" t="s">
        <v>33</v>
      </c>
      <c r="AX290" s="14" t="s">
        <v>72</v>
      </c>
      <c r="AY290" s="172" t="s">
        <v>154</v>
      </c>
    </row>
    <row r="291" spans="2:51" s="13" customFormat="1" ht="10.2">
      <c r="B291" s="163"/>
      <c r="D291" s="164" t="s">
        <v>170</v>
      </c>
      <c r="E291" s="165" t="s">
        <v>3</v>
      </c>
      <c r="F291" s="166" t="s">
        <v>501</v>
      </c>
      <c r="H291" s="165" t="s">
        <v>3</v>
      </c>
      <c r="I291" s="167"/>
      <c r="L291" s="163"/>
      <c r="M291" s="168"/>
      <c r="N291" s="169"/>
      <c r="O291" s="169"/>
      <c r="P291" s="169"/>
      <c r="Q291" s="169"/>
      <c r="R291" s="169"/>
      <c r="S291" s="169"/>
      <c r="T291" s="170"/>
      <c r="AT291" s="165" t="s">
        <v>170</v>
      </c>
      <c r="AU291" s="165" t="s">
        <v>80</v>
      </c>
      <c r="AV291" s="13" t="s">
        <v>15</v>
      </c>
      <c r="AW291" s="13" t="s">
        <v>33</v>
      </c>
      <c r="AX291" s="13" t="s">
        <v>72</v>
      </c>
      <c r="AY291" s="165" t="s">
        <v>154</v>
      </c>
    </row>
    <row r="292" spans="2:51" s="14" customFormat="1" ht="20.4">
      <c r="B292" s="171"/>
      <c r="D292" s="164" t="s">
        <v>170</v>
      </c>
      <c r="E292" s="172" t="s">
        <v>3</v>
      </c>
      <c r="F292" s="173" t="s">
        <v>502</v>
      </c>
      <c r="H292" s="174">
        <v>114.779</v>
      </c>
      <c r="I292" s="175"/>
      <c r="L292" s="171"/>
      <c r="M292" s="176"/>
      <c r="N292" s="177"/>
      <c r="O292" s="177"/>
      <c r="P292" s="177"/>
      <c r="Q292" s="177"/>
      <c r="R292" s="177"/>
      <c r="S292" s="177"/>
      <c r="T292" s="178"/>
      <c r="AT292" s="172" t="s">
        <v>170</v>
      </c>
      <c r="AU292" s="172" t="s">
        <v>80</v>
      </c>
      <c r="AV292" s="14" t="s">
        <v>80</v>
      </c>
      <c r="AW292" s="14" t="s">
        <v>33</v>
      </c>
      <c r="AX292" s="14" t="s">
        <v>72</v>
      </c>
      <c r="AY292" s="172" t="s">
        <v>154</v>
      </c>
    </row>
    <row r="293" spans="2:51" s="14" customFormat="1" ht="10.2">
      <c r="B293" s="171"/>
      <c r="D293" s="164" t="s">
        <v>170</v>
      </c>
      <c r="E293" s="172" t="s">
        <v>3</v>
      </c>
      <c r="F293" s="173" t="s">
        <v>503</v>
      </c>
      <c r="H293" s="174">
        <v>4.386</v>
      </c>
      <c r="I293" s="175"/>
      <c r="L293" s="171"/>
      <c r="M293" s="176"/>
      <c r="N293" s="177"/>
      <c r="O293" s="177"/>
      <c r="P293" s="177"/>
      <c r="Q293" s="177"/>
      <c r="R293" s="177"/>
      <c r="S293" s="177"/>
      <c r="T293" s="178"/>
      <c r="AT293" s="172" t="s">
        <v>170</v>
      </c>
      <c r="AU293" s="172" t="s">
        <v>80</v>
      </c>
      <c r="AV293" s="14" t="s">
        <v>80</v>
      </c>
      <c r="AW293" s="14" t="s">
        <v>33</v>
      </c>
      <c r="AX293" s="14" t="s">
        <v>72</v>
      </c>
      <c r="AY293" s="172" t="s">
        <v>154</v>
      </c>
    </row>
    <row r="294" spans="2:51" s="14" customFormat="1" ht="10.2">
      <c r="B294" s="171"/>
      <c r="D294" s="164" t="s">
        <v>170</v>
      </c>
      <c r="E294" s="172" t="s">
        <v>3</v>
      </c>
      <c r="F294" s="173" t="s">
        <v>504</v>
      </c>
      <c r="H294" s="174">
        <v>1.777</v>
      </c>
      <c r="I294" s="175"/>
      <c r="L294" s="171"/>
      <c r="M294" s="176"/>
      <c r="N294" s="177"/>
      <c r="O294" s="177"/>
      <c r="P294" s="177"/>
      <c r="Q294" s="177"/>
      <c r="R294" s="177"/>
      <c r="S294" s="177"/>
      <c r="T294" s="178"/>
      <c r="AT294" s="172" t="s">
        <v>170</v>
      </c>
      <c r="AU294" s="172" t="s">
        <v>80</v>
      </c>
      <c r="AV294" s="14" t="s">
        <v>80</v>
      </c>
      <c r="AW294" s="14" t="s">
        <v>33</v>
      </c>
      <c r="AX294" s="14" t="s">
        <v>72</v>
      </c>
      <c r="AY294" s="172" t="s">
        <v>154</v>
      </c>
    </row>
    <row r="295" spans="2:51" s="13" customFormat="1" ht="10.2">
      <c r="B295" s="163"/>
      <c r="D295" s="164" t="s">
        <v>170</v>
      </c>
      <c r="E295" s="165" t="s">
        <v>3</v>
      </c>
      <c r="F295" s="166" t="s">
        <v>505</v>
      </c>
      <c r="H295" s="165" t="s">
        <v>3</v>
      </c>
      <c r="I295" s="167"/>
      <c r="L295" s="163"/>
      <c r="M295" s="168"/>
      <c r="N295" s="169"/>
      <c r="O295" s="169"/>
      <c r="P295" s="169"/>
      <c r="Q295" s="169"/>
      <c r="R295" s="169"/>
      <c r="S295" s="169"/>
      <c r="T295" s="170"/>
      <c r="AT295" s="165" t="s">
        <v>170</v>
      </c>
      <c r="AU295" s="165" t="s">
        <v>80</v>
      </c>
      <c r="AV295" s="13" t="s">
        <v>15</v>
      </c>
      <c r="AW295" s="13" t="s">
        <v>33</v>
      </c>
      <c r="AX295" s="13" t="s">
        <v>72</v>
      </c>
      <c r="AY295" s="165" t="s">
        <v>154</v>
      </c>
    </row>
    <row r="296" spans="2:51" s="14" customFormat="1" ht="10.2">
      <c r="B296" s="171"/>
      <c r="D296" s="164" t="s">
        <v>170</v>
      </c>
      <c r="E296" s="172" t="s">
        <v>3</v>
      </c>
      <c r="F296" s="173" t="s">
        <v>506</v>
      </c>
      <c r="H296" s="174">
        <v>2.835</v>
      </c>
      <c r="I296" s="175"/>
      <c r="L296" s="171"/>
      <c r="M296" s="176"/>
      <c r="N296" s="177"/>
      <c r="O296" s="177"/>
      <c r="P296" s="177"/>
      <c r="Q296" s="177"/>
      <c r="R296" s="177"/>
      <c r="S296" s="177"/>
      <c r="T296" s="178"/>
      <c r="AT296" s="172" t="s">
        <v>170</v>
      </c>
      <c r="AU296" s="172" t="s">
        <v>80</v>
      </c>
      <c r="AV296" s="14" t="s">
        <v>80</v>
      </c>
      <c r="AW296" s="14" t="s">
        <v>33</v>
      </c>
      <c r="AX296" s="14" t="s">
        <v>72</v>
      </c>
      <c r="AY296" s="172" t="s">
        <v>154</v>
      </c>
    </row>
    <row r="297" spans="2:51" s="15" customFormat="1" ht="10.2">
      <c r="B297" s="179"/>
      <c r="D297" s="164" t="s">
        <v>170</v>
      </c>
      <c r="E297" s="180" t="s">
        <v>3</v>
      </c>
      <c r="F297" s="181" t="s">
        <v>175</v>
      </c>
      <c r="H297" s="182">
        <v>202.549</v>
      </c>
      <c r="I297" s="183"/>
      <c r="L297" s="179"/>
      <c r="M297" s="184"/>
      <c r="N297" s="185"/>
      <c r="O297" s="185"/>
      <c r="P297" s="185"/>
      <c r="Q297" s="185"/>
      <c r="R297" s="185"/>
      <c r="S297" s="185"/>
      <c r="T297" s="186"/>
      <c r="AT297" s="180" t="s">
        <v>170</v>
      </c>
      <c r="AU297" s="180" t="s">
        <v>80</v>
      </c>
      <c r="AV297" s="15" t="s">
        <v>93</v>
      </c>
      <c r="AW297" s="15" t="s">
        <v>33</v>
      </c>
      <c r="AX297" s="15" t="s">
        <v>15</v>
      </c>
      <c r="AY297" s="180" t="s">
        <v>154</v>
      </c>
    </row>
    <row r="298" spans="1:65" s="2" customFormat="1" ht="33" customHeight="1">
      <c r="A298" s="34"/>
      <c r="B298" s="144"/>
      <c r="C298" s="145" t="s">
        <v>507</v>
      </c>
      <c r="D298" s="145" t="s">
        <v>157</v>
      </c>
      <c r="E298" s="146" t="s">
        <v>508</v>
      </c>
      <c r="F298" s="147" t="s">
        <v>509</v>
      </c>
      <c r="G298" s="148" t="s">
        <v>206</v>
      </c>
      <c r="H298" s="149">
        <v>16.2</v>
      </c>
      <c r="I298" s="150"/>
      <c r="J298" s="151">
        <f>ROUND(I298*H298,2)</f>
        <v>0</v>
      </c>
      <c r="K298" s="147" t="s">
        <v>161</v>
      </c>
      <c r="L298" s="35"/>
      <c r="M298" s="152" t="s">
        <v>3</v>
      </c>
      <c r="N298" s="153" t="s">
        <v>43</v>
      </c>
      <c r="O298" s="55"/>
      <c r="P298" s="154">
        <f>O298*H298</f>
        <v>0</v>
      </c>
      <c r="Q298" s="154">
        <v>2.50187</v>
      </c>
      <c r="R298" s="154">
        <f>Q298*H298</f>
        <v>40.530294</v>
      </c>
      <c r="S298" s="154">
        <v>0</v>
      </c>
      <c r="T298" s="155">
        <f>S298*H298</f>
        <v>0</v>
      </c>
      <c r="U298" s="34"/>
      <c r="V298" s="34"/>
      <c r="W298" s="34"/>
      <c r="X298" s="34"/>
      <c r="Y298" s="34"/>
      <c r="Z298" s="34"/>
      <c r="AA298" s="34"/>
      <c r="AB298" s="34"/>
      <c r="AC298" s="34"/>
      <c r="AD298" s="34"/>
      <c r="AE298" s="34"/>
      <c r="AR298" s="156" t="s">
        <v>93</v>
      </c>
      <c r="AT298" s="156" t="s">
        <v>157</v>
      </c>
      <c r="AU298" s="156" t="s">
        <v>80</v>
      </c>
      <c r="AY298" s="19" t="s">
        <v>154</v>
      </c>
      <c r="BE298" s="157">
        <f>IF(N298="základní",J298,0)</f>
        <v>0</v>
      </c>
      <c r="BF298" s="157">
        <f>IF(N298="snížená",J298,0)</f>
        <v>0</v>
      </c>
      <c r="BG298" s="157">
        <f>IF(N298="zákl. přenesená",J298,0)</f>
        <v>0</v>
      </c>
      <c r="BH298" s="157">
        <f>IF(N298="sníž. přenesená",J298,0)</f>
        <v>0</v>
      </c>
      <c r="BI298" s="157">
        <f>IF(N298="nulová",J298,0)</f>
        <v>0</v>
      </c>
      <c r="BJ298" s="19" t="s">
        <v>15</v>
      </c>
      <c r="BK298" s="157">
        <f>ROUND(I298*H298,2)</f>
        <v>0</v>
      </c>
      <c r="BL298" s="19" t="s">
        <v>93</v>
      </c>
      <c r="BM298" s="156" t="s">
        <v>510</v>
      </c>
    </row>
    <row r="299" spans="1:47" s="2" customFormat="1" ht="10.2">
      <c r="A299" s="34"/>
      <c r="B299" s="35"/>
      <c r="C299" s="34"/>
      <c r="D299" s="158" t="s">
        <v>163</v>
      </c>
      <c r="E299" s="34"/>
      <c r="F299" s="159" t="s">
        <v>511</v>
      </c>
      <c r="G299" s="34"/>
      <c r="H299" s="34"/>
      <c r="I299" s="160"/>
      <c r="J299" s="34"/>
      <c r="K299" s="34"/>
      <c r="L299" s="35"/>
      <c r="M299" s="161"/>
      <c r="N299" s="162"/>
      <c r="O299" s="55"/>
      <c r="P299" s="55"/>
      <c r="Q299" s="55"/>
      <c r="R299" s="55"/>
      <c r="S299" s="55"/>
      <c r="T299" s="56"/>
      <c r="U299" s="34"/>
      <c r="V299" s="34"/>
      <c r="W299" s="34"/>
      <c r="X299" s="34"/>
      <c r="Y299" s="34"/>
      <c r="Z299" s="34"/>
      <c r="AA299" s="34"/>
      <c r="AB299" s="34"/>
      <c r="AC299" s="34"/>
      <c r="AD299" s="34"/>
      <c r="AE299" s="34"/>
      <c r="AT299" s="19" t="s">
        <v>163</v>
      </c>
      <c r="AU299" s="19" t="s">
        <v>80</v>
      </c>
    </row>
    <row r="300" spans="2:51" s="13" customFormat="1" ht="10.2">
      <c r="B300" s="163"/>
      <c r="D300" s="164" t="s">
        <v>170</v>
      </c>
      <c r="E300" s="165" t="s">
        <v>3</v>
      </c>
      <c r="F300" s="166" t="s">
        <v>332</v>
      </c>
      <c r="H300" s="165" t="s">
        <v>3</v>
      </c>
      <c r="I300" s="167"/>
      <c r="L300" s="163"/>
      <c r="M300" s="168"/>
      <c r="N300" s="169"/>
      <c r="O300" s="169"/>
      <c r="P300" s="169"/>
      <c r="Q300" s="169"/>
      <c r="R300" s="169"/>
      <c r="S300" s="169"/>
      <c r="T300" s="170"/>
      <c r="AT300" s="165" t="s">
        <v>170</v>
      </c>
      <c r="AU300" s="165" t="s">
        <v>80</v>
      </c>
      <c r="AV300" s="13" t="s">
        <v>15</v>
      </c>
      <c r="AW300" s="13" t="s">
        <v>33</v>
      </c>
      <c r="AX300" s="13" t="s">
        <v>72</v>
      </c>
      <c r="AY300" s="165" t="s">
        <v>154</v>
      </c>
    </row>
    <row r="301" spans="2:51" s="14" customFormat="1" ht="10.2">
      <c r="B301" s="171"/>
      <c r="D301" s="164" t="s">
        <v>170</v>
      </c>
      <c r="E301" s="172" t="s">
        <v>3</v>
      </c>
      <c r="F301" s="173" t="s">
        <v>512</v>
      </c>
      <c r="H301" s="174">
        <v>16.2</v>
      </c>
      <c r="I301" s="175"/>
      <c r="L301" s="171"/>
      <c r="M301" s="176"/>
      <c r="N301" s="177"/>
      <c r="O301" s="177"/>
      <c r="P301" s="177"/>
      <c r="Q301" s="177"/>
      <c r="R301" s="177"/>
      <c r="S301" s="177"/>
      <c r="T301" s="178"/>
      <c r="AT301" s="172" t="s">
        <v>170</v>
      </c>
      <c r="AU301" s="172" t="s">
        <v>80</v>
      </c>
      <c r="AV301" s="14" t="s">
        <v>80</v>
      </c>
      <c r="AW301" s="14" t="s">
        <v>33</v>
      </c>
      <c r="AX301" s="14" t="s">
        <v>72</v>
      </c>
      <c r="AY301" s="172" t="s">
        <v>154</v>
      </c>
    </row>
    <row r="302" spans="2:51" s="15" customFormat="1" ht="10.2">
      <c r="B302" s="179"/>
      <c r="D302" s="164" t="s">
        <v>170</v>
      </c>
      <c r="E302" s="180" t="s">
        <v>3</v>
      </c>
      <c r="F302" s="181" t="s">
        <v>175</v>
      </c>
      <c r="H302" s="182">
        <v>16.2</v>
      </c>
      <c r="I302" s="183"/>
      <c r="L302" s="179"/>
      <c r="M302" s="184"/>
      <c r="N302" s="185"/>
      <c r="O302" s="185"/>
      <c r="P302" s="185"/>
      <c r="Q302" s="185"/>
      <c r="R302" s="185"/>
      <c r="S302" s="185"/>
      <c r="T302" s="186"/>
      <c r="AT302" s="180" t="s">
        <v>170</v>
      </c>
      <c r="AU302" s="180" t="s">
        <v>80</v>
      </c>
      <c r="AV302" s="15" t="s">
        <v>93</v>
      </c>
      <c r="AW302" s="15" t="s">
        <v>33</v>
      </c>
      <c r="AX302" s="15" t="s">
        <v>15</v>
      </c>
      <c r="AY302" s="180" t="s">
        <v>154</v>
      </c>
    </row>
    <row r="303" spans="1:65" s="2" customFormat="1" ht="16.5" customHeight="1">
      <c r="A303" s="34"/>
      <c r="B303" s="144"/>
      <c r="C303" s="145" t="s">
        <v>513</v>
      </c>
      <c r="D303" s="145" t="s">
        <v>157</v>
      </c>
      <c r="E303" s="146" t="s">
        <v>514</v>
      </c>
      <c r="F303" s="147" t="s">
        <v>515</v>
      </c>
      <c r="G303" s="148" t="s">
        <v>160</v>
      </c>
      <c r="H303" s="149">
        <v>374.586</v>
      </c>
      <c r="I303" s="150"/>
      <c r="J303" s="151">
        <f>ROUND(I303*H303,2)</f>
        <v>0</v>
      </c>
      <c r="K303" s="147" t="s">
        <v>161</v>
      </c>
      <c r="L303" s="35"/>
      <c r="M303" s="152" t="s">
        <v>3</v>
      </c>
      <c r="N303" s="153" t="s">
        <v>43</v>
      </c>
      <c r="O303" s="55"/>
      <c r="P303" s="154">
        <f>O303*H303</f>
        <v>0</v>
      </c>
      <c r="Q303" s="154">
        <v>0.00269</v>
      </c>
      <c r="R303" s="154">
        <f>Q303*H303</f>
        <v>1.0076363400000001</v>
      </c>
      <c r="S303" s="154">
        <v>0</v>
      </c>
      <c r="T303" s="155">
        <f>S303*H303</f>
        <v>0</v>
      </c>
      <c r="U303" s="34"/>
      <c r="V303" s="34"/>
      <c r="W303" s="34"/>
      <c r="X303" s="34"/>
      <c r="Y303" s="34"/>
      <c r="Z303" s="34"/>
      <c r="AA303" s="34"/>
      <c r="AB303" s="34"/>
      <c r="AC303" s="34"/>
      <c r="AD303" s="34"/>
      <c r="AE303" s="34"/>
      <c r="AR303" s="156" t="s">
        <v>93</v>
      </c>
      <c r="AT303" s="156" t="s">
        <v>157</v>
      </c>
      <c r="AU303" s="156" t="s">
        <v>80</v>
      </c>
      <c r="AY303" s="19" t="s">
        <v>154</v>
      </c>
      <c r="BE303" s="157">
        <f>IF(N303="základní",J303,0)</f>
        <v>0</v>
      </c>
      <c r="BF303" s="157">
        <f>IF(N303="snížená",J303,0)</f>
        <v>0</v>
      </c>
      <c r="BG303" s="157">
        <f>IF(N303="zákl. přenesená",J303,0)</f>
        <v>0</v>
      </c>
      <c r="BH303" s="157">
        <f>IF(N303="sníž. přenesená",J303,0)</f>
        <v>0</v>
      </c>
      <c r="BI303" s="157">
        <f>IF(N303="nulová",J303,0)</f>
        <v>0</v>
      </c>
      <c r="BJ303" s="19" t="s">
        <v>15</v>
      </c>
      <c r="BK303" s="157">
        <f>ROUND(I303*H303,2)</f>
        <v>0</v>
      </c>
      <c r="BL303" s="19" t="s">
        <v>93</v>
      </c>
      <c r="BM303" s="156" t="s">
        <v>516</v>
      </c>
    </row>
    <row r="304" spans="1:47" s="2" customFormat="1" ht="10.2">
      <c r="A304" s="34"/>
      <c r="B304" s="35"/>
      <c r="C304" s="34"/>
      <c r="D304" s="158" t="s">
        <v>163</v>
      </c>
      <c r="E304" s="34"/>
      <c r="F304" s="159" t="s">
        <v>517</v>
      </c>
      <c r="G304" s="34"/>
      <c r="H304" s="34"/>
      <c r="I304" s="160"/>
      <c r="J304" s="34"/>
      <c r="K304" s="34"/>
      <c r="L304" s="35"/>
      <c r="M304" s="161"/>
      <c r="N304" s="162"/>
      <c r="O304" s="55"/>
      <c r="P304" s="55"/>
      <c r="Q304" s="55"/>
      <c r="R304" s="55"/>
      <c r="S304" s="55"/>
      <c r="T304" s="56"/>
      <c r="U304" s="34"/>
      <c r="V304" s="34"/>
      <c r="W304" s="34"/>
      <c r="X304" s="34"/>
      <c r="Y304" s="34"/>
      <c r="Z304" s="34"/>
      <c r="AA304" s="34"/>
      <c r="AB304" s="34"/>
      <c r="AC304" s="34"/>
      <c r="AD304" s="34"/>
      <c r="AE304" s="34"/>
      <c r="AT304" s="19" t="s">
        <v>163</v>
      </c>
      <c r="AU304" s="19" t="s">
        <v>80</v>
      </c>
    </row>
    <row r="305" spans="2:51" s="13" customFormat="1" ht="10.2">
      <c r="B305" s="163"/>
      <c r="D305" s="164" t="s">
        <v>170</v>
      </c>
      <c r="E305" s="165" t="s">
        <v>3</v>
      </c>
      <c r="F305" s="166" t="s">
        <v>325</v>
      </c>
      <c r="H305" s="165" t="s">
        <v>3</v>
      </c>
      <c r="I305" s="167"/>
      <c r="L305" s="163"/>
      <c r="M305" s="168"/>
      <c r="N305" s="169"/>
      <c r="O305" s="169"/>
      <c r="P305" s="169"/>
      <c r="Q305" s="169"/>
      <c r="R305" s="169"/>
      <c r="S305" s="169"/>
      <c r="T305" s="170"/>
      <c r="AT305" s="165" t="s">
        <v>170</v>
      </c>
      <c r="AU305" s="165" t="s">
        <v>80</v>
      </c>
      <c r="AV305" s="13" t="s">
        <v>15</v>
      </c>
      <c r="AW305" s="13" t="s">
        <v>33</v>
      </c>
      <c r="AX305" s="13" t="s">
        <v>72</v>
      </c>
      <c r="AY305" s="165" t="s">
        <v>154</v>
      </c>
    </row>
    <row r="306" spans="2:51" s="13" customFormat="1" ht="10.2">
      <c r="B306" s="163"/>
      <c r="D306" s="164" t="s">
        <v>170</v>
      </c>
      <c r="E306" s="165" t="s">
        <v>3</v>
      </c>
      <c r="F306" s="166" t="s">
        <v>501</v>
      </c>
      <c r="H306" s="165" t="s">
        <v>3</v>
      </c>
      <c r="I306" s="167"/>
      <c r="L306" s="163"/>
      <c r="M306" s="168"/>
      <c r="N306" s="169"/>
      <c r="O306" s="169"/>
      <c r="P306" s="169"/>
      <c r="Q306" s="169"/>
      <c r="R306" s="169"/>
      <c r="S306" s="169"/>
      <c r="T306" s="170"/>
      <c r="AT306" s="165" t="s">
        <v>170</v>
      </c>
      <c r="AU306" s="165" t="s">
        <v>80</v>
      </c>
      <c r="AV306" s="13" t="s">
        <v>15</v>
      </c>
      <c r="AW306" s="13" t="s">
        <v>33</v>
      </c>
      <c r="AX306" s="13" t="s">
        <v>72</v>
      </c>
      <c r="AY306" s="165" t="s">
        <v>154</v>
      </c>
    </row>
    <row r="307" spans="2:51" s="14" customFormat="1" ht="20.4">
      <c r="B307" s="171"/>
      <c r="D307" s="164" t="s">
        <v>170</v>
      </c>
      <c r="E307" s="172" t="s">
        <v>3</v>
      </c>
      <c r="F307" s="173" t="s">
        <v>518</v>
      </c>
      <c r="H307" s="174">
        <v>353.168</v>
      </c>
      <c r="I307" s="175"/>
      <c r="L307" s="171"/>
      <c r="M307" s="176"/>
      <c r="N307" s="177"/>
      <c r="O307" s="177"/>
      <c r="P307" s="177"/>
      <c r="Q307" s="177"/>
      <c r="R307" s="177"/>
      <c r="S307" s="177"/>
      <c r="T307" s="178"/>
      <c r="AT307" s="172" t="s">
        <v>170</v>
      </c>
      <c r="AU307" s="172" t="s">
        <v>80</v>
      </c>
      <c r="AV307" s="14" t="s">
        <v>80</v>
      </c>
      <c r="AW307" s="14" t="s">
        <v>33</v>
      </c>
      <c r="AX307" s="14" t="s">
        <v>72</v>
      </c>
      <c r="AY307" s="172" t="s">
        <v>154</v>
      </c>
    </row>
    <row r="308" spans="2:51" s="14" customFormat="1" ht="10.2">
      <c r="B308" s="171"/>
      <c r="D308" s="164" t="s">
        <v>170</v>
      </c>
      <c r="E308" s="172" t="s">
        <v>3</v>
      </c>
      <c r="F308" s="173" t="s">
        <v>519</v>
      </c>
      <c r="H308" s="174">
        <v>15.95</v>
      </c>
      <c r="I308" s="175"/>
      <c r="L308" s="171"/>
      <c r="M308" s="176"/>
      <c r="N308" s="177"/>
      <c r="O308" s="177"/>
      <c r="P308" s="177"/>
      <c r="Q308" s="177"/>
      <c r="R308" s="177"/>
      <c r="S308" s="177"/>
      <c r="T308" s="178"/>
      <c r="AT308" s="172" t="s">
        <v>170</v>
      </c>
      <c r="AU308" s="172" t="s">
        <v>80</v>
      </c>
      <c r="AV308" s="14" t="s">
        <v>80</v>
      </c>
      <c r="AW308" s="14" t="s">
        <v>33</v>
      </c>
      <c r="AX308" s="14" t="s">
        <v>72</v>
      </c>
      <c r="AY308" s="172" t="s">
        <v>154</v>
      </c>
    </row>
    <row r="309" spans="2:51" s="14" customFormat="1" ht="10.2">
      <c r="B309" s="171"/>
      <c r="D309" s="164" t="s">
        <v>170</v>
      </c>
      <c r="E309" s="172" t="s">
        <v>3</v>
      </c>
      <c r="F309" s="173" t="s">
        <v>520</v>
      </c>
      <c r="H309" s="174">
        <v>5.468</v>
      </c>
      <c r="I309" s="175"/>
      <c r="L309" s="171"/>
      <c r="M309" s="176"/>
      <c r="N309" s="177"/>
      <c r="O309" s="177"/>
      <c r="P309" s="177"/>
      <c r="Q309" s="177"/>
      <c r="R309" s="177"/>
      <c r="S309" s="177"/>
      <c r="T309" s="178"/>
      <c r="AT309" s="172" t="s">
        <v>170</v>
      </c>
      <c r="AU309" s="172" t="s">
        <v>80</v>
      </c>
      <c r="AV309" s="14" t="s">
        <v>80</v>
      </c>
      <c r="AW309" s="14" t="s">
        <v>33</v>
      </c>
      <c r="AX309" s="14" t="s">
        <v>72</v>
      </c>
      <c r="AY309" s="172" t="s">
        <v>154</v>
      </c>
    </row>
    <row r="310" spans="2:51" s="15" customFormat="1" ht="10.2">
      <c r="B310" s="179"/>
      <c r="D310" s="164" t="s">
        <v>170</v>
      </c>
      <c r="E310" s="180" t="s">
        <v>3</v>
      </c>
      <c r="F310" s="181" t="s">
        <v>175</v>
      </c>
      <c r="H310" s="182">
        <v>374.586</v>
      </c>
      <c r="I310" s="183"/>
      <c r="L310" s="179"/>
      <c r="M310" s="184"/>
      <c r="N310" s="185"/>
      <c r="O310" s="185"/>
      <c r="P310" s="185"/>
      <c r="Q310" s="185"/>
      <c r="R310" s="185"/>
      <c r="S310" s="185"/>
      <c r="T310" s="186"/>
      <c r="AT310" s="180" t="s">
        <v>170</v>
      </c>
      <c r="AU310" s="180" t="s">
        <v>80</v>
      </c>
      <c r="AV310" s="15" t="s">
        <v>93</v>
      </c>
      <c r="AW310" s="15" t="s">
        <v>33</v>
      </c>
      <c r="AX310" s="15" t="s">
        <v>15</v>
      </c>
      <c r="AY310" s="180" t="s">
        <v>154</v>
      </c>
    </row>
    <row r="311" spans="1:65" s="2" customFormat="1" ht="16.5" customHeight="1">
      <c r="A311" s="34"/>
      <c r="B311" s="144"/>
      <c r="C311" s="145" t="s">
        <v>521</v>
      </c>
      <c r="D311" s="145" t="s">
        <v>157</v>
      </c>
      <c r="E311" s="146" t="s">
        <v>522</v>
      </c>
      <c r="F311" s="147" t="s">
        <v>523</v>
      </c>
      <c r="G311" s="148" t="s">
        <v>160</v>
      </c>
      <c r="H311" s="149">
        <v>374.586</v>
      </c>
      <c r="I311" s="150"/>
      <c r="J311" s="151">
        <f>ROUND(I311*H311,2)</f>
        <v>0</v>
      </c>
      <c r="K311" s="147" t="s">
        <v>161</v>
      </c>
      <c r="L311" s="35"/>
      <c r="M311" s="152" t="s">
        <v>3</v>
      </c>
      <c r="N311" s="153" t="s">
        <v>43</v>
      </c>
      <c r="O311" s="55"/>
      <c r="P311" s="154">
        <f>O311*H311</f>
        <v>0</v>
      </c>
      <c r="Q311" s="154">
        <v>0</v>
      </c>
      <c r="R311" s="154">
        <f>Q311*H311</f>
        <v>0</v>
      </c>
      <c r="S311" s="154">
        <v>0</v>
      </c>
      <c r="T311" s="155">
        <f>S311*H311</f>
        <v>0</v>
      </c>
      <c r="U311" s="34"/>
      <c r="V311" s="34"/>
      <c r="W311" s="34"/>
      <c r="X311" s="34"/>
      <c r="Y311" s="34"/>
      <c r="Z311" s="34"/>
      <c r="AA311" s="34"/>
      <c r="AB311" s="34"/>
      <c r="AC311" s="34"/>
      <c r="AD311" s="34"/>
      <c r="AE311" s="34"/>
      <c r="AR311" s="156" t="s">
        <v>93</v>
      </c>
      <c r="AT311" s="156" t="s">
        <v>157</v>
      </c>
      <c r="AU311" s="156" t="s">
        <v>80</v>
      </c>
      <c r="AY311" s="19" t="s">
        <v>154</v>
      </c>
      <c r="BE311" s="157">
        <f>IF(N311="základní",J311,0)</f>
        <v>0</v>
      </c>
      <c r="BF311" s="157">
        <f>IF(N311="snížená",J311,0)</f>
        <v>0</v>
      </c>
      <c r="BG311" s="157">
        <f>IF(N311="zákl. přenesená",J311,0)</f>
        <v>0</v>
      </c>
      <c r="BH311" s="157">
        <f>IF(N311="sníž. přenesená",J311,0)</f>
        <v>0</v>
      </c>
      <c r="BI311" s="157">
        <f>IF(N311="nulová",J311,0)</f>
        <v>0</v>
      </c>
      <c r="BJ311" s="19" t="s">
        <v>15</v>
      </c>
      <c r="BK311" s="157">
        <f>ROUND(I311*H311,2)</f>
        <v>0</v>
      </c>
      <c r="BL311" s="19" t="s">
        <v>93</v>
      </c>
      <c r="BM311" s="156" t="s">
        <v>524</v>
      </c>
    </row>
    <row r="312" spans="1:47" s="2" customFormat="1" ht="10.2">
      <c r="A312" s="34"/>
      <c r="B312" s="35"/>
      <c r="C312" s="34"/>
      <c r="D312" s="158" t="s">
        <v>163</v>
      </c>
      <c r="E312" s="34"/>
      <c r="F312" s="159" t="s">
        <v>525</v>
      </c>
      <c r="G312" s="34"/>
      <c r="H312" s="34"/>
      <c r="I312" s="160"/>
      <c r="J312" s="34"/>
      <c r="K312" s="34"/>
      <c r="L312" s="35"/>
      <c r="M312" s="161"/>
      <c r="N312" s="162"/>
      <c r="O312" s="55"/>
      <c r="P312" s="55"/>
      <c r="Q312" s="55"/>
      <c r="R312" s="55"/>
      <c r="S312" s="55"/>
      <c r="T312" s="56"/>
      <c r="U312" s="34"/>
      <c r="V312" s="34"/>
      <c r="W312" s="34"/>
      <c r="X312" s="34"/>
      <c r="Y312" s="34"/>
      <c r="Z312" s="34"/>
      <c r="AA312" s="34"/>
      <c r="AB312" s="34"/>
      <c r="AC312" s="34"/>
      <c r="AD312" s="34"/>
      <c r="AE312" s="34"/>
      <c r="AT312" s="19" t="s">
        <v>163</v>
      </c>
      <c r="AU312" s="19" t="s">
        <v>80</v>
      </c>
    </row>
    <row r="313" spans="1:65" s="2" customFormat="1" ht="24.15" customHeight="1">
      <c r="A313" s="34"/>
      <c r="B313" s="144"/>
      <c r="C313" s="145" t="s">
        <v>526</v>
      </c>
      <c r="D313" s="145" t="s">
        <v>157</v>
      </c>
      <c r="E313" s="146" t="s">
        <v>527</v>
      </c>
      <c r="F313" s="147" t="s">
        <v>528</v>
      </c>
      <c r="G313" s="148" t="s">
        <v>244</v>
      </c>
      <c r="H313" s="149">
        <v>0.955</v>
      </c>
      <c r="I313" s="150"/>
      <c r="J313" s="151">
        <f>ROUND(I313*H313,2)</f>
        <v>0</v>
      </c>
      <c r="K313" s="147" t="s">
        <v>161</v>
      </c>
      <c r="L313" s="35"/>
      <c r="M313" s="152" t="s">
        <v>3</v>
      </c>
      <c r="N313" s="153" t="s">
        <v>43</v>
      </c>
      <c r="O313" s="55"/>
      <c r="P313" s="154">
        <f>O313*H313</f>
        <v>0</v>
      </c>
      <c r="Q313" s="154">
        <v>1.06062</v>
      </c>
      <c r="R313" s="154">
        <f>Q313*H313</f>
        <v>1.0128921</v>
      </c>
      <c r="S313" s="154">
        <v>0</v>
      </c>
      <c r="T313" s="155">
        <f>S313*H313</f>
        <v>0</v>
      </c>
      <c r="U313" s="34"/>
      <c r="V313" s="34"/>
      <c r="W313" s="34"/>
      <c r="X313" s="34"/>
      <c r="Y313" s="34"/>
      <c r="Z313" s="34"/>
      <c r="AA313" s="34"/>
      <c r="AB313" s="34"/>
      <c r="AC313" s="34"/>
      <c r="AD313" s="34"/>
      <c r="AE313" s="34"/>
      <c r="AR313" s="156" t="s">
        <v>93</v>
      </c>
      <c r="AT313" s="156" t="s">
        <v>157</v>
      </c>
      <c r="AU313" s="156" t="s">
        <v>80</v>
      </c>
      <c r="AY313" s="19" t="s">
        <v>154</v>
      </c>
      <c r="BE313" s="157">
        <f>IF(N313="základní",J313,0)</f>
        <v>0</v>
      </c>
      <c r="BF313" s="157">
        <f>IF(N313="snížená",J313,0)</f>
        <v>0</v>
      </c>
      <c r="BG313" s="157">
        <f>IF(N313="zákl. přenesená",J313,0)</f>
        <v>0</v>
      </c>
      <c r="BH313" s="157">
        <f>IF(N313="sníž. přenesená",J313,0)</f>
        <v>0</v>
      </c>
      <c r="BI313" s="157">
        <f>IF(N313="nulová",J313,0)</f>
        <v>0</v>
      </c>
      <c r="BJ313" s="19" t="s">
        <v>15</v>
      </c>
      <c r="BK313" s="157">
        <f>ROUND(I313*H313,2)</f>
        <v>0</v>
      </c>
      <c r="BL313" s="19" t="s">
        <v>93</v>
      </c>
      <c r="BM313" s="156" t="s">
        <v>529</v>
      </c>
    </row>
    <row r="314" spans="1:47" s="2" customFormat="1" ht="10.2">
      <c r="A314" s="34"/>
      <c r="B314" s="35"/>
      <c r="C314" s="34"/>
      <c r="D314" s="158" t="s">
        <v>163</v>
      </c>
      <c r="E314" s="34"/>
      <c r="F314" s="159" t="s">
        <v>530</v>
      </c>
      <c r="G314" s="34"/>
      <c r="H314" s="34"/>
      <c r="I314" s="160"/>
      <c r="J314" s="34"/>
      <c r="K314" s="34"/>
      <c r="L314" s="35"/>
      <c r="M314" s="161"/>
      <c r="N314" s="162"/>
      <c r="O314" s="55"/>
      <c r="P314" s="55"/>
      <c r="Q314" s="55"/>
      <c r="R314" s="55"/>
      <c r="S314" s="55"/>
      <c r="T314" s="56"/>
      <c r="U314" s="34"/>
      <c r="V314" s="34"/>
      <c r="W314" s="34"/>
      <c r="X314" s="34"/>
      <c r="Y314" s="34"/>
      <c r="Z314" s="34"/>
      <c r="AA314" s="34"/>
      <c r="AB314" s="34"/>
      <c r="AC314" s="34"/>
      <c r="AD314" s="34"/>
      <c r="AE314" s="34"/>
      <c r="AT314" s="19" t="s">
        <v>163</v>
      </c>
      <c r="AU314" s="19" t="s">
        <v>80</v>
      </c>
    </row>
    <row r="315" spans="2:51" s="14" customFormat="1" ht="10.2">
      <c r="B315" s="171"/>
      <c r="D315" s="164" t="s">
        <v>170</v>
      </c>
      <c r="E315" s="172" t="s">
        <v>3</v>
      </c>
      <c r="F315" s="173" t="s">
        <v>531</v>
      </c>
      <c r="H315" s="174">
        <v>0.112</v>
      </c>
      <c r="I315" s="175"/>
      <c r="L315" s="171"/>
      <c r="M315" s="176"/>
      <c r="N315" s="177"/>
      <c r="O315" s="177"/>
      <c r="P315" s="177"/>
      <c r="Q315" s="177"/>
      <c r="R315" s="177"/>
      <c r="S315" s="177"/>
      <c r="T315" s="178"/>
      <c r="AT315" s="172" t="s">
        <v>170</v>
      </c>
      <c r="AU315" s="172" t="s">
        <v>80</v>
      </c>
      <c r="AV315" s="14" t="s">
        <v>80</v>
      </c>
      <c r="AW315" s="14" t="s">
        <v>33</v>
      </c>
      <c r="AX315" s="14" t="s">
        <v>72</v>
      </c>
      <c r="AY315" s="172" t="s">
        <v>154</v>
      </c>
    </row>
    <row r="316" spans="2:51" s="14" customFormat="1" ht="10.2">
      <c r="B316" s="171"/>
      <c r="D316" s="164" t="s">
        <v>170</v>
      </c>
      <c r="E316" s="172" t="s">
        <v>3</v>
      </c>
      <c r="F316" s="173" t="s">
        <v>532</v>
      </c>
      <c r="H316" s="174">
        <v>0.042</v>
      </c>
      <c r="I316" s="175"/>
      <c r="L316" s="171"/>
      <c r="M316" s="176"/>
      <c r="N316" s="177"/>
      <c r="O316" s="177"/>
      <c r="P316" s="177"/>
      <c r="Q316" s="177"/>
      <c r="R316" s="177"/>
      <c r="S316" s="177"/>
      <c r="T316" s="178"/>
      <c r="AT316" s="172" t="s">
        <v>170</v>
      </c>
      <c r="AU316" s="172" t="s">
        <v>80</v>
      </c>
      <c r="AV316" s="14" t="s">
        <v>80</v>
      </c>
      <c r="AW316" s="14" t="s">
        <v>33</v>
      </c>
      <c r="AX316" s="14" t="s">
        <v>72</v>
      </c>
      <c r="AY316" s="172" t="s">
        <v>154</v>
      </c>
    </row>
    <row r="317" spans="2:51" s="14" customFormat="1" ht="10.2">
      <c r="B317" s="171"/>
      <c r="D317" s="164" t="s">
        <v>170</v>
      </c>
      <c r="E317" s="172" t="s">
        <v>3</v>
      </c>
      <c r="F317" s="173" t="s">
        <v>532</v>
      </c>
      <c r="H317" s="174">
        <v>0.042</v>
      </c>
      <c r="I317" s="175"/>
      <c r="L317" s="171"/>
      <c r="M317" s="176"/>
      <c r="N317" s="177"/>
      <c r="O317" s="177"/>
      <c r="P317" s="177"/>
      <c r="Q317" s="177"/>
      <c r="R317" s="177"/>
      <c r="S317" s="177"/>
      <c r="T317" s="178"/>
      <c r="AT317" s="172" t="s">
        <v>170</v>
      </c>
      <c r="AU317" s="172" t="s">
        <v>80</v>
      </c>
      <c r="AV317" s="14" t="s">
        <v>80</v>
      </c>
      <c r="AW317" s="14" t="s">
        <v>33</v>
      </c>
      <c r="AX317" s="14" t="s">
        <v>72</v>
      </c>
      <c r="AY317" s="172" t="s">
        <v>154</v>
      </c>
    </row>
    <row r="318" spans="2:51" s="14" customFormat="1" ht="10.2">
      <c r="B318" s="171"/>
      <c r="D318" s="164" t="s">
        <v>170</v>
      </c>
      <c r="E318" s="172" t="s">
        <v>3</v>
      </c>
      <c r="F318" s="173" t="s">
        <v>533</v>
      </c>
      <c r="H318" s="174">
        <v>0.455</v>
      </c>
      <c r="I318" s="175"/>
      <c r="L318" s="171"/>
      <c r="M318" s="176"/>
      <c r="N318" s="177"/>
      <c r="O318" s="177"/>
      <c r="P318" s="177"/>
      <c r="Q318" s="177"/>
      <c r="R318" s="177"/>
      <c r="S318" s="177"/>
      <c r="T318" s="178"/>
      <c r="AT318" s="172" t="s">
        <v>170</v>
      </c>
      <c r="AU318" s="172" t="s">
        <v>80</v>
      </c>
      <c r="AV318" s="14" t="s">
        <v>80</v>
      </c>
      <c r="AW318" s="14" t="s">
        <v>33</v>
      </c>
      <c r="AX318" s="14" t="s">
        <v>72</v>
      </c>
      <c r="AY318" s="172" t="s">
        <v>154</v>
      </c>
    </row>
    <row r="319" spans="2:51" s="14" customFormat="1" ht="10.2">
      <c r="B319" s="171"/>
      <c r="D319" s="164" t="s">
        <v>170</v>
      </c>
      <c r="E319" s="172" t="s">
        <v>3</v>
      </c>
      <c r="F319" s="173" t="s">
        <v>534</v>
      </c>
      <c r="H319" s="174">
        <v>0.152</v>
      </c>
      <c r="I319" s="175"/>
      <c r="L319" s="171"/>
      <c r="M319" s="176"/>
      <c r="N319" s="177"/>
      <c r="O319" s="177"/>
      <c r="P319" s="177"/>
      <c r="Q319" s="177"/>
      <c r="R319" s="177"/>
      <c r="S319" s="177"/>
      <c r="T319" s="178"/>
      <c r="AT319" s="172" t="s">
        <v>170</v>
      </c>
      <c r="AU319" s="172" t="s">
        <v>80</v>
      </c>
      <c r="AV319" s="14" t="s">
        <v>80</v>
      </c>
      <c r="AW319" s="14" t="s">
        <v>33</v>
      </c>
      <c r="AX319" s="14" t="s">
        <v>72</v>
      </c>
      <c r="AY319" s="172" t="s">
        <v>154</v>
      </c>
    </row>
    <row r="320" spans="2:51" s="14" customFormat="1" ht="10.2">
      <c r="B320" s="171"/>
      <c r="D320" s="164" t="s">
        <v>170</v>
      </c>
      <c r="E320" s="172" t="s">
        <v>3</v>
      </c>
      <c r="F320" s="173" t="s">
        <v>534</v>
      </c>
      <c r="H320" s="174">
        <v>0.152</v>
      </c>
      <c r="I320" s="175"/>
      <c r="L320" s="171"/>
      <c r="M320" s="176"/>
      <c r="N320" s="177"/>
      <c r="O320" s="177"/>
      <c r="P320" s="177"/>
      <c r="Q320" s="177"/>
      <c r="R320" s="177"/>
      <c r="S320" s="177"/>
      <c r="T320" s="178"/>
      <c r="AT320" s="172" t="s">
        <v>170</v>
      </c>
      <c r="AU320" s="172" t="s">
        <v>80</v>
      </c>
      <c r="AV320" s="14" t="s">
        <v>80</v>
      </c>
      <c r="AW320" s="14" t="s">
        <v>33</v>
      </c>
      <c r="AX320" s="14" t="s">
        <v>72</v>
      </c>
      <c r="AY320" s="172" t="s">
        <v>154</v>
      </c>
    </row>
    <row r="321" spans="2:51" s="15" customFormat="1" ht="10.2">
      <c r="B321" s="179"/>
      <c r="D321" s="164" t="s">
        <v>170</v>
      </c>
      <c r="E321" s="180" t="s">
        <v>3</v>
      </c>
      <c r="F321" s="181" t="s">
        <v>175</v>
      </c>
      <c r="H321" s="182">
        <v>0.955</v>
      </c>
      <c r="I321" s="183"/>
      <c r="L321" s="179"/>
      <c r="M321" s="184"/>
      <c r="N321" s="185"/>
      <c r="O321" s="185"/>
      <c r="P321" s="185"/>
      <c r="Q321" s="185"/>
      <c r="R321" s="185"/>
      <c r="S321" s="185"/>
      <c r="T321" s="186"/>
      <c r="AT321" s="180" t="s">
        <v>170</v>
      </c>
      <c r="AU321" s="180" t="s">
        <v>80</v>
      </c>
      <c r="AV321" s="15" t="s">
        <v>93</v>
      </c>
      <c r="AW321" s="15" t="s">
        <v>33</v>
      </c>
      <c r="AX321" s="15" t="s">
        <v>15</v>
      </c>
      <c r="AY321" s="180" t="s">
        <v>154</v>
      </c>
    </row>
    <row r="322" spans="1:65" s="2" customFormat="1" ht="24.15" customHeight="1">
      <c r="A322" s="34"/>
      <c r="B322" s="144"/>
      <c r="C322" s="145" t="s">
        <v>535</v>
      </c>
      <c r="D322" s="145" t="s">
        <v>157</v>
      </c>
      <c r="E322" s="146" t="s">
        <v>536</v>
      </c>
      <c r="F322" s="355" t="s">
        <v>537</v>
      </c>
      <c r="G322" s="148" t="s">
        <v>206</v>
      </c>
      <c r="H322" s="149">
        <v>3.734</v>
      </c>
      <c r="I322" s="150"/>
      <c r="J322" s="151">
        <f>ROUND(I322*H322,2)</f>
        <v>0</v>
      </c>
      <c r="K322" s="147" t="s">
        <v>161</v>
      </c>
      <c r="L322" s="35"/>
      <c r="M322" s="152" t="s">
        <v>3</v>
      </c>
      <c r="N322" s="153" t="s">
        <v>43</v>
      </c>
      <c r="O322" s="55"/>
      <c r="P322" s="154">
        <f>O322*H322</f>
        <v>0</v>
      </c>
      <c r="Q322" s="154">
        <v>2.50187</v>
      </c>
      <c r="R322" s="154">
        <f>Q322*H322</f>
        <v>9.34198258</v>
      </c>
      <c r="S322" s="154">
        <v>0</v>
      </c>
      <c r="T322" s="155">
        <f>S322*H322</f>
        <v>0</v>
      </c>
      <c r="U322" s="34"/>
      <c r="V322" s="34"/>
      <c r="W322" s="34"/>
      <c r="X322" s="34"/>
      <c r="Y322" s="34"/>
      <c r="Z322" s="34"/>
      <c r="AA322" s="34"/>
      <c r="AB322" s="34"/>
      <c r="AC322" s="34"/>
      <c r="AD322" s="34"/>
      <c r="AE322" s="34"/>
      <c r="AR322" s="156" t="s">
        <v>93</v>
      </c>
      <c r="AT322" s="156" t="s">
        <v>157</v>
      </c>
      <c r="AU322" s="156" t="s">
        <v>80</v>
      </c>
      <c r="AY322" s="19" t="s">
        <v>154</v>
      </c>
      <c r="BE322" s="157">
        <f>IF(N322="základní",J322,0)</f>
        <v>0</v>
      </c>
      <c r="BF322" s="157">
        <f>IF(N322="snížená",J322,0)</f>
        <v>0</v>
      </c>
      <c r="BG322" s="157">
        <f>IF(N322="zákl. přenesená",J322,0)</f>
        <v>0</v>
      </c>
      <c r="BH322" s="157">
        <f>IF(N322="sníž. přenesená",J322,0)</f>
        <v>0</v>
      </c>
      <c r="BI322" s="157">
        <f>IF(N322="nulová",J322,0)</f>
        <v>0</v>
      </c>
      <c r="BJ322" s="19" t="s">
        <v>15</v>
      </c>
      <c r="BK322" s="157">
        <f>ROUND(I322*H322,2)</f>
        <v>0</v>
      </c>
      <c r="BL322" s="19" t="s">
        <v>93</v>
      </c>
      <c r="BM322" s="156" t="s">
        <v>538</v>
      </c>
    </row>
    <row r="323" spans="1:47" s="2" customFormat="1" ht="10.2">
      <c r="A323" s="34"/>
      <c r="B323" s="35"/>
      <c r="C323" s="34"/>
      <c r="D323" s="158" t="s">
        <v>163</v>
      </c>
      <c r="E323" s="34"/>
      <c r="F323" s="159" t="s">
        <v>539</v>
      </c>
      <c r="G323" s="34"/>
      <c r="H323" s="34"/>
      <c r="I323" s="160"/>
      <c r="J323" s="34"/>
      <c r="K323" s="34"/>
      <c r="L323" s="35"/>
      <c r="M323" s="161"/>
      <c r="N323" s="162"/>
      <c r="O323" s="55"/>
      <c r="P323" s="55"/>
      <c r="Q323" s="55"/>
      <c r="R323" s="55"/>
      <c r="S323" s="55"/>
      <c r="T323" s="56"/>
      <c r="U323" s="34"/>
      <c r="V323" s="34"/>
      <c r="W323" s="34"/>
      <c r="X323" s="34"/>
      <c r="Y323" s="34"/>
      <c r="Z323" s="34"/>
      <c r="AA323" s="34"/>
      <c r="AB323" s="34"/>
      <c r="AC323" s="34"/>
      <c r="AD323" s="34"/>
      <c r="AE323" s="34"/>
      <c r="AT323" s="19" t="s">
        <v>163</v>
      </c>
      <c r="AU323" s="19" t="s">
        <v>80</v>
      </c>
    </row>
    <row r="324" spans="2:51" s="14" customFormat="1" ht="10.2">
      <c r="B324" s="171"/>
      <c r="D324" s="164" t="s">
        <v>170</v>
      </c>
      <c r="E324" s="172" t="s">
        <v>3</v>
      </c>
      <c r="F324" s="173" t="s">
        <v>540</v>
      </c>
      <c r="H324" s="174">
        <v>1.058</v>
      </c>
      <c r="I324" s="175"/>
      <c r="L324" s="171"/>
      <c r="M324" s="176"/>
      <c r="N324" s="177"/>
      <c r="O324" s="177"/>
      <c r="P324" s="177"/>
      <c r="Q324" s="177"/>
      <c r="R324" s="177"/>
      <c r="S324" s="177"/>
      <c r="T324" s="178"/>
      <c r="AT324" s="172" t="s">
        <v>170</v>
      </c>
      <c r="AU324" s="172" t="s">
        <v>80</v>
      </c>
      <c r="AV324" s="14" t="s">
        <v>80</v>
      </c>
      <c r="AW324" s="14" t="s">
        <v>33</v>
      </c>
      <c r="AX324" s="14" t="s">
        <v>72</v>
      </c>
      <c r="AY324" s="172" t="s">
        <v>154</v>
      </c>
    </row>
    <row r="325" spans="2:51" s="14" customFormat="1" ht="10.2">
      <c r="B325" s="171"/>
      <c r="D325" s="164" t="s">
        <v>170</v>
      </c>
      <c r="E325" s="172" t="s">
        <v>3</v>
      </c>
      <c r="F325" s="173" t="s">
        <v>541</v>
      </c>
      <c r="H325" s="174">
        <v>1.525</v>
      </c>
      <c r="I325" s="175"/>
      <c r="L325" s="171"/>
      <c r="M325" s="176"/>
      <c r="N325" s="177"/>
      <c r="O325" s="177"/>
      <c r="P325" s="177"/>
      <c r="Q325" s="177"/>
      <c r="R325" s="177"/>
      <c r="S325" s="177"/>
      <c r="T325" s="178"/>
      <c r="AT325" s="172" t="s">
        <v>170</v>
      </c>
      <c r="AU325" s="172" t="s">
        <v>80</v>
      </c>
      <c r="AV325" s="14" t="s">
        <v>80</v>
      </c>
      <c r="AW325" s="14" t="s">
        <v>33</v>
      </c>
      <c r="AX325" s="14" t="s">
        <v>72</v>
      </c>
      <c r="AY325" s="172" t="s">
        <v>154</v>
      </c>
    </row>
    <row r="326" spans="2:51" s="14" customFormat="1" ht="10.2">
      <c r="B326" s="171"/>
      <c r="D326" s="164" t="s">
        <v>170</v>
      </c>
      <c r="E326" s="172" t="s">
        <v>3</v>
      </c>
      <c r="F326" s="173" t="s">
        <v>542</v>
      </c>
      <c r="H326" s="174">
        <v>0.647</v>
      </c>
      <c r="I326" s="175"/>
      <c r="L326" s="171"/>
      <c r="M326" s="176"/>
      <c r="N326" s="177"/>
      <c r="O326" s="177"/>
      <c r="P326" s="177"/>
      <c r="Q326" s="177"/>
      <c r="R326" s="177"/>
      <c r="S326" s="177"/>
      <c r="T326" s="178"/>
      <c r="AT326" s="172" t="s">
        <v>170</v>
      </c>
      <c r="AU326" s="172" t="s">
        <v>80</v>
      </c>
      <c r="AV326" s="14" t="s">
        <v>80</v>
      </c>
      <c r="AW326" s="14" t="s">
        <v>33</v>
      </c>
      <c r="AX326" s="14" t="s">
        <v>72</v>
      </c>
      <c r="AY326" s="172" t="s">
        <v>154</v>
      </c>
    </row>
    <row r="327" spans="2:51" s="13" customFormat="1" ht="10.2">
      <c r="B327" s="163"/>
      <c r="D327" s="164" t="s">
        <v>170</v>
      </c>
      <c r="E327" s="165" t="s">
        <v>3</v>
      </c>
      <c r="F327" s="166" t="s">
        <v>543</v>
      </c>
      <c r="H327" s="165" t="s">
        <v>3</v>
      </c>
      <c r="I327" s="167"/>
      <c r="L327" s="163"/>
      <c r="M327" s="168"/>
      <c r="N327" s="169"/>
      <c r="O327" s="169"/>
      <c r="P327" s="169"/>
      <c r="Q327" s="169"/>
      <c r="R327" s="169"/>
      <c r="S327" s="169"/>
      <c r="T327" s="170"/>
      <c r="AT327" s="165" t="s">
        <v>170</v>
      </c>
      <c r="AU327" s="165" t="s">
        <v>80</v>
      </c>
      <c r="AV327" s="13" t="s">
        <v>15</v>
      </c>
      <c r="AW327" s="13" t="s">
        <v>33</v>
      </c>
      <c r="AX327" s="13" t="s">
        <v>72</v>
      </c>
      <c r="AY327" s="165" t="s">
        <v>154</v>
      </c>
    </row>
    <row r="328" spans="2:51" s="14" customFormat="1" ht="10.2">
      <c r="B328" s="171"/>
      <c r="D328" s="164" t="s">
        <v>170</v>
      </c>
      <c r="E328" s="172" t="s">
        <v>3</v>
      </c>
      <c r="F328" s="173" t="s">
        <v>544</v>
      </c>
      <c r="H328" s="174">
        <v>0.504</v>
      </c>
      <c r="I328" s="175"/>
      <c r="L328" s="171"/>
      <c r="M328" s="176"/>
      <c r="N328" s="177"/>
      <c r="O328" s="177"/>
      <c r="P328" s="177"/>
      <c r="Q328" s="177"/>
      <c r="R328" s="177"/>
      <c r="S328" s="177"/>
      <c r="T328" s="178"/>
      <c r="AT328" s="172" t="s">
        <v>170</v>
      </c>
      <c r="AU328" s="172" t="s">
        <v>80</v>
      </c>
      <c r="AV328" s="14" t="s">
        <v>80</v>
      </c>
      <c r="AW328" s="14" t="s">
        <v>33</v>
      </c>
      <c r="AX328" s="14" t="s">
        <v>72</v>
      </c>
      <c r="AY328" s="172" t="s">
        <v>154</v>
      </c>
    </row>
    <row r="329" spans="2:51" s="15" customFormat="1" ht="10.2">
      <c r="B329" s="179"/>
      <c r="D329" s="164" t="s">
        <v>170</v>
      </c>
      <c r="E329" s="180" t="s">
        <v>3</v>
      </c>
      <c r="F329" s="181" t="s">
        <v>175</v>
      </c>
      <c r="H329" s="182">
        <v>3.7340000000000004</v>
      </c>
      <c r="I329" s="183"/>
      <c r="L329" s="179"/>
      <c r="M329" s="184"/>
      <c r="N329" s="185"/>
      <c r="O329" s="185"/>
      <c r="P329" s="185"/>
      <c r="Q329" s="185"/>
      <c r="R329" s="185"/>
      <c r="S329" s="185"/>
      <c r="T329" s="186"/>
      <c r="AT329" s="180" t="s">
        <v>170</v>
      </c>
      <c r="AU329" s="180" t="s">
        <v>80</v>
      </c>
      <c r="AV329" s="15" t="s">
        <v>93</v>
      </c>
      <c r="AW329" s="15" t="s">
        <v>33</v>
      </c>
      <c r="AX329" s="15" t="s">
        <v>15</v>
      </c>
      <c r="AY329" s="180" t="s">
        <v>154</v>
      </c>
    </row>
    <row r="330" spans="1:65" s="2" customFormat="1" ht="33" customHeight="1">
      <c r="A330" s="34"/>
      <c r="B330" s="144"/>
      <c r="C330" s="145" t="s">
        <v>545</v>
      </c>
      <c r="D330" s="145" t="s">
        <v>157</v>
      </c>
      <c r="E330" s="146" t="s">
        <v>546</v>
      </c>
      <c r="F330" s="147" t="s">
        <v>547</v>
      </c>
      <c r="G330" s="148" t="s">
        <v>206</v>
      </c>
      <c r="H330" s="149">
        <v>35.296</v>
      </c>
      <c r="I330" s="150"/>
      <c r="J330" s="151">
        <f>ROUND(I330*H330,2)</f>
        <v>0</v>
      </c>
      <c r="K330" s="147" t="s">
        <v>161</v>
      </c>
      <c r="L330" s="35"/>
      <c r="M330" s="152" t="s">
        <v>3</v>
      </c>
      <c r="N330" s="153" t="s">
        <v>43</v>
      </c>
      <c r="O330" s="55"/>
      <c r="P330" s="154">
        <f>O330*H330</f>
        <v>0</v>
      </c>
      <c r="Q330" s="154">
        <v>2.50187</v>
      </c>
      <c r="R330" s="154">
        <f>Q330*H330</f>
        <v>88.30600351999999</v>
      </c>
      <c r="S330" s="154">
        <v>0</v>
      </c>
      <c r="T330" s="155">
        <f>S330*H330</f>
        <v>0</v>
      </c>
      <c r="U330" s="34"/>
      <c r="V330" s="34"/>
      <c r="W330" s="34"/>
      <c r="X330" s="34"/>
      <c r="Y330" s="34"/>
      <c r="Z330" s="34"/>
      <c r="AA330" s="34"/>
      <c r="AB330" s="34"/>
      <c r="AC330" s="34"/>
      <c r="AD330" s="34"/>
      <c r="AE330" s="34"/>
      <c r="AR330" s="156" t="s">
        <v>93</v>
      </c>
      <c r="AT330" s="156" t="s">
        <v>157</v>
      </c>
      <c r="AU330" s="156" t="s">
        <v>80</v>
      </c>
      <c r="AY330" s="19" t="s">
        <v>154</v>
      </c>
      <c r="BE330" s="157">
        <f>IF(N330="základní",J330,0)</f>
        <v>0</v>
      </c>
      <c r="BF330" s="157">
        <f>IF(N330="snížená",J330,0)</f>
        <v>0</v>
      </c>
      <c r="BG330" s="157">
        <f>IF(N330="zákl. přenesená",J330,0)</f>
        <v>0</v>
      </c>
      <c r="BH330" s="157">
        <f>IF(N330="sníž. přenesená",J330,0)</f>
        <v>0</v>
      </c>
      <c r="BI330" s="157">
        <f>IF(N330="nulová",J330,0)</f>
        <v>0</v>
      </c>
      <c r="BJ330" s="19" t="s">
        <v>15</v>
      </c>
      <c r="BK330" s="157">
        <f>ROUND(I330*H330,2)</f>
        <v>0</v>
      </c>
      <c r="BL330" s="19" t="s">
        <v>93</v>
      </c>
      <c r="BM330" s="156" t="s">
        <v>548</v>
      </c>
    </row>
    <row r="331" spans="1:47" s="2" customFormat="1" ht="10.2">
      <c r="A331" s="34"/>
      <c r="B331" s="35"/>
      <c r="C331" s="34"/>
      <c r="D331" s="158" t="s">
        <v>163</v>
      </c>
      <c r="E331" s="34"/>
      <c r="F331" s="159" t="s">
        <v>549</v>
      </c>
      <c r="G331" s="34"/>
      <c r="H331" s="34"/>
      <c r="I331" s="160"/>
      <c r="J331" s="34"/>
      <c r="K331" s="34"/>
      <c r="L331" s="35"/>
      <c r="M331" s="161"/>
      <c r="N331" s="162"/>
      <c r="O331" s="55"/>
      <c r="P331" s="55"/>
      <c r="Q331" s="55"/>
      <c r="R331" s="55"/>
      <c r="S331" s="55"/>
      <c r="T331" s="56"/>
      <c r="U331" s="34"/>
      <c r="V331" s="34"/>
      <c r="W331" s="34"/>
      <c r="X331" s="34"/>
      <c r="Y331" s="34"/>
      <c r="Z331" s="34"/>
      <c r="AA331" s="34"/>
      <c r="AB331" s="34"/>
      <c r="AC331" s="34"/>
      <c r="AD331" s="34"/>
      <c r="AE331" s="34"/>
      <c r="AT331" s="19" t="s">
        <v>163</v>
      </c>
      <c r="AU331" s="19" t="s">
        <v>80</v>
      </c>
    </row>
    <row r="332" spans="2:51" s="14" customFormat="1" ht="10.2">
      <c r="B332" s="171"/>
      <c r="D332" s="164" t="s">
        <v>170</v>
      </c>
      <c r="E332" s="172" t="s">
        <v>3</v>
      </c>
      <c r="F332" s="173" t="s">
        <v>550</v>
      </c>
      <c r="H332" s="174">
        <v>10.584</v>
      </c>
      <c r="I332" s="175"/>
      <c r="L332" s="171"/>
      <c r="M332" s="176"/>
      <c r="N332" s="177"/>
      <c r="O332" s="177"/>
      <c r="P332" s="177"/>
      <c r="Q332" s="177"/>
      <c r="R332" s="177"/>
      <c r="S332" s="177"/>
      <c r="T332" s="178"/>
      <c r="AT332" s="172" t="s">
        <v>170</v>
      </c>
      <c r="AU332" s="172" t="s">
        <v>80</v>
      </c>
      <c r="AV332" s="14" t="s">
        <v>80</v>
      </c>
      <c r="AW332" s="14" t="s">
        <v>33</v>
      </c>
      <c r="AX332" s="14" t="s">
        <v>72</v>
      </c>
      <c r="AY332" s="172" t="s">
        <v>154</v>
      </c>
    </row>
    <row r="333" spans="2:51" s="14" customFormat="1" ht="10.2">
      <c r="B333" s="171"/>
      <c r="D333" s="164" t="s">
        <v>170</v>
      </c>
      <c r="E333" s="172" t="s">
        <v>3</v>
      </c>
      <c r="F333" s="173" t="s">
        <v>551</v>
      </c>
      <c r="H333" s="174">
        <v>12.197</v>
      </c>
      <c r="I333" s="175"/>
      <c r="L333" s="171"/>
      <c r="M333" s="176"/>
      <c r="N333" s="177"/>
      <c r="O333" s="177"/>
      <c r="P333" s="177"/>
      <c r="Q333" s="177"/>
      <c r="R333" s="177"/>
      <c r="S333" s="177"/>
      <c r="T333" s="178"/>
      <c r="AT333" s="172" t="s">
        <v>170</v>
      </c>
      <c r="AU333" s="172" t="s">
        <v>80</v>
      </c>
      <c r="AV333" s="14" t="s">
        <v>80</v>
      </c>
      <c r="AW333" s="14" t="s">
        <v>33</v>
      </c>
      <c r="AX333" s="14" t="s">
        <v>72</v>
      </c>
      <c r="AY333" s="172" t="s">
        <v>154</v>
      </c>
    </row>
    <row r="334" spans="2:51" s="14" customFormat="1" ht="10.2">
      <c r="B334" s="171"/>
      <c r="D334" s="164" t="s">
        <v>170</v>
      </c>
      <c r="E334" s="172" t="s">
        <v>3</v>
      </c>
      <c r="F334" s="173" t="s">
        <v>552</v>
      </c>
      <c r="H334" s="174">
        <v>5.174</v>
      </c>
      <c r="I334" s="175"/>
      <c r="L334" s="171"/>
      <c r="M334" s="176"/>
      <c r="N334" s="177"/>
      <c r="O334" s="177"/>
      <c r="P334" s="177"/>
      <c r="Q334" s="177"/>
      <c r="R334" s="177"/>
      <c r="S334" s="177"/>
      <c r="T334" s="178"/>
      <c r="AT334" s="172" t="s">
        <v>170</v>
      </c>
      <c r="AU334" s="172" t="s">
        <v>80</v>
      </c>
      <c r="AV334" s="14" t="s">
        <v>80</v>
      </c>
      <c r="AW334" s="14" t="s">
        <v>33</v>
      </c>
      <c r="AX334" s="14" t="s">
        <v>72</v>
      </c>
      <c r="AY334" s="172" t="s">
        <v>154</v>
      </c>
    </row>
    <row r="335" spans="2:51" s="13" customFormat="1" ht="10.2">
      <c r="B335" s="163"/>
      <c r="D335" s="164" t="s">
        <v>170</v>
      </c>
      <c r="E335" s="165" t="s">
        <v>3</v>
      </c>
      <c r="F335" s="166" t="s">
        <v>553</v>
      </c>
      <c r="H335" s="165" t="s">
        <v>3</v>
      </c>
      <c r="I335" s="167"/>
      <c r="L335" s="163"/>
      <c r="M335" s="168"/>
      <c r="N335" s="169"/>
      <c r="O335" s="169"/>
      <c r="P335" s="169"/>
      <c r="Q335" s="169"/>
      <c r="R335" s="169"/>
      <c r="S335" s="169"/>
      <c r="T335" s="170"/>
      <c r="AT335" s="165" t="s">
        <v>170</v>
      </c>
      <c r="AU335" s="165" t="s">
        <v>80</v>
      </c>
      <c r="AV335" s="13" t="s">
        <v>15</v>
      </c>
      <c r="AW335" s="13" t="s">
        <v>33</v>
      </c>
      <c r="AX335" s="13" t="s">
        <v>72</v>
      </c>
      <c r="AY335" s="165" t="s">
        <v>154</v>
      </c>
    </row>
    <row r="336" spans="2:51" s="14" customFormat="1" ht="10.2">
      <c r="B336" s="171"/>
      <c r="D336" s="164" t="s">
        <v>170</v>
      </c>
      <c r="E336" s="172" t="s">
        <v>3</v>
      </c>
      <c r="F336" s="173" t="s">
        <v>554</v>
      </c>
      <c r="H336" s="174">
        <v>7.341</v>
      </c>
      <c r="I336" s="175"/>
      <c r="L336" s="171"/>
      <c r="M336" s="176"/>
      <c r="N336" s="177"/>
      <c r="O336" s="177"/>
      <c r="P336" s="177"/>
      <c r="Q336" s="177"/>
      <c r="R336" s="177"/>
      <c r="S336" s="177"/>
      <c r="T336" s="178"/>
      <c r="AT336" s="172" t="s">
        <v>170</v>
      </c>
      <c r="AU336" s="172" t="s">
        <v>80</v>
      </c>
      <c r="AV336" s="14" t="s">
        <v>80</v>
      </c>
      <c r="AW336" s="14" t="s">
        <v>33</v>
      </c>
      <c r="AX336" s="14" t="s">
        <v>72</v>
      </c>
      <c r="AY336" s="172" t="s">
        <v>154</v>
      </c>
    </row>
    <row r="337" spans="2:51" s="15" customFormat="1" ht="10.2">
      <c r="B337" s="179"/>
      <c r="D337" s="164" t="s">
        <v>170</v>
      </c>
      <c r="E337" s="180" t="s">
        <v>3</v>
      </c>
      <c r="F337" s="181" t="s">
        <v>175</v>
      </c>
      <c r="H337" s="182">
        <v>35.296</v>
      </c>
      <c r="I337" s="183"/>
      <c r="L337" s="179"/>
      <c r="M337" s="184"/>
      <c r="N337" s="185"/>
      <c r="O337" s="185"/>
      <c r="P337" s="185"/>
      <c r="Q337" s="185"/>
      <c r="R337" s="185"/>
      <c r="S337" s="185"/>
      <c r="T337" s="186"/>
      <c r="AT337" s="180" t="s">
        <v>170</v>
      </c>
      <c r="AU337" s="180" t="s">
        <v>80</v>
      </c>
      <c r="AV337" s="15" t="s">
        <v>93</v>
      </c>
      <c r="AW337" s="15" t="s">
        <v>33</v>
      </c>
      <c r="AX337" s="15" t="s">
        <v>15</v>
      </c>
      <c r="AY337" s="180" t="s">
        <v>154</v>
      </c>
    </row>
    <row r="338" spans="1:65" s="2" customFormat="1" ht="16.5" customHeight="1">
      <c r="A338" s="34"/>
      <c r="B338" s="144"/>
      <c r="C338" s="145" t="s">
        <v>555</v>
      </c>
      <c r="D338" s="145" t="s">
        <v>157</v>
      </c>
      <c r="E338" s="146" t="s">
        <v>556</v>
      </c>
      <c r="F338" s="355" t="s">
        <v>557</v>
      </c>
      <c r="G338" s="148" t="s">
        <v>160</v>
      </c>
      <c r="H338" s="149">
        <v>38.85</v>
      </c>
      <c r="I338" s="150"/>
      <c r="J338" s="151">
        <f>ROUND(I338*H338,2)</f>
        <v>0</v>
      </c>
      <c r="K338" s="147" t="s">
        <v>161</v>
      </c>
      <c r="L338" s="35"/>
      <c r="M338" s="152" t="s">
        <v>3</v>
      </c>
      <c r="N338" s="153" t="s">
        <v>43</v>
      </c>
      <c r="O338" s="55"/>
      <c r="P338" s="154">
        <f>O338*H338</f>
        <v>0</v>
      </c>
      <c r="Q338" s="154">
        <v>0.00264</v>
      </c>
      <c r="R338" s="154">
        <f>Q338*H338</f>
        <v>0.102564</v>
      </c>
      <c r="S338" s="154">
        <v>0</v>
      </c>
      <c r="T338" s="155">
        <f>S338*H338</f>
        <v>0</v>
      </c>
      <c r="U338" s="34"/>
      <c r="V338" s="34"/>
      <c r="W338" s="34"/>
      <c r="X338" s="34"/>
      <c r="Y338" s="34"/>
      <c r="Z338" s="34"/>
      <c r="AA338" s="34"/>
      <c r="AB338" s="34"/>
      <c r="AC338" s="34"/>
      <c r="AD338" s="34"/>
      <c r="AE338" s="34"/>
      <c r="AR338" s="156" t="s">
        <v>93</v>
      </c>
      <c r="AT338" s="156" t="s">
        <v>157</v>
      </c>
      <c r="AU338" s="156" t="s">
        <v>80</v>
      </c>
      <c r="AY338" s="19" t="s">
        <v>154</v>
      </c>
      <c r="BE338" s="157">
        <f>IF(N338="základní",J338,0)</f>
        <v>0</v>
      </c>
      <c r="BF338" s="157">
        <f>IF(N338="snížená",J338,0)</f>
        <v>0</v>
      </c>
      <c r="BG338" s="157">
        <f>IF(N338="zákl. přenesená",J338,0)</f>
        <v>0</v>
      </c>
      <c r="BH338" s="157">
        <f>IF(N338="sníž. přenesená",J338,0)</f>
        <v>0</v>
      </c>
      <c r="BI338" s="157">
        <f>IF(N338="nulová",J338,0)</f>
        <v>0</v>
      </c>
      <c r="BJ338" s="19" t="s">
        <v>15</v>
      </c>
      <c r="BK338" s="157">
        <f>ROUND(I338*H338,2)</f>
        <v>0</v>
      </c>
      <c r="BL338" s="19" t="s">
        <v>93</v>
      </c>
      <c r="BM338" s="156" t="s">
        <v>558</v>
      </c>
    </row>
    <row r="339" spans="1:47" s="2" customFormat="1" ht="10.2">
      <c r="A339" s="34"/>
      <c r="B339" s="35"/>
      <c r="C339" s="34"/>
      <c r="D339" s="158" t="s">
        <v>163</v>
      </c>
      <c r="E339" s="34"/>
      <c r="F339" s="159" t="s">
        <v>559</v>
      </c>
      <c r="G339" s="34"/>
      <c r="H339" s="34"/>
      <c r="I339" s="160"/>
      <c r="J339" s="34"/>
      <c r="K339" s="34"/>
      <c r="L339" s="35"/>
      <c r="M339" s="161"/>
      <c r="N339" s="162"/>
      <c r="O339" s="55"/>
      <c r="P339" s="55"/>
      <c r="Q339" s="55"/>
      <c r="R339" s="55"/>
      <c r="S339" s="55"/>
      <c r="T339" s="56"/>
      <c r="U339" s="34"/>
      <c r="V339" s="34"/>
      <c r="W339" s="34"/>
      <c r="X339" s="34"/>
      <c r="Y339" s="34"/>
      <c r="Z339" s="34"/>
      <c r="AA339" s="34"/>
      <c r="AB339" s="34"/>
      <c r="AC339" s="34"/>
      <c r="AD339" s="34"/>
      <c r="AE339" s="34"/>
      <c r="AT339" s="19" t="s">
        <v>163</v>
      </c>
      <c r="AU339" s="19" t="s">
        <v>80</v>
      </c>
    </row>
    <row r="340" spans="2:51" s="13" customFormat="1" ht="10.2">
      <c r="B340" s="163"/>
      <c r="D340" s="164" t="s">
        <v>170</v>
      </c>
      <c r="E340" s="165" t="s">
        <v>3</v>
      </c>
      <c r="F340" s="166" t="s">
        <v>553</v>
      </c>
      <c r="H340" s="165" t="s">
        <v>3</v>
      </c>
      <c r="I340" s="167"/>
      <c r="L340" s="163"/>
      <c r="M340" s="168"/>
      <c r="N340" s="169"/>
      <c r="O340" s="169"/>
      <c r="P340" s="169"/>
      <c r="Q340" s="169"/>
      <c r="R340" s="169"/>
      <c r="S340" s="169"/>
      <c r="T340" s="170"/>
      <c r="AT340" s="165" t="s">
        <v>170</v>
      </c>
      <c r="AU340" s="165" t="s">
        <v>80</v>
      </c>
      <c r="AV340" s="13" t="s">
        <v>15</v>
      </c>
      <c r="AW340" s="13" t="s">
        <v>33</v>
      </c>
      <c r="AX340" s="13" t="s">
        <v>72</v>
      </c>
      <c r="AY340" s="165" t="s">
        <v>154</v>
      </c>
    </row>
    <row r="341" spans="2:51" s="14" customFormat="1" ht="10.2">
      <c r="B341" s="171"/>
      <c r="D341" s="164" t="s">
        <v>170</v>
      </c>
      <c r="E341" s="172" t="s">
        <v>3</v>
      </c>
      <c r="F341" s="173" t="s">
        <v>560</v>
      </c>
      <c r="H341" s="174">
        <v>27.72</v>
      </c>
      <c r="I341" s="175"/>
      <c r="L341" s="171"/>
      <c r="M341" s="176"/>
      <c r="N341" s="177"/>
      <c r="O341" s="177"/>
      <c r="P341" s="177"/>
      <c r="Q341" s="177"/>
      <c r="R341" s="177"/>
      <c r="S341" s="177"/>
      <c r="T341" s="178"/>
      <c r="AT341" s="172" t="s">
        <v>170</v>
      </c>
      <c r="AU341" s="172" t="s">
        <v>80</v>
      </c>
      <c r="AV341" s="14" t="s">
        <v>80</v>
      </c>
      <c r="AW341" s="14" t="s">
        <v>33</v>
      </c>
      <c r="AX341" s="14" t="s">
        <v>72</v>
      </c>
      <c r="AY341" s="172" t="s">
        <v>154</v>
      </c>
    </row>
    <row r="342" spans="2:51" s="14" customFormat="1" ht="10.2">
      <c r="B342" s="171"/>
      <c r="D342" s="164" t="s">
        <v>170</v>
      </c>
      <c r="E342" s="172" t="s">
        <v>3</v>
      </c>
      <c r="F342" s="173" t="s">
        <v>561</v>
      </c>
      <c r="H342" s="174">
        <v>8.19</v>
      </c>
      <c r="I342" s="175"/>
      <c r="L342" s="171"/>
      <c r="M342" s="176"/>
      <c r="N342" s="177"/>
      <c r="O342" s="177"/>
      <c r="P342" s="177"/>
      <c r="Q342" s="177"/>
      <c r="R342" s="177"/>
      <c r="S342" s="177"/>
      <c r="T342" s="178"/>
      <c r="AT342" s="172" t="s">
        <v>170</v>
      </c>
      <c r="AU342" s="172" t="s">
        <v>80</v>
      </c>
      <c r="AV342" s="14" t="s">
        <v>80</v>
      </c>
      <c r="AW342" s="14" t="s">
        <v>33</v>
      </c>
      <c r="AX342" s="14" t="s">
        <v>72</v>
      </c>
      <c r="AY342" s="172" t="s">
        <v>154</v>
      </c>
    </row>
    <row r="343" spans="2:51" s="13" customFormat="1" ht="10.2">
      <c r="B343" s="163"/>
      <c r="D343" s="164" t="s">
        <v>170</v>
      </c>
      <c r="E343" s="165" t="s">
        <v>3</v>
      </c>
      <c r="F343" s="166" t="s">
        <v>543</v>
      </c>
      <c r="H343" s="165" t="s">
        <v>3</v>
      </c>
      <c r="I343" s="167"/>
      <c r="L343" s="163"/>
      <c r="M343" s="168"/>
      <c r="N343" s="169"/>
      <c r="O343" s="169"/>
      <c r="P343" s="169"/>
      <c r="Q343" s="169"/>
      <c r="R343" s="169"/>
      <c r="S343" s="169"/>
      <c r="T343" s="170"/>
      <c r="AT343" s="165" t="s">
        <v>170</v>
      </c>
      <c r="AU343" s="165" t="s">
        <v>80</v>
      </c>
      <c r="AV343" s="13" t="s">
        <v>15</v>
      </c>
      <c r="AW343" s="13" t="s">
        <v>33</v>
      </c>
      <c r="AX343" s="13" t="s">
        <v>72</v>
      </c>
      <c r="AY343" s="165" t="s">
        <v>154</v>
      </c>
    </row>
    <row r="344" spans="2:51" s="14" customFormat="1" ht="10.2">
      <c r="B344" s="171"/>
      <c r="D344" s="164" t="s">
        <v>170</v>
      </c>
      <c r="E344" s="172" t="s">
        <v>3</v>
      </c>
      <c r="F344" s="173" t="s">
        <v>562</v>
      </c>
      <c r="H344" s="174">
        <v>2.94</v>
      </c>
      <c r="I344" s="175"/>
      <c r="L344" s="171"/>
      <c r="M344" s="176"/>
      <c r="N344" s="177"/>
      <c r="O344" s="177"/>
      <c r="P344" s="177"/>
      <c r="Q344" s="177"/>
      <c r="R344" s="177"/>
      <c r="S344" s="177"/>
      <c r="T344" s="178"/>
      <c r="AT344" s="172" t="s">
        <v>170</v>
      </c>
      <c r="AU344" s="172" t="s">
        <v>80</v>
      </c>
      <c r="AV344" s="14" t="s">
        <v>80</v>
      </c>
      <c r="AW344" s="14" t="s">
        <v>33</v>
      </c>
      <c r="AX344" s="14" t="s">
        <v>72</v>
      </c>
      <c r="AY344" s="172" t="s">
        <v>154</v>
      </c>
    </row>
    <row r="345" spans="2:51" s="15" customFormat="1" ht="10.2">
      <c r="B345" s="179"/>
      <c r="D345" s="164" t="s">
        <v>170</v>
      </c>
      <c r="E345" s="180" t="s">
        <v>3</v>
      </c>
      <c r="F345" s="181" t="s">
        <v>175</v>
      </c>
      <c r="H345" s="182">
        <v>38.849999999999994</v>
      </c>
      <c r="I345" s="183"/>
      <c r="L345" s="179"/>
      <c r="M345" s="184"/>
      <c r="N345" s="185"/>
      <c r="O345" s="185"/>
      <c r="P345" s="185"/>
      <c r="Q345" s="185"/>
      <c r="R345" s="185"/>
      <c r="S345" s="185"/>
      <c r="T345" s="186"/>
      <c r="AT345" s="180" t="s">
        <v>170</v>
      </c>
      <c r="AU345" s="180" t="s">
        <v>80</v>
      </c>
      <c r="AV345" s="15" t="s">
        <v>93</v>
      </c>
      <c r="AW345" s="15" t="s">
        <v>33</v>
      </c>
      <c r="AX345" s="15" t="s">
        <v>15</v>
      </c>
      <c r="AY345" s="180" t="s">
        <v>154</v>
      </c>
    </row>
    <row r="346" spans="1:65" s="2" customFormat="1" ht="16.5" customHeight="1">
      <c r="A346" s="34"/>
      <c r="B346" s="144"/>
      <c r="C346" s="145" t="s">
        <v>563</v>
      </c>
      <c r="D346" s="145" t="s">
        <v>157</v>
      </c>
      <c r="E346" s="146" t="s">
        <v>564</v>
      </c>
      <c r="F346" s="355" t="s">
        <v>565</v>
      </c>
      <c r="G346" s="148" t="s">
        <v>160</v>
      </c>
      <c r="H346" s="149">
        <v>38.85</v>
      </c>
      <c r="I346" s="150"/>
      <c r="J346" s="151">
        <f>ROUND(I346*H346,2)</f>
        <v>0</v>
      </c>
      <c r="K346" s="147" t="s">
        <v>161</v>
      </c>
      <c r="L346" s="35"/>
      <c r="M346" s="152" t="s">
        <v>3</v>
      </c>
      <c r="N346" s="153" t="s">
        <v>43</v>
      </c>
      <c r="O346" s="55"/>
      <c r="P346" s="154">
        <f>O346*H346</f>
        <v>0</v>
      </c>
      <c r="Q346" s="154">
        <v>0</v>
      </c>
      <c r="R346" s="154">
        <f>Q346*H346</f>
        <v>0</v>
      </c>
      <c r="S346" s="154">
        <v>0</v>
      </c>
      <c r="T346" s="155">
        <f>S346*H346</f>
        <v>0</v>
      </c>
      <c r="U346" s="34"/>
      <c r="V346" s="34"/>
      <c r="W346" s="34"/>
      <c r="X346" s="34"/>
      <c r="Y346" s="34"/>
      <c r="Z346" s="34"/>
      <c r="AA346" s="34"/>
      <c r="AB346" s="34"/>
      <c r="AC346" s="34"/>
      <c r="AD346" s="34"/>
      <c r="AE346" s="34"/>
      <c r="AR346" s="156" t="s">
        <v>93</v>
      </c>
      <c r="AT346" s="156" t="s">
        <v>157</v>
      </c>
      <c r="AU346" s="156" t="s">
        <v>80</v>
      </c>
      <c r="AY346" s="19" t="s">
        <v>154</v>
      </c>
      <c r="BE346" s="157">
        <f>IF(N346="základní",J346,0)</f>
        <v>0</v>
      </c>
      <c r="BF346" s="157">
        <f>IF(N346="snížená",J346,0)</f>
        <v>0</v>
      </c>
      <c r="BG346" s="157">
        <f>IF(N346="zákl. přenesená",J346,0)</f>
        <v>0</v>
      </c>
      <c r="BH346" s="157">
        <f>IF(N346="sníž. přenesená",J346,0)</f>
        <v>0</v>
      </c>
      <c r="BI346" s="157">
        <f>IF(N346="nulová",J346,0)</f>
        <v>0</v>
      </c>
      <c r="BJ346" s="19" t="s">
        <v>15</v>
      </c>
      <c r="BK346" s="157">
        <f>ROUND(I346*H346,2)</f>
        <v>0</v>
      </c>
      <c r="BL346" s="19" t="s">
        <v>93</v>
      </c>
      <c r="BM346" s="156" t="s">
        <v>566</v>
      </c>
    </row>
    <row r="347" spans="1:47" s="2" customFormat="1" ht="10.2">
      <c r="A347" s="34"/>
      <c r="B347" s="35"/>
      <c r="C347" s="34"/>
      <c r="D347" s="158" t="s">
        <v>163</v>
      </c>
      <c r="E347" s="34"/>
      <c r="F347" s="159" t="s">
        <v>567</v>
      </c>
      <c r="G347" s="34"/>
      <c r="H347" s="34"/>
      <c r="I347" s="160"/>
      <c r="J347" s="34"/>
      <c r="K347" s="34"/>
      <c r="L347" s="35"/>
      <c r="M347" s="161"/>
      <c r="N347" s="162"/>
      <c r="O347" s="55"/>
      <c r="P347" s="55"/>
      <c r="Q347" s="55"/>
      <c r="R347" s="55"/>
      <c r="S347" s="55"/>
      <c r="T347" s="56"/>
      <c r="U347" s="34"/>
      <c r="V347" s="34"/>
      <c r="W347" s="34"/>
      <c r="X347" s="34"/>
      <c r="Y347" s="34"/>
      <c r="Z347" s="34"/>
      <c r="AA347" s="34"/>
      <c r="AB347" s="34"/>
      <c r="AC347" s="34"/>
      <c r="AD347" s="34"/>
      <c r="AE347" s="34"/>
      <c r="AT347" s="19" t="s">
        <v>163</v>
      </c>
      <c r="AU347" s="19" t="s">
        <v>80</v>
      </c>
    </row>
    <row r="348" spans="1:65" s="2" customFormat="1" ht="21.75" customHeight="1">
      <c r="A348" s="34"/>
      <c r="B348" s="144"/>
      <c r="C348" s="145" t="s">
        <v>568</v>
      </c>
      <c r="D348" s="145" t="s">
        <v>157</v>
      </c>
      <c r="E348" s="146" t="s">
        <v>569</v>
      </c>
      <c r="F348" s="147" t="s">
        <v>570</v>
      </c>
      <c r="G348" s="148" t="s">
        <v>244</v>
      </c>
      <c r="H348" s="149">
        <v>1.676</v>
      </c>
      <c r="I348" s="150"/>
      <c r="J348" s="151">
        <f>ROUND(I348*H348,2)</f>
        <v>0</v>
      </c>
      <c r="K348" s="147" t="s">
        <v>161</v>
      </c>
      <c r="L348" s="35"/>
      <c r="M348" s="152" t="s">
        <v>3</v>
      </c>
      <c r="N348" s="153" t="s">
        <v>43</v>
      </c>
      <c r="O348" s="55"/>
      <c r="P348" s="154">
        <f>O348*H348</f>
        <v>0</v>
      </c>
      <c r="Q348" s="154">
        <v>1.06062</v>
      </c>
      <c r="R348" s="154">
        <f>Q348*H348</f>
        <v>1.7775991199999999</v>
      </c>
      <c r="S348" s="154">
        <v>0</v>
      </c>
      <c r="T348" s="155">
        <f>S348*H348</f>
        <v>0</v>
      </c>
      <c r="U348" s="34"/>
      <c r="V348" s="34"/>
      <c r="W348" s="34"/>
      <c r="X348" s="34"/>
      <c r="Y348" s="34"/>
      <c r="Z348" s="34"/>
      <c r="AA348" s="34"/>
      <c r="AB348" s="34"/>
      <c r="AC348" s="34"/>
      <c r="AD348" s="34"/>
      <c r="AE348" s="34"/>
      <c r="AR348" s="156" t="s">
        <v>93</v>
      </c>
      <c r="AT348" s="156" t="s">
        <v>157</v>
      </c>
      <c r="AU348" s="156" t="s">
        <v>80</v>
      </c>
      <c r="AY348" s="19" t="s">
        <v>154</v>
      </c>
      <c r="BE348" s="157">
        <f>IF(N348="základní",J348,0)</f>
        <v>0</v>
      </c>
      <c r="BF348" s="157">
        <f>IF(N348="snížená",J348,0)</f>
        <v>0</v>
      </c>
      <c r="BG348" s="157">
        <f>IF(N348="zákl. přenesená",J348,0)</f>
        <v>0</v>
      </c>
      <c r="BH348" s="157">
        <f>IF(N348="sníž. přenesená",J348,0)</f>
        <v>0</v>
      </c>
      <c r="BI348" s="157">
        <f>IF(N348="nulová",J348,0)</f>
        <v>0</v>
      </c>
      <c r="BJ348" s="19" t="s">
        <v>15</v>
      </c>
      <c r="BK348" s="157">
        <f>ROUND(I348*H348,2)</f>
        <v>0</v>
      </c>
      <c r="BL348" s="19" t="s">
        <v>93</v>
      </c>
      <c r="BM348" s="156" t="s">
        <v>571</v>
      </c>
    </row>
    <row r="349" spans="1:47" s="2" customFormat="1" ht="10.2">
      <c r="A349" s="34"/>
      <c r="B349" s="35"/>
      <c r="C349" s="34"/>
      <c r="D349" s="158" t="s">
        <v>163</v>
      </c>
      <c r="E349" s="34"/>
      <c r="F349" s="159" t="s">
        <v>572</v>
      </c>
      <c r="G349" s="34"/>
      <c r="H349" s="34"/>
      <c r="I349" s="160"/>
      <c r="J349" s="34"/>
      <c r="K349" s="34"/>
      <c r="L349" s="35"/>
      <c r="M349" s="161"/>
      <c r="N349" s="162"/>
      <c r="O349" s="55"/>
      <c r="P349" s="55"/>
      <c r="Q349" s="55"/>
      <c r="R349" s="55"/>
      <c r="S349" s="55"/>
      <c r="T349" s="56"/>
      <c r="U349" s="34"/>
      <c r="V349" s="34"/>
      <c r="W349" s="34"/>
      <c r="X349" s="34"/>
      <c r="Y349" s="34"/>
      <c r="Z349" s="34"/>
      <c r="AA349" s="34"/>
      <c r="AB349" s="34"/>
      <c r="AC349" s="34"/>
      <c r="AD349" s="34"/>
      <c r="AE349" s="34"/>
      <c r="AT349" s="19" t="s">
        <v>163</v>
      </c>
      <c r="AU349" s="19" t="s">
        <v>80</v>
      </c>
    </row>
    <row r="350" spans="2:51" s="14" customFormat="1" ht="10.2">
      <c r="B350" s="171"/>
      <c r="D350" s="164" t="s">
        <v>170</v>
      </c>
      <c r="E350" s="172" t="s">
        <v>3</v>
      </c>
      <c r="F350" s="173" t="s">
        <v>573</v>
      </c>
      <c r="H350" s="174">
        <v>0.378</v>
      </c>
      <c r="I350" s="175"/>
      <c r="L350" s="171"/>
      <c r="M350" s="176"/>
      <c r="N350" s="177"/>
      <c r="O350" s="177"/>
      <c r="P350" s="177"/>
      <c r="Q350" s="177"/>
      <c r="R350" s="177"/>
      <c r="S350" s="177"/>
      <c r="T350" s="178"/>
      <c r="AT350" s="172" t="s">
        <v>170</v>
      </c>
      <c r="AU350" s="172" t="s">
        <v>80</v>
      </c>
      <c r="AV350" s="14" t="s">
        <v>80</v>
      </c>
      <c r="AW350" s="14" t="s">
        <v>33</v>
      </c>
      <c r="AX350" s="14" t="s">
        <v>72</v>
      </c>
      <c r="AY350" s="172" t="s">
        <v>154</v>
      </c>
    </row>
    <row r="351" spans="2:51" s="14" customFormat="1" ht="10.2">
      <c r="B351" s="171"/>
      <c r="D351" s="164" t="s">
        <v>170</v>
      </c>
      <c r="E351" s="172" t="s">
        <v>3</v>
      </c>
      <c r="F351" s="173" t="s">
        <v>574</v>
      </c>
      <c r="H351" s="174">
        <v>0.617</v>
      </c>
      <c r="I351" s="175"/>
      <c r="L351" s="171"/>
      <c r="M351" s="176"/>
      <c r="N351" s="177"/>
      <c r="O351" s="177"/>
      <c r="P351" s="177"/>
      <c r="Q351" s="177"/>
      <c r="R351" s="177"/>
      <c r="S351" s="177"/>
      <c r="T351" s="178"/>
      <c r="AT351" s="172" t="s">
        <v>170</v>
      </c>
      <c r="AU351" s="172" t="s">
        <v>80</v>
      </c>
      <c r="AV351" s="14" t="s">
        <v>80</v>
      </c>
      <c r="AW351" s="14" t="s">
        <v>33</v>
      </c>
      <c r="AX351" s="14" t="s">
        <v>72</v>
      </c>
      <c r="AY351" s="172" t="s">
        <v>154</v>
      </c>
    </row>
    <row r="352" spans="2:51" s="14" customFormat="1" ht="10.2">
      <c r="B352" s="171"/>
      <c r="D352" s="164" t="s">
        <v>170</v>
      </c>
      <c r="E352" s="172" t="s">
        <v>3</v>
      </c>
      <c r="F352" s="173" t="s">
        <v>575</v>
      </c>
      <c r="H352" s="174">
        <v>0.557</v>
      </c>
      <c r="I352" s="175"/>
      <c r="L352" s="171"/>
      <c r="M352" s="176"/>
      <c r="N352" s="177"/>
      <c r="O352" s="177"/>
      <c r="P352" s="177"/>
      <c r="Q352" s="177"/>
      <c r="R352" s="177"/>
      <c r="S352" s="177"/>
      <c r="T352" s="178"/>
      <c r="AT352" s="172" t="s">
        <v>170</v>
      </c>
      <c r="AU352" s="172" t="s">
        <v>80</v>
      </c>
      <c r="AV352" s="14" t="s">
        <v>80</v>
      </c>
      <c r="AW352" s="14" t="s">
        <v>33</v>
      </c>
      <c r="AX352" s="14" t="s">
        <v>72</v>
      </c>
      <c r="AY352" s="172" t="s">
        <v>154</v>
      </c>
    </row>
    <row r="353" spans="2:51" s="15" customFormat="1" ht="10.2">
      <c r="B353" s="179"/>
      <c r="D353" s="164" t="s">
        <v>170</v>
      </c>
      <c r="E353" s="180" t="s">
        <v>3</v>
      </c>
      <c r="F353" s="181" t="s">
        <v>175</v>
      </c>
      <c r="H353" s="182">
        <v>1.552</v>
      </c>
      <c r="I353" s="183"/>
      <c r="L353" s="179"/>
      <c r="M353" s="184"/>
      <c r="N353" s="185"/>
      <c r="O353" s="185"/>
      <c r="P353" s="185"/>
      <c r="Q353" s="185"/>
      <c r="R353" s="185"/>
      <c r="S353" s="185"/>
      <c r="T353" s="186"/>
      <c r="AT353" s="180" t="s">
        <v>170</v>
      </c>
      <c r="AU353" s="180" t="s">
        <v>80</v>
      </c>
      <c r="AV353" s="15" t="s">
        <v>93</v>
      </c>
      <c r="AW353" s="15" t="s">
        <v>33</v>
      </c>
      <c r="AX353" s="15" t="s">
        <v>15</v>
      </c>
      <c r="AY353" s="180" t="s">
        <v>154</v>
      </c>
    </row>
    <row r="354" spans="2:51" s="14" customFormat="1" ht="10.2">
      <c r="B354" s="171"/>
      <c r="D354" s="164" t="s">
        <v>170</v>
      </c>
      <c r="F354" s="173" t="s">
        <v>576</v>
      </c>
      <c r="H354" s="174">
        <v>1.676</v>
      </c>
      <c r="I354" s="175"/>
      <c r="L354" s="171"/>
      <c r="M354" s="176"/>
      <c r="N354" s="177"/>
      <c r="O354" s="177"/>
      <c r="P354" s="177"/>
      <c r="Q354" s="177"/>
      <c r="R354" s="177"/>
      <c r="S354" s="177"/>
      <c r="T354" s="178"/>
      <c r="AT354" s="172" t="s">
        <v>170</v>
      </c>
      <c r="AU354" s="172" t="s">
        <v>80</v>
      </c>
      <c r="AV354" s="14" t="s">
        <v>80</v>
      </c>
      <c r="AW354" s="14" t="s">
        <v>4</v>
      </c>
      <c r="AX354" s="14" t="s">
        <v>15</v>
      </c>
      <c r="AY354" s="172" t="s">
        <v>154</v>
      </c>
    </row>
    <row r="355" spans="1:65" s="2" customFormat="1" ht="16.5" customHeight="1">
      <c r="A355" s="34"/>
      <c r="B355" s="144"/>
      <c r="C355" s="145" t="s">
        <v>577</v>
      </c>
      <c r="D355" s="145" t="s">
        <v>157</v>
      </c>
      <c r="E355" s="146" t="s">
        <v>578</v>
      </c>
      <c r="F355" s="147" t="s">
        <v>579</v>
      </c>
      <c r="G355" s="148" t="s">
        <v>192</v>
      </c>
      <c r="H355" s="149">
        <v>1</v>
      </c>
      <c r="I355" s="150"/>
      <c r="J355" s="151">
        <f>ROUND(I355*H355,2)</f>
        <v>0</v>
      </c>
      <c r="K355" s="147" t="s">
        <v>3</v>
      </c>
      <c r="L355" s="35"/>
      <c r="M355" s="152" t="s">
        <v>3</v>
      </c>
      <c r="N355" s="153" t="s">
        <v>43</v>
      </c>
      <c r="O355" s="55"/>
      <c r="P355" s="154">
        <f>O355*H355</f>
        <v>0</v>
      </c>
      <c r="Q355" s="154">
        <v>0</v>
      </c>
      <c r="R355" s="154">
        <f>Q355*H355</f>
        <v>0</v>
      </c>
      <c r="S355" s="154">
        <v>0</v>
      </c>
      <c r="T355" s="155">
        <f>S355*H355</f>
        <v>0</v>
      </c>
      <c r="U355" s="34"/>
      <c r="V355" s="34"/>
      <c r="W355" s="34"/>
      <c r="X355" s="34"/>
      <c r="Y355" s="34"/>
      <c r="Z355" s="34"/>
      <c r="AA355" s="34"/>
      <c r="AB355" s="34"/>
      <c r="AC355" s="34"/>
      <c r="AD355" s="34"/>
      <c r="AE355" s="34"/>
      <c r="AR355" s="156" t="s">
        <v>93</v>
      </c>
      <c r="AT355" s="156" t="s">
        <v>157</v>
      </c>
      <c r="AU355" s="156" t="s">
        <v>80</v>
      </c>
      <c r="AY355" s="19" t="s">
        <v>154</v>
      </c>
      <c r="BE355" s="157">
        <f>IF(N355="základní",J355,0)</f>
        <v>0</v>
      </c>
      <c r="BF355" s="157">
        <f>IF(N355="snížená",J355,0)</f>
        <v>0</v>
      </c>
      <c r="BG355" s="157">
        <f>IF(N355="zákl. přenesená",J355,0)</f>
        <v>0</v>
      </c>
      <c r="BH355" s="157">
        <f>IF(N355="sníž. přenesená",J355,0)</f>
        <v>0</v>
      </c>
      <c r="BI355" s="157">
        <f>IF(N355="nulová",J355,0)</f>
        <v>0</v>
      </c>
      <c r="BJ355" s="19" t="s">
        <v>15</v>
      </c>
      <c r="BK355" s="157">
        <f>ROUND(I355*H355,2)</f>
        <v>0</v>
      </c>
      <c r="BL355" s="19" t="s">
        <v>93</v>
      </c>
      <c r="BM355" s="156" t="s">
        <v>580</v>
      </c>
    </row>
    <row r="356" spans="2:63" s="12" customFormat="1" ht="22.8" customHeight="1">
      <c r="B356" s="131"/>
      <c r="D356" s="132" t="s">
        <v>71</v>
      </c>
      <c r="E356" s="142" t="s">
        <v>90</v>
      </c>
      <c r="F356" s="142" t="s">
        <v>581</v>
      </c>
      <c r="I356" s="134"/>
      <c r="J356" s="143">
        <f>BK356</f>
        <v>0</v>
      </c>
      <c r="L356" s="131"/>
      <c r="M356" s="136"/>
      <c r="N356" s="137"/>
      <c r="O356" s="137"/>
      <c r="P356" s="138">
        <f>SUM(P357:P525)</f>
        <v>0</v>
      </c>
      <c r="Q356" s="137"/>
      <c r="R356" s="138">
        <f>SUM(R357:R525)</f>
        <v>420.62550108999983</v>
      </c>
      <c r="S356" s="137"/>
      <c r="T356" s="139">
        <f>SUM(T357:T525)</f>
        <v>0</v>
      </c>
      <c r="AR356" s="132" t="s">
        <v>15</v>
      </c>
      <c r="AT356" s="140" t="s">
        <v>71</v>
      </c>
      <c r="AU356" s="140" t="s">
        <v>15</v>
      </c>
      <c r="AY356" s="132" t="s">
        <v>154</v>
      </c>
      <c r="BK356" s="141">
        <f>SUM(BK357:BK525)</f>
        <v>0</v>
      </c>
    </row>
    <row r="357" spans="1:65" s="2" customFormat="1" ht="37.8" customHeight="1">
      <c r="A357" s="34"/>
      <c r="B357" s="144"/>
      <c r="C357" s="145" t="s">
        <v>582</v>
      </c>
      <c r="D357" s="145" t="s">
        <v>157</v>
      </c>
      <c r="E357" s="146" t="s">
        <v>583</v>
      </c>
      <c r="F357" s="147" t="s">
        <v>584</v>
      </c>
      <c r="G357" s="148" t="s">
        <v>160</v>
      </c>
      <c r="H357" s="149">
        <v>61.8</v>
      </c>
      <c r="I357" s="150"/>
      <c r="J357" s="151">
        <f>ROUND(I357*H357,2)</f>
        <v>0</v>
      </c>
      <c r="K357" s="147" t="s">
        <v>161</v>
      </c>
      <c r="L357" s="35"/>
      <c r="M357" s="152" t="s">
        <v>3</v>
      </c>
      <c r="N357" s="153" t="s">
        <v>43</v>
      </c>
      <c r="O357" s="55"/>
      <c r="P357" s="154">
        <f>O357*H357</f>
        <v>0</v>
      </c>
      <c r="Q357" s="154">
        <v>0.13709</v>
      </c>
      <c r="R357" s="154">
        <f>Q357*H357</f>
        <v>8.472161999999999</v>
      </c>
      <c r="S357" s="154">
        <v>0</v>
      </c>
      <c r="T357" s="155">
        <f>S357*H357</f>
        <v>0</v>
      </c>
      <c r="U357" s="34"/>
      <c r="V357" s="34"/>
      <c r="W357" s="34"/>
      <c r="X357" s="34"/>
      <c r="Y357" s="34"/>
      <c r="Z357" s="34"/>
      <c r="AA357" s="34"/>
      <c r="AB357" s="34"/>
      <c r="AC357" s="34"/>
      <c r="AD357" s="34"/>
      <c r="AE357" s="34"/>
      <c r="AR357" s="156" t="s">
        <v>93</v>
      </c>
      <c r="AT357" s="156" t="s">
        <v>157</v>
      </c>
      <c r="AU357" s="156" t="s">
        <v>80</v>
      </c>
      <c r="AY357" s="19" t="s">
        <v>154</v>
      </c>
      <c r="BE357" s="157">
        <f>IF(N357="základní",J357,0)</f>
        <v>0</v>
      </c>
      <c r="BF357" s="157">
        <f>IF(N357="snížená",J357,0)</f>
        <v>0</v>
      </c>
      <c r="BG357" s="157">
        <f>IF(N357="zákl. přenesená",J357,0)</f>
        <v>0</v>
      </c>
      <c r="BH357" s="157">
        <f>IF(N357="sníž. přenesená",J357,0)</f>
        <v>0</v>
      </c>
      <c r="BI357" s="157">
        <f>IF(N357="nulová",J357,0)</f>
        <v>0</v>
      </c>
      <c r="BJ357" s="19" t="s">
        <v>15</v>
      </c>
      <c r="BK357" s="157">
        <f>ROUND(I357*H357,2)</f>
        <v>0</v>
      </c>
      <c r="BL357" s="19" t="s">
        <v>93</v>
      </c>
      <c r="BM357" s="156" t="s">
        <v>585</v>
      </c>
    </row>
    <row r="358" spans="1:47" s="2" customFormat="1" ht="10.2">
      <c r="A358" s="34"/>
      <c r="B358" s="35"/>
      <c r="C358" s="34"/>
      <c r="D358" s="158" t="s">
        <v>163</v>
      </c>
      <c r="E358" s="34"/>
      <c r="F358" s="159" t="s">
        <v>586</v>
      </c>
      <c r="G358" s="34"/>
      <c r="H358" s="34"/>
      <c r="I358" s="160"/>
      <c r="J358" s="34"/>
      <c r="K358" s="34"/>
      <c r="L358" s="35"/>
      <c r="M358" s="161"/>
      <c r="N358" s="162"/>
      <c r="O358" s="55"/>
      <c r="P358" s="55"/>
      <c r="Q358" s="55"/>
      <c r="R358" s="55"/>
      <c r="S358" s="55"/>
      <c r="T358" s="56"/>
      <c r="U358" s="34"/>
      <c r="V358" s="34"/>
      <c r="W358" s="34"/>
      <c r="X358" s="34"/>
      <c r="Y358" s="34"/>
      <c r="Z358" s="34"/>
      <c r="AA358" s="34"/>
      <c r="AB358" s="34"/>
      <c r="AC358" s="34"/>
      <c r="AD358" s="34"/>
      <c r="AE358" s="34"/>
      <c r="AT358" s="19" t="s">
        <v>163</v>
      </c>
      <c r="AU358" s="19" t="s">
        <v>80</v>
      </c>
    </row>
    <row r="359" spans="2:51" s="13" customFormat="1" ht="10.2">
      <c r="B359" s="163"/>
      <c r="D359" s="164" t="s">
        <v>170</v>
      </c>
      <c r="E359" s="165" t="s">
        <v>3</v>
      </c>
      <c r="F359" s="166" t="s">
        <v>209</v>
      </c>
      <c r="H359" s="165" t="s">
        <v>3</v>
      </c>
      <c r="I359" s="167"/>
      <c r="L359" s="163"/>
      <c r="M359" s="168"/>
      <c r="N359" s="169"/>
      <c r="O359" s="169"/>
      <c r="P359" s="169"/>
      <c r="Q359" s="169"/>
      <c r="R359" s="169"/>
      <c r="S359" s="169"/>
      <c r="T359" s="170"/>
      <c r="AT359" s="165" t="s">
        <v>170</v>
      </c>
      <c r="AU359" s="165" t="s">
        <v>80</v>
      </c>
      <c r="AV359" s="13" t="s">
        <v>15</v>
      </c>
      <c r="AW359" s="13" t="s">
        <v>33</v>
      </c>
      <c r="AX359" s="13" t="s">
        <v>72</v>
      </c>
      <c r="AY359" s="165" t="s">
        <v>154</v>
      </c>
    </row>
    <row r="360" spans="2:51" s="14" customFormat="1" ht="10.2">
      <c r="B360" s="171"/>
      <c r="D360" s="164" t="s">
        <v>170</v>
      </c>
      <c r="E360" s="172" t="s">
        <v>3</v>
      </c>
      <c r="F360" s="173" t="s">
        <v>587</v>
      </c>
      <c r="H360" s="174">
        <v>61.8</v>
      </c>
      <c r="I360" s="175"/>
      <c r="L360" s="171"/>
      <c r="M360" s="176"/>
      <c r="N360" s="177"/>
      <c r="O360" s="177"/>
      <c r="P360" s="177"/>
      <c r="Q360" s="177"/>
      <c r="R360" s="177"/>
      <c r="S360" s="177"/>
      <c r="T360" s="178"/>
      <c r="AT360" s="172" t="s">
        <v>170</v>
      </c>
      <c r="AU360" s="172" t="s">
        <v>80</v>
      </c>
      <c r="AV360" s="14" t="s">
        <v>80</v>
      </c>
      <c r="AW360" s="14" t="s">
        <v>33</v>
      </c>
      <c r="AX360" s="14" t="s">
        <v>72</v>
      </c>
      <c r="AY360" s="172" t="s">
        <v>154</v>
      </c>
    </row>
    <row r="361" spans="2:51" s="15" customFormat="1" ht="10.2">
      <c r="B361" s="179"/>
      <c r="D361" s="164" t="s">
        <v>170</v>
      </c>
      <c r="E361" s="180" t="s">
        <v>3</v>
      </c>
      <c r="F361" s="181" t="s">
        <v>175</v>
      </c>
      <c r="H361" s="182">
        <v>61.8</v>
      </c>
      <c r="I361" s="183"/>
      <c r="L361" s="179"/>
      <c r="M361" s="184"/>
      <c r="N361" s="185"/>
      <c r="O361" s="185"/>
      <c r="P361" s="185"/>
      <c r="Q361" s="185"/>
      <c r="R361" s="185"/>
      <c r="S361" s="185"/>
      <c r="T361" s="186"/>
      <c r="AT361" s="180" t="s">
        <v>170</v>
      </c>
      <c r="AU361" s="180" t="s">
        <v>80</v>
      </c>
      <c r="AV361" s="15" t="s">
        <v>93</v>
      </c>
      <c r="AW361" s="15" t="s">
        <v>33</v>
      </c>
      <c r="AX361" s="15" t="s">
        <v>15</v>
      </c>
      <c r="AY361" s="180" t="s">
        <v>154</v>
      </c>
    </row>
    <row r="362" spans="1:65" s="2" customFormat="1" ht="37.8" customHeight="1">
      <c r="A362" s="34"/>
      <c r="B362" s="144"/>
      <c r="C362" s="145" t="s">
        <v>588</v>
      </c>
      <c r="D362" s="145" t="s">
        <v>157</v>
      </c>
      <c r="E362" s="146" t="s">
        <v>589</v>
      </c>
      <c r="F362" s="147" t="s">
        <v>590</v>
      </c>
      <c r="G362" s="148" t="s">
        <v>160</v>
      </c>
      <c r="H362" s="149">
        <v>61.8</v>
      </c>
      <c r="I362" s="150"/>
      <c r="J362" s="151">
        <f>ROUND(I362*H362,2)</f>
        <v>0</v>
      </c>
      <c r="K362" s="147" t="s">
        <v>161</v>
      </c>
      <c r="L362" s="35"/>
      <c r="M362" s="152" t="s">
        <v>3</v>
      </c>
      <c r="N362" s="153" t="s">
        <v>43</v>
      </c>
      <c r="O362" s="55"/>
      <c r="P362" s="154">
        <f>O362*H362</f>
        <v>0</v>
      </c>
      <c r="Q362" s="154">
        <v>0.21828</v>
      </c>
      <c r="R362" s="154">
        <f>Q362*H362</f>
        <v>13.489704</v>
      </c>
      <c r="S362" s="154">
        <v>0</v>
      </c>
      <c r="T362" s="155">
        <f>S362*H362</f>
        <v>0</v>
      </c>
      <c r="U362" s="34"/>
      <c r="V362" s="34"/>
      <c r="W362" s="34"/>
      <c r="X362" s="34"/>
      <c r="Y362" s="34"/>
      <c r="Z362" s="34"/>
      <c r="AA362" s="34"/>
      <c r="AB362" s="34"/>
      <c r="AC362" s="34"/>
      <c r="AD362" s="34"/>
      <c r="AE362" s="34"/>
      <c r="AR362" s="156" t="s">
        <v>93</v>
      </c>
      <c r="AT362" s="156" t="s">
        <v>157</v>
      </c>
      <c r="AU362" s="156" t="s">
        <v>80</v>
      </c>
      <c r="AY362" s="19" t="s">
        <v>154</v>
      </c>
      <c r="BE362" s="157">
        <f>IF(N362="základní",J362,0)</f>
        <v>0</v>
      </c>
      <c r="BF362" s="157">
        <f>IF(N362="snížená",J362,0)</f>
        <v>0</v>
      </c>
      <c r="BG362" s="157">
        <f>IF(N362="zákl. přenesená",J362,0)</f>
        <v>0</v>
      </c>
      <c r="BH362" s="157">
        <f>IF(N362="sníž. přenesená",J362,0)</f>
        <v>0</v>
      </c>
      <c r="BI362" s="157">
        <f>IF(N362="nulová",J362,0)</f>
        <v>0</v>
      </c>
      <c r="BJ362" s="19" t="s">
        <v>15</v>
      </c>
      <c r="BK362" s="157">
        <f>ROUND(I362*H362,2)</f>
        <v>0</v>
      </c>
      <c r="BL362" s="19" t="s">
        <v>93</v>
      </c>
      <c r="BM362" s="156" t="s">
        <v>591</v>
      </c>
    </row>
    <row r="363" spans="1:47" s="2" customFormat="1" ht="10.2">
      <c r="A363" s="34"/>
      <c r="B363" s="35"/>
      <c r="C363" s="34"/>
      <c r="D363" s="158" t="s">
        <v>163</v>
      </c>
      <c r="E363" s="34"/>
      <c r="F363" s="159" t="s">
        <v>592</v>
      </c>
      <c r="G363" s="34"/>
      <c r="H363" s="34"/>
      <c r="I363" s="160"/>
      <c r="J363" s="34"/>
      <c r="K363" s="34"/>
      <c r="L363" s="35"/>
      <c r="M363" s="161"/>
      <c r="N363" s="162"/>
      <c r="O363" s="55"/>
      <c r="P363" s="55"/>
      <c r="Q363" s="55"/>
      <c r="R363" s="55"/>
      <c r="S363" s="55"/>
      <c r="T363" s="56"/>
      <c r="U363" s="34"/>
      <c r="V363" s="34"/>
      <c r="W363" s="34"/>
      <c r="X363" s="34"/>
      <c r="Y363" s="34"/>
      <c r="Z363" s="34"/>
      <c r="AA363" s="34"/>
      <c r="AB363" s="34"/>
      <c r="AC363" s="34"/>
      <c r="AD363" s="34"/>
      <c r="AE363" s="34"/>
      <c r="AT363" s="19" t="s">
        <v>163</v>
      </c>
      <c r="AU363" s="19" t="s">
        <v>80</v>
      </c>
    </row>
    <row r="364" spans="2:51" s="13" customFormat="1" ht="10.2">
      <c r="B364" s="163"/>
      <c r="D364" s="164" t="s">
        <v>170</v>
      </c>
      <c r="E364" s="165" t="s">
        <v>3</v>
      </c>
      <c r="F364" s="166" t="s">
        <v>209</v>
      </c>
      <c r="H364" s="165" t="s">
        <v>3</v>
      </c>
      <c r="I364" s="167"/>
      <c r="L364" s="163"/>
      <c r="M364" s="168"/>
      <c r="N364" s="169"/>
      <c r="O364" s="169"/>
      <c r="P364" s="169"/>
      <c r="Q364" s="169"/>
      <c r="R364" s="169"/>
      <c r="S364" s="169"/>
      <c r="T364" s="170"/>
      <c r="AT364" s="165" t="s">
        <v>170</v>
      </c>
      <c r="AU364" s="165" t="s">
        <v>80</v>
      </c>
      <c r="AV364" s="13" t="s">
        <v>15</v>
      </c>
      <c r="AW364" s="13" t="s">
        <v>33</v>
      </c>
      <c r="AX364" s="13" t="s">
        <v>72</v>
      </c>
      <c r="AY364" s="165" t="s">
        <v>154</v>
      </c>
    </row>
    <row r="365" spans="2:51" s="14" customFormat="1" ht="10.2">
      <c r="B365" s="171"/>
      <c r="D365" s="164" t="s">
        <v>170</v>
      </c>
      <c r="E365" s="172" t="s">
        <v>3</v>
      </c>
      <c r="F365" s="173" t="s">
        <v>587</v>
      </c>
      <c r="H365" s="174">
        <v>61.8</v>
      </c>
      <c r="I365" s="175"/>
      <c r="L365" s="171"/>
      <c r="M365" s="176"/>
      <c r="N365" s="177"/>
      <c r="O365" s="177"/>
      <c r="P365" s="177"/>
      <c r="Q365" s="177"/>
      <c r="R365" s="177"/>
      <c r="S365" s="177"/>
      <c r="T365" s="178"/>
      <c r="AT365" s="172" t="s">
        <v>170</v>
      </c>
      <c r="AU365" s="172" t="s">
        <v>80</v>
      </c>
      <c r="AV365" s="14" t="s">
        <v>80</v>
      </c>
      <c r="AW365" s="14" t="s">
        <v>33</v>
      </c>
      <c r="AX365" s="14" t="s">
        <v>15</v>
      </c>
      <c r="AY365" s="172" t="s">
        <v>154</v>
      </c>
    </row>
    <row r="366" spans="1:65" s="2" customFormat="1" ht="37.8" customHeight="1">
      <c r="A366" s="34"/>
      <c r="B366" s="144"/>
      <c r="C366" s="145" t="s">
        <v>593</v>
      </c>
      <c r="D366" s="145" t="s">
        <v>157</v>
      </c>
      <c r="E366" s="146" t="s">
        <v>594</v>
      </c>
      <c r="F366" s="147" t="s">
        <v>595</v>
      </c>
      <c r="G366" s="148" t="s">
        <v>160</v>
      </c>
      <c r="H366" s="149">
        <v>153.6</v>
      </c>
      <c r="I366" s="150"/>
      <c r="J366" s="151">
        <f>ROUND(I366*H366,2)</f>
        <v>0</v>
      </c>
      <c r="K366" s="147" t="s">
        <v>161</v>
      </c>
      <c r="L366" s="35"/>
      <c r="M366" s="152" t="s">
        <v>3</v>
      </c>
      <c r="N366" s="153" t="s">
        <v>43</v>
      </c>
      <c r="O366" s="55"/>
      <c r="P366" s="154">
        <f>O366*H366</f>
        <v>0</v>
      </c>
      <c r="Q366" s="154">
        <v>0.25622</v>
      </c>
      <c r="R366" s="154">
        <f>Q366*H366</f>
        <v>39.355392</v>
      </c>
      <c r="S366" s="154">
        <v>0</v>
      </c>
      <c r="T366" s="155">
        <f>S366*H366</f>
        <v>0</v>
      </c>
      <c r="U366" s="34"/>
      <c r="V366" s="34"/>
      <c r="W366" s="34"/>
      <c r="X366" s="34"/>
      <c r="Y366" s="34"/>
      <c r="Z366" s="34"/>
      <c r="AA366" s="34"/>
      <c r="AB366" s="34"/>
      <c r="AC366" s="34"/>
      <c r="AD366" s="34"/>
      <c r="AE366" s="34"/>
      <c r="AR366" s="156" t="s">
        <v>93</v>
      </c>
      <c r="AT366" s="156" t="s">
        <v>157</v>
      </c>
      <c r="AU366" s="156" t="s">
        <v>80</v>
      </c>
      <c r="AY366" s="19" t="s">
        <v>154</v>
      </c>
      <c r="BE366" s="157">
        <f>IF(N366="základní",J366,0)</f>
        <v>0</v>
      </c>
      <c r="BF366" s="157">
        <f>IF(N366="snížená",J366,0)</f>
        <v>0</v>
      </c>
      <c r="BG366" s="157">
        <f>IF(N366="zákl. přenesená",J366,0)</f>
        <v>0</v>
      </c>
      <c r="BH366" s="157">
        <f>IF(N366="sníž. přenesená",J366,0)</f>
        <v>0</v>
      </c>
      <c r="BI366" s="157">
        <f>IF(N366="nulová",J366,0)</f>
        <v>0</v>
      </c>
      <c r="BJ366" s="19" t="s">
        <v>15</v>
      </c>
      <c r="BK366" s="157">
        <f>ROUND(I366*H366,2)</f>
        <v>0</v>
      </c>
      <c r="BL366" s="19" t="s">
        <v>93</v>
      </c>
      <c r="BM366" s="156" t="s">
        <v>596</v>
      </c>
    </row>
    <row r="367" spans="1:47" s="2" customFormat="1" ht="10.2">
      <c r="A367" s="34"/>
      <c r="B367" s="35"/>
      <c r="C367" s="34"/>
      <c r="D367" s="158" t="s">
        <v>163</v>
      </c>
      <c r="E367" s="34"/>
      <c r="F367" s="159" t="s">
        <v>597</v>
      </c>
      <c r="G367" s="34"/>
      <c r="H367" s="34"/>
      <c r="I367" s="160"/>
      <c r="J367" s="34"/>
      <c r="K367" s="34"/>
      <c r="L367" s="35"/>
      <c r="M367" s="161"/>
      <c r="N367" s="162"/>
      <c r="O367" s="55"/>
      <c r="P367" s="55"/>
      <c r="Q367" s="55"/>
      <c r="R367" s="55"/>
      <c r="S367" s="55"/>
      <c r="T367" s="56"/>
      <c r="U367" s="34"/>
      <c r="V367" s="34"/>
      <c r="W367" s="34"/>
      <c r="X367" s="34"/>
      <c r="Y367" s="34"/>
      <c r="Z367" s="34"/>
      <c r="AA367" s="34"/>
      <c r="AB367" s="34"/>
      <c r="AC367" s="34"/>
      <c r="AD367" s="34"/>
      <c r="AE367" s="34"/>
      <c r="AT367" s="19" t="s">
        <v>163</v>
      </c>
      <c r="AU367" s="19" t="s">
        <v>80</v>
      </c>
    </row>
    <row r="368" spans="2:51" s="13" customFormat="1" ht="10.2">
      <c r="B368" s="163"/>
      <c r="D368" s="164" t="s">
        <v>170</v>
      </c>
      <c r="E368" s="165" t="s">
        <v>3</v>
      </c>
      <c r="F368" s="166" t="s">
        <v>209</v>
      </c>
      <c r="H368" s="165" t="s">
        <v>3</v>
      </c>
      <c r="I368" s="167"/>
      <c r="L368" s="163"/>
      <c r="M368" s="168"/>
      <c r="N368" s="169"/>
      <c r="O368" s="169"/>
      <c r="P368" s="169"/>
      <c r="Q368" s="169"/>
      <c r="R368" s="169"/>
      <c r="S368" s="169"/>
      <c r="T368" s="170"/>
      <c r="AT368" s="165" t="s">
        <v>170</v>
      </c>
      <c r="AU368" s="165" t="s">
        <v>80</v>
      </c>
      <c r="AV368" s="13" t="s">
        <v>15</v>
      </c>
      <c r="AW368" s="13" t="s">
        <v>33</v>
      </c>
      <c r="AX368" s="13" t="s">
        <v>72</v>
      </c>
      <c r="AY368" s="165" t="s">
        <v>154</v>
      </c>
    </row>
    <row r="369" spans="2:51" s="14" customFormat="1" ht="10.2">
      <c r="B369" s="171"/>
      <c r="D369" s="164" t="s">
        <v>170</v>
      </c>
      <c r="E369" s="172" t="s">
        <v>3</v>
      </c>
      <c r="F369" s="173" t="s">
        <v>598</v>
      </c>
      <c r="H369" s="174">
        <v>110.4</v>
      </c>
      <c r="I369" s="175"/>
      <c r="L369" s="171"/>
      <c r="M369" s="176"/>
      <c r="N369" s="177"/>
      <c r="O369" s="177"/>
      <c r="P369" s="177"/>
      <c r="Q369" s="177"/>
      <c r="R369" s="177"/>
      <c r="S369" s="177"/>
      <c r="T369" s="178"/>
      <c r="AT369" s="172" t="s">
        <v>170</v>
      </c>
      <c r="AU369" s="172" t="s">
        <v>80</v>
      </c>
      <c r="AV369" s="14" t="s">
        <v>80</v>
      </c>
      <c r="AW369" s="14" t="s">
        <v>33</v>
      </c>
      <c r="AX369" s="14" t="s">
        <v>72</v>
      </c>
      <c r="AY369" s="172" t="s">
        <v>154</v>
      </c>
    </row>
    <row r="370" spans="2:51" s="14" customFormat="1" ht="10.2">
      <c r="B370" s="171"/>
      <c r="D370" s="164" t="s">
        <v>170</v>
      </c>
      <c r="E370" s="172" t="s">
        <v>3</v>
      </c>
      <c r="F370" s="173" t="s">
        <v>599</v>
      </c>
      <c r="H370" s="174">
        <v>-2.2</v>
      </c>
      <c r="I370" s="175"/>
      <c r="L370" s="171"/>
      <c r="M370" s="176"/>
      <c r="N370" s="177"/>
      <c r="O370" s="177"/>
      <c r="P370" s="177"/>
      <c r="Q370" s="177"/>
      <c r="R370" s="177"/>
      <c r="S370" s="177"/>
      <c r="T370" s="178"/>
      <c r="AT370" s="172" t="s">
        <v>170</v>
      </c>
      <c r="AU370" s="172" t="s">
        <v>80</v>
      </c>
      <c r="AV370" s="14" t="s">
        <v>80</v>
      </c>
      <c r="AW370" s="14" t="s">
        <v>33</v>
      </c>
      <c r="AX370" s="14" t="s">
        <v>72</v>
      </c>
      <c r="AY370" s="172" t="s">
        <v>154</v>
      </c>
    </row>
    <row r="371" spans="2:51" s="13" customFormat="1" ht="10.2">
      <c r="B371" s="163"/>
      <c r="D371" s="164" t="s">
        <v>170</v>
      </c>
      <c r="E371" s="165" t="s">
        <v>3</v>
      </c>
      <c r="F371" s="166" t="s">
        <v>216</v>
      </c>
      <c r="H371" s="165" t="s">
        <v>3</v>
      </c>
      <c r="I371" s="167"/>
      <c r="L371" s="163"/>
      <c r="M371" s="168"/>
      <c r="N371" s="169"/>
      <c r="O371" s="169"/>
      <c r="P371" s="169"/>
      <c r="Q371" s="169"/>
      <c r="R371" s="169"/>
      <c r="S371" s="169"/>
      <c r="T371" s="170"/>
      <c r="AT371" s="165" t="s">
        <v>170</v>
      </c>
      <c r="AU371" s="165" t="s">
        <v>80</v>
      </c>
      <c r="AV371" s="13" t="s">
        <v>15</v>
      </c>
      <c r="AW371" s="13" t="s">
        <v>33</v>
      </c>
      <c r="AX371" s="13" t="s">
        <v>72</v>
      </c>
      <c r="AY371" s="165" t="s">
        <v>154</v>
      </c>
    </row>
    <row r="372" spans="2:51" s="14" customFormat="1" ht="10.2">
      <c r="B372" s="171"/>
      <c r="D372" s="164" t="s">
        <v>170</v>
      </c>
      <c r="E372" s="172" t="s">
        <v>3</v>
      </c>
      <c r="F372" s="173" t="s">
        <v>600</v>
      </c>
      <c r="H372" s="174">
        <v>45</v>
      </c>
      <c r="I372" s="175"/>
      <c r="L372" s="171"/>
      <c r="M372" s="176"/>
      <c r="N372" s="177"/>
      <c r="O372" s="177"/>
      <c r="P372" s="177"/>
      <c r="Q372" s="177"/>
      <c r="R372" s="177"/>
      <c r="S372" s="177"/>
      <c r="T372" s="178"/>
      <c r="AT372" s="172" t="s">
        <v>170</v>
      </c>
      <c r="AU372" s="172" t="s">
        <v>80</v>
      </c>
      <c r="AV372" s="14" t="s">
        <v>80</v>
      </c>
      <c r="AW372" s="14" t="s">
        <v>33</v>
      </c>
      <c r="AX372" s="14" t="s">
        <v>72</v>
      </c>
      <c r="AY372" s="172" t="s">
        <v>154</v>
      </c>
    </row>
    <row r="373" spans="2:51" s="14" customFormat="1" ht="10.2">
      <c r="B373" s="171"/>
      <c r="D373" s="164" t="s">
        <v>170</v>
      </c>
      <c r="E373" s="172" t="s">
        <v>3</v>
      </c>
      <c r="F373" s="173" t="s">
        <v>601</v>
      </c>
      <c r="H373" s="174">
        <v>2</v>
      </c>
      <c r="I373" s="175"/>
      <c r="L373" s="171"/>
      <c r="M373" s="176"/>
      <c r="N373" s="177"/>
      <c r="O373" s="177"/>
      <c r="P373" s="177"/>
      <c r="Q373" s="177"/>
      <c r="R373" s="177"/>
      <c r="S373" s="177"/>
      <c r="T373" s="178"/>
      <c r="AT373" s="172" t="s">
        <v>170</v>
      </c>
      <c r="AU373" s="172" t="s">
        <v>80</v>
      </c>
      <c r="AV373" s="14" t="s">
        <v>80</v>
      </c>
      <c r="AW373" s="14" t="s">
        <v>33</v>
      </c>
      <c r="AX373" s="14" t="s">
        <v>72</v>
      </c>
      <c r="AY373" s="172" t="s">
        <v>154</v>
      </c>
    </row>
    <row r="374" spans="2:51" s="14" customFormat="1" ht="10.2">
      <c r="B374" s="171"/>
      <c r="D374" s="164" t="s">
        <v>170</v>
      </c>
      <c r="E374" s="172" t="s">
        <v>3</v>
      </c>
      <c r="F374" s="173" t="s">
        <v>602</v>
      </c>
      <c r="H374" s="174">
        <v>-1.6</v>
      </c>
      <c r="I374" s="175"/>
      <c r="L374" s="171"/>
      <c r="M374" s="176"/>
      <c r="N374" s="177"/>
      <c r="O374" s="177"/>
      <c r="P374" s="177"/>
      <c r="Q374" s="177"/>
      <c r="R374" s="177"/>
      <c r="S374" s="177"/>
      <c r="T374" s="178"/>
      <c r="AT374" s="172" t="s">
        <v>170</v>
      </c>
      <c r="AU374" s="172" t="s">
        <v>80</v>
      </c>
      <c r="AV374" s="14" t="s">
        <v>80</v>
      </c>
      <c r="AW374" s="14" t="s">
        <v>33</v>
      </c>
      <c r="AX374" s="14" t="s">
        <v>72</v>
      </c>
      <c r="AY374" s="172" t="s">
        <v>154</v>
      </c>
    </row>
    <row r="375" spans="2:51" s="15" customFormat="1" ht="10.2">
      <c r="B375" s="179"/>
      <c r="D375" s="164" t="s">
        <v>170</v>
      </c>
      <c r="E375" s="180" t="s">
        <v>3</v>
      </c>
      <c r="F375" s="181" t="s">
        <v>175</v>
      </c>
      <c r="H375" s="182">
        <v>153.6</v>
      </c>
      <c r="I375" s="183"/>
      <c r="L375" s="179"/>
      <c r="M375" s="184"/>
      <c r="N375" s="185"/>
      <c r="O375" s="185"/>
      <c r="P375" s="185"/>
      <c r="Q375" s="185"/>
      <c r="R375" s="185"/>
      <c r="S375" s="185"/>
      <c r="T375" s="186"/>
      <c r="AT375" s="180" t="s">
        <v>170</v>
      </c>
      <c r="AU375" s="180" t="s">
        <v>80</v>
      </c>
      <c r="AV375" s="15" t="s">
        <v>93</v>
      </c>
      <c r="AW375" s="15" t="s">
        <v>33</v>
      </c>
      <c r="AX375" s="15" t="s">
        <v>15</v>
      </c>
      <c r="AY375" s="180" t="s">
        <v>154</v>
      </c>
    </row>
    <row r="376" spans="1:65" s="2" customFormat="1" ht="37.8" customHeight="1">
      <c r="A376" s="34"/>
      <c r="B376" s="144"/>
      <c r="C376" s="145" t="s">
        <v>603</v>
      </c>
      <c r="D376" s="145" t="s">
        <v>157</v>
      </c>
      <c r="E376" s="146" t="s">
        <v>604</v>
      </c>
      <c r="F376" s="147" t="s">
        <v>605</v>
      </c>
      <c r="G376" s="148" t="s">
        <v>160</v>
      </c>
      <c r="H376" s="149">
        <v>458.905</v>
      </c>
      <c r="I376" s="150"/>
      <c r="J376" s="151">
        <f>ROUND(I376*H376,2)</f>
        <v>0</v>
      </c>
      <c r="K376" s="147" t="s">
        <v>161</v>
      </c>
      <c r="L376" s="35"/>
      <c r="M376" s="152" t="s">
        <v>3</v>
      </c>
      <c r="N376" s="153" t="s">
        <v>43</v>
      </c>
      <c r="O376" s="55"/>
      <c r="P376" s="154">
        <f>O376*H376</f>
        <v>0</v>
      </c>
      <c r="Q376" s="154">
        <v>0.28723</v>
      </c>
      <c r="R376" s="154">
        <f>Q376*H376</f>
        <v>131.81128314999998</v>
      </c>
      <c r="S376" s="154">
        <v>0</v>
      </c>
      <c r="T376" s="155">
        <f>S376*H376</f>
        <v>0</v>
      </c>
      <c r="U376" s="34"/>
      <c r="V376" s="34"/>
      <c r="W376" s="34"/>
      <c r="X376" s="34"/>
      <c r="Y376" s="34"/>
      <c r="Z376" s="34"/>
      <c r="AA376" s="34"/>
      <c r="AB376" s="34"/>
      <c r="AC376" s="34"/>
      <c r="AD376" s="34"/>
      <c r="AE376" s="34"/>
      <c r="AR376" s="156" t="s">
        <v>93</v>
      </c>
      <c r="AT376" s="156" t="s">
        <v>157</v>
      </c>
      <c r="AU376" s="156" t="s">
        <v>80</v>
      </c>
      <c r="AY376" s="19" t="s">
        <v>154</v>
      </c>
      <c r="BE376" s="157">
        <f>IF(N376="základní",J376,0)</f>
        <v>0</v>
      </c>
      <c r="BF376" s="157">
        <f>IF(N376="snížená",J376,0)</f>
        <v>0</v>
      </c>
      <c r="BG376" s="157">
        <f>IF(N376="zákl. přenesená",J376,0)</f>
        <v>0</v>
      </c>
      <c r="BH376" s="157">
        <f>IF(N376="sníž. přenesená",J376,0)</f>
        <v>0</v>
      </c>
      <c r="BI376" s="157">
        <f>IF(N376="nulová",J376,0)</f>
        <v>0</v>
      </c>
      <c r="BJ376" s="19" t="s">
        <v>15</v>
      </c>
      <c r="BK376" s="157">
        <f>ROUND(I376*H376,2)</f>
        <v>0</v>
      </c>
      <c r="BL376" s="19" t="s">
        <v>93</v>
      </c>
      <c r="BM376" s="156" t="s">
        <v>606</v>
      </c>
    </row>
    <row r="377" spans="1:47" s="2" customFormat="1" ht="10.2">
      <c r="A377" s="34"/>
      <c r="B377" s="35"/>
      <c r="C377" s="34"/>
      <c r="D377" s="158" t="s">
        <v>163</v>
      </c>
      <c r="E377" s="34"/>
      <c r="F377" s="159" t="s">
        <v>607</v>
      </c>
      <c r="G377" s="34"/>
      <c r="H377" s="34"/>
      <c r="I377" s="160"/>
      <c r="J377" s="34"/>
      <c r="K377" s="34"/>
      <c r="L377" s="35"/>
      <c r="M377" s="161"/>
      <c r="N377" s="162"/>
      <c r="O377" s="55"/>
      <c r="P377" s="55"/>
      <c r="Q377" s="55"/>
      <c r="R377" s="55"/>
      <c r="S377" s="55"/>
      <c r="T377" s="56"/>
      <c r="U377" s="34"/>
      <c r="V377" s="34"/>
      <c r="W377" s="34"/>
      <c r="X377" s="34"/>
      <c r="Y377" s="34"/>
      <c r="Z377" s="34"/>
      <c r="AA377" s="34"/>
      <c r="AB377" s="34"/>
      <c r="AC377" s="34"/>
      <c r="AD377" s="34"/>
      <c r="AE377" s="34"/>
      <c r="AT377" s="19" t="s">
        <v>163</v>
      </c>
      <c r="AU377" s="19" t="s">
        <v>80</v>
      </c>
    </row>
    <row r="378" spans="2:51" s="13" customFormat="1" ht="10.2">
      <c r="B378" s="163"/>
      <c r="D378" s="164" t="s">
        <v>170</v>
      </c>
      <c r="E378" s="165" t="s">
        <v>3</v>
      </c>
      <c r="F378" s="166" t="s">
        <v>209</v>
      </c>
      <c r="H378" s="165" t="s">
        <v>3</v>
      </c>
      <c r="I378" s="167"/>
      <c r="L378" s="163"/>
      <c r="M378" s="168"/>
      <c r="N378" s="169"/>
      <c r="O378" s="169"/>
      <c r="P378" s="169"/>
      <c r="Q378" s="169"/>
      <c r="R378" s="169"/>
      <c r="S378" s="169"/>
      <c r="T378" s="170"/>
      <c r="AT378" s="165" t="s">
        <v>170</v>
      </c>
      <c r="AU378" s="165" t="s">
        <v>80</v>
      </c>
      <c r="AV378" s="13" t="s">
        <v>15</v>
      </c>
      <c r="AW378" s="13" t="s">
        <v>33</v>
      </c>
      <c r="AX378" s="13" t="s">
        <v>72</v>
      </c>
      <c r="AY378" s="165" t="s">
        <v>154</v>
      </c>
    </row>
    <row r="379" spans="2:51" s="14" customFormat="1" ht="10.2">
      <c r="B379" s="171"/>
      <c r="D379" s="164" t="s">
        <v>170</v>
      </c>
      <c r="E379" s="172" t="s">
        <v>3</v>
      </c>
      <c r="F379" s="173" t="s">
        <v>608</v>
      </c>
      <c r="H379" s="174">
        <v>149.7</v>
      </c>
      <c r="I379" s="175"/>
      <c r="L379" s="171"/>
      <c r="M379" s="176"/>
      <c r="N379" s="177"/>
      <c r="O379" s="177"/>
      <c r="P379" s="177"/>
      <c r="Q379" s="177"/>
      <c r="R379" s="177"/>
      <c r="S379" s="177"/>
      <c r="T379" s="178"/>
      <c r="AT379" s="172" t="s">
        <v>170</v>
      </c>
      <c r="AU379" s="172" t="s">
        <v>80</v>
      </c>
      <c r="AV379" s="14" t="s">
        <v>80</v>
      </c>
      <c r="AW379" s="14" t="s">
        <v>33</v>
      </c>
      <c r="AX379" s="14" t="s">
        <v>72</v>
      </c>
      <c r="AY379" s="172" t="s">
        <v>154</v>
      </c>
    </row>
    <row r="380" spans="2:51" s="14" customFormat="1" ht="30.6">
      <c r="B380" s="171"/>
      <c r="D380" s="164" t="s">
        <v>170</v>
      </c>
      <c r="E380" s="172" t="s">
        <v>3</v>
      </c>
      <c r="F380" s="173" t="s">
        <v>609</v>
      </c>
      <c r="H380" s="174">
        <v>-40.775</v>
      </c>
      <c r="I380" s="175"/>
      <c r="L380" s="171"/>
      <c r="M380" s="176"/>
      <c r="N380" s="177"/>
      <c r="O380" s="177"/>
      <c r="P380" s="177"/>
      <c r="Q380" s="177"/>
      <c r="R380" s="177"/>
      <c r="S380" s="177"/>
      <c r="T380" s="178"/>
      <c r="AT380" s="172" t="s">
        <v>170</v>
      </c>
      <c r="AU380" s="172" t="s">
        <v>80</v>
      </c>
      <c r="AV380" s="14" t="s">
        <v>80</v>
      </c>
      <c r="AW380" s="14" t="s">
        <v>33</v>
      </c>
      <c r="AX380" s="14" t="s">
        <v>72</v>
      </c>
      <c r="AY380" s="172" t="s">
        <v>154</v>
      </c>
    </row>
    <row r="381" spans="2:51" s="13" customFormat="1" ht="10.2">
      <c r="B381" s="163"/>
      <c r="D381" s="164" t="s">
        <v>170</v>
      </c>
      <c r="E381" s="165" t="s">
        <v>3</v>
      </c>
      <c r="F381" s="166" t="s">
        <v>216</v>
      </c>
      <c r="H381" s="165" t="s">
        <v>3</v>
      </c>
      <c r="I381" s="167"/>
      <c r="L381" s="163"/>
      <c r="M381" s="168"/>
      <c r="N381" s="169"/>
      <c r="O381" s="169"/>
      <c r="P381" s="169"/>
      <c r="Q381" s="169"/>
      <c r="R381" s="169"/>
      <c r="S381" s="169"/>
      <c r="T381" s="170"/>
      <c r="AT381" s="165" t="s">
        <v>170</v>
      </c>
      <c r="AU381" s="165" t="s">
        <v>80</v>
      </c>
      <c r="AV381" s="13" t="s">
        <v>15</v>
      </c>
      <c r="AW381" s="13" t="s">
        <v>33</v>
      </c>
      <c r="AX381" s="13" t="s">
        <v>72</v>
      </c>
      <c r="AY381" s="165" t="s">
        <v>154</v>
      </c>
    </row>
    <row r="382" spans="2:51" s="14" customFormat="1" ht="20.4">
      <c r="B382" s="171"/>
      <c r="D382" s="164" t="s">
        <v>170</v>
      </c>
      <c r="E382" s="172" t="s">
        <v>3</v>
      </c>
      <c r="F382" s="173" t="s">
        <v>610</v>
      </c>
      <c r="H382" s="174">
        <v>416.7</v>
      </c>
      <c r="I382" s="175"/>
      <c r="L382" s="171"/>
      <c r="M382" s="176"/>
      <c r="N382" s="177"/>
      <c r="O382" s="177"/>
      <c r="P382" s="177"/>
      <c r="Q382" s="177"/>
      <c r="R382" s="177"/>
      <c r="S382" s="177"/>
      <c r="T382" s="178"/>
      <c r="AT382" s="172" t="s">
        <v>170</v>
      </c>
      <c r="AU382" s="172" t="s">
        <v>80</v>
      </c>
      <c r="AV382" s="14" t="s">
        <v>80</v>
      </c>
      <c r="AW382" s="14" t="s">
        <v>33</v>
      </c>
      <c r="AX382" s="14" t="s">
        <v>72</v>
      </c>
      <c r="AY382" s="172" t="s">
        <v>154</v>
      </c>
    </row>
    <row r="383" spans="2:51" s="14" customFormat="1" ht="30.6">
      <c r="B383" s="171"/>
      <c r="D383" s="164" t="s">
        <v>170</v>
      </c>
      <c r="E383" s="172" t="s">
        <v>3</v>
      </c>
      <c r="F383" s="173" t="s">
        <v>611</v>
      </c>
      <c r="H383" s="174">
        <v>-66.72</v>
      </c>
      <c r="I383" s="175"/>
      <c r="L383" s="171"/>
      <c r="M383" s="176"/>
      <c r="N383" s="177"/>
      <c r="O383" s="177"/>
      <c r="P383" s="177"/>
      <c r="Q383" s="177"/>
      <c r="R383" s="177"/>
      <c r="S383" s="177"/>
      <c r="T383" s="178"/>
      <c r="AT383" s="172" t="s">
        <v>170</v>
      </c>
      <c r="AU383" s="172" t="s">
        <v>80</v>
      </c>
      <c r="AV383" s="14" t="s">
        <v>80</v>
      </c>
      <c r="AW383" s="14" t="s">
        <v>33</v>
      </c>
      <c r="AX383" s="14" t="s">
        <v>72</v>
      </c>
      <c r="AY383" s="172" t="s">
        <v>154</v>
      </c>
    </row>
    <row r="384" spans="2:51" s="15" customFormat="1" ht="10.2">
      <c r="B384" s="179"/>
      <c r="D384" s="164" t="s">
        <v>170</v>
      </c>
      <c r="E384" s="180" t="s">
        <v>3</v>
      </c>
      <c r="F384" s="181" t="s">
        <v>175</v>
      </c>
      <c r="H384" s="182">
        <v>458.905</v>
      </c>
      <c r="I384" s="183"/>
      <c r="L384" s="179"/>
      <c r="M384" s="184"/>
      <c r="N384" s="185"/>
      <c r="O384" s="185"/>
      <c r="P384" s="185"/>
      <c r="Q384" s="185"/>
      <c r="R384" s="185"/>
      <c r="S384" s="185"/>
      <c r="T384" s="186"/>
      <c r="AT384" s="180" t="s">
        <v>170</v>
      </c>
      <c r="AU384" s="180" t="s">
        <v>80</v>
      </c>
      <c r="AV384" s="15" t="s">
        <v>93</v>
      </c>
      <c r="AW384" s="15" t="s">
        <v>33</v>
      </c>
      <c r="AX384" s="15" t="s">
        <v>15</v>
      </c>
      <c r="AY384" s="180" t="s">
        <v>154</v>
      </c>
    </row>
    <row r="385" spans="1:65" s="2" customFormat="1" ht="37.8" customHeight="1">
      <c r="A385" s="34"/>
      <c r="B385" s="144"/>
      <c r="C385" s="145" t="s">
        <v>612</v>
      </c>
      <c r="D385" s="145" t="s">
        <v>157</v>
      </c>
      <c r="E385" s="146" t="s">
        <v>613</v>
      </c>
      <c r="F385" s="147" t="s">
        <v>614</v>
      </c>
      <c r="G385" s="148" t="s">
        <v>160</v>
      </c>
      <c r="H385" s="149">
        <v>797.99</v>
      </c>
      <c r="I385" s="150"/>
      <c r="J385" s="151">
        <f>ROUND(I385*H385,2)</f>
        <v>0</v>
      </c>
      <c r="K385" s="147" t="s">
        <v>161</v>
      </c>
      <c r="L385" s="35"/>
      <c r="M385" s="152" t="s">
        <v>3</v>
      </c>
      <c r="N385" s="153" t="s">
        <v>43</v>
      </c>
      <c r="O385" s="55"/>
      <c r="P385" s="154">
        <f>O385*H385</f>
        <v>0</v>
      </c>
      <c r="Q385" s="154">
        <v>0.18772</v>
      </c>
      <c r="R385" s="154">
        <f>Q385*H385</f>
        <v>149.7986828</v>
      </c>
      <c r="S385" s="154">
        <v>0</v>
      </c>
      <c r="T385" s="155">
        <f>S385*H385</f>
        <v>0</v>
      </c>
      <c r="U385" s="34"/>
      <c r="V385" s="34"/>
      <c r="W385" s="34"/>
      <c r="X385" s="34"/>
      <c r="Y385" s="34"/>
      <c r="Z385" s="34"/>
      <c r="AA385" s="34"/>
      <c r="AB385" s="34"/>
      <c r="AC385" s="34"/>
      <c r="AD385" s="34"/>
      <c r="AE385" s="34"/>
      <c r="AR385" s="156" t="s">
        <v>93</v>
      </c>
      <c r="AT385" s="156" t="s">
        <v>157</v>
      </c>
      <c r="AU385" s="156" t="s">
        <v>80</v>
      </c>
      <c r="AY385" s="19" t="s">
        <v>154</v>
      </c>
      <c r="BE385" s="157">
        <f>IF(N385="základní",J385,0)</f>
        <v>0</v>
      </c>
      <c r="BF385" s="157">
        <f>IF(N385="snížená",J385,0)</f>
        <v>0</v>
      </c>
      <c r="BG385" s="157">
        <f>IF(N385="zákl. přenesená",J385,0)</f>
        <v>0</v>
      </c>
      <c r="BH385" s="157">
        <f>IF(N385="sníž. přenesená",J385,0)</f>
        <v>0</v>
      </c>
      <c r="BI385" s="157">
        <f>IF(N385="nulová",J385,0)</f>
        <v>0</v>
      </c>
      <c r="BJ385" s="19" t="s">
        <v>15</v>
      </c>
      <c r="BK385" s="157">
        <f>ROUND(I385*H385,2)</f>
        <v>0</v>
      </c>
      <c r="BL385" s="19" t="s">
        <v>93</v>
      </c>
      <c r="BM385" s="156" t="s">
        <v>615</v>
      </c>
    </row>
    <row r="386" spans="1:47" s="2" customFormat="1" ht="10.2">
      <c r="A386" s="34"/>
      <c r="B386" s="35"/>
      <c r="C386" s="34"/>
      <c r="D386" s="158" t="s">
        <v>163</v>
      </c>
      <c r="E386" s="34"/>
      <c r="F386" s="159" t="s">
        <v>616</v>
      </c>
      <c r="G386" s="34"/>
      <c r="H386" s="34"/>
      <c r="I386" s="160"/>
      <c r="J386" s="34"/>
      <c r="K386" s="34"/>
      <c r="L386" s="35"/>
      <c r="M386" s="161"/>
      <c r="N386" s="162"/>
      <c r="O386" s="55"/>
      <c r="P386" s="55"/>
      <c r="Q386" s="55"/>
      <c r="R386" s="55"/>
      <c r="S386" s="55"/>
      <c r="T386" s="56"/>
      <c r="U386" s="34"/>
      <c r="V386" s="34"/>
      <c r="W386" s="34"/>
      <c r="X386" s="34"/>
      <c r="Y386" s="34"/>
      <c r="Z386" s="34"/>
      <c r="AA386" s="34"/>
      <c r="AB386" s="34"/>
      <c r="AC386" s="34"/>
      <c r="AD386" s="34"/>
      <c r="AE386" s="34"/>
      <c r="AT386" s="19" t="s">
        <v>163</v>
      </c>
      <c r="AU386" s="19" t="s">
        <v>80</v>
      </c>
    </row>
    <row r="387" spans="2:51" s="13" customFormat="1" ht="10.2">
      <c r="B387" s="163"/>
      <c r="D387" s="164" t="s">
        <v>170</v>
      </c>
      <c r="E387" s="165" t="s">
        <v>3</v>
      </c>
      <c r="F387" s="166" t="s">
        <v>209</v>
      </c>
      <c r="H387" s="165" t="s">
        <v>3</v>
      </c>
      <c r="I387" s="167"/>
      <c r="L387" s="163"/>
      <c r="M387" s="168"/>
      <c r="N387" s="169"/>
      <c r="O387" s="169"/>
      <c r="P387" s="169"/>
      <c r="Q387" s="169"/>
      <c r="R387" s="169"/>
      <c r="S387" s="169"/>
      <c r="T387" s="170"/>
      <c r="AT387" s="165" t="s">
        <v>170</v>
      </c>
      <c r="AU387" s="165" t="s">
        <v>80</v>
      </c>
      <c r="AV387" s="13" t="s">
        <v>15</v>
      </c>
      <c r="AW387" s="13" t="s">
        <v>33</v>
      </c>
      <c r="AX387" s="13" t="s">
        <v>72</v>
      </c>
      <c r="AY387" s="165" t="s">
        <v>154</v>
      </c>
    </row>
    <row r="388" spans="2:51" s="14" customFormat="1" ht="20.4">
      <c r="B388" s="171"/>
      <c r="D388" s="164" t="s">
        <v>170</v>
      </c>
      <c r="E388" s="172" t="s">
        <v>3</v>
      </c>
      <c r="F388" s="173" t="s">
        <v>617</v>
      </c>
      <c r="H388" s="174">
        <v>293.4</v>
      </c>
      <c r="I388" s="175"/>
      <c r="L388" s="171"/>
      <c r="M388" s="176"/>
      <c r="N388" s="177"/>
      <c r="O388" s="177"/>
      <c r="P388" s="177"/>
      <c r="Q388" s="177"/>
      <c r="R388" s="177"/>
      <c r="S388" s="177"/>
      <c r="T388" s="178"/>
      <c r="AT388" s="172" t="s">
        <v>170</v>
      </c>
      <c r="AU388" s="172" t="s">
        <v>80</v>
      </c>
      <c r="AV388" s="14" t="s">
        <v>80</v>
      </c>
      <c r="AW388" s="14" t="s">
        <v>33</v>
      </c>
      <c r="AX388" s="14" t="s">
        <v>72</v>
      </c>
      <c r="AY388" s="172" t="s">
        <v>154</v>
      </c>
    </row>
    <row r="389" spans="2:51" s="14" customFormat="1" ht="30.6">
      <c r="B389" s="171"/>
      <c r="D389" s="164" t="s">
        <v>170</v>
      </c>
      <c r="E389" s="172" t="s">
        <v>3</v>
      </c>
      <c r="F389" s="173" t="s">
        <v>618</v>
      </c>
      <c r="H389" s="174">
        <v>-29.4</v>
      </c>
      <c r="I389" s="175"/>
      <c r="L389" s="171"/>
      <c r="M389" s="176"/>
      <c r="N389" s="177"/>
      <c r="O389" s="177"/>
      <c r="P389" s="177"/>
      <c r="Q389" s="177"/>
      <c r="R389" s="177"/>
      <c r="S389" s="177"/>
      <c r="T389" s="178"/>
      <c r="AT389" s="172" t="s">
        <v>170</v>
      </c>
      <c r="AU389" s="172" t="s">
        <v>80</v>
      </c>
      <c r="AV389" s="14" t="s">
        <v>80</v>
      </c>
      <c r="AW389" s="14" t="s">
        <v>33</v>
      </c>
      <c r="AX389" s="14" t="s">
        <v>72</v>
      </c>
      <c r="AY389" s="172" t="s">
        <v>154</v>
      </c>
    </row>
    <row r="390" spans="2:51" s="13" customFormat="1" ht="10.2">
      <c r="B390" s="163"/>
      <c r="D390" s="164" t="s">
        <v>170</v>
      </c>
      <c r="E390" s="165" t="s">
        <v>3</v>
      </c>
      <c r="F390" s="166" t="s">
        <v>216</v>
      </c>
      <c r="H390" s="165" t="s">
        <v>3</v>
      </c>
      <c r="I390" s="167"/>
      <c r="L390" s="163"/>
      <c r="M390" s="168"/>
      <c r="N390" s="169"/>
      <c r="O390" s="169"/>
      <c r="P390" s="169"/>
      <c r="Q390" s="169"/>
      <c r="R390" s="169"/>
      <c r="S390" s="169"/>
      <c r="T390" s="170"/>
      <c r="AT390" s="165" t="s">
        <v>170</v>
      </c>
      <c r="AU390" s="165" t="s">
        <v>80</v>
      </c>
      <c r="AV390" s="13" t="s">
        <v>15</v>
      </c>
      <c r="AW390" s="13" t="s">
        <v>33</v>
      </c>
      <c r="AX390" s="13" t="s">
        <v>72</v>
      </c>
      <c r="AY390" s="165" t="s">
        <v>154</v>
      </c>
    </row>
    <row r="391" spans="2:51" s="14" customFormat="1" ht="30.6">
      <c r="B391" s="171"/>
      <c r="D391" s="164" t="s">
        <v>170</v>
      </c>
      <c r="E391" s="172" t="s">
        <v>3</v>
      </c>
      <c r="F391" s="173" t="s">
        <v>619</v>
      </c>
      <c r="H391" s="174">
        <v>580.95</v>
      </c>
      <c r="I391" s="175"/>
      <c r="L391" s="171"/>
      <c r="M391" s="176"/>
      <c r="N391" s="177"/>
      <c r="O391" s="177"/>
      <c r="P391" s="177"/>
      <c r="Q391" s="177"/>
      <c r="R391" s="177"/>
      <c r="S391" s="177"/>
      <c r="T391" s="178"/>
      <c r="AT391" s="172" t="s">
        <v>170</v>
      </c>
      <c r="AU391" s="172" t="s">
        <v>80</v>
      </c>
      <c r="AV391" s="14" t="s">
        <v>80</v>
      </c>
      <c r="AW391" s="14" t="s">
        <v>33</v>
      </c>
      <c r="AX391" s="14" t="s">
        <v>72</v>
      </c>
      <c r="AY391" s="172" t="s">
        <v>154</v>
      </c>
    </row>
    <row r="392" spans="2:51" s="14" customFormat="1" ht="30.6">
      <c r="B392" s="171"/>
      <c r="D392" s="164" t="s">
        <v>170</v>
      </c>
      <c r="E392" s="172" t="s">
        <v>3</v>
      </c>
      <c r="F392" s="173" t="s">
        <v>620</v>
      </c>
      <c r="H392" s="174">
        <v>-46.96</v>
      </c>
      <c r="I392" s="175"/>
      <c r="L392" s="171"/>
      <c r="M392" s="176"/>
      <c r="N392" s="177"/>
      <c r="O392" s="177"/>
      <c r="P392" s="177"/>
      <c r="Q392" s="177"/>
      <c r="R392" s="177"/>
      <c r="S392" s="177"/>
      <c r="T392" s="178"/>
      <c r="AT392" s="172" t="s">
        <v>170</v>
      </c>
      <c r="AU392" s="172" t="s">
        <v>80</v>
      </c>
      <c r="AV392" s="14" t="s">
        <v>80</v>
      </c>
      <c r="AW392" s="14" t="s">
        <v>33</v>
      </c>
      <c r="AX392" s="14" t="s">
        <v>72</v>
      </c>
      <c r="AY392" s="172" t="s">
        <v>154</v>
      </c>
    </row>
    <row r="393" spans="2:51" s="15" customFormat="1" ht="10.2">
      <c r="B393" s="179"/>
      <c r="D393" s="164" t="s">
        <v>170</v>
      </c>
      <c r="E393" s="180" t="s">
        <v>3</v>
      </c>
      <c r="F393" s="181" t="s">
        <v>175</v>
      </c>
      <c r="H393" s="182">
        <v>797.99</v>
      </c>
      <c r="I393" s="183"/>
      <c r="L393" s="179"/>
      <c r="M393" s="184"/>
      <c r="N393" s="185"/>
      <c r="O393" s="185"/>
      <c r="P393" s="185"/>
      <c r="Q393" s="185"/>
      <c r="R393" s="185"/>
      <c r="S393" s="185"/>
      <c r="T393" s="186"/>
      <c r="AT393" s="180" t="s">
        <v>170</v>
      </c>
      <c r="AU393" s="180" t="s">
        <v>80</v>
      </c>
      <c r="AV393" s="15" t="s">
        <v>93</v>
      </c>
      <c r="AW393" s="15" t="s">
        <v>33</v>
      </c>
      <c r="AX393" s="15" t="s">
        <v>15</v>
      </c>
      <c r="AY393" s="180" t="s">
        <v>154</v>
      </c>
    </row>
    <row r="394" spans="1:65" s="2" customFormat="1" ht="37.8" customHeight="1">
      <c r="A394" s="34"/>
      <c r="B394" s="144"/>
      <c r="C394" s="145" t="s">
        <v>621</v>
      </c>
      <c r="D394" s="145" t="s">
        <v>157</v>
      </c>
      <c r="E394" s="146" t="s">
        <v>622</v>
      </c>
      <c r="F394" s="147" t="s">
        <v>623</v>
      </c>
      <c r="G394" s="148" t="s">
        <v>160</v>
      </c>
      <c r="H394" s="149">
        <v>67.7</v>
      </c>
      <c r="I394" s="150"/>
      <c r="J394" s="151">
        <f>ROUND(I394*H394,2)</f>
        <v>0</v>
      </c>
      <c r="K394" s="147" t="s">
        <v>161</v>
      </c>
      <c r="L394" s="35"/>
      <c r="M394" s="152" t="s">
        <v>3</v>
      </c>
      <c r="N394" s="153" t="s">
        <v>43</v>
      </c>
      <c r="O394" s="55"/>
      <c r="P394" s="154">
        <f>O394*H394</f>
        <v>0</v>
      </c>
      <c r="Q394" s="154">
        <v>0.24653</v>
      </c>
      <c r="R394" s="154">
        <f>Q394*H394</f>
        <v>16.690081</v>
      </c>
      <c r="S394" s="154">
        <v>0</v>
      </c>
      <c r="T394" s="155">
        <f>S394*H394</f>
        <v>0</v>
      </c>
      <c r="U394" s="34"/>
      <c r="V394" s="34"/>
      <c r="W394" s="34"/>
      <c r="X394" s="34"/>
      <c r="Y394" s="34"/>
      <c r="Z394" s="34"/>
      <c r="AA394" s="34"/>
      <c r="AB394" s="34"/>
      <c r="AC394" s="34"/>
      <c r="AD394" s="34"/>
      <c r="AE394" s="34"/>
      <c r="AR394" s="156" t="s">
        <v>93</v>
      </c>
      <c r="AT394" s="156" t="s">
        <v>157</v>
      </c>
      <c r="AU394" s="156" t="s">
        <v>80</v>
      </c>
      <c r="AY394" s="19" t="s">
        <v>154</v>
      </c>
      <c r="BE394" s="157">
        <f>IF(N394="základní",J394,0)</f>
        <v>0</v>
      </c>
      <c r="BF394" s="157">
        <f>IF(N394="snížená",J394,0)</f>
        <v>0</v>
      </c>
      <c r="BG394" s="157">
        <f>IF(N394="zákl. přenesená",J394,0)</f>
        <v>0</v>
      </c>
      <c r="BH394" s="157">
        <f>IF(N394="sníž. přenesená",J394,0)</f>
        <v>0</v>
      </c>
      <c r="BI394" s="157">
        <f>IF(N394="nulová",J394,0)</f>
        <v>0</v>
      </c>
      <c r="BJ394" s="19" t="s">
        <v>15</v>
      </c>
      <c r="BK394" s="157">
        <f>ROUND(I394*H394,2)</f>
        <v>0</v>
      </c>
      <c r="BL394" s="19" t="s">
        <v>93</v>
      </c>
      <c r="BM394" s="156" t="s">
        <v>624</v>
      </c>
    </row>
    <row r="395" spans="1:47" s="2" customFormat="1" ht="10.2">
      <c r="A395" s="34"/>
      <c r="B395" s="35"/>
      <c r="C395" s="34"/>
      <c r="D395" s="158" t="s">
        <v>163</v>
      </c>
      <c r="E395" s="34"/>
      <c r="F395" s="159" t="s">
        <v>625</v>
      </c>
      <c r="G395" s="34"/>
      <c r="H395" s="34"/>
      <c r="I395" s="160"/>
      <c r="J395" s="34"/>
      <c r="K395" s="34"/>
      <c r="L395" s="35"/>
      <c r="M395" s="161"/>
      <c r="N395" s="162"/>
      <c r="O395" s="55"/>
      <c r="P395" s="55"/>
      <c r="Q395" s="55"/>
      <c r="R395" s="55"/>
      <c r="S395" s="55"/>
      <c r="T395" s="56"/>
      <c r="U395" s="34"/>
      <c r="V395" s="34"/>
      <c r="W395" s="34"/>
      <c r="X395" s="34"/>
      <c r="Y395" s="34"/>
      <c r="Z395" s="34"/>
      <c r="AA395" s="34"/>
      <c r="AB395" s="34"/>
      <c r="AC395" s="34"/>
      <c r="AD395" s="34"/>
      <c r="AE395" s="34"/>
      <c r="AT395" s="19" t="s">
        <v>163</v>
      </c>
      <c r="AU395" s="19" t="s">
        <v>80</v>
      </c>
    </row>
    <row r="396" spans="2:51" s="13" customFormat="1" ht="10.2">
      <c r="B396" s="163"/>
      <c r="D396" s="164" t="s">
        <v>170</v>
      </c>
      <c r="E396" s="165" t="s">
        <v>3</v>
      </c>
      <c r="F396" s="166" t="s">
        <v>216</v>
      </c>
      <c r="H396" s="165" t="s">
        <v>3</v>
      </c>
      <c r="I396" s="167"/>
      <c r="L396" s="163"/>
      <c r="M396" s="168"/>
      <c r="N396" s="169"/>
      <c r="O396" s="169"/>
      <c r="P396" s="169"/>
      <c r="Q396" s="169"/>
      <c r="R396" s="169"/>
      <c r="S396" s="169"/>
      <c r="T396" s="170"/>
      <c r="AT396" s="165" t="s">
        <v>170</v>
      </c>
      <c r="AU396" s="165" t="s">
        <v>80</v>
      </c>
      <c r="AV396" s="13" t="s">
        <v>15</v>
      </c>
      <c r="AW396" s="13" t="s">
        <v>33</v>
      </c>
      <c r="AX396" s="13" t="s">
        <v>72</v>
      </c>
      <c r="AY396" s="165" t="s">
        <v>154</v>
      </c>
    </row>
    <row r="397" spans="2:51" s="14" customFormat="1" ht="10.2">
      <c r="B397" s="171"/>
      <c r="D397" s="164" t="s">
        <v>170</v>
      </c>
      <c r="E397" s="172" t="s">
        <v>3</v>
      </c>
      <c r="F397" s="173" t="s">
        <v>626</v>
      </c>
      <c r="H397" s="174">
        <v>69.3</v>
      </c>
      <c r="I397" s="175"/>
      <c r="L397" s="171"/>
      <c r="M397" s="176"/>
      <c r="N397" s="177"/>
      <c r="O397" s="177"/>
      <c r="P397" s="177"/>
      <c r="Q397" s="177"/>
      <c r="R397" s="177"/>
      <c r="S397" s="177"/>
      <c r="T397" s="178"/>
      <c r="AT397" s="172" t="s">
        <v>170</v>
      </c>
      <c r="AU397" s="172" t="s">
        <v>80</v>
      </c>
      <c r="AV397" s="14" t="s">
        <v>80</v>
      </c>
      <c r="AW397" s="14" t="s">
        <v>33</v>
      </c>
      <c r="AX397" s="14" t="s">
        <v>72</v>
      </c>
      <c r="AY397" s="172" t="s">
        <v>154</v>
      </c>
    </row>
    <row r="398" spans="2:51" s="14" customFormat="1" ht="10.2">
      <c r="B398" s="171"/>
      <c r="D398" s="164" t="s">
        <v>170</v>
      </c>
      <c r="E398" s="172" t="s">
        <v>3</v>
      </c>
      <c r="F398" s="173" t="s">
        <v>602</v>
      </c>
      <c r="H398" s="174">
        <v>-1.6</v>
      </c>
      <c r="I398" s="175"/>
      <c r="L398" s="171"/>
      <c r="M398" s="176"/>
      <c r="N398" s="177"/>
      <c r="O398" s="177"/>
      <c r="P398" s="177"/>
      <c r="Q398" s="177"/>
      <c r="R398" s="177"/>
      <c r="S398" s="177"/>
      <c r="T398" s="178"/>
      <c r="AT398" s="172" t="s">
        <v>170</v>
      </c>
      <c r="AU398" s="172" t="s">
        <v>80</v>
      </c>
      <c r="AV398" s="14" t="s">
        <v>80</v>
      </c>
      <c r="AW398" s="14" t="s">
        <v>33</v>
      </c>
      <c r="AX398" s="14" t="s">
        <v>72</v>
      </c>
      <c r="AY398" s="172" t="s">
        <v>154</v>
      </c>
    </row>
    <row r="399" spans="2:51" s="15" customFormat="1" ht="10.2">
      <c r="B399" s="179"/>
      <c r="D399" s="164" t="s">
        <v>170</v>
      </c>
      <c r="E399" s="180" t="s">
        <v>3</v>
      </c>
      <c r="F399" s="181" t="s">
        <v>175</v>
      </c>
      <c r="H399" s="182">
        <v>67.7</v>
      </c>
      <c r="I399" s="183"/>
      <c r="L399" s="179"/>
      <c r="M399" s="184"/>
      <c r="N399" s="185"/>
      <c r="O399" s="185"/>
      <c r="P399" s="185"/>
      <c r="Q399" s="185"/>
      <c r="R399" s="185"/>
      <c r="S399" s="185"/>
      <c r="T399" s="186"/>
      <c r="AT399" s="180" t="s">
        <v>170</v>
      </c>
      <c r="AU399" s="180" t="s">
        <v>80</v>
      </c>
      <c r="AV399" s="15" t="s">
        <v>93</v>
      </c>
      <c r="AW399" s="15" t="s">
        <v>33</v>
      </c>
      <c r="AX399" s="15" t="s">
        <v>15</v>
      </c>
      <c r="AY399" s="180" t="s">
        <v>154</v>
      </c>
    </row>
    <row r="400" spans="1:65" s="2" customFormat="1" ht="44.25" customHeight="1">
      <c r="A400" s="34"/>
      <c r="B400" s="144"/>
      <c r="C400" s="145" t="s">
        <v>627</v>
      </c>
      <c r="D400" s="145" t="s">
        <v>157</v>
      </c>
      <c r="E400" s="146" t="s">
        <v>628</v>
      </c>
      <c r="F400" s="147" t="s">
        <v>629</v>
      </c>
      <c r="G400" s="148" t="s">
        <v>160</v>
      </c>
      <c r="H400" s="149">
        <v>11.15</v>
      </c>
      <c r="I400" s="150"/>
      <c r="J400" s="151">
        <f>ROUND(I400*H400,2)</f>
        <v>0</v>
      </c>
      <c r="K400" s="147" t="s">
        <v>161</v>
      </c>
      <c r="L400" s="35"/>
      <c r="M400" s="152" t="s">
        <v>3</v>
      </c>
      <c r="N400" s="153" t="s">
        <v>43</v>
      </c>
      <c r="O400" s="55"/>
      <c r="P400" s="154">
        <f>O400*H400</f>
        <v>0</v>
      </c>
      <c r="Q400" s="154">
        <v>0.14574</v>
      </c>
      <c r="R400" s="154">
        <f>Q400*H400</f>
        <v>1.6250010000000001</v>
      </c>
      <c r="S400" s="154">
        <v>0</v>
      </c>
      <c r="T400" s="155">
        <f>S400*H400</f>
        <v>0</v>
      </c>
      <c r="U400" s="34"/>
      <c r="V400" s="34"/>
      <c r="W400" s="34"/>
      <c r="X400" s="34"/>
      <c r="Y400" s="34"/>
      <c r="Z400" s="34"/>
      <c r="AA400" s="34"/>
      <c r="AB400" s="34"/>
      <c r="AC400" s="34"/>
      <c r="AD400" s="34"/>
      <c r="AE400" s="34"/>
      <c r="AR400" s="156" t="s">
        <v>93</v>
      </c>
      <c r="AT400" s="156" t="s">
        <v>157</v>
      </c>
      <c r="AU400" s="156" t="s">
        <v>80</v>
      </c>
      <c r="AY400" s="19" t="s">
        <v>154</v>
      </c>
      <c r="BE400" s="157">
        <f>IF(N400="základní",J400,0)</f>
        <v>0</v>
      </c>
      <c r="BF400" s="157">
        <f>IF(N400="snížená",J400,0)</f>
        <v>0</v>
      </c>
      <c r="BG400" s="157">
        <f>IF(N400="zákl. přenesená",J400,0)</f>
        <v>0</v>
      </c>
      <c r="BH400" s="157">
        <f>IF(N400="sníž. přenesená",J400,0)</f>
        <v>0</v>
      </c>
      <c r="BI400" s="157">
        <f>IF(N400="nulová",J400,0)</f>
        <v>0</v>
      </c>
      <c r="BJ400" s="19" t="s">
        <v>15</v>
      </c>
      <c r="BK400" s="157">
        <f>ROUND(I400*H400,2)</f>
        <v>0</v>
      </c>
      <c r="BL400" s="19" t="s">
        <v>93</v>
      </c>
      <c r="BM400" s="156" t="s">
        <v>630</v>
      </c>
    </row>
    <row r="401" spans="1:47" s="2" customFormat="1" ht="10.2">
      <c r="A401" s="34"/>
      <c r="B401" s="35"/>
      <c r="C401" s="34"/>
      <c r="D401" s="158" t="s">
        <v>163</v>
      </c>
      <c r="E401" s="34"/>
      <c r="F401" s="159" t="s">
        <v>631</v>
      </c>
      <c r="G401" s="34"/>
      <c r="H401" s="34"/>
      <c r="I401" s="160"/>
      <c r="J401" s="34"/>
      <c r="K401" s="34"/>
      <c r="L401" s="35"/>
      <c r="M401" s="161"/>
      <c r="N401" s="162"/>
      <c r="O401" s="55"/>
      <c r="P401" s="55"/>
      <c r="Q401" s="55"/>
      <c r="R401" s="55"/>
      <c r="S401" s="55"/>
      <c r="T401" s="56"/>
      <c r="U401" s="34"/>
      <c r="V401" s="34"/>
      <c r="W401" s="34"/>
      <c r="X401" s="34"/>
      <c r="Y401" s="34"/>
      <c r="Z401" s="34"/>
      <c r="AA401" s="34"/>
      <c r="AB401" s="34"/>
      <c r="AC401" s="34"/>
      <c r="AD401" s="34"/>
      <c r="AE401" s="34"/>
      <c r="AT401" s="19" t="s">
        <v>163</v>
      </c>
      <c r="AU401" s="19" t="s">
        <v>80</v>
      </c>
    </row>
    <row r="402" spans="2:51" s="13" customFormat="1" ht="10.2">
      <c r="B402" s="163"/>
      <c r="D402" s="164" t="s">
        <v>170</v>
      </c>
      <c r="E402" s="165" t="s">
        <v>3</v>
      </c>
      <c r="F402" s="166" t="s">
        <v>632</v>
      </c>
      <c r="H402" s="165" t="s">
        <v>3</v>
      </c>
      <c r="I402" s="167"/>
      <c r="L402" s="163"/>
      <c r="M402" s="168"/>
      <c r="N402" s="169"/>
      <c r="O402" s="169"/>
      <c r="P402" s="169"/>
      <c r="Q402" s="169"/>
      <c r="R402" s="169"/>
      <c r="S402" s="169"/>
      <c r="T402" s="170"/>
      <c r="AT402" s="165" t="s">
        <v>170</v>
      </c>
      <c r="AU402" s="165" t="s">
        <v>80</v>
      </c>
      <c r="AV402" s="13" t="s">
        <v>15</v>
      </c>
      <c r="AW402" s="13" t="s">
        <v>33</v>
      </c>
      <c r="AX402" s="13" t="s">
        <v>72</v>
      </c>
      <c r="AY402" s="165" t="s">
        <v>154</v>
      </c>
    </row>
    <row r="403" spans="2:51" s="14" customFormat="1" ht="10.2">
      <c r="B403" s="171"/>
      <c r="D403" s="164" t="s">
        <v>170</v>
      </c>
      <c r="E403" s="172" t="s">
        <v>3</v>
      </c>
      <c r="F403" s="173" t="s">
        <v>633</v>
      </c>
      <c r="H403" s="174">
        <v>11.15</v>
      </c>
      <c r="I403" s="175"/>
      <c r="L403" s="171"/>
      <c r="M403" s="176"/>
      <c r="N403" s="177"/>
      <c r="O403" s="177"/>
      <c r="P403" s="177"/>
      <c r="Q403" s="177"/>
      <c r="R403" s="177"/>
      <c r="S403" s="177"/>
      <c r="T403" s="178"/>
      <c r="AT403" s="172" t="s">
        <v>170</v>
      </c>
      <c r="AU403" s="172" t="s">
        <v>80</v>
      </c>
      <c r="AV403" s="14" t="s">
        <v>80</v>
      </c>
      <c r="AW403" s="14" t="s">
        <v>33</v>
      </c>
      <c r="AX403" s="14" t="s">
        <v>15</v>
      </c>
      <c r="AY403" s="172" t="s">
        <v>154</v>
      </c>
    </row>
    <row r="404" spans="1:65" s="2" customFormat="1" ht="37.8" customHeight="1">
      <c r="A404" s="34"/>
      <c r="B404" s="144"/>
      <c r="C404" s="145" t="s">
        <v>634</v>
      </c>
      <c r="D404" s="145" t="s">
        <v>157</v>
      </c>
      <c r="E404" s="146" t="s">
        <v>635</v>
      </c>
      <c r="F404" s="147" t="s">
        <v>636</v>
      </c>
      <c r="G404" s="148" t="s">
        <v>160</v>
      </c>
      <c r="H404" s="149">
        <v>12.3</v>
      </c>
      <c r="I404" s="150"/>
      <c r="J404" s="151">
        <f>ROUND(I404*H404,2)</f>
        <v>0</v>
      </c>
      <c r="K404" s="147" t="s">
        <v>161</v>
      </c>
      <c r="L404" s="35"/>
      <c r="M404" s="152" t="s">
        <v>3</v>
      </c>
      <c r="N404" s="153" t="s">
        <v>43</v>
      </c>
      <c r="O404" s="55"/>
      <c r="P404" s="154">
        <f>O404*H404</f>
        <v>0</v>
      </c>
      <c r="Q404" s="154">
        <v>0.16931</v>
      </c>
      <c r="R404" s="154">
        <f>Q404*H404</f>
        <v>2.082513</v>
      </c>
      <c r="S404" s="154">
        <v>0</v>
      </c>
      <c r="T404" s="155">
        <f>S404*H404</f>
        <v>0</v>
      </c>
      <c r="U404" s="34"/>
      <c r="V404" s="34"/>
      <c r="W404" s="34"/>
      <c r="X404" s="34"/>
      <c r="Y404" s="34"/>
      <c r="Z404" s="34"/>
      <c r="AA404" s="34"/>
      <c r="AB404" s="34"/>
      <c r="AC404" s="34"/>
      <c r="AD404" s="34"/>
      <c r="AE404" s="34"/>
      <c r="AR404" s="156" t="s">
        <v>93</v>
      </c>
      <c r="AT404" s="156" t="s">
        <v>157</v>
      </c>
      <c r="AU404" s="156" t="s">
        <v>80</v>
      </c>
      <c r="AY404" s="19" t="s">
        <v>154</v>
      </c>
      <c r="BE404" s="157">
        <f>IF(N404="základní",J404,0)</f>
        <v>0</v>
      </c>
      <c r="BF404" s="157">
        <f>IF(N404="snížená",J404,0)</f>
        <v>0</v>
      </c>
      <c r="BG404" s="157">
        <f>IF(N404="zákl. přenesená",J404,0)</f>
        <v>0</v>
      </c>
      <c r="BH404" s="157">
        <f>IF(N404="sníž. přenesená",J404,0)</f>
        <v>0</v>
      </c>
      <c r="BI404" s="157">
        <f>IF(N404="nulová",J404,0)</f>
        <v>0</v>
      </c>
      <c r="BJ404" s="19" t="s">
        <v>15</v>
      </c>
      <c r="BK404" s="157">
        <f>ROUND(I404*H404,2)</f>
        <v>0</v>
      </c>
      <c r="BL404" s="19" t="s">
        <v>93</v>
      </c>
      <c r="BM404" s="156" t="s">
        <v>637</v>
      </c>
    </row>
    <row r="405" spans="1:47" s="2" customFormat="1" ht="10.2">
      <c r="A405" s="34"/>
      <c r="B405" s="35"/>
      <c r="C405" s="34"/>
      <c r="D405" s="158" t="s">
        <v>163</v>
      </c>
      <c r="E405" s="34"/>
      <c r="F405" s="159" t="s">
        <v>638</v>
      </c>
      <c r="G405" s="34"/>
      <c r="H405" s="34"/>
      <c r="I405" s="160"/>
      <c r="J405" s="34"/>
      <c r="K405" s="34"/>
      <c r="L405" s="35"/>
      <c r="M405" s="161"/>
      <c r="N405" s="162"/>
      <c r="O405" s="55"/>
      <c r="P405" s="55"/>
      <c r="Q405" s="55"/>
      <c r="R405" s="55"/>
      <c r="S405" s="55"/>
      <c r="T405" s="56"/>
      <c r="U405" s="34"/>
      <c r="V405" s="34"/>
      <c r="W405" s="34"/>
      <c r="X405" s="34"/>
      <c r="Y405" s="34"/>
      <c r="Z405" s="34"/>
      <c r="AA405" s="34"/>
      <c r="AB405" s="34"/>
      <c r="AC405" s="34"/>
      <c r="AD405" s="34"/>
      <c r="AE405" s="34"/>
      <c r="AT405" s="19" t="s">
        <v>163</v>
      </c>
      <c r="AU405" s="19" t="s">
        <v>80</v>
      </c>
    </row>
    <row r="406" spans="2:51" s="13" customFormat="1" ht="10.2">
      <c r="B406" s="163"/>
      <c r="D406" s="164" t="s">
        <v>170</v>
      </c>
      <c r="E406" s="165" t="s">
        <v>3</v>
      </c>
      <c r="F406" s="166" t="s">
        <v>639</v>
      </c>
      <c r="H406" s="165" t="s">
        <v>3</v>
      </c>
      <c r="I406" s="167"/>
      <c r="L406" s="163"/>
      <c r="M406" s="168"/>
      <c r="N406" s="169"/>
      <c r="O406" s="169"/>
      <c r="P406" s="169"/>
      <c r="Q406" s="169"/>
      <c r="R406" s="169"/>
      <c r="S406" s="169"/>
      <c r="T406" s="170"/>
      <c r="AT406" s="165" t="s">
        <v>170</v>
      </c>
      <c r="AU406" s="165" t="s">
        <v>80</v>
      </c>
      <c r="AV406" s="13" t="s">
        <v>15</v>
      </c>
      <c r="AW406" s="13" t="s">
        <v>33</v>
      </c>
      <c r="AX406" s="13" t="s">
        <v>72</v>
      </c>
      <c r="AY406" s="165" t="s">
        <v>154</v>
      </c>
    </row>
    <row r="407" spans="2:51" s="14" customFormat="1" ht="10.2">
      <c r="B407" s="171"/>
      <c r="D407" s="164" t="s">
        <v>170</v>
      </c>
      <c r="E407" s="172" t="s">
        <v>3</v>
      </c>
      <c r="F407" s="173" t="s">
        <v>640</v>
      </c>
      <c r="H407" s="174">
        <v>12.3</v>
      </c>
      <c r="I407" s="175"/>
      <c r="L407" s="171"/>
      <c r="M407" s="176"/>
      <c r="N407" s="177"/>
      <c r="O407" s="177"/>
      <c r="P407" s="177"/>
      <c r="Q407" s="177"/>
      <c r="R407" s="177"/>
      <c r="S407" s="177"/>
      <c r="T407" s="178"/>
      <c r="AT407" s="172" t="s">
        <v>170</v>
      </c>
      <c r="AU407" s="172" t="s">
        <v>80</v>
      </c>
      <c r="AV407" s="14" t="s">
        <v>80</v>
      </c>
      <c r="AW407" s="14" t="s">
        <v>33</v>
      </c>
      <c r="AX407" s="14" t="s">
        <v>15</v>
      </c>
      <c r="AY407" s="172" t="s">
        <v>154</v>
      </c>
    </row>
    <row r="408" spans="1:65" s="2" customFormat="1" ht="37.8" customHeight="1">
      <c r="A408" s="34"/>
      <c r="B408" s="144"/>
      <c r="C408" s="145" t="s">
        <v>641</v>
      </c>
      <c r="D408" s="145" t="s">
        <v>157</v>
      </c>
      <c r="E408" s="146" t="s">
        <v>642</v>
      </c>
      <c r="F408" s="147" t="s">
        <v>643</v>
      </c>
      <c r="G408" s="148" t="s">
        <v>160</v>
      </c>
      <c r="H408" s="149">
        <v>73.425</v>
      </c>
      <c r="I408" s="150"/>
      <c r="J408" s="151">
        <f>ROUND(I408*H408,2)</f>
        <v>0</v>
      </c>
      <c r="K408" s="147" t="s">
        <v>161</v>
      </c>
      <c r="L408" s="35"/>
      <c r="M408" s="152" t="s">
        <v>3</v>
      </c>
      <c r="N408" s="153" t="s">
        <v>43</v>
      </c>
      <c r="O408" s="55"/>
      <c r="P408" s="154">
        <f>O408*H408</f>
        <v>0</v>
      </c>
      <c r="Q408" s="154">
        <v>0.1758</v>
      </c>
      <c r="R408" s="154">
        <f>Q408*H408</f>
        <v>12.908115</v>
      </c>
      <c r="S408" s="154">
        <v>0</v>
      </c>
      <c r="T408" s="155">
        <f>S408*H408</f>
        <v>0</v>
      </c>
      <c r="U408" s="34"/>
      <c r="V408" s="34"/>
      <c r="W408" s="34"/>
      <c r="X408" s="34"/>
      <c r="Y408" s="34"/>
      <c r="Z408" s="34"/>
      <c r="AA408" s="34"/>
      <c r="AB408" s="34"/>
      <c r="AC408" s="34"/>
      <c r="AD408" s="34"/>
      <c r="AE408" s="34"/>
      <c r="AR408" s="156" t="s">
        <v>93</v>
      </c>
      <c r="AT408" s="156" t="s">
        <v>157</v>
      </c>
      <c r="AU408" s="156" t="s">
        <v>80</v>
      </c>
      <c r="AY408" s="19" t="s">
        <v>154</v>
      </c>
      <c r="BE408" s="157">
        <f>IF(N408="základní",J408,0)</f>
        <v>0</v>
      </c>
      <c r="BF408" s="157">
        <f>IF(N408="snížená",J408,0)</f>
        <v>0</v>
      </c>
      <c r="BG408" s="157">
        <f>IF(N408="zákl. přenesená",J408,0)</f>
        <v>0</v>
      </c>
      <c r="BH408" s="157">
        <f>IF(N408="sníž. přenesená",J408,0)</f>
        <v>0</v>
      </c>
      <c r="BI408" s="157">
        <f>IF(N408="nulová",J408,0)</f>
        <v>0</v>
      </c>
      <c r="BJ408" s="19" t="s">
        <v>15</v>
      </c>
      <c r="BK408" s="157">
        <f>ROUND(I408*H408,2)</f>
        <v>0</v>
      </c>
      <c r="BL408" s="19" t="s">
        <v>93</v>
      </c>
      <c r="BM408" s="156" t="s">
        <v>644</v>
      </c>
    </row>
    <row r="409" spans="1:47" s="2" customFormat="1" ht="10.2">
      <c r="A409" s="34"/>
      <c r="B409" s="35"/>
      <c r="C409" s="34"/>
      <c r="D409" s="158" t="s">
        <v>163</v>
      </c>
      <c r="E409" s="34"/>
      <c r="F409" s="159" t="s">
        <v>645</v>
      </c>
      <c r="G409" s="34"/>
      <c r="H409" s="34"/>
      <c r="I409" s="160"/>
      <c r="J409" s="34"/>
      <c r="K409" s="34"/>
      <c r="L409" s="35"/>
      <c r="M409" s="161"/>
      <c r="N409" s="162"/>
      <c r="O409" s="55"/>
      <c r="P409" s="55"/>
      <c r="Q409" s="55"/>
      <c r="R409" s="55"/>
      <c r="S409" s="55"/>
      <c r="T409" s="56"/>
      <c r="U409" s="34"/>
      <c r="V409" s="34"/>
      <c r="W409" s="34"/>
      <c r="X409" s="34"/>
      <c r="Y409" s="34"/>
      <c r="Z409" s="34"/>
      <c r="AA409" s="34"/>
      <c r="AB409" s="34"/>
      <c r="AC409" s="34"/>
      <c r="AD409" s="34"/>
      <c r="AE409" s="34"/>
      <c r="AT409" s="19" t="s">
        <v>163</v>
      </c>
      <c r="AU409" s="19" t="s">
        <v>80</v>
      </c>
    </row>
    <row r="410" spans="2:51" s="13" customFormat="1" ht="10.2">
      <c r="B410" s="163"/>
      <c r="D410" s="164" t="s">
        <v>170</v>
      </c>
      <c r="E410" s="165" t="s">
        <v>3</v>
      </c>
      <c r="F410" s="166" t="s">
        <v>646</v>
      </c>
      <c r="H410" s="165" t="s">
        <v>3</v>
      </c>
      <c r="I410" s="167"/>
      <c r="L410" s="163"/>
      <c r="M410" s="168"/>
      <c r="N410" s="169"/>
      <c r="O410" s="169"/>
      <c r="P410" s="169"/>
      <c r="Q410" s="169"/>
      <c r="R410" s="169"/>
      <c r="S410" s="169"/>
      <c r="T410" s="170"/>
      <c r="AT410" s="165" t="s">
        <v>170</v>
      </c>
      <c r="AU410" s="165" t="s">
        <v>80</v>
      </c>
      <c r="AV410" s="13" t="s">
        <v>15</v>
      </c>
      <c r="AW410" s="13" t="s">
        <v>33</v>
      </c>
      <c r="AX410" s="13" t="s">
        <v>72</v>
      </c>
      <c r="AY410" s="165" t="s">
        <v>154</v>
      </c>
    </row>
    <row r="411" spans="2:51" s="14" customFormat="1" ht="10.2">
      <c r="B411" s="171"/>
      <c r="D411" s="164" t="s">
        <v>170</v>
      </c>
      <c r="E411" s="172" t="s">
        <v>3</v>
      </c>
      <c r="F411" s="173" t="s">
        <v>647</v>
      </c>
      <c r="H411" s="174">
        <v>67.275</v>
      </c>
      <c r="I411" s="175"/>
      <c r="L411" s="171"/>
      <c r="M411" s="176"/>
      <c r="N411" s="177"/>
      <c r="O411" s="177"/>
      <c r="P411" s="177"/>
      <c r="Q411" s="177"/>
      <c r="R411" s="177"/>
      <c r="S411" s="177"/>
      <c r="T411" s="178"/>
      <c r="AT411" s="172" t="s">
        <v>170</v>
      </c>
      <c r="AU411" s="172" t="s">
        <v>80</v>
      </c>
      <c r="AV411" s="14" t="s">
        <v>80</v>
      </c>
      <c r="AW411" s="14" t="s">
        <v>33</v>
      </c>
      <c r="AX411" s="14" t="s">
        <v>72</v>
      </c>
      <c r="AY411" s="172" t="s">
        <v>154</v>
      </c>
    </row>
    <row r="412" spans="2:51" s="13" customFormat="1" ht="10.2">
      <c r="B412" s="163"/>
      <c r="D412" s="164" t="s">
        <v>170</v>
      </c>
      <c r="E412" s="165" t="s">
        <v>3</v>
      </c>
      <c r="F412" s="166" t="s">
        <v>639</v>
      </c>
      <c r="H412" s="165" t="s">
        <v>3</v>
      </c>
      <c r="I412" s="167"/>
      <c r="L412" s="163"/>
      <c r="M412" s="168"/>
      <c r="N412" s="169"/>
      <c r="O412" s="169"/>
      <c r="P412" s="169"/>
      <c r="Q412" s="169"/>
      <c r="R412" s="169"/>
      <c r="S412" s="169"/>
      <c r="T412" s="170"/>
      <c r="AT412" s="165" t="s">
        <v>170</v>
      </c>
      <c r="AU412" s="165" t="s">
        <v>80</v>
      </c>
      <c r="AV412" s="13" t="s">
        <v>15</v>
      </c>
      <c r="AW412" s="13" t="s">
        <v>33</v>
      </c>
      <c r="AX412" s="13" t="s">
        <v>72</v>
      </c>
      <c r="AY412" s="165" t="s">
        <v>154</v>
      </c>
    </row>
    <row r="413" spans="2:51" s="14" customFormat="1" ht="10.2">
      <c r="B413" s="171"/>
      <c r="D413" s="164" t="s">
        <v>170</v>
      </c>
      <c r="E413" s="172" t="s">
        <v>3</v>
      </c>
      <c r="F413" s="173" t="s">
        <v>648</v>
      </c>
      <c r="H413" s="174">
        <v>6.15</v>
      </c>
      <c r="I413" s="175"/>
      <c r="L413" s="171"/>
      <c r="M413" s="176"/>
      <c r="N413" s="177"/>
      <c r="O413" s="177"/>
      <c r="P413" s="177"/>
      <c r="Q413" s="177"/>
      <c r="R413" s="177"/>
      <c r="S413" s="177"/>
      <c r="T413" s="178"/>
      <c r="AT413" s="172" t="s">
        <v>170</v>
      </c>
      <c r="AU413" s="172" t="s">
        <v>80</v>
      </c>
      <c r="AV413" s="14" t="s">
        <v>80</v>
      </c>
      <c r="AW413" s="14" t="s">
        <v>33</v>
      </c>
      <c r="AX413" s="14" t="s">
        <v>72</v>
      </c>
      <c r="AY413" s="172" t="s">
        <v>154</v>
      </c>
    </row>
    <row r="414" spans="2:51" s="15" customFormat="1" ht="10.2">
      <c r="B414" s="179"/>
      <c r="D414" s="164" t="s">
        <v>170</v>
      </c>
      <c r="E414" s="180" t="s">
        <v>3</v>
      </c>
      <c r="F414" s="181" t="s">
        <v>175</v>
      </c>
      <c r="H414" s="182">
        <v>73.425</v>
      </c>
      <c r="I414" s="183"/>
      <c r="L414" s="179"/>
      <c r="M414" s="184"/>
      <c r="N414" s="185"/>
      <c r="O414" s="185"/>
      <c r="P414" s="185"/>
      <c r="Q414" s="185"/>
      <c r="R414" s="185"/>
      <c r="S414" s="185"/>
      <c r="T414" s="186"/>
      <c r="AT414" s="180" t="s">
        <v>170</v>
      </c>
      <c r="AU414" s="180" t="s">
        <v>80</v>
      </c>
      <c r="AV414" s="15" t="s">
        <v>93</v>
      </c>
      <c r="AW414" s="15" t="s">
        <v>33</v>
      </c>
      <c r="AX414" s="15" t="s">
        <v>15</v>
      </c>
      <c r="AY414" s="180" t="s">
        <v>154</v>
      </c>
    </row>
    <row r="415" spans="1:65" s="2" customFormat="1" ht="37.8" customHeight="1">
      <c r="A415" s="34"/>
      <c r="B415" s="144"/>
      <c r="C415" s="145" t="s">
        <v>649</v>
      </c>
      <c r="D415" s="145" t="s">
        <v>157</v>
      </c>
      <c r="E415" s="146" t="s">
        <v>650</v>
      </c>
      <c r="F415" s="147" t="s">
        <v>651</v>
      </c>
      <c r="G415" s="148" t="s">
        <v>652</v>
      </c>
      <c r="H415" s="149">
        <v>15</v>
      </c>
      <c r="I415" s="150"/>
      <c r="J415" s="151">
        <f>ROUND(I415*H415,2)</f>
        <v>0</v>
      </c>
      <c r="K415" s="147" t="s">
        <v>161</v>
      </c>
      <c r="L415" s="35"/>
      <c r="M415" s="152" t="s">
        <v>3</v>
      </c>
      <c r="N415" s="153" t="s">
        <v>43</v>
      </c>
      <c r="O415" s="55"/>
      <c r="P415" s="154">
        <f>O415*H415</f>
        <v>0</v>
      </c>
      <c r="Q415" s="154">
        <v>0.03655</v>
      </c>
      <c r="R415" s="154">
        <f>Q415*H415</f>
        <v>0.54825</v>
      </c>
      <c r="S415" s="154">
        <v>0</v>
      </c>
      <c r="T415" s="155">
        <f>S415*H415</f>
        <v>0</v>
      </c>
      <c r="U415" s="34"/>
      <c r="V415" s="34"/>
      <c r="W415" s="34"/>
      <c r="X415" s="34"/>
      <c r="Y415" s="34"/>
      <c r="Z415" s="34"/>
      <c r="AA415" s="34"/>
      <c r="AB415" s="34"/>
      <c r="AC415" s="34"/>
      <c r="AD415" s="34"/>
      <c r="AE415" s="34"/>
      <c r="AR415" s="156" t="s">
        <v>93</v>
      </c>
      <c r="AT415" s="156" t="s">
        <v>157</v>
      </c>
      <c r="AU415" s="156" t="s">
        <v>80</v>
      </c>
      <c r="AY415" s="19" t="s">
        <v>154</v>
      </c>
      <c r="BE415" s="157">
        <f>IF(N415="základní",J415,0)</f>
        <v>0</v>
      </c>
      <c r="BF415" s="157">
        <f>IF(N415="snížená",J415,0)</f>
        <v>0</v>
      </c>
      <c r="BG415" s="157">
        <f>IF(N415="zákl. přenesená",J415,0)</f>
        <v>0</v>
      </c>
      <c r="BH415" s="157">
        <f>IF(N415="sníž. přenesená",J415,0)</f>
        <v>0</v>
      </c>
      <c r="BI415" s="157">
        <f>IF(N415="nulová",J415,0)</f>
        <v>0</v>
      </c>
      <c r="BJ415" s="19" t="s">
        <v>15</v>
      </c>
      <c r="BK415" s="157">
        <f>ROUND(I415*H415,2)</f>
        <v>0</v>
      </c>
      <c r="BL415" s="19" t="s">
        <v>93</v>
      </c>
      <c r="BM415" s="156" t="s">
        <v>653</v>
      </c>
    </row>
    <row r="416" spans="1:47" s="2" customFormat="1" ht="10.2">
      <c r="A416" s="34"/>
      <c r="B416" s="35"/>
      <c r="C416" s="34"/>
      <c r="D416" s="158" t="s">
        <v>163</v>
      </c>
      <c r="E416" s="34"/>
      <c r="F416" s="159" t="s">
        <v>654</v>
      </c>
      <c r="G416" s="34"/>
      <c r="H416" s="34"/>
      <c r="I416" s="160"/>
      <c r="J416" s="34"/>
      <c r="K416" s="34"/>
      <c r="L416" s="35"/>
      <c r="M416" s="161"/>
      <c r="N416" s="162"/>
      <c r="O416" s="55"/>
      <c r="P416" s="55"/>
      <c r="Q416" s="55"/>
      <c r="R416" s="55"/>
      <c r="S416" s="55"/>
      <c r="T416" s="56"/>
      <c r="U416" s="34"/>
      <c r="V416" s="34"/>
      <c r="W416" s="34"/>
      <c r="X416" s="34"/>
      <c r="Y416" s="34"/>
      <c r="Z416" s="34"/>
      <c r="AA416" s="34"/>
      <c r="AB416" s="34"/>
      <c r="AC416" s="34"/>
      <c r="AD416" s="34"/>
      <c r="AE416" s="34"/>
      <c r="AT416" s="19" t="s">
        <v>163</v>
      </c>
      <c r="AU416" s="19" t="s">
        <v>80</v>
      </c>
    </row>
    <row r="417" spans="2:51" s="13" customFormat="1" ht="10.2">
      <c r="B417" s="163"/>
      <c r="D417" s="164" t="s">
        <v>170</v>
      </c>
      <c r="E417" s="165" t="s">
        <v>3</v>
      </c>
      <c r="F417" s="166" t="s">
        <v>655</v>
      </c>
      <c r="H417" s="165" t="s">
        <v>3</v>
      </c>
      <c r="I417" s="167"/>
      <c r="L417" s="163"/>
      <c r="M417" s="168"/>
      <c r="N417" s="169"/>
      <c r="O417" s="169"/>
      <c r="P417" s="169"/>
      <c r="Q417" s="169"/>
      <c r="R417" s="169"/>
      <c r="S417" s="169"/>
      <c r="T417" s="170"/>
      <c r="AT417" s="165" t="s">
        <v>170</v>
      </c>
      <c r="AU417" s="165" t="s">
        <v>80</v>
      </c>
      <c r="AV417" s="13" t="s">
        <v>15</v>
      </c>
      <c r="AW417" s="13" t="s">
        <v>33</v>
      </c>
      <c r="AX417" s="13" t="s">
        <v>72</v>
      </c>
      <c r="AY417" s="165" t="s">
        <v>154</v>
      </c>
    </row>
    <row r="418" spans="2:51" s="14" customFormat="1" ht="10.2">
      <c r="B418" s="171"/>
      <c r="D418" s="164" t="s">
        <v>170</v>
      </c>
      <c r="E418" s="172" t="s">
        <v>3</v>
      </c>
      <c r="F418" s="173" t="s">
        <v>656</v>
      </c>
      <c r="H418" s="174">
        <v>15</v>
      </c>
      <c r="I418" s="175"/>
      <c r="L418" s="171"/>
      <c r="M418" s="176"/>
      <c r="N418" s="177"/>
      <c r="O418" s="177"/>
      <c r="P418" s="177"/>
      <c r="Q418" s="177"/>
      <c r="R418" s="177"/>
      <c r="S418" s="177"/>
      <c r="T418" s="178"/>
      <c r="AT418" s="172" t="s">
        <v>170</v>
      </c>
      <c r="AU418" s="172" t="s">
        <v>80</v>
      </c>
      <c r="AV418" s="14" t="s">
        <v>80</v>
      </c>
      <c r="AW418" s="14" t="s">
        <v>33</v>
      </c>
      <c r="AX418" s="14" t="s">
        <v>15</v>
      </c>
      <c r="AY418" s="172" t="s">
        <v>154</v>
      </c>
    </row>
    <row r="419" spans="1:65" s="2" customFormat="1" ht="37.8" customHeight="1">
      <c r="A419" s="34"/>
      <c r="B419" s="144"/>
      <c r="C419" s="145" t="s">
        <v>657</v>
      </c>
      <c r="D419" s="145" t="s">
        <v>157</v>
      </c>
      <c r="E419" s="146" t="s">
        <v>658</v>
      </c>
      <c r="F419" s="147" t="s">
        <v>659</v>
      </c>
      <c r="G419" s="148" t="s">
        <v>652</v>
      </c>
      <c r="H419" s="149">
        <v>62</v>
      </c>
      <c r="I419" s="150"/>
      <c r="J419" s="151">
        <f>ROUND(I419*H419,2)</f>
        <v>0</v>
      </c>
      <c r="K419" s="147" t="s">
        <v>161</v>
      </c>
      <c r="L419" s="35"/>
      <c r="M419" s="152" t="s">
        <v>3</v>
      </c>
      <c r="N419" s="153" t="s">
        <v>43</v>
      </c>
      <c r="O419" s="55"/>
      <c r="P419" s="154">
        <f>O419*H419</f>
        <v>0</v>
      </c>
      <c r="Q419" s="154">
        <v>0.04555</v>
      </c>
      <c r="R419" s="154">
        <f>Q419*H419</f>
        <v>2.8241</v>
      </c>
      <c r="S419" s="154">
        <v>0</v>
      </c>
      <c r="T419" s="155">
        <f>S419*H419</f>
        <v>0</v>
      </c>
      <c r="U419" s="34"/>
      <c r="V419" s="34"/>
      <c r="W419" s="34"/>
      <c r="X419" s="34"/>
      <c r="Y419" s="34"/>
      <c r="Z419" s="34"/>
      <c r="AA419" s="34"/>
      <c r="AB419" s="34"/>
      <c r="AC419" s="34"/>
      <c r="AD419" s="34"/>
      <c r="AE419" s="34"/>
      <c r="AR419" s="156" t="s">
        <v>93</v>
      </c>
      <c r="AT419" s="156" t="s">
        <v>157</v>
      </c>
      <c r="AU419" s="156" t="s">
        <v>80</v>
      </c>
      <c r="AY419" s="19" t="s">
        <v>154</v>
      </c>
      <c r="BE419" s="157">
        <f>IF(N419="základní",J419,0)</f>
        <v>0</v>
      </c>
      <c r="BF419" s="157">
        <f>IF(N419="snížená",J419,0)</f>
        <v>0</v>
      </c>
      <c r="BG419" s="157">
        <f>IF(N419="zákl. přenesená",J419,0)</f>
        <v>0</v>
      </c>
      <c r="BH419" s="157">
        <f>IF(N419="sníž. přenesená",J419,0)</f>
        <v>0</v>
      </c>
      <c r="BI419" s="157">
        <f>IF(N419="nulová",J419,0)</f>
        <v>0</v>
      </c>
      <c r="BJ419" s="19" t="s">
        <v>15</v>
      </c>
      <c r="BK419" s="157">
        <f>ROUND(I419*H419,2)</f>
        <v>0</v>
      </c>
      <c r="BL419" s="19" t="s">
        <v>93</v>
      </c>
      <c r="BM419" s="156" t="s">
        <v>660</v>
      </c>
    </row>
    <row r="420" spans="1:47" s="2" customFormat="1" ht="10.2">
      <c r="A420" s="34"/>
      <c r="B420" s="35"/>
      <c r="C420" s="34"/>
      <c r="D420" s="158" t="s">
        <v>163</v>
      </c>
      <c r="E420" s="34"/>
      <c r="F420" s="159" t="s">
        <v>661</v>
      </c>
      <c r="G420" s="34"/>
      <c r="H420" s="34"/>
      <c r="I420" s="160"/>
      <c r="J420" s="34"/>
      <c r="K420" s="34"/>
      <c r="L420" s="35"/>
      <c r="M420" s="161"/>
      <c r="N420" s="162"/>
      <c r="O420" s="55"/>
      <c r="P420" s="55"/>
      <c r="Q420" s="55"/>
      <c r="R420" s="55"/>
      <c r="S420" s="55"/>
      <c r="T420" s="56"/>
      <c r="U420" s="34"/>
      <c r="V420" s="34"/>
      <c r="W420" s="34"/>
      <c r="X420" s="34"/>
      <c r="Y420" s="34"/>
      <c r="Z420" s="34"/>
      <c r="AA420" s="34"/>
      <c r="AB420" s="34"/>
      <c r="AC420" s="34"/>
      <c r="AD420" s="34"/>
      <c r="AE420" s="34"/>
      <c r="AT420" s="19" t="s">
        <v>163</v>
      </c>
      <c r="AU420" s="19" t="s">
        <v>80</v>
      </c>
    </row>
    <row r="421" spans="2:51" s="13" customFormat="1" ht="10.2">
      <c r="B421" s="163"/>
      <c r="D421" s="164" t="s">
        <v>170</v>
      </c>
      <c r="E421" s="165" t="s">
        <v>3</v>
      </c>
      <c r="F421" s="166" t="s">
        <v>655</v>
      </c>
      <c r="H421" s="165" t="s">
        <v>3</v>
      </c>
      <c r="I421" s="167"/>
      <c r="L421" s="163"/>
      <c r="M421" s="168"/>
      <c r="N421" s="169"/>
      <c r="O421" s="169"/>
      <c r="P421" s="169"/>
      <c r="Q421" s="169"/>
      <c r="R421" s="169"/>
      <c r="S421" s="169"/>
      <c r="T421" s="170"/>
      <c r="AT421" s="165" t="s">
        <v>170</v>
      </c>
      <c r="AU421" s="165" t="s">
        <v>80</v>
      </c>
      <c r="AV421" s="13" t="s">
        <v>15</v>
      </c>
      <c r="AW421" s="13" t="s">
        <v>33</v>
      </c>
      <c r="AX421" s="13" t="s">
        <v>72</v>
      </c>
      <c r="AY421" s="165" t="s">
        <v>154</v>
      </c>
    </row>
    <row r="422" spans="2:51" s="14" customFormat="1" ht="10.2">
      <c r="B422" s="171"/>
      <c r="D422" s="164" t="s">
        <v>170</v>
      </c>
      <c r="E422" s="172" t="s">
        <v>3</v>
      </c>
      <c r="F422" s="173" t="s">
        <v>662</v>
      </c>
      <c r="H422" s="174">
        <v>52</v>
      </c>
      <c r="I422" s="175"/>
      <c r="L422" s="171"/>
      <c r="M422" s="176"/>
      <c r="N422" s="177"/>
      <c r="O422" s="177"/>
      <c r="P422" s="177"/>
      <c r="Q422" s="177"/>
      <c r="R422" s="177"/>
      <c r="S422" s="177"/>
      <c r="T422" s="178"/>
      <c r="AT422" s="172" t="s">
        <v>170</v>
      </c>
      <c r="AU422" s="172" t="s">
        <v>80</v>
      </c>
      <c r="AV422" s="14" t="s">
        <v>80</v>
      </c>
      <c r="AW422" s="14" t="s">
        <v>33</v>
      </c>
      <c r="AX422" s="14" t="s">
        <v>72</v>
      </c>
      <c r="AY422" s="172" t="s">
        <v>154</v>
      </c>
    </row>
    <row r="423" spans="2:51" s="13" customFormat="1" ht="10.2">
      <c r="B423" s="163"/>
      <c r="D423" s="164" t="s">
        <v>170</v>
      </c>
      <c r="E423" s="165" t="s">
        <v>3</v>
      </c>
      <c r="F423" s="166" t="s">
        <v>663</v>
      </c>
      <c r="H423" s="165" t="s">
        <v>3</v>
      </c>
      <c r="I423" s="167"/>
      <c r="L423" s="163"/>
      <c r="M423" s="168"/>
      <c r="N423" s="169"/>
      <c r="O423" s="169"/>
      <c r="P423" s="169"/>
      <c r="Q423" s="169"/>
      <c r="R423" s="169"/>
      <c r="S423" s="169"/>
      <c r="T423" s="170"/>
      <c r="AT423" s="165" t="s">
        <v>170</v>
      </c>
      <c r="AU423" s="165" t="s">
        <v>80</v>
      </c>
      <c r="AV423" s="13" t="s">
        <v>15</v>
      </c>
      <c r="AW423" s="13" t="s">
        <v>33</v>
      </c>
      <c r="AX423" s="13" t="s">
        <v>72</v>
      </c>
      <c r="AY423" s="165" t="s">
        <v>154</v>
      </c>
    </row>
    <row r="424" spans="2:51" s="14" customFormat="1" ht="10.2">
      <c r="B424" s="171"/>
      <c r="D424" s="164" t="s">
        <v>170</v>
      </c>
      <c r="E424" s="172" t="s">
        <v>3</v>
      </c>
      <c r="F424" s="173" t="s">
        <v>664</v>
      </c>
      <c r="H424" s="174">
        <v>10</v>
      </c>
      <c r="I424" s="175"/>
      <c r="L424" s="171"/>
      <c r="M424" s="176"/>
      <c r="N424" s="177"/>
      <c r="O424" s="177"/>
      <c r="P424" s="177"/>
      <c r="Q424" s="177"/>
      <c r="R424" s="177"/>
      <c r="S424" s="177"/>
      <c r="T424" s="178"/>
      <c r="AT424" s="172" t="s">
        <v>170</v>
      </c>
      <c r="AU424" s="172" t="s">
        <v>80</v>
      </c>
      <c r="AV424" s="14" t="s">
        <v>80</v>
      </c>
      <c r="AW424" s="14" t="s">
        <v>33</v>
      </c>
      <c r="AX424" s="14" t="s">
        <v>72</v>
      </c>
      <c r="AY424" s="172" t="s">
        <v>154</v>
      </c>
    </row>
    <row r="425" spans="2:51" s="15" customFormat="1" ht="10.2">
      <c r="B425" s="179"/>
      <c r="D425" s="164" t="s">
        <v>170</v>
      </c>
      <c r="E425" s="180" t="s">
        <v>3</v>
      </c>
      <c r="F425" s="181" t="s">
        <v>175</v>
      </c>
      <c r="H425" s="182">
        <v>62</v>
      </c>
      <c r="I425" s="183"/>
      <c r="L425" s="179"/>
      <c r="M425" s="184"/>
      <c r="N425" s="185"/>
      <c r="O425" s="185"/>
      <c r="P425" s="185"/>
      <c r="Q425" s="185"/>
      <c r="R425" s="185"/>
      <c r="S425" s="185"/>
      <c r="T425" s="186"/>
      <c r="AT425" s="180" t="s">
        <v>170</v>
      </c>
      <c r="AU425" s="180" t="s">
        <v>80</v>
      </c>
      <c r="AV425" s="15" t="s">
        <v>93</v>
      </c>
      <c r="AW425" s="15" t="s">
        <v>33</v>
      </c>
      <c r="AX425" s="15" t="s">
        <v>15</v>
      </c>
      <c r="AY425" s="180" t="s">
        <v>154</v>
      </c>
    </row>
    <row r="426" spans="1:65" s="2" customFormat="1" ht="37.8" customHeight="1">
      <c r="A426" s="34"/>
      <c r="B426" s="144"/>
      <c r="C426" s="145" t="s">
        <v>665</v>
      </c>
      <c r="D426" s="145" t="s">
        <v>157</v>
      </c>
      <c r="E426" s="146" t="s">
        <v>666</v>
      </c>
      <c r="F426" s="147" t="s">
        <v>667</v>
      </c>
      <c r="G426" s="148" t="s">
        <v>652</v>
      </c>
      <c r="H426" s="149">
        <v>19</v>
      </c>
      <c r="I426" s="150"/>
      <c r="J426" s="151">
        <f>ROUND(I426*H426,2)</f>
        <v>0</v>
      </c>
      <c r="K426" s="147" t="s">
        <v>161</v>
      </c>
      <c r="L426" s="35"/>
      <c r="M426" s="152" t="s">
        <v>3</v>
      </c>
      <c r="N426" s="153" t="s">
        <v>43</v>
      </c>
      <c r="O426" s="55"/>
      <c r="P426" s="154">
        <f>O426*H426</f>
        <v>0</v>
      </c>
      <c r="Q426" s="154">
        <v>0.05455</v>
      </c>
      <c r="R426" s="154">
        <f>Q426*H426</f>
        <v>1.03645</v>
      </c>
      <c r="S426" s="154">
        <v>0</v>
      </c>
      <c r="T426" s="155">
        <f>S426*H426</f>
        <v>0</v>
      </c>
      <c r="U426" s="34"/>
      <c r="V426" s="34"/>
      <c r="W426" s="34"/>
      <c r="X426" s="34"/>
      <c r="Y426" s="34"/>
      <c r="Z426" s="34"/>
      <c r="AA426" s="34"/>
      <c r="AB426" s="34"/>
      <c r="AC426" s="34"/>
      <c r="AD426" s="34"/>
      <c r="AE426" s="34"/>
      <c r="AR426" s="156" t="s">
        <v>93</v>
      </c>
      <c r="AT426" s="156" t="s">
        <v>157</v>
      </c>
      <c r="AU426" s="156" t="s">
        <v>80</v>
      </c>
      <c r="AY426" s="19" t="s">
        <v>154</v>
      </c>
      <c r="BE426" s="157">
        <f>IF(N426="základní",J426,0)</f>
        <v>0</v>
      </c>
      <c r="BF426" s="157">
        <f>IF(N426="snížená",J426,0)</f>
        <v>0</v>
      </c>
      <c r="BG426" s="157">
        <f>IF(N426="zákl. přenesená",J426,0)</f>
        <v>0</v>
      </c>
      <c r="BH426" s="157">
        <f>IF(N426="sníž. přenesená",J426,0)</f>
        <v>0</v>
      </c>
      <c r="BI426" s="157">
        <f>IF(N426="nulová",J426,0)</f>
        <v>0</v>
      </c>
      <c r="BJ426" s="19" t="s">
        <v>15</v>
      </c>
      <c r="BK426" s="157">
        <f>ROUND(I426*H426,2)</f>
        <v>0</v>
      </c>
      <c r="BL426" s="19" t="s">
        <v>93</v>
      </c>
      <c r="BM426" s="156" t="s">
        <v>668</v>
      </c>
    </row>
    <row r="427" spans="1:47" s="2" customFormat="1" ht="10.2">
      <c r="A427" s="34"/>
      <c r="B427" s="35"/>
      <c r="C427" s="34"/>
      <c r="D427" s="158" t="s">
        <v>163</v>
      </c>
      <c r="E427" s="34"/>
      <c r="F427" s="159" t="s">
        <v>669</v>
      </c>
      <c r="G427" s="34"/>
      <c r="H427" s="34"/>
      <c r="I427" s="160"/>
      <c r="J427" s="34"/>
      <c r="K427" s="34"/>
      <c r="L427" s="35"/>
      <c r="M427" s="161"/>
      <c r="N427" s="162"/>
      <c r="O427" s="55"/>
      <c r="P427" s="55"/>
      <c r="Q427" s="55"/>
      <c r="R427" s="55"/>
      <c r="S427" s="55"/>
      <c r="T427" s="56"/>
      <c r="U427" s="34"/>
      <c r="V427" s="34"/>
      <c r="W427" s="34"/>
      <c r="X427" s="34"/>
      <c r="Y427" s="34"/>
      <c r="Z427" s="34"/>
      <c r="AA427" s="34"/>
      <c r="AB427" s="34"/>
      <c r="AC427" s="34"/>
      <c r="AD427" s="34"/>
      <c r="AE427" s="34"/>
      <c r="AT427" s="19" t="s">
        <v>163</v>
      </c>
      <c r="AU427" s="19" t="s">
        <v>80</v>
      </c>
    </row>
    <row r="428" spans="2:51" s="13" customFormat="1" ht="10.2">
      <c r="B428" s="163"/>
      <c r="D428" s="164" t="s">
        <v>170</v>
      </c>
      <c r="E428" s="165" t="s">
        <v>3</v>
      </c>
      <c r="F428" s="166" t="s">
        <v>655</v>
      </c>
      <c r="H428" s="165" t="s">
        <v>3</v>
      </c>
      <c r="I428" s="167"/>
      <c r="L428" s="163"/>
      <c r="M428" s="168"/>
      <c r="N428" s="169"/>
      <c r="O428" s="169"/>
      <c r="P428" s="169"/>
      <c r="Q428" s="169"/>
      <c r="R428" s="169"/>
      <c r="S428" s="169"/>
      <c r="T428" s="170"/>
      <c r="AT428" s="165" t="s">
        <v>170</v>
      </c>
      <c r="AU428" s="165" t="s">
        <v>80</v>
      </c>
      <c r="AV428" s="13" t="s">
        <v>15</v>
      </c>
      <c r="AW428" s="13" t="s">
        <v>33</v>
      </c>
      <c r="AX428" s="13" t="s">
        <v>72</v>
      </c>
      <c r="AY428" s="165" t="s">
        <v>154</v>
      </c>
    </row>
    <row r="429" spans="2:51" s="14" customFormat="1" ht="10.2">
      <c r="B429" s="171"/>
      <c r="D429" s="164" t="s">
        <v>170</v>
      </c>
      <c r="E429" s="172" t="s">
        <v>3</v>
      </c>
      <c r="F429" s="173" t="s">
        <v>670</v>
      </c>
      <c r="H429" s="174">
        <v>19</v>
      </c>
      <c r="I429" s="175"/>
      <c r="L429" s="171"/>
      <c r="M429" s="176"/>
      <c r="N429" s="177"/>
      <c r="O429" s="177"/>
      <c r="P429" s="177"/>
      <c r="Q429" s="177"/>
      <c r="R429" s="177"/>
      <c r="S429" s="177"/>
      <c r="T429" s="178"/>
      <c r="AT429" s="172" t="s">
        <v>170</v>
      </c>
      <c r="AU429" s="172" t="s">
        <v>80</v>
      </c>
      <c r="AV429" s="14" t="s">
        <v>80</v>
      </c>
      <c r="AW429" s="14" t="s">
        <v>33</v>
      </c>
      <c r="AX429" s="14" t="s">
        <v>15</v>
      </c>
      <c r="AY429" s="172" t="s">
        <v>154</v>
      </c>
    </row>
    <row r="430" spans="1:65" s="2" customFormat="1" ht="37.8" customHeight="1">
      <c r="A430" s="34"/>
      <c r="B430" s="144"/>
      <c r="C430" s="145" t="s">
        <v>671</v>
      </c>
      <c r="D430" s="145" t="s">
        <v>157</v>
      </c>
      <c r="E430" s="146" t="s">
        <v>672</v>
      </c>
      <c r="F430" s="147" t="s">
        <v>673</v>
      </c>
      <c r="G430" s="148" t="s">
        <v>652</v>
      </c>
      <c r="H430" s="149">
        <v>14</v>
      </c>
      <c r="I430" s="150"/>
      <c r="J430" s="151">
        <f>ROUND(I430*H430,2)</f>
        <v>0</v>
      </c>
      <c r="K430" s="147" t="s">
        <v>161</v>
      </c>
      <c r="L430" s="35"/>
      <c r="M430" s="152" t="s">
        <v>3</v>
      </c>
      <c r="N430" s="153" t="s">
        <v>43</v>
      </c>
      <c r="O430" s="55"/>
      <c r="P430" s="154">
        <f>O430*H430</f>
        <v>0</v>
      </c>
      <c r="Q430" s="154">
        <v>0.06355</v>
      </c>
      <c r="R430" s="154">
        <f>Q430*H430</f>
        <v>0.8896999999999999</v>
      </c>
      <c r="S430" s="154">
        <v>0</v>
      </c>
      <c r="T430" s="155">
        <f>S430*H430</f>
        <v>0</v>
      </c>
      <c r="U430" s="34"/>
      <c r="V430" s="34"/>
      <c r="W430" s="34"/>
      <c r="X430" s="34"/>
      <c r="Y430" s="34"/>
      <c r="Z430" s="34"/>
      <c r="AA430" s="34"/>
      <c r="AB430" s="34"/>
      <c r="AC430" s="34"/>
      <c r="AD430" s="34"/>
      <c r="AE430" s="34"/>
      <c r="AR430" s="156" t="s">
        <v>93</v>
      </c>
      <c r="AT430" s="156" t="s">
        <v>157</v>
      </c>
      <c r="AU430" s="156" t="s">
        <v>80</v>
      </c>
      <c r="AY430" s="19" t="s">
        <v>154</v>
      </c>
      <c r="BE430" s="157">
        <f>IF(N430="základní",J430,0)</f>
        <v>0</v>
      </c>
      <c r="BF430" s="157">
        <f>IF(N430="snížená",J430,0)</f>
        <v>0</v>
      </c>
      <c r="BG430" s="157">
        <f>IF(N430="zákl. přenesená",J430,0)</f>
        <v>0</v>
      </c>
      <c r="BH430" s="157">
        <f>IF(N430="sníž. přenesená",J430,0)</f>
        <v>0</v>
      </c>
      <c r="BI430" s="157">
        <f>IF(N430="nulová",J430,0)</f>
        <v>0</v>
      </c>
      <c r="BJ430" s="19" t="s">
        <v>15</v>
      </c>
      <c r="BK430" s="157">
        <f>ROUND(I430*H430,2)</f>
        <v>0</v>
      </c>
      <c r="BL430" s="19" t="s">
        <v>93</v>
      </c>
      <c r="BM430" s="156" t="s">
        <v>674</v>
      </c>
    </row>
    <row r="431" spans="1:47" s="2" customFormat="1" ht="10.2">
      <c r="A431" s="34"/>
      <c r="B431" s="35"/>
      <c r="C431" s="34"/>
      <c r="D431" s="158" t="s">
        <v>163</v>
      </c>
      <c r="E431" s="34"/>
      <c r="F431" s="159" t="s">
        <v>675</v>
      </c>
      <c r="G431" s="34"/>
      <c r="H431" s="34"/>
      <c r="I431" s="160"/>
      <c r="J431" s="34"/>
      <c r="K431" s="34"/>
      <c r="L431" s="35"/>
      <c r="M431" s="161"/>
      <c r="N431" s="162"/>
      <c r="O431" s="55"/>
      <c r="P431" s="55"/>
      <c r="Q431" s="55"/>
      <c r="R431" s="55"/>
      <c r="S431" s="55"/>
      <c r="T431" s="56"/>
      <c r="U431" s="34"/>
      <c r="V431" s="34"/>
      <c r="W431" s="34"/>
      <c r="X431" s="34"/>
      <c r="Y431" s="34"/>
      <c r="Z431" s="34"/>
      <c r="AA431" s="34"/>
      <c r="AB431" s="34"/>
      <c r="AC431" s="34"/>
      <c r="AD431" s="34"/>
      <c r="AE431" s="34"/>
      <c r="AT431" s="19" t="s">
        <v>163</v>
      </c>
      <c r="AU431" s="19" t="s">
        <v>80</v>
      </c>
    </row>
    <row r="432" spans="2:51" s="13" customFormat="1" ht="10.2">
      <c r="B432" s="163"/>
      <c r="D432" s="164" t="s">
        <v>170</v>
      </c>
      <c r="E432" s="165" t="s">
        <v>3</v>
      </c>
      <c r="F432" s="166" t="s">
        <v>655</v>
      </c>
      <c r="H432" s="165" t="s">
        <v>3</v>
      </c>
      <c r="I432" s="167"/>
      <c r="L432" s="163"/>
      <c r="M432" s="168"/>
      <c r="N432" s="169"/>
      <c r="O432" s="169"/>
      <c r="P432" s="169"/>
      <c r="Q432" s="169"/>
      <c r="R432" s="169"/>
      <c r="S432" s="169"/>
      <c r="T432" s="170"/>
      <c r="AT432" s="165" t="s">
        <v>170</v>
      </c>
      <c r="AU432" s="165" t="s">
        <v>80</v>
      </c>
      <c r="AV432" s="13" t="s">
        <v>15</v>
      </c>
      <c r="AW432" s="13" t="s">
        <v>33</v>
      </c>
      <c r="AX432" s="13" t="s">
        <v>72</v>
      </c>
      <c r="AY432" s="165" t="s">
        <v>154</v>
      </c>
    </row>
    <row r="433" spans="2:51" s="14" customFormat="1" ht="10.2">
      <c r="B433" s="171"/>
      <c r="D433" s="164" t="s">
        <v>170</v>
      </c>
      <c r="E433" s="172" t="s">
        <v>3</v>
      </c>
      <c r="F433" s="173" t="s">
        <v>93</v>
      </c>
      <c r="H433" s="174">
        <v>4</v>
      </c>
      <c r="I433" s="175"/>
      <c r="L433" s="171"/>
      <c r="M433" s="176"/>
      <c r="N433" s="177"/>
      <c r="O433" s="177"/>
      <c r="P433" s="177"/>
      <c r="Q433" s="177"/>
      <c r="R433" s="177"/>
      <c r="S433" s="177"/>
      <c r="T433" s="178"/>
      <c r="AT433" s="172" t="s">
        <v>170</v>
      </c>
      <c r="AU433" s="172" t="s">
        <v>80</v>
      </c>
      <c r="AV433" s="14" t="s">
        <v>80</v>
      </c>
      <c r="AW433" s="14" t="s">
        <v>33</v>
      </c>
      <c r="AX433" s="14" t="s">
        <v>72</v>
      </c>
      <c r="AY433" s="172" t="s">
        <v>154</v>
      </c>
    </row>
    <row r="434" spans="2:51" s="13" customFormat="1" ht="10.2">
      <c r="B434" s="163"/>
      <c r="D434" s="164" t="s">
        <v>170</v>
      </c>
      <c r="E434" s="165" t="s">
        <v>3</v>
      </c>
      <c r="F434" s="166" t="s">
        <v>676</v>
      </c>
      <c r="H434" s="165" t="s">
        <v>3</v>
      </c>
      <c r="I434" s="167"/>
      <c r="L434" s="163"/>
      <c r="M434" s="168"/>
      <c r="N434" s="169"/>
      <c r="O434" s="169"/>
      <c r="P434" s="169"/>
      <c r="Q434" s="169"/>
      <c r="R434" s="169"/>
      <c r="S434" s="169"/>
      <c r="T434" s="170"/>
      <c r="AT434" s="165" t="s">
        <v>170</v>
      </c>
      <c r="AU434" s="165" t="s">
        <v>80</v>
      </c>
      <c r="AV434" s="13" t="s">
        <v>15</v>
      </c>
      <c r="AW434" s="13" t="s">
        <v>33</v>
      </c>
      <c r="AX434" s="13" t="s">
        <v>72</v>
      </c>
      <c r="AY434" s="165" t="s">
        <v>154</v>
      </c>
    </row>
    <row r="435" spans="2:51" s="14" customFormat="1" ht="10.2">
      <c r="B435" s="171"/>
      <c r="D435" s="164" t="s">
        <v>170</v>
      </c>
      <c r="E435" s="172" t="s">
        <v>3</v>
      </c>
      <c r="F435" s="173" t="s">
        <v>664</v>
      </c>
      <c r="H435" s="174">
        <v>10</v>
      </c>
      <c r="I435" s="175"/>
      <c r="L435" s="171"/>
      <c r="M435" s="176"/>
      <c r="N435" s="177"/>
      <c r="O435" s="177"/>
      <c r="P435" s="177"/>
      <c r="Q435" s="177"/>
      <c r="R435" s="177"/>
      <c r="S435" s="177"/>
      <c r="T435" s="178"/>
      <c r="AT435" s="172" t="s">
        <v>170</v>
      </c>
      <c r="AU435" s="172" t="s">
        <v>80</v>
      </c>
      <c r="AV435" s="14" t="s">
        <v>80</v>
      </c>
      <c r="AW435" s="14" t="s">
        <v>33</v>
      </c>
      <c r="AX435" s="14" t="s">
        <v>72</v>
      </c>
      <c r="AY435" s="172" t="s">
        <v>154</v>
      </c>
    </row>
    <row r="436" spans="2:51" s="15" customFormat="1" ht="10.2">
      <c r="B436" s="179"/>
      <c r="D436" s="164" t="s">
        <v>170</v>
      </c>
      <c r="E436" s="180" t="s">
        <v>3</v>
      </c>
      <c r="F436" s="181" t="s">
        <v>175</v>
      </c>
      <c r="H436" s="182">
        <v>14</v>
      </c>
      <c r="I436" s="183"/>
      <c r="L436" s="179"/>
      <c r="M436" s="184"/>
      <c r="N436" s="185"/>
      <c r="O436" s="185"/>
      <c r="P436" s="185"/>
      <c r="Q436" s="185"/>
      <c r="R436" s="185"/>
      <c r="S436" s="185"/>
      <c r="T436" s="186"/>
      <c r="AT436" s="180" t="s">
        <v>170</v>
      </c>
      <c r="AU436" s="180" t="s">
        <v>80</v>
      </c>
      <c r="AV436" s="15" t="s">
        <v>93</v>
      </c>
      <c r="AW436" s="15" t="s">
        <v>33</v>
      </c>
      <c r="AX436" s="15" t="s">
        <v>15</v>
      </c>
      <c r="AY436" s="180" t="s">
        <v>154</v>
      </c>
    </row>
    <row r="437" spans="1:65" s="2" customFormat="1" ht="37.8" customHeight="1">
      <c r="A437" s="34"/>
      <c r="B437" s="144"/>
      <c r="C437" s="145" t="s">
        <v>677</v>
      </c>
      <c r="D437" s="145" t="s">
        <v>157</v>
      </c>
      <c r="E437" s="146" t="s">
        <v>678</v>
      </c>
      <c r="F437" s="147" t="s">
        <v>679</v>
      </c>
      <c r="G437" s="148" t="s">
        <v>652</v>
      </c>
      <c r="H437" s="149">
        <v>2</v>
      </c>
      <c r="I437" s="150"/>
      <c r="J437" s="151">
        <f>ROUND(I437*H437,2)</f>
        <v>0</v>
      </c>
      <c r="K437" s="147" t="s">
        <v>161</v>
      </c>
      <c r="L437" s="35"/>
      <c r="M437" s="152" t="s">
        <v>3</v>
      </c>
      <c r="N437" s="153" t="s">
        <v>43</v>
      </c>
      <c r="O437" s="55"/>
      <c r="P437" s="154">
        <f>O437*H437</f>
        <v>0</v>
      </c>
      <c r="Q437" s="154">
        <v>0.07285</v>
      </c>
      <c r="R437" s="154">
        <f>Q437*H437</f>
        <v>0.1457</v>
      </c>
      <c r="S437" s="154">
        <v>0</v>
      </c>
      <c r="T437" s="155">
        <f>S437*H437</f>
        <v>0</v>
      </c>
      <c r="U437" s="34"/>
      <c r="V437" s="34"/>
      <c r="W437" s="34"/>
      <c r="X437" s="34"/>
      <c r="Y437" s="34"/>
      <c r="Z437" s="34"/>
      <c r="AA437" s="34"/>
      <c r="AB437" s="34"/>
      <c r="AC437" s="34"/>
      <c r="AD437" s="34"/>
      <c r="AE437" s="34"/>
      <c r="AR437" s="156" t="s">
        <v>93</v>
      </c>
      <c r="AT437" s="156" t="s">
        <v>157</v>
      </c>
      <c r="AU437" s="156" t="s">
        <v>80</v>
      </c>
      <c r="AY437" s="19" t="s">
        <v>154</v>
      </c>
      <c r="BE437" s="157">
        <f>IF(N437="základní",J437,0)</f>
        <v>0</v>
      </c>
      <c r="BF437" s="157">
        <f>IF(N437="snížená",J437,0)</f>
        <v>0</v>
      </c>
      <c r="BG437" s="157">
        <f>IF(N437="zákl. přenesená",J437,0)</f>
        <v>0</v>
      </c>
      <c r="BH437" s="157">
        <f>IF(N437="sníž. přenesená",J437,0)</f>
        <v>0</v>
      </c>
      <c r="BI437" s="157">
        <f>IF(N437="nulová",J437,0)</f>
        <v>0</v>
      </c>
      <c r="BJ437" s="19" t="s">
        <v>15</v>
      </c>
      <c r="BK437" s="157">
        <f>ROUND(I437*H437,2)</f>
        <v>0</v>
      </c>
      <c r="BL437" s="19" t="s">
        <v>93</v>
      </c>
      <c r="BM437" s="156" t="s">
        <v>680</v>
      </c>
    </row>
    <row r="438" spans="1:47" s="2" customFormat="1" ht="10.2">
      <c r="A438" s="34"/>
      <c r="B438" s="35"/>
      <c r="C438" s="34"/>
      <c r="D438" s="158" t="s">
        <v>163</v>
      </c>
      <c r="E438" s="34"/>
      <c r="F438" s="159" t="s">
        <v>681</v>
      </c>
      <c r="G438" s="34"/>
      <c r="H438" s="34"/>
      <c r="I438" s="160"/>
      <c r="J438" s="34"/>
      <c r="K438" s="34"/>
      <c r="L438" s="35"/>
      <c r="M438" s="161"/>
      <c r="N438" s="162"/>
      <c r="O438" s="55"/>
      <c r="P438" s="55"/>
      <c r="Q438" s="55"/>
      <c r="R438" s="55"/>
      <c r="S438" s="55"/>
      <c r="T438" s="56"/>
      <c r="U438" s="34"/>
      <c r="V438" s="34"/>
      <c r="W438" s="34"/>
      <c r="X438" s="34"/>
      <c r="Y438" s="34"/>
      <c r="Z438" s="34"/>
      <c r="AA438" s="34"/>
      <c r="AB438" s="34"/>
      <c r="AC438" s="34"/>
      <c r="AD438" s="34"/>
      <c r="AE438" s="34"/>
      <c r="AT438" s="19" t="s">
        <v>163</v>
      </c>
      <c r="AU438" s="19" t="s">
        <v>80</v>
      </c>
    </row>
    <row r="439" spans="2:51" s="13" customFormat="1" ht="10.2">
      <c r="B439" s="163"/>
      <c r="D439" s="164" t="s">
        <v>170</v>
      </c>
      <c r="E439" s="165" t="s">
        <v>3</v>
      </c>
      <c r="F439" s="166" t="s">
        <v>655</v>
      </c>
      <c r="H439" s="165" t="s">
        <v>3</v>
      </c>
      <c r="I439" s="167"/>
      <c r="L439" s="163"/>
      <c r="M439" s="168"/>
      <c r="N439" s="169"/>
      <c r="O439" s="169"/>
      <c r="P439" s="169"/>
      <c r="Q439" s="169"/>
      <c r="R439" s="169"/>
      <c r="S439" s="169"/>
      <c r="T439" s="170"/>
      <c r="AT439" s="165" t="s">
        <v>170</v>
      </c>
      <c r="AU439" s="165" t="s">
        <v>80</v>
      </c>
      <c r="AV439" s="13" t="s">
        <v>15</v>
      </c>
      <c r="AW439" s="13" t="s">
        <v>33</v>
      </c>
      <c r="AX439" s="13" t="s">
        <v>72</v>
      </c>
      <c r="AY439" s="165" t="s">
        <v>154</v>
      </c>
    </row>
    <row r="440" spans="2:51" s="14" customFormat="1" ht="10.2">
      <c r="B440" s="171"/>
      <c r="D440" s="164" t="s">
        <v>170</v>
      </c>
      <c r="E440" s="172" t="s">
        <v>3</v>
      </c>
      <c r="F440" s="173" t="s">
        <v>80</v>
      </c>
      <c r="H440" s="174">
        <v>2</v>
      </c>
      <c r="I440" s="175"/>
      <c r="L440" s="171"/>
      <c r="M440" s="176"/>
      <c r="N440" s="177"/>
      <c r="O440" s="177"/>
      <c r="P440" s="177"/>
      <c r="Q440" s="177"/>
      <c r="R440" s="177"/>
      <c r="S440" s="177"/>
      <c r="T440" s="178"/>
      <c r="AT440" s="172" t="s">
        <v>170</v>
      </c>
      <c r="AU440" s="172" t="s">
        <v>80</v>
      </c>
      <c r="AV440" s="14" t="s">
        <v>80</v>
      </c>
      <c r="AW440" s="14" t="s">
        <v>33</v>
      </c>
      <c r="AX440" s="14" t="s">
        <v>15</v>
      </c>
      <c r="AY440" s="172" t="s">
        <v>154</v>
      </c>
    </row>
    <row r="441" spans="1:65" s="2" customFormat="1" ht="37.8" customHeight="1">
      <c r="A441" s="34"/>
      <c r="B441" s="144"/>
      <c r="C441" s="145" t="s">
        <v>682</v>
      </c>
      <c r="D441" s="145" t="s">
        <v>157</v>
      </c>
      <c r="E441" s="146" t="s">
        <v>683</v>
      </c>
      <c r="F441" s="147" t="s">
        <v>684</v>
      </c>
      <c r="G441" s="148" t="s">
        <v>652</v>
      </c>
      <c r="H441" s="149">
        <v>36</v>
      </c>
      <c r="I441" s="150"/>
      <c r="J441" s="151">
        <f>ROUND(I441*H441,2)</f>
        <v>0</v>
      </c>
      <c r="K441" s="147" t="s">
        <v>161</v>
      </c>
      <c r="L441" s="35"/>
      <c r="M441" s="152" t="s">
        <v>3</v>
      </c>
      <c r="N441" s="153" t="s">
        <v>43</v>
      </c>
      <c r="O441" s="55"/>
      <c r="P441" s="154">
        <f>O441*H441</f>
        <v>0</v>
      </c>
      <c r="Q441" s="154">
        <v>0.09105</v>
      </c>
      <c r="R441" s="154">
        <f>Q441*H441</f>
        <v>3.2778</v>
      </c>
      <c r="S441" s="154">
        <v>0</v>
      </c>
      <c r="T441" s="155">
        <f>S441*H441</f>
        <v>0</v>
      </c>
      <c r="U441" s="34"/>
      <c r="V441" s="34"/>
      <c r="W441" s="34"/>
      <c r="X441" s="34"/>
      <c r="Y441" s="34"/>
      <c r="Z441" s="34"/>
      <c r="AA441" s="34"/>
      <c r="AB441" s="34"/>
      <c r="AC441" s="34"/>
      <c r="AD441" s="34"/>
      <c r="AE441" s="34"/>
      <c r="AR441" s="156" t="s">
        <v>93</v>
      </c>
      <c r="AT441" s="156" t="s">
        <v>157</v>
      </c>
      <c r="AU441" s="156" t="s">
        <v>80</v>
      </c>
      <c r="AY441" s="19" t="s">
        <v>154</v>
      </c>
      <c r="BE441" s="157">
        <f>IF(N441="základní",J441,0)</f>
        <v>0</v>
      </c>
      <c r="BF441" s="157">
        <f>IF(N441="snížená",J441,0)</f>
        <v>0</v>
      </c>
      <c r="BG441" s="157">
        <f>IF(N441="zákl. přenesená",J441,0)</f>
        <v>0</v>
      </c>
      <c r="BH441" s="157">
        <f>IF(N441="sníž. přenesená",J441,0)</f>
        <v>0</v>
      </c>
      <c r="BI441" s="157">
        <f>IF(N441="nulová",J441,0)</f>
        <v>0</v>
      </c>
      <c r="BJ441" s="19" t="s">
        <v>15</v>
      </c>
      <c r="BK441" s="157">
        <f>ROUND(I441*H441,2)</f>
        <v>0</v>
      </c>
      <c r="BL441" s="19" t="s">
        <v>93</v>
      </c>
      <c r="BM441" s="156" t="s">
        <v>685</v>
      </c>
    </row>
    <row r="442" spans="1:47" s="2" customFormat="1" ht="10.2">
      <c r="A442" s="34"/>
      <c r="B442" s="35"/>
      <c r="C442" s="34"/>
      <c r="D442" s="158" t="s">
        <v>163</v>
      </c>
      <c r="E442" s="34"/>
      <c r="F442" s="159" t="s">
        <v>686</v>
      </c>
      <c r="G442" s="34"/>
      <c r="H442" s="34"/>
      <c r="I442" s="160"/>
      <c r="J442" s="34"/>
      <c r="K442" s="34"/>
      <c r="L442" s="35"/>
      <c r="M442" s="161"/>
      <c r="N442" s="162"/>
      <c r="O442" s="55"/>
      <c r="P442" s="55"/>
      <c r="Q442" s="55"/>
      <c r="R442" s="55"/>
      <c r="S442" s="55"/>
      <c r="T442" s="56"/>
      <c r="U442" s="34"/>
      <c r="V442" s="34"/>
      <c r="W442" s="34"/>
      <c r="X442" s="34"/>
      <c r="Y442" s="34"/>
      <c r="Z442" s="34"/>
      <c r="AA442" s="34"/>
      <c r="AB442" s="34"/>
      <c r="AC442" s="34"/>
      <c r="AD442" s="34"/>
      <c r="AE442" s="34"/>
      <c r="AT442" s="19" t="s">
        <v>163</v>
      </c>
      <c r="AU442" s="19" t="s">
        <v>80</v>
      </c>
    </row>
    <row r="443" spans="2:51" s="13" customFormat="1" ht="10.2">
      <c r="B443" s="163"/>
      <c r="D443" s="164" t="s">
        <v>170</v>
      </c>
      <c r="E443" s="165" t="s">
        <v>3</v>
      </c>
      <c r="F443" s="166" t="s">
        <v>655</v>
      </c>
      <c r="H443" s="165" t="s">
        <v>3</v>
      </c>
      <c r="I443" s="167"/>
      <c r="L443" s="163"/>
      <c r="M443" s="168"/>
      <c r="N443" s="169"/>
      <c r="O443" s="169"/>
      <c r="P443" s="169"/>
      <c r="Q443" s="169"/>
      <c r="R443" s="169"/>
      <c r="S443" s="169"/>
      <c r="T443" s="170"/>
      <c r="AT443" s="165" t="s">
        <v>170</v>
      </c>
      <c r="AU443" s="165" t="s">
        <v>80</v>
      </c>
      <c r="AV443" s="13" t="s">
        <v>15</v>
      </c>
      <c r="AW443" s="13" t="s">
        <v>33</v>
      </c>
      <c r="AX443" s="13" t="s">
        <v>72</v>
      </c>
      <c r="AY443" s="165" t="s">
        <v>154</v>
      </c>
    </row>
    <row r="444" spans="2:51" s="14" customFormat="1" ht="10.2">
      <c r="B444" s="171"/>
      <c r="D444" s="164" t="s">
        <v>170</v>
      </c>
      <c r="E444" s="172" t="s">
        <v>3</v>
      </c>
      <c r="F444" s="173" t="s">
        <v>107</v>
      </c>
      <c r="H444" s="174">
        <v>6</v>
      </c>
      <c r="I444" s="175"/>
      <c r="L444" s="171"/>
      <c r="M444" s="176"/>
      <c r="N444" s="177"/>
      <c r="O444" s="177"/>
      <c r="P444" s="177"/>
      <c r="Q444" s="177"/>
      <c r="R444" s="177"/>
      <c r="S444" s="177"/>
      <c r="T444" s="178"/>
      <c r="AT444" s="172" t="s">
        <v>170</v>
      </c>
      <c r="AU444" s="172" t="s">
        <v>80</v>
      </c>
      <c r="AV444" s="14" t="s">
        <v>80</v>
      </c>
      <c r="AW444" s="14" t="s">
        <v>33</v>
      </c>
      <c r="AX444" s="14" t="s">
        <v>72</v>
      </c>
      <c r="AY444" s="172" t="s">
        <v>154</v>
      </c>
    </row>
    <row r="445" spans="2:51" s="13" customFormat="1" ht="10.2">
      <c r="B445" s="163"/>
      <c r="D445" s="164" t="s">
        <v>170</v>
      </c>
      <c r="E445" s="165" t="s">
        <v>3</v>
      </c>
      <c r="F445" s="166" t="s">
        <v>676</v>
      </c>
      <c r="H445" s="165" t="s">
        <v>3</v>
      </c>
      <c r="I445" s="167"/>
      <c r="L445" s="163"/>
      <c r="M445" s="168"/>
      <c r="N445" s="169"/>
      <c r="O445" s="169"/>
      <c r="P445" s="169"/>
      <c r="Q445" s="169"/>
      <c r="R445" s="169"/>
      <c r="S445" s="169"/>
      <c r="T445" s="170"/>
      <c r="AT445" s="165" t="s">
        <v>170</v>
      </c>
      <c r="AU445" s="165" t="s">
        <v>80</v>
      </c>
      <c r="AV445" s="13" t="s">
        <v>15</v>
      </c>
      <c r="AW445" s="13" t="s">
        <v>33</v>
      </c>
      <c r="AX445" s="13" t="s">
        <v>72</v>
      </c>
      <c r="AY445" s="165" t="s">
        <v>154</v>
      </c>
    </row>
    <row r="446" spans="2:51" s="14" customFormat="1" ht="10.2">
      <c r="B446" s="171"/>
      <c r="D446" s="164" t="s">
        <v>170</v>
      </c>
      <c r="E446" s="172" t="s">
        <v>3</v>
      </c>
      <c r="F446" s="173" t="s">
        <v>687</v>
      </c>
      <c r="H446" s="174">
        <v>30</v>
      </c>
      <c r="I446" s="175"/>
      <c r="L446" s="171"/>
      <c r="M446" s="176"/>
      <c r="N446" s="177"/>
      <c r="O446" s="177"/>
      <c r="P446" s="177"/>
      <c r="Q446" s="177"/>
      <c r="R446" s="177"/>
      <c r="S446" s="177"/>
      <c r="T446" s="178"/>
      <c r="AT446" s="172" t="s">
        <v>170</v>
      </c>
      <c r="AU446" s="172" t="s">
        <v>80</v>
      </c>
      <c r="AV446" s="14" t="s">
        <v>80</v>
      </c>
      <c r="AW446" s="14" t="s">
        <v>33</v>
      </c>
      <c r="AX446" s="14" t="s">
        <v>72</v>
      </c>
      <c r="AY446" s="172" t="s">
        <v>154</v>
      </c>
    </row>
    <row r="447" spans="2:51" s="15" customFormat="1" ht="10.2">
      <c r="B447" s="179"/>
      <c r="D447" s="164" t="s">
        <v>170</v>
      </c>
      <c r="E447" s="180" t="s">
        <v>3</v>
      </c>
      <c r="F447" s="181" t="s">
        <v>175</v>
      </c>
      <c r="H447" s="182">
        <v>36</v>
      </c>
      <c r="I447" s="183"/>
      <c r="L447" s="179"/>
      <c r="M447" s="184"/>
      <c r="N447" s="185"/>
      <c r="O447" s="185"/>
      <c r="P447" s="185"/>
      <c r="Q447" s="185"/>
      <c r="R447" s="185"/>
      <c r="S447" s="185"/>
      <c r="T447" s="186"/>
      <c r="AT447" s="180" t="s">
        <v>170</v>
      </c>
      <c r="AU447" s="180" t="s">
        <v>80</v>
      </c>
      <c r="AV447" s="15" t="s">
        <v>93</v>
      </c>
      <c r="AW447" s="15" t="s">
        <v>33</v>
      </c>
      <c r="AX447" s="15" t="s">
        <v>15</v>
      </c>
      <c r="AY447" s="180" t="s">
        <v>154</v>
      </c>
    </row>
    <row r="448" spans="1:65" s="2" customFormat="1" ht="37.8" customHeight="1">
      <c r="A448" s="34"/>
      <c r="B448" s="144"/>
      <c r="C448" s="145" t="s">
        <v>688</v>
      </c>
      <c r="D448" s="145" t="s">
        <v>157</v>
      </c>
      <c r="E448" s="146" t="s">
        <v>689</v>
      </c>
      <c r="F448" s="147" t="s">
        <v>690</v>
      </c>
      <c r="G448" s="148" t="s">
        <v>652</v>
      </c>
      <c r="H448" s="149">
        <v>5</v>
      </c>
      <c r="I448" s="150"/>
      <c r="J448" s="151">
        <f>ROUND(I448*H448,2)</f>
        <v>0</v>
      </c>
      <c r="K448" s="147" t="s">
        <v>161</v>
      </c>
      <c r="L448" s="35"/>
      <c r="M448" s="152" t="s">
        <v>3</v>
      </c>
      <c r="N448" s="153" t="s">
        <v>43</v>
      </c>
      <c r="O448" s="55"/>
      <c r="P448" s="154">
        <f>O448*H448</f>
        <v>0</v>
      </c>
      <c r="Q448" s="154">
        <v>0.12705</v>
      </c>
      <c r="R448" s="154">
        <f>Q448*H448</f>
        <v>0.63525</v>
      </c>
      <c r="S448" s="154">
        <v>0</v>
      </c>
      <c r="T448" s="155">
        <f>S448*H448</f>
        <v>0</v>
      </c>
      <c r="U448" s="34"/>
      <c r="V448" s="34"/>
      <c r="W448" s="34"/>
      <c r="X448" s="34"/>
      <c r="Y448" s="34"/>
      <c r="Z448" s="34"/>
      <c r="AA448" s="34"/>
      <c r="AB448" s="34"/>
      <c r="AC448" s="34"/>
      <c r="AD448" s="34"/>
      <c r="AE448" s="34"/>
      <c r="AR448" s="156" t="s">
        <v>93</v>
      </c>
      <c r="AT448" s="156" t="s">
        <v>157</v>
      </c>
      <c r="AU448" s="156" t="s">
        <v>80</v>
      </c>
      <c r="AY448" s="19" t="s">
        <v>154</v>
      </c>
      <c r="BE448" s="157">
        <f>IF(N448="základní",J448,0)</f>
        <v>0</v>
      </c>
      <c r="BF448" s="157">
        <f>IF(N448="snížená",J448,0)</f>
        <v>0</v>
      </c>
      <c r="BG448" s="157">
        <f>IF(N448="zákl. přenesená",J448,0)</f>
        <v>0</v>
      </c>
      <c r="BH448" s="157">
        <f>IF(N448="sníž. přenesená",J448,0)</f>
        <v>0</v>
      </c>
      <c r="BI448" s="157">
        <f>IF(N448="nulová",J448,0)</f>
        <v>0</v>
      </c>
      <c r="BJ448" s="19" t="s">
        <v>15</v>
      </c>
      <c r="BK448" s="157">
        <f>ROUND(I448*H448,2)</f>
        <v>0</v>
      </c>
      <c r="BL448" s="19" t="s">
        <v>93</v>
      </c>
      <c r="BM448" s="156" t="s">
        <v>691</v>
      </c>
    </row>
    <row r="449" spans="1:47" s="2" customFormat="1" ht="10.2">
      <c r="A449" s="34"/>
      <c r="B449" s="35"/>
      <c r="C449" s="34"/>
      <c r="D449" s="158" t="s">
        <v>163</v>
      </c>
      <c r="E449" s="34"/>
      <c r="F449" s="159" t="s">
        <v>692</v>
      </c>
      <c r="G449" s="34"/>
      <c r="H449" s="34"/>
      <c r="I449" s="160"/>
      <c r="J449" s="34"/>
      <c r="K449" s="34"/>
      <c r="L449" s="35"/>
      <c r="M449" s="161"/>
      <c r="N449" s="162"/>
      <c r="O449" s="55"/>
      <c r="P449" s="55"/>
      <c r="Q449" s="55"/>
      <c r="R449" s="55"/>
      <c r="S449" s="55"/>
      <c r="T449" s="56"/>
      <c r="U449" s="34"/>
      <c r="V449" s="34"/>
      <c r="W449" s="34"/>
      <c r="X449" s="34"/>
      <c r="Y449" s="34"/>
      <c r="Z449" s="34"/>
      <c r="AA449" s="34"/>
      <c r="AB449" s="34"/>
      <c r="AC449" s="34"/>
      <c r="AD449" s="34"/>
      <c r="AE449" s="34"/>
      <c r="AT449" s="19" t="s">
        <v>163</v>
      </c>
      <c r="AU449" s="19" t="s">
        <v>80</v>
      </c>
    </row>
    <row r="450" spans="2:51" s="13" customFormat="1" ht="10.2">
      <c r="B450" s="163"/>
      <c r="D450" s="164" t="s">
        <v>170</v>
      </c>
      <c r="E450" s="165" t="s">
        <v>3</v>
      </c>
      <c r="F450" s="166" t="s">
        <v>655</v>
      </c>
      <c r="H450" s="165" t="s">
        <v>3</v>
      </c>
      <c r="I450" s="167"/>
      <c r="L450" s="163"/>
      <c r="M450" s="168"/>
      <c r="N450" s="169"/>
      <c r="O450" s="169"/>
      <c r="P450" s="169"/>
      <c r="Q450" s="169"/>
      <c r="R450" s="169"/>
      <c r="S450" s="169"/>
      <c r="T450" s="170"/>
      <c r="AT450" s="165" t="s">
        <v>170</v>
      </c>
      <c r="AU450" s="165" t="s">
        <v>80</v>
      </c>
      <c r="AV450" s="13" t="s">
        <v>15</v>
      </c>
      <c r="AW450" s="13" t="s">
        <v>33</v>
      </c>
      <c r="AX450" s="13" t="s">
        <v>72</v>
      </c>
      <c r="AY450" s="165" t="s">
        <v>154</v>
      </c>
    </row>
    <row r="451" spans="2:51" s="14" customFormat="1" ht="10.2">
      <c r="B451" s="171"/>
      <c r="D451" s="164" t="s">
        <v>170</v>
      </c>
      <c r="E451" s="172" t="s">
        <v>3</v>
      </c>
      <c r="F451" s="173" t="s">
        <v>104</v>
      </c>
      <c r="H451" s="174">
        <v>5</v>
      </c>
      <c r="I451" s="175"/>
      <c r="L451" s="171"/>
      <c r="M451" s="176"/>
      <c r="N451" s="177"/>
      <c r="O451" s="177"/>
      <c r="P451" s="177"/>
      <c r="Q451" s="177"/>
      <c r="R451" s="177"/>
      <c r="S451" s="177"/>
      <c r="T451" s="178"/>
      <c r="AT451" s="172" t="s">
        <v>170</v>
      </c>
      <c r="AU451" s="172" t="s">
        <v>80</v>
      </c>
      <c r="AV451" s="14" t="s">
        <v>80</v>
      </c>
      <c r="AW451" s="14" t="s">
        <v>33</v>
      </c>
      <c r="AX451" s="14" t="s">
        <v>15</v>
      </c>
      <c r="AY451" s="172" t="s">
        <v>154</v>
      </c>
    </row>
    <row r="452" spans="1:65" s="2" customFormat="1" ht="24.15" customHeight="1">
      <c r="A452" s="34"/>
      <c r="B452" s="144"/>
      <c r="C452" s="145" t="s">
        <v>693</v>
      </c>
      <c r="D452" s="145" t="s">
        <v>157</v>
      </c>
      <c r="E452" s="146" t="s">
        <v>694</v>
      </c>
      <c r="F452" s="147" t="s">
        <v>695</v>
      </c>
      <c r="G452" s="148" t="s">
        <v>183</v>
      </c>
      <c r="H452" s="149">
        <v>28.25</v>
      </c>
      <c r="I452" s="150"/>
      <c r="J452" s="151">
        <f>ROUND(I452*H452,2)</f>
        <v>0</v>
      </c>
      <c r="K452" s="147" t="s">
        <v>161</v>
      </c>
      <c r="L452" s="35"/>
      <c r="M452" s="152" t="s">
        <v>3</v>
      </c>
      <c r="N452" s="153" t="s">
        <v>43</v>
      </c>
      <c r="O452" s="55"/>
      <c r="P452" s="154">
        <f>O452*H452</f>
        <v>0</v>
      </c>
      <c r="Q452" s="154">
        <v>0.00011</v>
      </c>
      <c r="R452" s="154">
        <f>Q452*H452</f>
        <v>0.0031075</v>
      </c>
      <c r="S452" s="154">
        <v>0</v>
      </c>
      <c r="T452" s="155">
        <f>S452*H452</f>
        <v>0</v>
      </c>
      <c r="U452" s="34"/>
      <c r="V452" s="34"/>
      <c r="W452" s="34"/>
      <c r="X452" s="34"/>
      <c r="Y452" s="34"/>
      <c r="Z452" s="34"/>
      <c r="AA452" s="34"/>
      <c r="AB452" s="34"/>
      <c r="AC452" s="34"/>
      <c r="AD452" s="34"/>
      <c r="AE452" s="34"/>
      <c r="AR452" s="156" t="s">
        <v>93</v>
      </c>
      <c r="AT452" s="156" t="s">
        <v>157</v>
      </c>
      <c r="AU452" s="156" t="s">
        <v>80</v>
      </c>
      <c r="AY452" s="19" t="s">
        <v>154</v>
      </c>
      <c r="BE452" s="157">
        <f>IF(N452="základní",J452,0)</f>
        <v>0</v>
      </c>
      <c r="BF452" s="157">
        <f>IF(N452="snížená",J452,0)</f>
        <v>0</v>
      </c>
      <c r="BG452" s="157">
        <f>IF(N452="zákl. přenesená",J452,0)</f>
        <v>0</v>
      </c>
      <c r="BH452" s="157">
        <f>IF(N452="sníž. přenesená",J452,0)</f>
        <v>0</v>
      </c>
      <c r="BI452" s="157">
        <f>IF(N452="nulová",J452,0)</f>
        <v>0</v>
      </c>
      <c r="BJ452" s="19" t="s">
        <v>15</v>
      </c>
      <c r="BK452" s="157">
        <f>ROUND(I452*H452,2)</f>
        <v>0</v>
      </c>
      <c r="BL452" s="19" t="s">
        <v>93</v>
      </c>
      <c r="BM452" s="156" t="s">
        <v>696</v>
      </c>
    </row>
    <row r="453" spans="1:47" s="2" customFormat="1" ht="10.2">
      <c r="A453" s="34"/>
      <c r="B453" s="35"/>
      <c r="C453" s="34"/>
      <c r="D453" s="158" t="s">
        <v>163</v>
      </c>
      <c r="E453" s="34"/>
      <c r="F453" s="159" t="s">
        <v>697</v>
      </c>
      <c r="G453" s="34"/>
      <c r="H453" s="34"/>
      <c r="I453" s="160"/>
      <c r="J453" s="34"/>
      <c r="K453" s="34"/>
      <c r="L453" s="35"/>
      <c r="M453" s="161"/>
      <c r="N453" s="162"/>
      <c r="O453" s="55"/>
      <c r="P453" s="55"/>
      <c r="Q453" s="55"/>
      <c r="R453" s="55"/>
      <c r="S453" s="55"/>
      <c r="T453" s="56"/>
      <c r="U453" s="34"/>
      <c r="V453" s="34"/>
      <c r="W453" s="34"/>
      <c r="X453" s="34"/>
      <c r="Y453" s="34"/>
      <c r="Z453" s="34"/>
      <c r="AA453" s="34"/>
      <c r="AB453" s="34"/>
      <c r="AC453" s="34"/>
      <c r="AD453" s="34"/>
      <c r="AE453" s="34"/>
      <c r="AT453" s="19" t="s">
        <v>163</v>
      </c>
      <c r="AU453" s="19" t="s">
        <v>80</v>
      </c>
    </row>
    <row r="454" spans="2:51" s="14" customFormat="1" ht="10.2">
      <c r="B454" s="171"/>
      <c r="D454" s="164" t="s">
        <v>170</v>
      </c>
      <c r="E454" s="172" t="s">
        <v>3</v>
      </c>
      <c r="F454" s="173" t="s">
        <v>698</v>
      </c>
      <c r="H454" s="174">
        <v>8</v>
      </c>
      <c r="I454" s="175"/>
      <c r="L454" s="171"/>
      <c r="M454" s="176"/>
      <c r="N454" s="177"/>
      <c r="O454" s="177"/>
      <c r="P454" s="177"/>
      <c r="Q454" s="177"/>
      <c r="R454" s="177"/>
      <c r="S454" s="177"/>
      <c r="T454" s="178"/>
      <c r="AT454" s="172" t="s">
        <v>170</v>
      </c>
      <c r="AU454" s="172" t="s">
        <v>80</v>
      </c>
      <c r="AV454" s="14" t="s">
        <v>80</v>
      </c>
      <c r="AW454" s="14" t="s">
        <v>33</v>
      </c>
      <c r="AX454" s="14" t="s">
        <v>72</v>
      </c>
      <c r="AY454" s="172" t="s">
        <v>154</v>
      </c>
    </row>
    <row r="455" spans="2:51" s="14" customFormat="1" ht="10.2">
      <c r="B455" s="171"/>
      <c r="D455" s="164" t="s">
        <v>170</v>
      </c>
      <c r="E455" s="172" t="s">
        <v>3</v>
      </c>
      <c r="F455" s="173" t="s">
        <v>699</v>
      </c>
      <c r="H455" s="174">
        <v>20.25</v>
      </c>
      <c r="I455" s="175"/>
      <c r="L455" s="171"/>
      <c r="M455" s="176"/>
      <c r="N455" s="177"/>
      <c r="O455" s="177"/>
      <c r="P455" s="177"/>
      <c r="Q455" s="177"/>
      <c r="R455" s="177"/>
      <c r="S455" s="177"/>
      <c r="T455" s="178"/>
      <c r="AT455" s="172" t="s">
        <v>170</v>
      </c>
      <c r="AU455" s="172" t="s">
        <v>80</v>
      </c>
      <c r="AV455" s="14" t="s">
        <v>80</v>
      </c>
      <c r="AW455" s="14" t="s">
        <v>33</v>
      </c>
      <c r="AX455" s="14" t="s">
        <v>72</v>
      </c>
      <c r="AY455" s="172" t="s">
        <v>154</v>
      </c>
    </row>
    <row r="456" spans="2:51" s="15" customFormat="1" ht="10.2">
      <c r="B456" s="179"/>
      <c r="D456" s="164" t="s">
        <v>170</v>
      </c>
      <c r="E456" s="180" t="s">
        <v>3</v>
      </c>
      <c r="F456" s="181" t="s">
        <v>175</v>
      </c>
      <c r="H456" s="182">
        <v>28.25</v>
      </c>
      <c r="I456" s="183"/>
      <c r="L456" s="179"/>
      <c r="M456" s="184"/>
      <c r="N456" s="185"/>
      <c r="O456" s="185"/>
      <c r="P456" s="185"/>
      <c r="Q456" s="185"/>
      <c r="R456" s="185"/>
      <c r="S456" s="185"/>
      <c r="T456" s="186"/>
      <c r="AT456" s="180" t="s">
        <v>170</v>
      </c>
      <c r="AU456" s="180" t="s">
        <v>80</v>
      </c>
      <c r="AV456" s="15" t="s">
        <v>93</v>
      </c>
      <c r="AW456" s="15" t="s">
        <v>33</v>
      </c>
      <c r="AX456" s="15" t="s">
        <v>15</v>
      </c>
      <c r="AY456" s="180" t="s">
        <v>154</v>
      </c>
    </row>
    <row r="457" spans="1:65" s="2" customFormat="1" ht="37.8" customHeight="1">
      <c r="A457" s="34"/>
      <c r="B457" s="144"/>
      <c r="C457" s="145" t="s">
        <v>700</v>
      </c>
      <c r="D457" s="145" t="s">
        <v>157</v>
      </c>
      <c r="E457" s="146" t="s">
        <v>701</v>
      </c>
      <c r="F457" s="147" t="s">
        <v>702</v>
      </c>
      <c r="G457" s="148" t="s">
        <v>244</v>
      </c>
      <c r="H457" s="149">
        <v>0.167</v>
      </c>
      <c r="I457" s="150"/>
      <c r="J457" s="151">
        <f>ROUND(I457*H457,2)</f>
        <v>0</v>
      </c>
      <c r="K457" s="147" t="s">
        <v>161</v>
      </c>
      <c r="L457" s="35"/>
      <c r="M457" s="152" t="s">
        <v>3</v>
      </c>
      <c r="N457" s="153" t="s">
        <v>43</v>
      </c>
      <c r="O457" s="55"/>
      <c r="P457" s="154">
        <f>O457*H457</f>
        <v>0</v>
      </c>
      <c r="Q457" s="154">
        <v>0.01954</v>
      </c>
      <c r="R457" s="154">
        <f>Q457*H457</f>
        <v>0.00326318</v>
      </c>
      <c r="S457" s="154">
        <v>0</v>
      </c>
      <c r="T457" s="155">
        <f>S457*H457</f>
        <v>0</v>
      </c>
      <c r="U457" s="34"/>
      <c r="V457" s="34"/>
      <c r="W457" s="34"/>
      <c r="X457" s="34"/>
      <c r="Y457" s="34"/>
      <c r="Z457" s="34"/>
      <c r="AA457" s="34"/>
      <c r="AB457" s="34"/>
      <c r="AC457" s="34"/>
      <c r="AD457" s="34"/>
      <c r="AE457" s="34"/>
      <c r="AR457" s="156" t="s">
        <v>93</v>
      </c>
      <c r="AT457" s="156" t="s">
        <v>157</v>
      </c>
      <c r="AU457" s="156" t="s">
        <v>80</v>
      </c>
      <c r="AY457" s="19" t="s">
        <v>154</v>
      </c>
      <c r="BE457" s="157">
        <f>IF(N457="základní",J457,0)</f>
        <v>0</v>
      </c>
      <c r="BF457" s="157">
        <f>IF(N457="snížená",J457,0)</f>
        <v>0</v>
      </c>
      <c r="BG457" s="157">
        <f>IF(N457="zákl. přenesená",J457,0)</f>
        <v>0</v>
      </c>
      <c r="BH457" s="157">
        <f>IF(N457="sníž. přenesená",J457,0)</f>
        <v>0</v>
      </c>
      <c r="BI457" s="157">
        <f>IF(N457="nulová",J457,0)</f>
        <v>0</v>
      </c>
      <c r="BJ457" s="19" t="s">
        <v>15</v>
      </c>
      <c r="BK457" s="157">
        <f>ROUND(I457*H457,2)</f>
        <v>0</v>
      </c>
      <c r="BL457" s="19" t="s">
        <v>93</v>
      </c>
      <c r="BM457" s="156" t="s">
        <v>703</v>
      </c>
    </row>
    <row r="458" spans="1:47" s="2" customFormat="1" ht="10.2">
      <c r="A458" s="34"/>
      <c r="B458" s="35"/>
      <c r="C458" s="34"/>
      <c r="D458" s="158" t="s">
        <v>163</v>
      </c>
      <c r="E458" s="34"/>
      <c r="F458" s="159" t="s">
        <v>704</v>
      </c>
      <c r="G458" s="34"/>
      <c r="H458" s="34"/>
      <c r="I458" s="160"/>
      <c r="J458" s="34"/>
      <c r="K458" s="34"/>
      <c r="L458" s="35"/>
      <c r="M458" s="161"/>
      <c r="N458" s="162"/>
      <c r="O458" s="55"/>
      <c r="P458" s="55"/>
      <c r="Q458" s="55"/>
      <c r="R458" s="55"/>
      <c r="S458" s="55"/>
      <c r="T458" s="56"/>
      <c r="U458" s="34"/>
      <c r="V458" s="34"/>
      <c r="W458" s="34"/>
      <c r="X458" s="34"/>
      <c r="Y458" s="34"/>
      <c r="Z458" s="34"/>
      <c r="AA458" s="34"/>
      <c r="AB458" s="34"/>
      <c r="AC458" s="34"/>
      <c r="AD458" s="34"/>
      <c r="AE458" s="34"/>
      <c r="AT458" s="19" t="s">
        <v>163</v>
      </c>
      <c r="AU458" s="19" t="s">
        <v>80</v>
      </c>
    </row>
    <row r="459" spans="2:51" s="13" customFormat="1" ht="10.2">
      <c r="B459" s="163"/>
      <c r="D459" s="164" t="s">
        <v>170</v>
      </c>
      <c r="E459" s="165" t="s">
        <v>3</v>
      </c>
      <c r="F459" s="166" t="s">
        <v>705</v>
      </c>
      <c r="H459" s="165" t="s">
        <v>3</v>
      </c>
      <c r="I459" s="167"/>
      <c r="L459" s="163"/>
      <c r="M459" s="168"/>
      <c r="N459" s="169"/>
      <c r="O459" s="169"/>
      <c r="P459" s="169"/>
      <c r="Q459" s="169"/>
      <c r="R459" s="169"/>
      <c r="S459" s="169"/>
      <c r="T459" s="170"/>
      <c r="AT459" s="165" t="s">
        <v>170</v>
      </c>
      <c r="AU459" s="165" t="s">
        <v>80</v>
      </c>
      <c r="AV459" s="13" t="s">
        <v>15</v>
      </c>
      <c r="AW459" s="13" t="s">
        <v>33</v>
      </c>
      <c r="AX459" s="13" t="s">
        <v>72</v>
      </c>
      <c r="AY459" s="165" t="s">
        <v>154</v>
      </c>
    </row>
    <row r="460" spans="2:51" s="14" customFormat="1" ht="10.2">
      <c r="B460" s="171"/>
      <c r="D460" s="164" t="s">
        <v>170</v>
      </c>
      <c r="E460" s="172" t="s">
        <v>3</v>
      </c>
      <c r="F460" s="173" t="s">
        <v>706</v>
      </c>
      <c r="H460" s="174">
        <v>0.167</v>
      </c>
      <c r="I460" s="175"/>
      <c r="L460" s="171"/>
      <c r="M460" s="176"/>
      <c r="N460" s="177"/>
      <c r="O460" s="177"/>
      <c r="P460" s="177"/>
      <c r="Q460" s="177"/>
      <c r="R460" s="177"/>
      <c r="S460" s="177"/>
      <c r="T460" s="178"/>
      <c r="AT460" s="172" t="s">
        <v>170</v>
      </c>
      <c r="AU460" s="172" t="s">
        <v>80</v>
      </c>
      <c r="AV460" s="14" t="s">
        <v>80</v>
      </c>
      <c r="AW460" s="14" t="s">
        <v>33</v>
      </c>
      <c r="AX460" s="14" t="s">
        <v>15</v>
      </c>
      <c r="AY460" s="172" t="s">
        <v>154</v>
      </c>
    </row>
    <row r="461" spans="1:65" s="2" customFormat="1" ht="16.5" customHeight="1">
      <c r="A461" s="34"/>
      <c r="B461" s="144"/>
      <c r="C461" s="192" t="s">
        <v>707</v>
      </c>
      <c r="D461" s="192" t="s">
        <v>402</v>
      </c>
      <c r="E461" s="193" t="s">
        <v>708</v>
      </c>
      <c r="F461" s="194" t="s">
        <v>709</v>
      </c>
      <c r="G461" s="195" t="s">
        <v>244</v>
      </c>
      <c r="H461" s="196">
        <v>0.18</v>
      </c>
      <c r="I461" s="197"/>
      <c r="J461" s="198">
        <f>ROUND(I461*H461,2)</f>
        <v>0</v>
      </c>
      <c r="K461" s="194" t="s">
        <v>3</v>
      </c>
      <c r="L461" s="199"/>
      <c r="M461" s="200" t="s">
        <v>3</v>
      </c>
      <c r="N461" s="201" t="s">
        <v>43</v>
      </c>
      <c r="O461" s="55"/>
      <c r="P461" s="154">
        <f>O461*H461</f>
        <v>0</v>
      </c>
      <c r="Q461" s="154">
        <v>1</v>
      </c>
      <c r="R461" s="154">
        <f>Q461*H461</f>
        <v>0.18</v>
      </c>
      <c r="S461" s="154">
        <v>0</v>
      </c>
      <c r="T461" s="155">
        <f>S461*H461</f>
        <v>0</v>
      </c>
      <c r="U461" s="34"/>
      <c r="V461" s="34"/>
      <c r="W461" s="34"/>
      <c r="X461" s="34"/>
      <c r="Y461" s="34"/>
      <c r="Z461" s="34"/>
      <c r="AA461" s="34"/>
      <c r="AB461" s="34"/>
      <c r="AC461" s="34"/>
      <c r="AD461" s="34"/>
      <c r="AE461" s="34"/>
      <c r="AR461" s="156" t="s">
        <v>113</v>
      </c>
      <c r="AT461" s="156" t="s">
        <v>402</v>
      </c>
      <c r="AU461" s="156" t="s">
        <v>80</v>
      </c>
      <c r="AY461" s="19" t="s">
        <v>154</v>
      </c>
      <c r="BE461" s="157">
        <f>IF(N461="základní",J461,0)</f>
        <v>0</v>
      </c>
      <c r="BF461" s="157">
        <f>IF(N461="snížená",J461,0)</f>
        <v>0</v>
      </c>
      <c r="BG461" s="157">
        <f>IF(N461="zákl. přenesená",J461,0)</f>
        <v>0</v>
      </c>
      <c r="BH461" s="157">
        <f>IF(N461="sníž. přenesená",J461,0)</f>
        <v>0</v>
      </c>
      <c r="BI461" s="157">
        <f>IF(N461="nulová",J461,0)</f>
        <v>0</v>
      </c>
      <c r="BJ461" s="19" t="s">
        <v>15</v>
      </c>
      <c r="BK461" s="157">
        <f>ROUND(I461*H461,2)</f>
        <v>0</v>
      </c>
      <c r="BL461" s="19" t="s">
        <v>93</v>
      </c>
      <c r="BM461" s="156" t="s">
        <v>710</v>
      </c>
    </row>
    <row r="462" spans="2:51" s="14" customFormat="1" ht="10.2">
      <c r="B462" s="171"/>
      <c r="D462" s="164" t="s">
        <v>170</v>
      </c>
      <c r="F462" s="173" t="s">
        <v>711</v>
      </c>
      <c r="H462" s="174">
        <v>0.18</v>
      </c>
      <c r="I462" s="175"/>
      <c r="L462" s="171"/>
      <c r="M462" s="176"/>
      <c r="N462" s="177"/>
      <c r="O462" s="177"/>
      <c r="P462" s="177"/>
      <c r="Q462" s="177"/>
      <c r="R462" s="177"/>
      <c r="S462" s="177"/>
      <c r="T462" s="178"/>
      <c r="AT462" s="172" t="s">
        <v>170</v>
      </c>
      <c r="AU462" s="172" t="s">
        <v>80</v>
      </c>
      <c r="AV462" s="14" t="s">
        <v>80</v>
      </c>
      <c r="AW462" s="14" t="s">
        <v>4</v>
      </c>
      <c r="AX462" s="14" t="s">
        <v>15</v>
      </c>
      <c r="AY462" s="172" t="s">
        <v>154</v>
      </c>
    </row>
    <row r="463" spans="1:65" s="2" customFormat="1" ht="37.8" customHeight="1">
      <c r="A463" s="34"/>
      <c r="B463" s="144"/>
      <c r="C463" s="145" t="s">
        <v>712</v>
      </c>
      <c r="D463" s="145" t="s">
        <v>157</v>
      </c>
      <c r="E463" s="146" t="s">
        <v>713</v>
      </c>
      <c r="F463" s="147" t="s">
        <v>714</v>
      </c>
      <c r="G463" s="148" t="s">
        <v>244</v>
      </c>
      <c r="H463" s="149">
        <v>0.307</v>
      </c>
      <c r="I463" s="150"/>
      <c r="J463" s="151">
        <f>ROUND(I463*H463,2)</f>
        <v>0</v>
      </c>
      <c r="K463" s="147" t="s">
        <v>161</v>
      </c>
      <c r="L463" s="35"/>
      <c r="M463" s="152" t="s">
        <v>3</v>
      </c>
      <c r="N463" s="153" t="s">
        <v>43</v>
      </c>
      <c r="O463" s="55"/>
      <c r="P463" s="154">
        <f>O463*H463</f>
        <v>0</v>
      </c>
      <c r="Q463" s="154">
        <v>0.01709</v>
      </c>
      <c r="R463" s="154">
        <f>Q463*H463</f>
        <v>0.00524663</v>
      </c>
      <c r="S463" s="154">
        <v>0</v>
      </c>
      <c r="T463" s="155">
        <f>S463*H463</f>
        <v>0</v>
      </c>
      <c r="U463" s="34"/>
      <c r="V463" s="34"/>
      <c r="W463" s="34"/>
      <c r="X463" s="34"/>
      <c r="Y463" s="34"/>
      <c r="Z463" s="34"/>
      <c r="AA463" s="34"/>
      <c r="AB463" s="34"/>
      <c r="AC463" s="34"/>
      <c r="AD463" s="34"/>
      <c r="AE463" s="34"/>
      <c r="AR463" s="156" t="s">
        <v>93</v>
      </c>
      <c r="AT463" s="156" t="s">
        <v>157</v>
      </c>
      <c r="AU463" s="156" t="s">
        <v>80</v>
      </c>
      <c r="AY463" s="19" t="s">
        <v>154</v>
      </c>
      <c r="BE463" s="157">
        <f>IF(N463="základní",J463,0)</f>
        <v>0</v>
      </c>
      <c r="BF463" s="157">
        <f>IF(N463="snížená",J463,0)</f>
        <v>0</v>
      </c>
      <c r="BG463" s="157">
        <f>IF(N463="zákl. přenesená",J463,0)</f>
        <v>0</v>
      </c>
      <c r="BH463" s="157">
        <f>IF(N463="sníž. přenesená",J463,0)</f>
        <v>0</v>
      </c>
      <c r="BI463" s="157">
        <f>IF(N463="nulová",J463,0)</f>
        <v>0</v>
      </c>
      <c r="BJ463" s="19" t="s">
        <v>15</v>
      </c>
      <c r="BK463" s="157">
        <f>ROUND(I463*H463,2)</f>
        <v>0</v>
      </c>
      <c r="BL463" s="19" t="s">
        <v>93</v>
      </c>
      <c r="BM463" s="156" t="s">
        <v>715</v>
      </c>
    </row>
    <row r="464" spans="1:47" s="2" customFormat="1" ht="10.2">
      <c r="A464" s="34"/>
      <c r="B464" s="35"/>
      <c r="C464" s="34"/>
      <c r="D464" s="158" t="s">
        <v>163</v>
      </c>
      <c r="E464" s="34"/>
      <c r="F464" s="159" t="s">
        <v>716</v>
      </c>
      <c r="G464" s="34"/>
      <c r="H464" s="34"/>
      <c r="I464" s="160"/>
      <c r="J464" s="34"/>
      <c r="K464" s="34"/>
      <c r="L464" s="35"/>
      <c r="M464" s="161"/>
      <c r="N464" s="162"/>
      <c r="O464" s="55"/>
      <c r="P464" s="55"/>
      <c r="Q464" s="55"/>
      <c r="R464" s="55"/>
      <c r="S464" s="55"/>
      <c r="T464" s="56"/>
      <c r="U464" s="34"/>
      <c r="V464" s="34"/>
      <c r="W464" s="34"/>
      <c r="X464" s="34"/>
      <c r="Y464" s="34"/>
      <c r="Z464" s="34"/>
      <c r="AA464" s="34"/>
      <c r="AB464" s="34"/>
      <c r="AC464" s="34"/>
      <c r="AD464" s="34"/>
      <c r="AE464" s="34"/>
      <c r="AT464" s="19" t="s">
        <v>163</v>
      </c>
      <c r="AU464" s="19" t="s">
        <v>80</v>
      </c>
    </row>
    <row r="465" spans="2:51" s="13" customFormat="1" ht="10.2">
      <c r="B465" s="163"/>
      <c r="D465" s="164" t="s">
        <v>170</v>
      </c>
      <c r="E465" s="165" t="s">
        <v>3</v>
      </c>
      <c r="F465" s="166" t="s">
        <v>717</v>
      </c>
      <c r="H465" s="165" t="s">
        <v>3</v>
      </c>
      <c r="I465" s="167"/>
      <c r="L465" s="163"/>
      <c r="M465" s="168"/>
      <c r="N465" s="169"/>
      <c r="O465" s="169"/>
      <c r="P465" s="169"/>
      <c r="Q465" s="169"/>
      <c r="R465" s="169"/>
      <c r="S465" s="169"/>
      <c r="T465" s="170"/>
      <c r="AT465" s="165" t="s">
        <v>170</v>
      </c>
      <c r="AU465" s="165" t="s">
        <v>80</v>
      </c>
      <c r="AV465" s="13" t="s">
        <v>15</v>
      </c>
      <c r="AW465" s="13" t="s">
        <v>33</v>
      </c>
      <c r="AX465" s="13" t="s">
        <v>72</v>
      </c>
      <c r="AY465" s="165" t="s">
        <v>154</v>
      </c>
    </row>
    <row r="466" spans="2:51" s="14" customFormat="1" ht="10.2">
      <c r="B466" s="171"/>
      <c r="D466" s="164" t="s">
        <v>170</v>
      </c>
      <c r="E466" s="172" t="s">
        <v>3</v>
      </c>
      <c r="F466" s="173" t="s">
        <v>718</v>
      </c>
      <c r="H466" s="174">
        <v>0.15</v>
      </c>
      <c r="I466" s="175"/>
      <c r="L466" s="171"/>
      <c r="M466" s="176"/>
      <c r="N466" s="177"/>
      <c r="O466" s="177"/>
      <c r="P466" s="177"/>
      <c r="Q466" s="177"/>
      <c r="R466" s="177"/>
      <c r="S466" s="177"/>
      <c r="T466" s="178"/>
      <c r="AT466" s="172" t="s">
        <v>170</v>
      </c>
      <c r="AU466" s="172" t="s">
        <v>80</v>
      </c>
      <c r="AV466" s="14" t="s">
        <v>80</v>
      </c>
      <c r="AW466" s="14" t="s">
        <v>33</v>
      </c>
      <c r="AX466" s="14" t="s">
        <v>72</v>
      </c>
      <c r="AY466" s="172" t="s">
        <v>154</v>
      </c>
    </row>
    <row r="467" spans="2:51" s="13" customFormat="1" ht="10.2">
      <c r="B467" s="163"/>
      <c r="D467" s="164" t="s">
        <v>170</v>
      </c>
      <c r="E467" s="165" t="s">
        <v>3</v>
      </c>
      <c r="F467" s="166" t="s">
        <v>719</v>
      </c>
      <c r="H467" s="165" t="s">
        <v>3</v>
      </c>
      <c r="I467" s="167"/>
      <c r="L467" s="163"/>
      <c r="M467" s="168"/>
      <c r="N467" s="169"/>
      <c r="O467" s="169"/>
      <c r="P467" s="169"/>
      <c r="Q467" s="169"/>
      <c r="R467" s="169"/>
      <c r="S467" s="169"/>
      <c r="T467" s="170"/>
      <c r="AT467" s="165" t="s">
        <v>170</v>
      </c>
      <c r="AU467" s="165" t="s">
        <v>80</v>
      </c>
      <c r="AV467" s="13" t="s">
        <v>15</v>
      </c>
      <c r="AW467" s="13" t="s">
        <v>33</v>
      </c>
      <c r="AX467" s="13" t="s">
        <v>72</v>
      </c>
      <c r="AY467" s="165" t="s">
        <v>154</v>
      </c>
    </row>
    <row r="468" spans="2:51" s="14" customFormat="1" ht="10.2">
      <c r="B468" s="171"/>
      <c r="D468" s="164" t="s">
        <v>170</v>
      </c>
      <c r="E468" s="172" t="s">
        <v>3</v>
      </c>
      <c r="F468" s="173" t="s">
        <v>720</v>
      </c>
      <c r="H468" s="174">
        <v>0.157</v>
      </c>
      <c r="I468" s="175"/>
      <c r="L468" s="171"/>
      <c r="M468" s="176"/>
      <c r="N468" s="177"/>
      <c r="O468" s="177"/>
      <c r="P468" s="177"/>
      <c r="Q468" s="177"/>
      <c r="R468" s="177"/>
      <c r="S468" s="177"/>
      <c r="T468" s="178"/>
      <c r="AT468" s="172" t="s">
        <v>170</v>
      </c>
      <c r="AU468" s="172" t="s">
        <v>80</v>
      </c>
      <c r="AV468" s="14" t="s">
        <v>80</v>
      </c>
      <c r="AW468" s="14" t="s">
        <v>33</v>
      </c>
      <c r="AX468" s="14" t="s">
        <v>72</v>
      </c>
      <c r="AY468" s="172" t="s">
        <v>154</v>
      </c>
    </row>
    <row r="469" spans="2:51" s="15" customFormat="1" ht="10.2">
      <c r="B469" s="179"/>
      <c r="D469" s="164" t="s">
        <v>170</v>
      </c>
      <c r="E469" s="180" t="s">
        <v>3</v>
      </c>
      <c r="F469" s="181" t="s">
        <v>175</v>
      </c>
      <c r="H469" s="182">
        <v>0.307</v>
      </c>
      <c r="I469" s="183"/>
      <c r="L469" s="179"/>
      <c r="M469" s="184"/>
      <c r="N469" s="185"/>
      <c r="O469" s="185"/>
      <c r="P469" s="185"/>
      <c r="Q469" s="185"/>
      <c r="R469" s="185"/>
      <c r="S469" s="185"/>
      <c r="T469" s="186"/>
      <c r="AT469" s="180" t="s">
        <v>170</v>
      </c>
      <c r="AU469" s="180" t="s">
        <v>80</v>
      </c>
      <c r="AV469" s="15" t="s">
        <v>93</v>
      </c>
      <c r="AW469" s="15" t="s">
        <v>33</v>
      </c>
      <c r="AX469" s="15" t="s">
        <v>15</v>
      </c>
      <c r="AY469" s="180" t="s">
        <v>154</v>
      </c>
    </row>
    <row r="470" spans="1:65" s="2" customFormat="1" ht="24.15" customHeight="1">
      <c r="A470" s="34"/>
      <c r="B470" s="144"/>
      <c r="C470" s="192" t="s">
        <v>721</v>
      </c>
      <c r="D470" s="192" t="s">
        <v>402</v>
      </c>
      <c r="E470" s="193" t="s">
        <v>722</v>
      </c>
      <c r="F470" s="194" t="s">
        <v>723</v>
      </c>
      <c r="G470" s="195" t="s">
        <v>244</v>
      </c>
      <c r="H470" s="196">
        <v>0.332</v>
      </c>
      <c r="I470" s="197"/>
      <c r="J470" s="198">
        <f>ROUND(I470*H470,2)</f>
        <v>0</v>
      </c>
      <c r="K470" s="194" t="s">
        <v>161</v>
      </c>
      <c r="L470" s="199"/>
      <c r="M470" s="200" t="s">
        <v>3</v>
      </c>
      <c r="N470" s="201" t="s">
        <v>43</v>
      </c>
      <c r="O470" s="55"/>
      <c r="P470" s="154">
        <f>O470*H470</f>
        <v>0</v>
      </c>
      <c r="Q470" s="154">
        <v>1</v>
      </c>
      <c r="R470" s="154">
        <f>Q470*H470</f>
        <v>0.332</v>
      </c>
      <c r="S470" s="154">
        <v>0</v>
      </c>
      <c r="T470" s="155">
        <f>S470*H470</f>
        <v>0</v>
      </c>
      <c r="U470" s="34"/>
      <c r="V470" s="34"/>
      <c r="W470" s="34"/>
      <c r="X470" s="34"/>
      <c r="Y470" s="34"/>
      <c r="Z470" s="34"/>
      <c r="AA470" s="34"/>
      <c r="AB470" s="34"/>
      <c r="AC470" s="34"/>
      <c r="AD470" s="34"/>
      <c r="AE470" s="34"/>
      <c r="AR470" s="156" t="s">
        <v>113</v>
      </c>
      <c r="AT470" s="156" t="s">
        <v>402</v>
      </c>
      <c r="AU470" s="156" t="s">
        <v>80</v>
      </c>
      <c r="AY470" s="19" t="s">
        <v>154</v>
      </c>
      <c r="BE470" s="157">
        <f>IF(N470="základní",J470,0)</f>
        <v>0</v>
      </c>
      <c r="BF470" s="157">
        <f>IF(N470="snížená",J470,0)</f>
        <v>0</v>
      </c>
      <c r="BG470" s="157">
        <f>IF(N470="zákl. přenesená",J470,0)</f>
        <v>0</v>
      </c>
      <c r="BH470" s="157">
        <f>IF(N470="sníž. přenesená",J470,0)</f>
        <v>0</v>
      </c>
      <c r="BI470" s="157">
        <f>IF(N470="nulová",J470,0)</f>
        <v>0</v>
      </c>
      <c r="BJ470" s="19" t="s">
        <v>15</v>
      </c>
      <c r="BK470" s="157">
        <f>ROUND(I470*H470,2)</f>
        <v>0</v>
      </c>
      <c r="BL470" s="19" t="s">
        <v>93</v>
      </c>
      <c r="BM470" s="156" t="s">
        <v>724</v>
      </c>
    </row>
    <row r="471" spans="2:51" s="14" customFormat="1" ht="10.2">
      <c r="B471" s="171"/>
      <c r="D471" s="164" t="s">
        <v>170</v>
      </c>
      <c r="F471" s="173" t="s">
        <v>725</v>
      </c>
      <c r="H471" s="174">
        <v>0.332</v>
      </c>
      <c r="I471" s="175"/>
      <c r="L471" s="171"/>
      <c r="M471" s="176"/>
      <c r="N471" s="177"/>
      <c r="O471" s="177"/>
      <c r="P471" s="177"/>
      <c r="Q471" s="177"/>
      <c r="R471" s="177"/>
      <c r="S471" s="177"/>
      <c r="T471" s="178"/>
      <c r="AT471" s="172" t="s">
        <v>170</v>
      </c>
      <c r="AU471" s="172" t="s">
        <v>80</v>
      </c>
      <c r="AV471" s="14" t="s">
        <v>80</v>
      </c>
      <c r="AW471" s="14" t="s">
        <v>4</v>
      </c>
      <c r="AX471" s="14" t="s">
        <v>15</v>
      </c>
      <c r="AY471" s="172" t="s">
        <v>154</v>
      </c>
    </row>
    <row r="472" spans="1:65" s="2" customFormat="1" ht="37.8" customHeight="1">
      <c r="A472" s="34"/>
      <c r="B472" s="144"/>
      <c r="C472" s="145" t="s">
        <v>726</v>
      </c>
      <c r="D472" s="145" t="s">
        <v>157</v>
      </c>
      <c r="E472" s="146" t="s">
        <v>713</v>
      </c>
      <c r="F472" s="147" t="s">
        <v>714</v>
      </c>
      <c r="G472" s="148" t="s">
        <v>244</v>
      </c>
      <c r="H472" s="149">
        <v>0.237</v>
      </c>
      <c r="I472" s="150"/>
      <c r="J472" s="151">
        <f>ROUND(I472*H472,2)</f>
        <v>0</v>
      </c>
      <c r="K472" s="147" t="s">
        <v>161</v>
      </c>
      <c r="L472" s="35"/>
      <c r="M472" s="152" t="s">
        <v>3</v>
      </c>
      <c r="N472" s="153" t="s">
        <v>43</v>
      </c>
      <c r="O472" s="55"/>
      <c r="P472" s="154">
        <f>O472*H472</f>
        <v>0</v>
      </c>
      <c r="Q472" s="154">
        <v>0.01709</v>
      </c>
      <c r="R472" s="154">
        <f>Q472*H472</f>
        <v>0.00405033</v>
      </c>
      <c r="S472" s="154">
        <v>0</v>
      </c>
      <c r="T472" s="155">
        <f>S472*H472</f>
        <v>0</v>
      </c>
      <c r="U472" s="34"/>
      <c r="V472" s="34"/>
      <c r="W472" s="34"/>
      <c r="X472" s="34"/>
      <c r="Y472" s="34"/>
      <c r="Z472" s="34"/>
      <c r="AA472" s="34"/>
      <c r="AB472" s="34"/>
      <c r="AC472" s="34"/>
      <c r="AD472" s="34"/>
      <c r="AE472" s="34"/>
      <c r="AR472" s="156" t="s">
        <v>93</v>
      </c>
      <c r="AT472" s="156" t="s">
        <v>157</v>
      </c>
      <c r="AU472" s="156" t="s">
        <v>80</v>
      </c>
      <c r="AY472" s="19" t="s">
        <v>154</v>
      </c>
      <c r="BE472" s="157">
        <f>IF(N472="základní",J472,0)</f>
        <v>0</v>
      </c>
      <c r="BF472" s="157">
        <f>IF(N472="snížená",J472,0)</f>
        <v>0</v>
      </c>
      <c r="BG472" s="157">
        <f>IF(N472="zákl. přenesená",J472,0)</f>
        <v>0</v>
      </c>
      <c r="BH472" s="157">
        <f>IF(N472="sníž. přenesená",J472,0)</f>
        <v>0</v>
      </c>
      <c r="BI472" s="157">
        <f>IF(N472="nulová",J472,0)</f>
        <v>0</v>
      </c>
      <c r="BJ472" s="19" t="s">
        <v>15</v>
      </c>
      <c r="BK472" s="157">
        <f>ROUND(I472*H472,2)</f>
        <v>0</v>
      </c>
      <c r="BL472" s="19" t="s">
        <v>93</v>
      </c>
      <c r="BM472" s="156" t="s">
        <v>727</v>
      </c>
    </row>
    <row r="473" spans="1:47" s="2" customFormat="1" ht="10.2">
      <c r="A473" s="34"/>
      <c r="B473" s="35"/>
      <c r="C473" s="34"/>
      <c r="D473" s="158" t="s">
        <v>163</v>
      </c>
      <c r="E473" s="34"/>
      <c r="F473" s="159" t="s">
        <v>716</v>
      </c>
      <c r="G473" s="34"/>
      <c r="H473" s="34"/>
      <c r="I473" s="160"/>
      <c r="J473" s="34"/>
      <c r="K473" s="34"/>
      <c r="L473" s="35"/>
      <c r="M473" s="161"/>
      <c r="N473" s="162"/>
      <c r="O473" s="55"/>
      <c r="P473" s="55"/>
      <c r="Q473" s="55"/>
      <c r="R473" s="55"/>
      <c r="S473" s="55"/>
      <c r="T473" s="56"/>
      <c r="U473" s="34"/>
      <c r="V473" s="34"/>
      <c r="W473" s="34"/>
      <c r="X473" s="34"/>
      <c r="Y473" s="34"/>
      <c r="Z473" s="34"/>
      <c r="AA473" s="34"/>
      <c r="AB473" s="34"/>
      <c r="AC473" s="34"/>
      <c r="AD473" s="34"/>
      <c r="AE473" s="34"/>
      <c r="AT473" s="19" t="s">
        <v>163</v>
      </c>
      <c r="AU473" s="19" t="s">
        <v>80</v>
      </c>
    </row>
    <row r="474" spans="2:51" s="13" customFormat="1" ht="10.2">
      <c r="B474" s="163"/>
      <c r="D474" s="164" t="s">
        <v>170</v>
      </c>
      <c r="E474" s="165" t="s">
        <v>3</v>
      </c>
      <c r="F474" s="166" t="s">
        <v>705</v>
      </c>
      <c r="H474" s="165" t="s">
        <v>3</v>
      </c>
      <c r="I474" s="167"/>
      <c r="L474" s="163"/>
      <c r="M474" s="168"/>
      <c r="N474" s="169"/>
      <c r="O474" s="169"/>
      <c r="P474" s="169"/>
      <c r="Q474" s="169"/>
      <c r="R474" s="169"/>
      <c r="S474" s="169"/>
      <c r="T474" s="170"/>
      <c r="AT474" s="165" t="s">
        <v>170</v>
      </c>
      <c r="AU474" s="165" t="s">
        <v>80</v>
      </c>
      <c r="AV474" s="13" t="s">
        <v>15</v>
      </c>
      <c r="AW474" s="13" t="s">
        <v>33</v>
      </c>
      <c r="AX474" s="13" t="s">
        <v>72</v>
      </c>
      <c r="AY474" s="165" t="s">
        <v>154</v>
      </c>
    </row>
    <row r="475" spans="2:51" s="14" customFormat="1" ht="10.2">
      <c r="B475" s="171"/>
      <c r="D475" s="164" t="s">
        <v>170</v>
      </c>
      <c r="E475" s="172" t="s">
        <v>3</v>
      </c>
      <c r="F475" s="173" t="s">
        <v>728</v>
      </c>
      <c r="H475" s="174">
        <v>0.237</v>
      </c>
      <c r="I475" s="175"/>
      <c r="L475" s="171"/>
      <c r="M475" s="176"/>
      <c r="N475" s="177"/>
      <c r="O475" s="177"/>
      <c r="P475" s="177"/>
      <c r="Q475" s="177"/>
      <c r="R475" s="177"/>
      <c r="S475" s="177"/>
      <c r="T475" s="178"/>
      <c r="AT475" s="172" t="s">
        <v>170</v>
      </c>
      <c r="AU475" s="172" t="s">
        <v>80</v>
      </c>
      <c r="AV475" s="14" t="s">
        <v>80</v>
      </c>
      <c r="AW475" s="14" t="s">
        <v>33</v>
      </c>
      <c r="AX475" s="14" t="s">
        <v>15</v>
      </c>
      <c r="AY475" s="172" t="s">
        <v>154</v>
      </c>
    </row>
    <row r="476" spans="1:65" s="2" customFormat="1" ht="21.75" customHeight="1">
      <c r="A476" s="34"/>
      <c r="B476" s="144"/>
      <c r="C476" s="192" t="s">
        <v>729</v>
      </c>
      <c r="D476" s="192" t="s">
        <v>402</v>
      </c>
      <c r="E476" s="193" t="s">
        <v>730</v>
      </c>
      <c r="F476" s="194" t="s">
        <v>731</v>
      </c>
      <c r="G476" s="195" t="s">
        <v>244</v>
      </c>
      <c r="H476" s="196">
        <v>0.256</v>
      </c>
      <c r="I476" s="197"/>
      <c r="J476" s="198">
        <f>ROUND(I476*H476,2)</f>
        <v>0</v>
      </c>
      <c r="K476" s="194" t="s">
        <v>161</v>
      </c>
      <c r="L476" s="199"/>
      <c r="M476" s="200" t="s">
        <v>3</v>
      </c>
      <c r="N476" s="201" t="s">
        <v>43</v>
      </c>
      <c r="O476" s="55"/>
      <c r="P476" s="154">
        <f>O476*H476</f>
        <v>0</v>
      </c>
      <c r="Q476" s="154">
        <v>1</v>
      </c>
      <c r="R476" s="154">
        <f>Q476*H476</f>
        <v>0.256</v>
      </c>
      <c r="S476" s="154">
        <v>0</v>
      </c>
      <c r="T476" s="155">
        <f>S476*H476</f>
        <v>0</v>
      </c>
      <c r="U476" s="34"/>
      <c r="V476" s="34"/>
      <c r="W476" s="34"/>
      <c r="X476" s="34"/>
      <c r="Y476" s="34"/>
      <c r="Z476" s="34"/>
      <c r="AA476" s="34"/>
      <c r="AB476" s="34"/>
      <c r="AC476" s="34"/>
      <c r="AD476" s="34"/>
      <c r="AE476" s="34"/>
      <c r="AR476" s="156" t="s">
        <v>113</v>
      </c>
      <c r="AT476" s="156" t="s">
        <v>402</v>
      </c>
      <c r="AU476" s="156" t="s">
        <v>80</v>
      </c>
      <c r="AY476" s="19" t="s">
        <v>154</v>
      </c>
      <c r="BE476" s="157">
        <f>IF(N476="základní",J476,0)</f>
        <v>0</v>
      </c>
      <c r="BF476" s="157">
        <f>IF(N476="snížená",J476,0)</f>
        <v>0</v>
      </c>
      <c r="BG476" s="157">
        <f>IF(N476="zákl. přenesená",J476,0)</f>
        <v>0</v>
      </c>
      <c r="BH476" s="157">
        <f>IF(N476="sníž. přenesená",J476,0)</f>
        <v>0</v>
      </c>
      <c r="BI476" s="157">
        <f>IF(N476="nulová",J476,0)</f>
        <v>0</v>
      </c>
      <c r="BJ476" s="19" t="s">
        <v>15</v>
      </c>
      <c r="BK476" s="157">
        <f>ROUND(I476*H476,2)</f>
        <v>0</v>
      </c>
      <c r="BL476" s="19" t="s">
        <v>93</v>
      </c>
      <c r="BM476" s="156" t="s">
        <v>732</v>
      </c>
    </row>
    <row r="477" spans="2:51" s="14" customFormat="1" ht="10.2">
      <c r="B477" s="171"/>
      <c r="D477" s="164" t="s">
        <v>170</v>
      </c>
      <c r="F477" s="173" t="s">
        <v>733</v>
      </c>
      <c r="H477" s="174">
        <v>0.256</v>
      </c>
      <c r="I477" s="175"/>
      <c r="L477" s="171"/>
      <c r="M477" s="176"/>
      <c r="N477" s="177"/>
      <c r="O477" s="177"/>
      <c r="P477" s="177"/>
      <c r="Q477" s="177"/>
      <c r="R477" s="177"/>
      <c r="S477" s="177"/>
      <c r="T477" s="178"/>
      <c r="AT477" s="172" t="s">
        <v>170</v>
      </c>
      <c r="AU477" s="172" t="s">
        <v>80</v>
      </c>
      <c r="AV477" s="14" t="s">
        <v>80</v>
      </c>
      <c r="AW477" s="14" t="s">
        <v>4</v>
      </c>
      <c r="AX477" s="14" t="s">
        <v>15</v>
      </c>
      <c r="AY477" s="172" t="s">
        <v>154</v>
      </c>
    </row>
    <row r="478" spans="1:65" s="2" customFormat="1" ht="37.8" customHeight="1">
      <c r="A478" s="34"/>
      <c r="B478" s="144"/>
      <c r="C478" s="145" t="s">
        <v>734</v>
      </c>
      <c r="D478" s="145" t="s">
        <v>157</v>
      </c>
      <c r="E478" s="146" t="s">
        <v>735</v>
      </c>
      <c r="F478" s="147" t="s">
        <v>736</v>
      </c>
      <c r="G478" s="148" t="s">
        <v>160</v>
      </c>
      <c r="H478" s="149">
        <v>8.4</v>
      </c>
      <c r="I478" s="150"/>
      <c r="J478" s="151">
        <f>ROUND(I478*H478,2)</f>
        <v>0</v>
      </c>
      <c r="K478" s="147" t="s">
        <v>161</v>
      </c>
      <c r="L478" s="35"/>
      <c r="M478" s="152" t="s">
        <v>3</v>
      </c>
      <c r="N478" s="153" t="s">
        <v>43</v>
      </c>
      <c r="O478" s="55"/>
      <c r="P478" s="154">
        <f>O478*H478</f>
        <v>0</v>
      </c>
      <c r="Q478" s="154">
        <v>0.06528</v>
      </c>
      <c r="R478" s="154">
        <f>Q478*H478</f>
        <v>0.5483520000000001</v>
      </c>
      <c r="S478" s="154">
        <v>0</v>
      </c>
      <c r="T478" s="155">
        <f>S478*H478</f>
        <v>0</v>
      </c>
      <c r="U478" s="34"/>
      <c r="V478" s="34"/>
      <c r="W478" s="34"/>
      <c r="X478" s="34"/>
      <c r="Y478" s="34"/>
      <c r="Z478" s="34"/>
      <c r="AA478" s="34"/>
      <c r="AB478" s="34"/>
      <c r="AC478" s="34"/>
      <c r="AD478" s="34"/>
      <c r="AE478" s="34"/>
      <c r="AR478" s="156" t="s">
        <v>93</v>
      </c>
      <c r="AT478" s="156" t="s">
        <v>157</v>
      </c>
      <c r="AU478" s="156" t="s">
        <v>80</v>
      </c>
      <c r="AY478" s="19" t="s">
        <v>154</v>
      </c>
      <c r="BE478" s="157">
        <f>IF(N478="základní",J478,0)</f>
        <v>0</v>
      </c>
      <c r="BF478" s="157">
        <f>IF(N478="snížená",J478,0)</f>
        <v>0</v>
      </c>
      <c r="BG478" s="157">
        <f>IF(N478="zákl. přenesená",J478,0)</f>
        <v>0</v>
      </c>
      <c r="BH478" s="157">
        <f>IF(N478="sníž. přenesená",J478,0)</f>
        <v>0</v>
      </c>
      <c r="BI478" s="157">
        <f>IF(N478="nulová",J478,0)</f>
        <v>0</v>
      </c>
      <c r="BJ478" s="19" t="s">
        <v>15</v>
      </c>
      <c r="BK478" s="157">
        <f>ROUND(I478*H478,2)</f>
        <v>0</v>
      </c>
      <c r="BL478" s="19" t="s">
        <v>93</v>
      </c>
      <c r="BM478" s="156" t="s">
        <v>737</v>
      </c>
    </row>
    <row r="479" spans="1:47" s="2" customFormat="1" ht="10.2">
      <c r="A479" s="34"/>
      <c r="B479" s="35"/>
      <c r="C479" s="34"/>
      <c r="D479" s="158" t="s">
        <v>163</v>
      </c>
      <c r="E479" s="34"/>
      <c r="F479" s="159" t="s">
        <v>738</v>
      </c>
      <c r="G479" s="34"/>
      <c r="H479" s="34"/>
      <c r="I479" s="160"/>
      <c r="J479" s="34"/>
      <c r="K479" s="34"/>
      <c r="L479" s="35"/>
      <c r="M479" s="161"/>
      <c r="N479" s="162"/>
      <c r="O479" s="55"/>
      <c r="P479" s="55"/>
      <c r="Q479" s="55"/>
      <c r="R479" s="55"/>
      <c r="S479" s="55"/>
      <c r="T479" s="56"/>
      <c r="U479" s="34"/>
      <c r="V479" s="34"/>
      <c r="W479" s="34"/>
      <c r="X479" s="34"/>
      <c r="Y479" s="34"/>
      <c r="Z479" s="34"/>
      <c r="AA479" s="34"/>
      <c r="AB479" s="34"/>
      <c r="AC479" s="34"/>
      <c r="AD479" s="34"/>
      <c r="AE479" s="34"/>
      <c r="AT479" s="19" t="s">
        <v>163</v>
      </c>
      <c r="AU479" s="19" t="s">
        <v>80</v>
      </c>
    </row>
    <row r="480" spans="2:51" s="13" customFormat="1" ht="10.2">
      <c r="B480" s="163"/>
      <c r="D480" s="164" t="s">
        <v>170</v>
      </c>
      <c r="E480" s="165" t="s">
        <v>3</v>
      </c>
      <c r="F480" s="166" t="s">
        <v>209</v>
      </c>
      <c r="H480" s="165" t="s">
        <v>3</v>
      </c>
      <c r="I480" s="167"/>
      <c r="L480" s="163"/>
      <c r="M480" s="168"/>
      <c r="N480" s="169"/>
      <c r="O480" s="169"/>
      <c r="P480" s="169"/>
      <c r="Q480" s="169"/>
      <c r="R480" s="169"/>
      <c r="S480" s="169"/>
      <c r="T480" s="170"/>
      <c r="AT480" s="165" t="s">
        <v>170</v>
      </c>
      <c r="AU480" s="165" t="s">
        <v>80</v>
      </c>
      <c r="AV480" s="13" t="s">
        <v>15</v>
      </c>
      <c r="AW480" s="13" t="s">
        <v>33</v>
      </c>
      <c r="AX480" s="13" t="s">
        <v>72</v>
      </c>
      <c r="AY480" s="165" t="s">
        <v>154</v>
      </c>
    </row>
    <row r="481" spans="2:51" s="14" customFormat="1" ht="10.2">
      <c r="B481" s="171"/>
      <c r="D481" s="164" t="s">
        <v>170</v>
      </c>
      <c r="E481" s="172" t="s">
        <v>3</v>
      </c>
      <c r="F481" s="173" t="s">
        <v>739</v>
      </c>
      <c r="H481" s="174">
        <v>3</v>
      </c>
      <c r="I481" s="175"/>
      <c r="L481" s="171"/>
      <c r="M481" s="176"/>
      <c r="N481" s="177"/>
      <c r="O481" s="177"/>
      <c r="P481" s="177"/>
      <c r="Q481" s="177"/>
      <c r="R481" s="177"/>
      <c r="S481" s="177"/>
      <c r="T481" s="178"/>
      <c r="AT481" s="172" t="s">
        <v>170</v>
      </c>
      <c r="AU481" s="172" t="s">
        <v>80</v>
      </c>
      <c r="AV481" s="14" t="s">
        <v>80</v>
      </c>
      <c r="AW481" s="14" t="s">
        <v>33</v>
      </c>
      <c r="AX481" s="14" t="s">
        <v>72</v>
      </c>
      <c r="AY481" s="172" t="s">
        <v>154</v>
      </c>
    </row>
    <row r="482" spans="2:51" s="13" customFormat="1" ht="10.2">
      <c r="B482" s="163"/>
      <c r="D482" s="164" t="s">
        <v>170</v>
      </c>
      <c r="E482" s="165" t="s">
        <v>3</v>
      </c>
      <c r="F482" s="166" t="s">
        <v>216</v>
      </c>
      <c r="H482" s="165" t="s">
        <v>3</v>
      </c>
      <c r="I482" s="167"/>
      <c r="L482" s="163"/>
      <c r="M482" s="168"/>
      <c r="N482" s="169"/>
      <c r="O482" s="169"/>
      <c r="P482" s="169"/>
      <c r="Q482" s="169"/>
      <c r="R482" s="169"/>
      <c r="S482" s="169"/>
      <c r="T482" s="170"/>
      <c r="AT482" s="165" t="s">
        <v>170</v>
      </c>
      <c r="AU482" s="165" t="s">
        <v>80</v>
      </c>
      <c r="AV482" s="13" t="s">
        <v>15</v>
      </c>
      <c r="AW482" s="13" t="s">
        <v>33</v>
      </c>
      <c r="AX482" s="13" t="s">
        <v>72</v>
      </c>
      <c r="AY482" s="165" t="s">
        <v>154</v>
      </c>
    </row>
    <row r="483" spans="2:51" s="14" customFormat="1" ht="10.2">
      <c r="B483" s="171"/>
      <c r="D483" s="164" t="s">
        <v>170</v>
      </c>
      <c r="E483" s="172" t="s">
        <v>3</v>
      </c>
      <c r="F483" s="173" t="s">
        <v>740</v>
      </c>
      <c r="H483" s="174">
        <v>5.4</v>
      </c>
      <c r="I483" s="175"/>
      <c r="L483" s="171"/>
      <c r="M483" s="176"/>
      <c r="N483" s="177"/>
      <c r="O483" s="177"/>
      <c r="P483" s="177"/>
      <c r="Q483" s="177"/>
      <c r="R483" s="177"/>
      <c r="S483" s="177"/>
      <c r="T483" s="178"/>
      <c r="AT483" s="172" t="s">
        <v>170</v>
      </c>
      <c r="AU483" s="172" t="s">
        <v>80</v>
      </c>
      <c r="AV483" s="14" t="s">
        <v>80</v>
      </c>
      <c r="AW483" s="14" t="s">
        <v>33</v>
      </c>
      <c r="AX483" s="14" t="s">
        <v>72</v>
      </c>
      <c r="AY483" s="172" t="s">
        <v>154</v>
      </c>
    </row>
    <row r="484" spans="2:51" s="15" customFormat="1" ht="10.2">
      <c r="B484" s="179"/>
      <c r="D484" s="164" t="s">
        <v>170</v>
      </c>
      <c r="E484" s="180" t="s">
        <v>3</v>
      </c>
      <c r="F484" s="181" t="s">
        <v>175</v>
      </c>
      <c r="H484" s="182">
        <v>8.4</v>
      </c>
      <c r="I484" s="183"/>
      <c r="L484" s="179"/>
      <c r="M484" s="184"/>
      <c r="N484" s="185"/>
      <c r="O484" s="185"/>
      <c r="P484" s="185"/>
      <c r="Q484" s="185"/>
      <c r="R484" s="185"/>
      <c r="S484" s="185"/>
      <c r="T484" s="186"/>
      <c r="AT484" s="180" t="s">
        <v>170</v>
      </c>
      <c r="AU484" s="180" t="s">
        <v>80</v>
      </c>
      <c r="AV484" s="15" t="s">
        <v>93</v>
      </c>
      <c r="AW484" s="15" t="s">
        <v>33</v>
      </c>
      <c r="AX484" s="15" t="s">
        <v>15</v>
      </c>
      <c r="AY484" s="180" t="s">
        <v>154</v>
      </c>
    </row>
    <row r="485" spans="1:65" s="2" customFormat="1" ht="37.8" customHeight="1">
      <c r="A485" s="34"/>
      <c r="B485" s="144"/>
      <c r="C485" s="145" t="s">
        <v>741</v>
      </c>
      <c r="D485" s="145" t="s">
        <v>157</v>
      </c>
      <c r="E485" s="146" t="s">
        <v>742</v>
      </c>
      <c r="F485" s="147" t="s">
        <v>743</v>
      </c>
      <c r="G485" s="148" t="s">
        <v>160</v>
      </c>
      <c r="H485" s="149">
        <v>8.85</v>
      </c>
      <c r="I485" s="150"/>
      <c r="J485" s="151">
        <f>ROUND(I485*H485,2)</f>
        <v>0</v>
      </c>
      <c r="K485" s="147" t="s">
        <v>161</v>
      </c>
      <c r="L485" s="35"/>
      <c r="M485" s="152" t="s">
        <v>3</v>
      </c>
      <c r="N485" s="153" t="s">
        <v>43</v>
      </c>
      <c r="O485" s="55"/>
      <c r="P485" s="154">
        <f>O485*H485</f>
        <v>0</v>
      </c>
      <c r="Q485" s="154">
        <v>0.10863</v>
      </c>
      <c r="R485" s="154">
        <f>Q485*H485</f>
        <v>0.9613755</v>
      </c>
      <c r="S485" s="154">
        <v>0</v>
      </c>
      <c r="T485" s="155">
        <f>S485*H485</f>
        <v>0</v>
      </c>
      <c r="U485" s="34"/>
      <c r="V485" s="34"/>
      <c r="W485" s="34"/>
      <c r="X485" s="34"/>
      <c r="Y485" s="34"/>
      <c r="Z485" s="34"/>
      <c r="AA485" s="34"/>
      <c r="AB485" s="34"/>
      <c r="AC485" s="34"/>
      <c r="AD485" s="34"/>
      <c r="AE485" s="34"/>
      <c r="AR485" s="156" t="s">
        <v>93</v>
      </c>
      <c r="AT485" s="156" t="s">
        <v>157</v>
      </c>
      <c r="AU485" s="156" t="s">
        <v>80</v>
      </c>
      <c r="AY485" s="19" t="s">
        <v>154</v>
      </c>
      <c r="BE485" s="157">
        <f>IF(N485="základní",J485,0)</f>
        <v>0</v>
      </c>
      <c r="BF485" s="157">
        <f>IF(N485="snížená",J485,0)</f>
        <v>0</v>
      </c>
      <c r="BG485" s="157">
        <f>IF(N485="zákl. přenesená",J485,0)</f>
        <v>0</v>
      </c>
      <c r="BH485" s="157">
        <f>IF(N485="sníž. přenesená",J485,0)</f>
        <v>0</v>
      </c>
      <c r="BI485" s="157">
        <f>IF(N485="nulová",J485,0)</f>
        <v>0</v>
      </c>
      <c r="BJ485" s="19" t="s">
        <v>15</v>
      </c>
      <c r="BK485" s="157">
        <f>ROUND(I485*H485,2)</f>
        <v>0</v>
      </c>
      <c r="BL485" s="19" t="s">
        <v>93</v>
      </c>
      <c r="BM485" s="156" t="s">
        <v>744</v>
      </c>
    </row>
    <row r="486" spans="1:47" s="2" customFormat="1" ht="10.2">
      <c r="A486" s="34"/>
      <c r="B486" s="35"/>
      <c r="C486" s="34"/>
      <c r="D486" s="158" t="s">
        <v>163</v>
      </c>
      <c r="E486" s="34"/>
      <c r="F486" s="159" t="s">
        <v>745</v>
      </c>
      <c r="G486" s="34"/>
      <c r="H486" s="34"/>
      <c r="I486" s="160"/>
      <c r="J486" s="34"/>
      <c r="K486" s="34"/>
      <c r="L486" s="35"/>
      <c r="M486" s="161"/>
      <c r="N486" s="162"/>
      <c r="O486" s="55"/>
      <c r="P486" s="55"/>
      <c r="Q486" s="55"/>
      <c r="R486" s="55"/>
      <c r="S486" s="55"/>
      <c r="T486" s="56"/>
      <c r="U486" s="34"/>
      <c r="V486" s="34"/>
      <c r="W486" s="34"/>
      <c r="X486" s="34"/>
      <c r="Y486" s="34"/>
      <c r="Z486" s="34"/>
      <c r="AA486" s="34"/>
      <c r="AB486" s="34"/>
      <c r="AC486" s="34"/>
      <c r="AD486" s="34"/>
      <c r="AE486" s="34"/>
      <c r="AT486" s="19" t="s">
        <v>163</v>
      </c>
      <c r="AU486" s="19" t="s">
        <v>80</v>
      </c>
    </row>
    <row r="487" spans="2:51" s="13" customFormat="1" ht="10.2">
      <c r="B487" s="163"/>
      <c r="D487" s="164" t="s">
        <v>170</v>
      </c>
      <c r="E487" s="165" t="s">
        <v>3</v>
      </c>
      <c r="F487" s="166" t="s">
        <v>746</v>
      </c>
      <c r="H487" s="165" t="s">
        <v>3</v>
      </c>
      <c r="I487" s="167"/>
      <c r="L487" s="163"/>
      <c r="M487" s="168"/>
      <c r="N487" s="169"/>
      <c r="O487" s="169"/>
      <c r="P487" s="169"/>
      <c r="Q487" s="169"/>
      <c r="R487" s="169"/>
      <c r="S487" s="169"/>
      <c r="T487" s="170"/>
      <c r="AT487" s="165" t="s">
        <v>170</v>
      </c>
      <c r="AU487" s="165" t="s">
        <v>80</v>
      </c>
      <c r="AV487" s="13" t="s">
        <v>15</v>
      </c>
      <c r="AW487" s="13" t="s">
        <v>33</v>
      </c>
      <c r="AX487" s="13" t="s">
        <v>72</v>
      </c>
      <c r="AY487" s="165" t="s">
        <v>154</v>
      </c>
    </row>
    <row r="488" spans="2:51" s="14" customFormat="1" ht="10.2">
      <c r="B488" s="171"/>
      <c r="D488" s="164" t="s">
        <v>170</v>
      </c>
      <c r="E488" s="172" t="s">
        <v>3</v>
      </c>
      <c r="F488" s="173" t="s">
        <v>747</v>
      </c>
      <c r="H488" s="174">
        <v>8.85</v>
      </c>
      <c r="I488" s="175"/>
      <c r="L488" s="171"/>
      <c r="M488" s="176"/>
      <c r="N488" s="177"/>
      <c r="O488" s="177"/>
      <c r="P488" s="177"/>
      <c r="Q488" s="177"/>
      <c r="R488" s="177"/>
      <c r="S488" s="177"/>
      <c r="T488" s="178"/>
      <c r="AT488" s="172" t="s">
        <v>170</v>
      </c>
      <c r="AU488" s="172" t="s">
        <v>80</v>
      </c>
      <c r="AV488" s="14" t="s">
        <v>80</v>
      </c>
      <c r="AW488" s="14" t="s">
        <v>33</v>
      </c>
      <c r="AX488" s="14" t="s">
        <v>15</v>
      </c>
      <c r="AY488" s="172" t="s">
        <v>154</v>
      </c>
    </row>
    <row r="489" spans="1:65" s="2" customFormat="1" ht="37.8" customHeight="1">
      <c r="A489" s="34"/>
      <c r="B489" s="144"/>
      <c r="C489" s="145" t="s">
        <v>748</v>
      </c>
      <c r="D489" s="145" t="s">
        <v>157</v>
      </c>
      <c r="E489" s="146" t="s">
        <v>749</v>
      </c>
      <c r="F489" s="147" t="s">
        <v>750</v>
      </c>
      <c r="G489" s="148" t="s">
        <v>160</v>
      </c>
      <c r="H489" s="149">
        <v>16.3</v>
      </c>
      <c r="I489" s="150"/>
      <c r="J489" s="151">
        <f>ROUND(I489*H489,2)</f>
        <v>0</v>
      </c>
      <c r="K489" s="147" t="s">
        <v>161</v>
      </c>
      <c r="L489" s="35"/>
      <c r="M489" s="152" t="s">
        <v>3</v>
      </c>
      <c r="N489" s="153" t="s">
        <v>43</v>
      </c>
      <c r="O489" s="55"/>
      <c r="P489" s="154">
        <f>O489*H489</f>
        <v>0</v>
      </c>
      <c r="Q489" s="154">
        <v>0.12315</v>
      </c>
      <c r="R489" s="154">
        <f>Q489*H489</f>
        <v>2.007345</v>
      </c>
      <c r="S489" s="154">
        <v>0</v>
      </c>
      <c r="T489" s="155">
        <f>S489*H489</f>
        <v>0</v>
      </c>
      <c r="U489" s="34"/>
      <c r="V489" s="34"/>
      <c r="W489" s="34"/>
      <c r="X489" s="34"/>
      <c r="Y489" s="34"/>
      <c r="Z489" s="34"/>
      <c r="AA489" s="34"/>
      <c r="AB489" s="34"/>
      <c r="AC489" s="34"/>
      <c r="AD489" s="34"/>
      <c r="AE489" s="34"/>
      <c r="AR489" s="156" t="s">
        <v>93</v>
      </c>
      <c r="AT489" s="156" t="s">
        <v>157</v>
      </c>
      <c r="AU489" s="156" t="s">
        <v>80</v>
      </c>
      <c r="AY489" s="19" t="s">
        <v>154</v>
      </c>
      <c r="BE489" s="157">
        <f>IF(N489="základní",J489,0)</f>
        <v>0</v>
      </c>
      <c r="BF489" s="157">
        <f>IF(N489="snížená",J489,0)</f>
        <v>0</v>
      </c>
      <c r="BG489" s="157">
        <f>IF(N489="zákl. přenesená",J489,0)</f>
        <v>0</v>
      </c>
      <c r="BH489" s="157">
        <f>IF(N489="sníž. přenesená",J489,0)</f>
        <v>0</v>
      </c>
      <c r="BI489" s="157">
        <f>IF(N489="nulová",J489,0)</f>
        <v>0</v>
      </c>
      <c r="BJ489" s="19" t="s">
        <v>15</v>
      </c>
      <c r="BK489" s="157">
        <f>ROUND(I489*H489,2)</f>
        <v>0</v>
      </c>
      <c r="BL489" s="19" t="s">
        <v>93</v>
      </c>
      <c r="BM489" s="156" t="s">
        <v>751</v>
      </c>
    </row>
    <row r="490" spans="1:47" s="2" customFormat="1" ht="10.2">
      <c r="A490" s="34"/>
      <c r="B490" s="35"/>
      <c r="C490" s="34"/>
      <c r="D490" s="158" t="s">
        <v>163</v>
      </c>
      <c r="E490" s="34"/>
      <c r="F490" s="159" t="s">
        <v>752</v>
      </c>
      <c r="G490" s="34"/>
      <c r="H490" s="34"/>
      <c r="I490" s="160"/>
      <c r="J490" s="34"/>
      <c r="K490" s="34"/>
      <c r="L490" s="35"/>
      <c r="M490" s="161"/>
      <c r="N490" s="162"/>
      <c r="O490" s="55"/>
      <c r="P490" s="55"/>
      <c r="Q490" s="55"/>
      <c r="R490" s="55"/>
      <c r="S490" s="55"/>
      <c r="T490" s="56"/>
      <c r="U490" s="34"/>
      <c r="V490" s="34"/>
      <c r="W490" s="34"/>
      <c r="X490" s="34"/>
      <c r="Y490" s="34"/>
      <c r="Z490" s="34"/>
      <c r="AA490" s="34"/>
      <c r="AB490" s="34"/>
      <c r="AC490" s="34"/>
      <c r="AD490" s="34"/>
      <c r="AE490" s="34"/>
      <c r="AT490" s="19" t="s">
        <v>163</v>
      </c>
      <c r="AU490" s="19" t="s">
        <v>80</v>
      </c>
    </row>
    <row r="491" spans="2:51" s="13" customFormat="1" ht="10.2">
      <c r="B491" s="163"/>
      <c r="D491" s="164" t="s">
        <v>170</v>
      </c>
      <c r="E491" s="165" t="s">
        <v>3</v>
      </c>
      <c r="F491" s="166" t="s">
        <v>209</v>
      </c>
      <c r="H491" s="165" t="s">
        <v>3</v>
      </c>
      <c r="I491" s="167"/>
      <c r="L491" s="163"/>
      <c r="M491" s="168"/>
      <c r="N491" s="169"/>
      <c r="O491" s="169"/>
      <c r="P491" s="169"/>
      <c r="Q491" s="169"/>
      <c r="R491" s="169"/>
      <c r="S491" s="169"/>
      <c r="T491" s="170"/>
      <c r="AT491" s="165" t="s">
        <v>170</v>
      </c>
      <c r="AU491" s="165" t="s">
        <v>80</v>
      </c>
      <c r="AV491" s="13" t="s">
        <v>15</v>
      </c>
      <c r="AW491" s="13" t="s">
        <v>33</v>
      </c>
      <c r="AX491" s="13" t="s">
        <v>72</v>
      </c>
      <c r="AY491" s="165" t="s">
        <v>154</v>
      </c>
    </row>
    <row r="492" spans="2:51" s="14" customFormat="1" ht="10.2">
      <c r="B492" s="171"/>
      <c r="D492" s="164" t="s">
        <v>170</v>
      </c>
      <c r="E492" s="172" t="s">
        <v>3</v>
      </c>
      <c r="F492" s="173" t="s">
        <v>753</v>
      </c>
      <c r="H492" s="174">
        <v>17.7</v>
      </c>
      <c r="I492" s="175"/>
      <c r="L492" s="171"/>
      <c r="M492" s="176"/>
      <c r="N492" s="177"/>
      <c r="O492" s="177"/>
      <c r="P492" s="177"/>
      <c r="Q492" s="177"/>
      <c r="R492" s="177"/>
      <c r="S492" s="177"/>
      <c r="T492" s="178"/>
      <c r="AT492" s="172" t="s">
        <v>170</v>
      </c>
      <c r="AU492" s="172" t="s">
        <v>80</v>
      </c>
      <c r="AV492" s="14" t="s">
        <v>80</v>
      </c>
      <c r="AW492" s="14" t="s">
        <v>33</v>
      </c>
      <c r="AX492" s="14" t="s">
        <v>72</v>
      </c>
      <c r="AY492" s="172" t="s">
        <v>154</v>
      </c>
    </row>
    <row r="493" spans="2:51" s="14" customFormat="1" ht="10.2">
      <c r="B493" s="171"/>
      <c r="D493" s="164" t="s">
        <v>170</v>
      </c>
      <c r="E493" s="172" t="s">
        <v>3</v>
      </c>
      <c r="F493" s="173" t="s">
        <v>754</v>
      </c>
      <c r="H493" s="174">
        <v>-1.4</v>
      </c>
      <c r="I493" s="175"/>
      <c r="L493" s="171"/>
      <c r="M493" s="176"/>
      <c r="N493" s="177"/>
      <c r="O493" s="177"/>
      <c r="P493" s="177"/>
      <c r="Q493" s="177"/>
      <c r="R493" s="177"/>
      <c r="S493" s="177"/>
      <c r="T493" s="178"/>
      <c r="AT493" s="172" t="s">
        <v>170</v>
      </c>
      <c r="AU493" s="172" t="s">
        <v>80</v>
      </c>
      <c r="AV493" s="14" t="s">
        <v>80</v>
      </c>
      <c r="AW493" s="14" t="s">
        <v>33</v>
      </c>
      <c r="AX493" s="14" t="s">
        <v>72</v>
      </c>
      <c r="AY493" s="172" t="s">
        <v>154</v>
      </c>
    </row>
    <row r="494" spans="2:51" s="15" customFormat="1" ht="10.2">
      <c r="B494" s="179"/>
      <c r="D494" s="164" t="s">
        <v>170</v>
      </c>
      <c r="E494" s="180" t="s">
        <v>3</v>
      </c>
      <c r="F494" s="181" t="s">
        <v>175</v>
      </c>
      <c r="H494" s="182">
        <v>16.3</v>
      </c>
      <c r="I494" s="183"/>
      <c r="L494" s="179"/>
      <c r="M494" s="184"/>
      <c r="N494" s="185"/>
      <c r="O494" s="185"/>
      <c r="P494" s="185"/>
      <c r="Q494" s="185"/>
      <c r="R494" s="185"/>
      <c r="S494" s="185"/>
      <c r="T494" s="186"/>
      <c r="AT494" s="180" t="s">
        <v>170</v>
      </c>
      <c r="AU494" s="180" t="s">
        <v>80</v>
      </c>
      <c r="AV494" s="15" t="s">
        <v>93</v>
      </c>
      <c r="AW494" s="15" t="s">
        <v>33</v>
      </c>
      <c r="AX494" s="15" t="s">
        <v>15</v>
      </c>
      <c r="AY494" s="180" t="s">
        <v>154</v>
      </c>
    </row>
    <row r="495" spans="1:65" s="2" customFormat="1" ht="24.15" customHeight="1">
      <c r="A495" s="34"/>
      <c r="B495" s="144"/>
      <c r="C495" s="145" t="s">
        <v>755</v>
      </c>
      <c r="D495" s="145" t="s">
        <v>157</v>
      </c>
      <c r="E495" s="146" t="s">
        <v>756</v>
      </c>
      <c r="F495" s="147" t="s">
        <v>757</v>
      </c>
      <c r="G495" s="148" t="s">
        <v>183</v>
      </c>
      <c r="H495" s="149">
        <v>124.5</v>
      </c>
      <c r="I495" s="150"/>
      <c r="J495" s="151">
        <f>ROUND(I495*H495,2)</f>
        <v>0</v>
      </c>
      <c r="K495" s="147" t="s">
        <v>161</v>
      </c>
      <c r="L495" s="35"/>
      <c r="M495" s="152" t="s">
        <v>3</v>
      </c>
      <c r="N495" s="153" t="s">
        <v>43</v>
      </c>
      <c r="O495" s="55"/>
      <c r="P495" s="154">
        <f>O495*H495</f>
        <v>0</v>
      </c>
      <c r="Q495" s="154">
        <v>0.00013</v>
      </c>
      <c r="R495" s="154">
        <f>Q495*H495</f>
        <v>0.016184999999999998</v>
      </c>
      <c r="S495" s="154">
        <v>0</v>
      </c>
      <c r="T495" s="155">
        <f>S495*H495</f>
        <v>0</v>
      </c>
      <c r="U495" s="34"/>
      <c r="V495" s="34"/>
      <c r="W495" s="34"/>
      <c r="X495" s="34"/>
      <c r="Y495" s="34"/>
      <c r="Z495" s="34"/>
      <c r="AA495" s="34"/>
      <c r="AB495" s="34"/>
      <c r="AC495" s="34"/>
      <c r="AD495" s="34"/>
      <c r="AE495" s="34"/>
      <c r="AR495" s="156" t="s">
        <v>93</v>
      </c>
      <c r="AT495" s="156" t="s">
        <v>157</v>
      </c>
      <c r="AU495" s="156" t="s">
        <v>80</v>
      </c>
      <c r="AY495" s="19" t="s">
        <v>154</v>
      </c>
      <c r="BE495" s="157">
        <f>IF(N495="základní",J495,0)</f>
        <v>0</v>
      </c>
      <c r="BF495" s="157">
        <f>IF(N495="snížená",J495,0)</f>
        <v>0</v>
      </c>
      <c r="BG495" s="157">
        <f>IF(N495="zákl. přenesená",J495,0)</f>
        <v>0</v>
      </c>
      <c r="BH495" s="157">
        <f>IF(N495="sníž. přenesená",J495,0)</f>
        <v>0</v>
      </c>
      <c r="BI495" s="157">
        <f>IF(N495="nulová",J495,0)</f>
        <v>0</v>
      </c>
      <c r="BJ495" s="19" t="s">
        <v>15</v>
      </c>
      <c r="BK495" s="157">
        <f>ROUND(I495*H495,2)</f>
        <v>0</v>
      </c>
      <c r="BL495" s="19" t="s">
        <v>93</v>
      </c>
      <c r="BM495" s="156" t="s">
        <v>758</v>
      </c>
    </row>
    <row r="496" spans="1:47" s="2" customFormat="1" ht="10.2">
      <c r="A496" s="34"/>
      <c r="B496" s="35"/>
      <c r="C496" s="34"/>
      <c r="D496" s="158" t="s">
        <v>163</v>
      </c>
      <c r="E496" s="34"/>
      <c r="F496" s="159" t="s">
        <v>759</v>
      </c>
      <c r="G496" s="34"/>
      <c r="H496" s="34"/>
      <c r="I496" s="160"/>
      <c r="J496" s="34"/>
      <c r="K496" s="34"/>
      <c r="L496" s="35"/>
      <c r="M496" s="161"/>
      <c r="N496" s="162"/>
      <c r="O496" s="55"/>
      <c r="P496" s="55"/>
      <c r="Q496" s="55"/>
      <c r="R496" s="55"/>
      <c r="S496" s="55"/>
      <c r="T496" s="56"/>
      <c r="U496" s="34"/>
      <c r="V496" s="34"/>
      <c r="W496" s="34"/>
      <c r="X496" s="34"/>
      <c r="Y496" s="34"/>
      <c r="Z496" s="34"/>
      <c r="AA496" s="34"/>
      <c r="AB496" s="34"/>
      <c r="AC496" s="34"/>
      <c r="AD496" s="34"/>
      <c r="AE496" s="34"/>
      <c r="AT496" s="19" t="s">
        <v>163</v>
      </c>
      <c r="AU496" s="19" t="s">
        <v>80</v>
      </c>
    </row>
    <row r="497" spans="2:51" s="14" customFormat="1" ht="10.2">
      <c r="B497" s="171"/>
      <c r="D497" s="164" t="s">
        <v>170</v>
      </c>
      <c r="E497" s="172" t="s">
        <v>3</v>
      </c>
      <c r="F497" s="173" t="s">
        <v>760</v>
      </c>
      <c r="H497" s="174">
        <v>39</v>
      </c>
      <c r="I497" s="175"/>
      <c r="L497" s="171"/>
      <c r="M497" s="176"/>
      <c r="N497" s="177"/>
      <c r="O497" s="177"/>
      <c r="P497" s="177"/>
      <c r="Q497" s="177"/>
      <c r="R497" s="177"/>
      <c r="S497" s="177"/>
      <c r="T497" s="178"/>
      <c r="AT497" s="172" t="s">
        <v>170</v>
      </c>
      <c r="AU497" s="172" t="s">
        <v>80</v>
      </c>
      <c r="AV497" s="14" t="s">
        <v>80</v>
      </c>
      <c r="AW497" s="14" t="s">
        <v>33</v>
      </c>
      <c r="AX497" s="14" t="s">
        <v>72</v>
      </c>
      <c r="AY497" s="172" t="s">
        <v>154</v>
      </c>
    </row>
    <row r="498" spans="2:51" s="14" customFormat="1" ht="10.2">
      <c r="B498" s="171"/>
      <c r="D498" s="164" t="s">
        <v>170</v>
      </c>
      <c r="E498" s="172" t="s">
        <v>3</v>
      </c>
      <c r="F498" s="173" t="s">
        <v>761</v>
      </c>
      <c r="H498" s="174">
        <v>85.5</v>
      </c>
      <c r="I498" s="175"/>
      <c r="L498" s="171"/>
      <c r="M498" s="176"/>
      <c r="N498" s="177"/>
      <c r="O498" s="177"/>
      <c r="P498" s="177"/>
      <c r="Q498" s="177"/>
      <c r="R498" s="177"/>
      <c r="S498" s="177"/>
      <c r="T498" s="178"/>
      <c r="AT498" s="172" t="s">
        <v>170</v>
      </c>
      <c r="AU498" s="172" t="s">
        <v>80</v>
      </c>
      <c r="AV498" s="14" t="s">
        <v>80</v>
      </c>
      <c r="AW498" s="14" t="s">
        <v>33</v>
      </c>
      <c r="AX498" s="14" t="s">
        <v>72</v>
      </c>
      <c r="AY498" s="172" t="s">
        <v>154</v>
      </c>
    </row>
    <row r="499" spans="2:51" s="15" customFormat="1" ht="10.2">
      <c r="B499" s="179"/>
      <c r="D499" s="164" t="s">
        <v>170</v>
      </c>
      <c r="E499" s="180" t="s">
        <v>3</v>
      </c>
      <c r="F499" s="181" t="s">
        <v>175</v>
      </c>
      <c r="H499" s="182">
        <v>124.5</v>
      </c>
      <c r="I499" s="183"/>
      <c r="L499" s="179"/>
      <c r="M499" s="184"/>
      <c r="N499" s="185"/>
      <c r="O499" s="185"/>
      <c r="P499" s="185"/>
      <c r="Q499" s="185"/>
      <c r="R499" s="185"/>
      <c r="S499" s="185"/>
      <c r="T499" s="186"/>
      <c r="AT499" s="180" t="s">
        <v>170</v>
      </c>
      <c r="AU499" s="180" t="s">
        <v>80</v>
      </c>
      <c r="AV499" s="15" t="s">
        <v>93</v>
      </c>
      <c r="AW499" s="15" t="s">
        <v>33</v>
      </c>
      <c r="AX499" s="15" t="s">
        <v>15</v>
      </c>
      <c r="AY499" s="180" t="s">
        <v>154</v>
      </c>
    </row>
    <row r="500" spans="1:65" s="2" customFormat="1" ht="24.15" customHeight="1">
      <c r="A500" s="34"/>
      <c r="B500" s="144"/>
      <c r="C500" s="145" t="s">
        <v>762</v>
      </c>
      <c r="D500" s="145" t="s">
        <v>157</v>
      </c>
      <c r="E500" s="146" t="s">
        <v>763</v>
      </c>
      <c r="F500" s="147" t="s">
        <v>764</v>
      </c>
      <c r="G500" s="148" t="s">
        <v>183</v>
      </c>
      <c r="H500" s="149">
        <v>36</v>
      </c>
      <c r="I500" s="150"/>
      <c r="J500" s="151">
        <f>ROUND(I500*H500,2)</f>
        <v>0</v>
      </c>
      <c r="K500" s="147" t="s">
        <v>161</v>
      </c>
      <c r="L500" s="35"/>
      <c r="M500" s="152" t="s">
        <v>3</v>
      </c>
      <c r="N500" s="153" t="s">
        <v>43</v>
      </c>
      <c r="O500" s="55"/>
      <c r="P500" s="154">
        <f>O500*H500</f>
        <v>0</v>
      </c>
      <c r="Q500" s="154">
        <v>0.0002</v>
      </c>
      <c r="R500" s="154">
        <f>Q500*H500</f>
        <v>0.007200000000000001</v>
      </c>
      <c r="S500" s="154">
        <v>0</v>
      </c>
      <c r="T500" s="155">
        <f>S500*H500</f>
        <v>0</v>
      </c>
      <c r="U500" s="34"/>
      <c r="V500" s="34"/>
      <c r="W500" s="34"/>
      <c r="X500" s="34"/>
      <c r="Y500" s="34"/>
      <c r="Z500" s="34"/>
      <c r="AA500" s="34"/>
      <c r="AB500" s="34"/>
      <c r="AC500" s="34"/>
      <c r="AD500" s="34"/>
      <c r="AE500" s="34"/>
      <c r="AR500" s="156" t="s">
        <v>93</v>
      </c>
      <c r="AT500" s="156" t="s">
        <v>157</v>
      </c>
      <c r="AU500" s="156" t="s">
        <v>80</v>
      </c>
      <c r="AY500" s="19" t="s">
        <v>154</v>
      </c>
      <c r="BE500" s="157">
        <f>IF(N500="základní",J500,0)</f>
        <v>0</v>
      </c>
      <c r="BF500" s="157">
        <f>IF(N500="snížená",J500,0)</f>
        <v>0</v>
      </c>
      <c r="BG500" s="157">
        <f>IF(N500="zákl. přenesená",J500,0)</f>
        <v>0</v>
      </c>
      <c r="BH500" s="157">
        <f>IF(N500="sníž. přenesená",J500,0)</f>
        <v>0</v>
      </c>
      <c r="BI500" s="157">
        <f>IF(N500="nulová",J500,0)</f>
        <v>0</v>
      </c>
      <c r="BJ500" s="19" t="s">
        <v>15</v>
      </c>
      <c r="BK500" s="157">
        <f>ROUND(I500*H500,2)</f>
        <v>0</v>
      </c>
      <c r="BL500" s="19" t="s">
        <v>93</v>
      </c>
      <c r="BM500" s="156" t="s">
        <v>765</v>
      </c>
    </row>
    <row r="501" spans="1:47" s="2" customFormat="1" ht="10.2">
      <c r="A501" s="34"/>
      <c r="B501" s="35"/>
      <c r="C501" s="34"/>
      <c r="D501" s="158" t="s">
        <v>163</v>
      </c>
      <c r="E501" s="34"/>
      <c r="F501" s="159" t="s">
        <v>766</v>
      </c>
      <c r="G501" s="34"/>
      <c r="H501" s="34"/>
      <c r="I501" s="160"/>
      <c r="J501" s="34"/>
      <c r="K501" s="34"/>
      <c r="L501" s="35"/>
      <c r="M501" s="161"/>
      <c r="N501" s="162"/>
      <c r="O501" s="55"/>
      <c r="P501" s="55"/>
      <c r="Q501" s="55"/>
      <c r="R501" s="55"/>
      <c r="S501" s="55"/>
      <c r="T501" s="56"/>
      <c r="U501" s="34"/>
      <c r="V501" s="34"/>
      <c r="W501" s="34"/>
      <c r="X501" s="34"/>
      <c r="Y501" s="34"/>
      <c r="Z501" s="34"/>
      <c r="AA501" s="34"/>
      <c r="AB501" s="34"/>
      <c r="AC501" s="34"/>
      <c r="AD501" s="34"/>
      <c r="AE501" s="34"/>
      <c r="AT501" s="19" t="s">
        <v>163</v>
      </c>
      <c r="AU501" s="19" t="s">
        <v>80</v>
      </c>
    </row>
    <row r="502" spans="2:51" s="14" customFormat="1" ht="10.2">
      <c r="B502" s="171"/>
      <c r="D502" s="164" t="s">
        <v>170</v>
      </c>
      <c r="E502" s="172" t="s">
        <v>3</v>
      </c>
      <c r="F502" s="173" t="s">
        <v>767</v>
      </c>
      <c r="H502" s="174">
        <v>9</v>
      </c>
      <c r="I502" s="175"/>
      <c r="L502" s="171"/>
      <c r="M502" s="176"/>
      <c r="N502" s="177"/>
      <c r="O502" s="177"/>
      <c r="P502" s="177"/>
      <c r="Q502" s="177"/>
      <c r="R502" s="177"/>
      <c r="S502" s="177"/>
      <c r="T502" s="178"/>
      <c r="AT502" s="172" t="s">
        <v>170</v>
      </c>
      <c r="AU502" s="172" t="s">
        <v>80</v>
      </c>
      <c r="AV502" s="14" t="s">
        <v>80</v>
      </c>
      <c r="AW502" s="14" t="s">
        <v>33</v>
      </c>
      <c r="AX502" s="14" t="s">
        <v>72</v>
      </c>
      <c r="AY502" s="172" t="s">
        <v>154</v>
      </c>
    </row>
    <row r="503" spans="2:51" s="14" customFormat="1" ht="10.2">
      <c r="B503" s="171"/>
      <c r="D503" s="164" t="s">
        <v>170</v>
      </c>
      <c r="E503" s="172" t="s">
        <v>3</v>
      </c>
      <c r="F503" s="173" t="s">
        <v>768</v>
      </c>
      <c r="H503" s="174">
        <v>27</v>
      </c>
      <c r="I503" s="175"/>
      <c r="L503" s="171"/>
      <c r="M503" s="176"/>
      <c r="N503" s="177"/>
      <c r="O503" s="177"/>
      <c r="P503" s="177"/>
      <c r="Q503" s="177"/>
      <c r="R503" s="177"/>
      <c r="S503" s="177"/>
      <c r="T503" s="178"/>
      <c r="AT503" s="172" t="s">
        <v>170</v>
      </c>
      <c r="AU503" s="172" t="s">
        <v>80</v>
      </c>
      <c r="AV503" s="14" t="s">
        <v>80</v>
      </c>
      <c r="AW503" s="14" t="s">
        <v>33</v>
      </c>
      <c r="AX503" s="14" t="s">
        <v>72</v>
      </c>
      <c r="AY503" s="172" t="s">
        <v>154</v>
      </c>
    </row>
    <row r="504" spans="2:51" s="15" customFormat="1" ht="10.2">
      <c r="B504" s="179"/>
      <c r="D504" s="164" t="s">
        <v>170</v>
      </c>
      <c r="E504" s="180" t="s">
        <v>3</v>
      </c>
      <c r="F504" s="181" t="s">
        <v>175</v>
      </c>
      <c r="H504" s="182">
        <v>36</v>
      </c>
      <c r="I504" s="183"/>
      <c r="L504" s="179"/>
      <c r="M504" s="184"/>
      <c r="N504" s="185"/>
      <c r="O504" s="185"/>
      <c r="P504" s="185"/>
      <c r="Q504" s="185"/>
      <c r="R504" s="185"/>
      <c r="S504" s="185"/>
      <c r="T504" s="186"/>
      <c r="AT504" s="180" t="s">
        <v>170</v>
      </c>
      <c r="AU504" s="180" t="s">
        <v>80</v>
      </c>
      <c r="AV504" s="15" t="s">
        <v>93</v>
      </c>
      <c r="AW504" s="15" t="s">
        <v>33</v>
      </c>
      <c r="AX504" s="15" t="s">
        <v>15</v>
      </c>
      <c r="AY504" s="180" t="s">
        <v>154</v>
      </c>
    </row>
    <row r="505" spans="1:65" s="2" customFormat="1" ht="37.8" customHeight="1">
      <c r="A505" s="34"/>
      <c r="B505" s="144"/>
      <c r="C505" s="145" t="s">
        <v>769</v>
      </c>
      <c r="D505" s="145" t="s">
        <v>157</v>
      </c>
      <c r="E505" s="146" t="s">
        <v>770</v>
      </c>
      <c r="F505" s="147" t="s">
        <v>771</v>
      </c>
      <c r="G505" s="148" t="s">
        <v>160</v>
      </c>
      <c r="H505" s="149">
        <v>8.4</v>
      </c>
      <c r="I505" s="150"/>
      <c r="J505" s="151">
        <f>ROUND(I505*H505,2)</f>
        <v>0</v>
      </c>
      <c r="K505" s="147" t="s">
        <v>161</v>
      </c>
      <c r="L505" s="35"/>
      <c r="M505" s="152" t="s">
        <v>3</v>
      </c>
      <c r="N505" s="153" t="s">
        <v>43</v>
      </c>
      <c r="O505" s="55"/>
      <c r="P505" s="154">
        <f>O505*H505</f>
        <v>0</v>
      </c>
      <c r="Q505" s="154">
        <v>0.07038</v>
      </c>
      <c r="R505" s="154">
        <f>Q505*H505</f>
        <v>0.591192</v>
      </c>
      <c r="S505" s="154">
        <v>0</v>
      </c>
      <c r="T505" s="155">
        <f>S505*H505</f>
        <v>0</v>
      </c>
      <c r="U505" s="34"/>
      <c r="V505" s="34"/>
      <c r="W505" s="34"/>
      <c r="X505" s="34"/>
      <c r="Y505" s="34"/>
      <c r="Z505" s="34"/>
      <c r="AA505" s="34"/>
      <c r="AB505" s="34"/>
      <c r="AC505" s="34"/>
      <c r="AD505" s="34"/>
      <c r="AE505" s="34"/>
      <c r="AR505" s="156" t="s">
        <v>93</v>
      </c>
      <c r="AT505" s="156" t="s">
        <v>157</v>
      </c>
      <c r="AU505" s="156" t="s">
        <v>80</v>
      </c>
      <c r="AY505" s="19" t="s">
        <v>154</v>
      </c>
      <c r="BE505" s="157">
        <f>IF(N505="základní",J505,0)</f>
        <v>0</v>
      </c>
      <c r="BF505" s="157">
        <f>IF(N505="snížená",J505,0)</f>
        <v>0</v>
      </c>
      <c r="BG505" s="157">
        <f>IF(N505="zákl. přenesená",J505,0)</f>
        <v>0</v>
      </c>
      <c r="BH505" s="157">
        <f>IF(N505="sníž. přenesená",J505,0)</f>
        <v>0</v>
      </c>
      <c r="BI505" s="157">
        <f>IF(N505="nulová",J505,0)</f>
        <v>0</v>
      </c>
      <c r="BJ505" s="19" t="s">
        <v>15</v>
      </c>
      <c r="BK505" s="157">
        <f>ROUND(I505*H505,2)</f>
        <v>0</v>
      </c>
      <c r="BL505" s="19" t="s">
        <v>93</v>
      </c>
      <c r="BM505" s="156" t="s">
        <v>772</v>
      </c>
    </row>
    <row r="506" spans="1:47" s="2" customFormat="1" ht="10.2">
      <c r="A506" s="34"/>
      <c r="B506" s="35"/>
      <c r="C506" s="34"/>
      <c r="D506" s="158" t="s">
        <v>163</v>
      </c>
      <c r="E506" s="34"/>
      <c r="F506" s="159" t="s">
        <v>773</v>
      </c>
      <c r="G506" s="34"/>
      <c r="H506" s="34"/>
      <c r="I506" s="160"/>
      <c r="J506" s="34"/>
      <c r="K506" s="34"/>
      <c r="L506" s="35"/>
      <c r="M506" s="161"/>
      <c r="N506" s="162"/>
      <c r="O506" s="55"/>
      <c r="P506" s="55"/>
      <c r="Q506" s="55"/>
      <c r="R506" s="55"/>
      <c r="S506" s="55"/>
      <c r="T506" s="56"/>
      <c r="U506" s="34"/>
      <c r="V506" s="34"/>
      <c r="W506" s="34"/>
      <c r="X506" s="34"/>
      <c r="Y506" s="34"/>
      <c r="Z506" s="34"/>
      <c r="AA506" s="34"/>
      <c r="AB506" s="34"/>
      <c r="AC506" s="34"/>
      <c r="AD506" s="34"/>
      <c r="AE506" s="34"/>
      <c r="AT506" s="19" t="s">
        <v>163</v>
      </c>
      <c r="AU506" s="19" t="s">
        <v>80</v>
      </c>
    </row>
    <row r="507" spans="2:51" s="14" customFormat="1" ht="10.2">
      <c r="B507" s="171"/>
      <c r="D507" s="164" t="s">
        <v>170</v>
      </c>
      <c r="E507" s="172" t="s">
        <v>3</v>
      </c>
      <c r="F507" s="173" t="s">
        <v>774</v>
      </c>
      <c r="H507" s="174">
        <v>8.4</v>
      </c>
      <c r="I507" s="175"/>
      <c r="L507" s="171"/>
      <c r="M507" s="176"/>
      <c r="N507" s="177"/>
      <c r="O507" s="177"/>
      <c r="P507" s="177"/>
      <c r="Q507" s="177"/>
      <c r="R507" s="177"/>
      <c r="S507" s="177"/>
      <c r="T507" s="178"/>
      <c r="AT507" s="172" t="s">
        <v>170</v>
      </c>
      <c r="AU507" s="172" t="s">
        <v>80</v>
      </c>
      <c r="AV507" s="14" t="s">
        <v>80</v>
      </c>
      <c r="AW507" s="14" t="s">
        <v>33</v>
      </c>
      <c r="AX507" s="14" t="s">
        <v>15</v>
      </c>
      <c r="AY507" s="172" t="s">
        <v>154</v>
      </c>
    </row>
    <row r="508" spans="1:65" s="2" customFormat="1" ht="21.75" customHeight="1">
      <c r="A508" s="34"/>
      <c r="B508" s="144"/>
      <c r="C508" s="145" t="s">
        <v>775</v>
      </c>
      <c r="D508" s="145" t="s">
        <v>157</v>
      </c>
      <c r="E508" s="146" t="s">
        <v>776</v>
      </c>
      <c r="F508" s="147" t="s">
        <v>777</v>
      </c>
      <c r="G508" s="148" t="s">
        <v>652</v>
      </c>
      <c r="H508" s="149">
        <v>1</v>
      </c>
      <c r="I508" s="150"/>
      <c r="J508" s="151">
        <f aca="true" t="shared" si="0" ref="J508:J525">ROUND(I508*H508,2)</f>
        <v>0</v>
      </c>
      <c r="K508" s="147" t="s">
        <v>3</v>
      </c>
      <c r="L508" s="35"/>
      <c r="M508" s="152" t="s">
        <v>3</v>
      </c>
      <c r="N508" s="153" t="s">
        <v>43</v>
      </c>
      <c r="O508" s="55"/>
      <c r="P508" s="154">
        <f aca="true" t="shared" si="1" ref="P508:P525">O508*H508</f>
        <v>0</v>
      </c>
      <c r="Q508" s="154">
        <v>2.594</v>
      </c>
      <c r="R508" s="154">
        <f aca="true" t="shared" si="2" ref="R508:R525">Q508*H508</f>
        <v>2.594</v>
      </c>
      <c r="S508" s="154">
        <v>0</v>
      </c>
      <c r="T508" s="155">
        <f aca="true" t="shared" si="3" ref="T508:T525">S508*H508</f>
        <v>0</v>
      </c>
      <c r="U508" s="34"/>
      <c r="V508" s="34"/>
      <c r="W508" s="34"/>
      <c r="X508" s="34"/>
      <c r="Y508" s="34"/>
      <c r="Z508" s="34"/>
      <c r="AA508" s="34"/>
      <c r="AB508" s="34"/>
      <c r="AC508" s="34"/>
      <c r="AD508" s="34"/>
      <c r="AE508" s="34"/>
      <c r="AR508" s="156" t="s">
        <v>93</v>
      </c>
      <c r="AT508" s="156" t="s">
        <v>157</v>
      </c>
      <c r="AU508" s="156" t="s">
        <v>80</v>
      </c>
      <c r="AY508" s="19" t="s">
        <v>154</v>
      </c>
      <c r="BE508" s="157">
        <f aca="true" t="shared" si="4" ref="BE508:BE525">IF(N508="základní",J508,0)</f>
        <v>0</v>
      </c>
      <c r="BF508" s="157">
        <f aca="true" t="shared" si="5" ref="BF508:BF525">IF(N508="snížená",J508,0)</f>
        <v>0</v>
      </c>
      <c r="BG508" s="157">
        <f aca="true" t="shared" si="6" ref="BG508:BG525">IF(N508="zákl. přenesená",J508,0)</f>
        <v>0</v>
      </c>
      <c r="BH508" s="157">
        <f aca="true" t="shared" si="7" ref="BH508:BH525">IF(N508="sníž. přenesená",J508,0)</f>
        <v>0</v>
      </c>
      <c r="BI508" s="157">
        <f aca="true" t="shared" si="8" ref="BI508:BI525">IF(N508="nulová",J508,0)</f>
        <v>0</v>
      </c>
      <c r="BJ508" s="19" t="s">
        <v>15</v>
      </c>
      <c r="BK508" s="157">
        <f aca="true" t="shared" si="9" ref="BK508:BK525">ROUND(I508*H508,2)</f>
        <v>0</v>
      </c>
      <c r="BL508" s="19" t="s">
        <v>93</v>
      </c>
      <c r="BM508" s="156" t="s">
        <v>778</v>
      </c>
    </row>
    <row r="509" spans="1:65" s="2" customFormat="1" ht="21.75" customHeight="1">
      <c r="A509" s="34"/>
      <c r="B509" s="144"/>
      <c r="C509" s="145" t="s">
        <v>779</v>
      </c>
      <c r="D509" s="145" t="s">
        <v>157</v>
      </c>
      <c r="E509" s="146" t="s">
        <v>780</v>
      </c>
      <c r="F509" s="147" t="s">
        <v>781</v>
      </c>
      <c r="G509" s="148" t="s">
        <v>652</v>
      </c>
      <c r="H509" s="149">
        <v>1</v>
      </c>
      <c r="I509" s="150"/>
      <c r="J509" s="151">
        <f t="shared" si="0"/>
        <v>0</v>
      </c>
      <c r="K509" s="147" t="s">
        <v>3</v>
      </c>
      <c r="L509" s="35"/>
      <c r="M509" s="152" t="s">
        <v>3</v>
      </c>
      <c r="N509" s="153" t="s">
        <v>43</v>
      </c>
      <c r="O509" s="55"/>
      <c r="P509" s="154">
        <f t="shared" si="1"/>
        <v>0</v>
      </c>
      <c r="Q509" s="154">
        <v>2.594</v>
      </c>
      <c r="R509" s="154">
        <f t="shared" si="2"/>
        <v>2.594</v>
      </c>
      <c r="S509" s="154">
        <v>0</v>
      </c>
      <c r="T509" s="155">
        <f t="shared" si="3"/>
        <v>0</v>
      </c>
      <c r="U509" s="34"/>
      <c r="V509" s="34"/>
      <c r="W509" s="34"/>
      <c r="X509" s="34"/>
      <c r="Y509" s="34"/>
      <c r="Z509" s="34"/>
      <c r="AA509" s="34"/>
      <c r="AB509" s="34"/>
      <c r="AC509" s="34"/>
      <c r="AD509" s="34"/>
      <c r="AE509" s="34"/>
      <c r="AR509" s="156" t="s">
        <v>93</v>
      </c>
      <c r="AT509" s="156" t="s">
        <v>157</v>
      </c>
      <c r="AU509" s="156" t="s">
        <v>80</v>
      </c>
      <c r="AY509" s="19" t="s">
        <v>154</v>
      </c>
      <c r="BE509" s="157">
        <f t="shared" si="4"/>
        <v>0</v>
      </c>
      <c r="BF509" s="157">
        <f t="shared" si="5"/>
        <v>0</v>
      </c>
      <c r="BG509" s="157">
        <f t="shared" si="6"/>
        <v>0</v>
      </c>
      <c r="BH509" s="157">
        <f t="shared" si="7"/>
        <v>0</v>
      </c>
      <c r="BI509" s="157">
        <f t="shared" si="8"/>
        <v>0</v>
      </c>
      <c r="BJ509" s="19" t="s">
        <v>15</v>
      </c>
      <c r="BK509" s="157">
        <f t="shared" si="9"/>
        <v>0</v>
      </c>
      <c r="BL509" s="19" t="s">
        <v>93</v>
      </c>
      <c r="BM509" s="156" t="s">
        <v>782</v>
      </c>
    </row>
    <row r="510" spans="1:65" s="2" customFormat="1" ht="21.75" customHeight="1">
      <c r="A510" s="34"/>
      <c r="B510" s="144"/>
      <c r="C510" s="145" t="s">
        <v>783</v>
      </c>
      <c r="D510" s="145" t="s">
        <v>157</v>
      </c>
      <c r="E510" s="146" t="s">
        <v>784</v>
      </c>
      <c r="F510" s="147" t="s">
        <v>785</v>
      </c>
      <c r="G510" s="148" t="s">
        <v>652</v>
      </c>
      <c r="H510" s="149">
        <v>1</v>
      </c>
      <c r="I510" s="150"/>
      <c r="J510" s="151">
        <f t="shared" si="0"/>
        <v>0</v>
      </c>
      <c r="K510" s="147" t="s">
        <v>3</v>
      </c>
      <c r="L510" s="35"/>
      <c r="M510" s="152" t="s">
        <v>3</v>
      </c>
      <c r="N510" s="153" t="s">
        <v>43</v>
      </c>
      <c r="O510" s="55"/>
      <c r="P510" s="154">
        <f t="shared" si="1"/>
        <v>0</v>
      </c>
      <c r="Q510" s="154">
        <v>2.594</v>
      </c>
      <c r="R510" s="154">
        <f t="shared" si="2"/>
        <v>2.594</v>
      </c>
      <c r="S510" s="154">
        <v>0</v>
      </c>
      <c r="T510" s="155">
        <f t="shared" si="3"/>
        <v>0</v>
      </c>
      <c r="U510" s="34"/>
      <c r="V510" s="34"/>
      <c r="W510" s="34"/>
      <c r="X510" s="34"/>
      <c r="Y510" s="34"/>
      <c r="Z510" s="34"/>
      <c r="AA510" s="34"/>
      <c r="AB510" s="34"/>
      <c r="AC510" s="34"/>
      <c r="AD510" s="34"/>
      <c r="AE510" s="34"/>
      <c r="AR510" s="156" t="s">
        <v>93</v>
      </c>
      <c r="AT510" s="156" t="s">
        <v>157</v>
      </c>
      <c r="AU510" s="156" t="s">
        <v>80</v>
      </c>
      <c r="AY510" s="19" t="s">
        <v>154</v>
      </c>
      <c r="BE510" s="157">
        <f t="shared" si="4"/>
        <v>0</v>
      </c>
      <c r="BF510" s="157">
        <f t="shared" si="5"/>
        <v>0</v>
      </c>
      <c r="BG510" s="157">
        <f t="shared" si="6"/>
        <v>0</v>
      </c>
      <c r="BH510" s="157">
        <f t="shared" si="7"/>
        <v>0</v>
      </c>
      <c r="BI510" s="157">
        <f t="shared" si="8"/>
        <v>0</v>
      </c>
      <c r="BJ510" s="19" t="s">
        <v>15</v>
      </c>
      <c r="BK510" s="157">
        <f t="shared" si="9"/>
        <v>0</v>
      </c>
      <c r="BL510" s="19" t="s">
        <v>93</v>
      </c>
      <c r="BM510" s="156" t="s">
        <v>786</v>
      </c>
    </row>
    <row r="511" spans="1:65" s="2" customFormat="1" ht="21.75" customHeight="1">
      <c r="A511" s="34"/>
      <c r="B511" s="144"/>
      <c r="C511" s="145" t="s">
        <v>787</v>
      </c>
      <c r="D511" s="145" t="s">
        <v>157</v>
      </c>
      <c r="E511" s="146" t="s">
        <v>788</v>
      </c>
      <c r="F511" s="147" t="s">
        <v>789</v>
      </c>
      <c r="G511" s="148" t="s">
        <v>652</v>
      </c>
      <c r="H511" s="149">
        <v>1</v>
      </c>
      <c r="I511" s="150"/>
      <c r="J511" s="151">
        <f t="shared" si="0"/>
        <v>0</v>
      </c>
      <c r="K511" s="147" t="s">
        <v>3</v>
      </c>
      <c r="L511" s="35"/>
      <c r="M511" s="152" t="s">
        <v>3</v>
      </c>
      <c r="N511" s="153" t="s">
        <v>43</v>
      </c>
      <c r="O511" s="55"/>
      <c r="P511" s="154">
        <f t="shared" si="1"/>
        <v>0</v>
      </c>
      <c r="Q511" s="154">
        <v>2.594</v>
      </c>
      <c r="R511" s="154">
        <f t="shared" si="2"/>
        <v>2.594</v>
      </c>
      <c r="S511" s="154">
        <v>0</v>
      </c>
      <c r="T511" s="155">
        <f t="shared" si="3"/>
        <v>0</v>
      </c>
      <c r="U511" s="34"/>
      <c r="V511" s="34"/>
      <c r="W511" s="34"/>
      <c r="X511" s="34"/>
      <c r="Y511" s="34"/>
      <c r="Z511" s="34"/>
      <c r="AA511" s="34"/>
      <c r="AB511" s="34"/>
      <c r="AC511" s="34"/>
      <c r="AD511" s="34"/>
      <c r="AE511" s="34"/>
      <c r="AR511" s="156" t="s">
        <v>93</v>
      </c>
      <c r="AT511" s="156" t="s">
        <v>157</v>
      </c>
      <c r="AU511" s="156" t="s">
        <v>80</v>
      </c>
      <c r="AY511" s="19" t="s">
        <v>154</v>
      </c>
      <c r="BE511" s="157">
        <f t="shared" si="4"/>
        <v>0</v>
      </c>
      <c r="BF511" s="157">
        <f t="shared" si="5"/>
        <v>0</v>
      </c>
      <c r="BG511" s="157">
        <f t="shared" si="6"/>
        <v>0</v>
      </c>
      <c r="BH511" s="157">
        <f t="shared" si="7"/>
        <v>0</v>
      </c>
      <c r="BI511" s="157">
        <f t="shared" si="8"/>
        <v>0</v>
      </c>
      <c r="BJ511" s="19" t="s">
        <v>15</v>
      </c>
      <c r="BK511" s="157">
        <f t="shared" si="9"/>
        <v>0</v>
      </c>
      <c r="BL511" s="19" t="s">
        <v>93</v>
      </c>
      <c r="BM511" s="156" t="s">
        <v>790</v>
      </c>
    </row>
    <row r="512" spans="1:65" s="2" customFormat="1" ht="24.15" customHeight="1">
      <c r="A512" s="34"/>
      <c r="B512" s="144"/>
      <c r="C512" s="145" t="s">
        <v>791</v>
      </c>
      <c r="D512" s="145" t="s">
        <v>157</v>
      </c>
      <c r="E512" s="146" t="s">
        <v>792</v>
      </c>
      <c r="F512" s="147" t="s">
        <v>793</v>
      </c>
      <c r="G512" s="148" t="s">
        <v>652</v>
      </c>
      <c r="H512" s="149">
        <v>1</v>
      </c>
      <c r="I512" s="150"/>
      <c r="J512" s="151">
        <f t="shared" si="0"/>
        <v>0</v>
      </c>
      <c r="K512" s="147" t="s">
        <v>3</v>
      </c>
      <c r="L512" s="35"/>
      <c r="M512" s="152" t="s">
        <v>3</v>
      </c>
      <c r="N512" s="153" t="s">
        <v>43</v>
      </c>
      <c r="O512" s="55"/>
      <c r="P512" s="154">
        <f t="shared" si="1"/>
        <v>0</v>
      </c>
      <c r="Q512" s="154">
        <v>2.594</v>
      </c>
      <c r="R512" s="154">
        <f t="shared" si="2"/>
        <v>2.594</v>
      </c>
      <c r="S512" s="154">
        <v>0</v>
      </c>
      <c r="T512" s="155">
        <f t="shared" si="3"/>
        <v>0</v>
      </c>
      <c r="U512" s="34"/>
      <c r="V512" s="34"/>
      <c r="W512" s="34"/>
      <c r="X512" s="34"/>
      <c r="Y512" s="34"/>
      <c r="Z512" s="34"/>
      <c r="AA512" s="34"/>
      <c r="AB512" s="34"/>
      <c r="AC512" s="34"/>
      <c r="AD512" s="34"/>
      <c r="AE512" s="34"/>
      <c r="AR512" s="156" t="s">
        <v>93</v>
      </c>
      <c r="AT512" s="156" t="s">
        <v>157</v>
      </c>
      <c r="AU512" s="156" t="s">
        <v>80</v>
      </c>
      <c r="AY512" s="19" t="s">
        <v>154</v>
      </c>
      <c r="BE512" s="157">
        <f t="shared" si="4"/>
        <v>0</v>
      </c>
      <c r="BF512" s="157">
        <f t="shared" si="5"/>
        <v>0</v>
      </c>
      <c r="BG512" s="157">
        <f t="shared" si="6"/>
        <v>0</v>
      </c>
      <c r="BH512" s="157">
        <f t="shared" si="7"/>
        <v>0</v>
      </c>
      <c r="BI512" s="157">
        <f t="shared" si="8"/>
        <v>0</v>
      </c>
      <c r="BJ512" s="19" t="s">
        <v>15</v>
      </c>
      <c r="BK512" s="157">
        <f t="shared" si="9"/>
        <v>0</v>
      </c>
      <c r="BL512" s="19" t="s">
        <v>93</v>
      </c>
      <c r="BM512" s="156" t="s">
        <v>794</v>
      </c>
    </row>
    <row r="513" spans="1:65" s="2" customFormat="1" ht="24.15" customHeight="1">
      <c r="A513" s="34"/>
      <c r="B513" s="144"/>
      <c r="C513" s="145" t="s">
        <v>795</v>
      </c>
      <c r="D513" s="145" t="s">
        <v>157</v>
      </c>
      <c r="E513" s="146" t="s">
        <v>796</v>
      </c>
      <c r="F513" s="147" t="s">
        <v>797</v>
      </c>
      <c r="G513" s="148" t="s">
        <v>652</v>
      </c>
      <c r="H513" s="149">
        <v>1</v>
      </c>
      <c r="I513" s="150"/>
      <c r="J513" s="151">
        <f t="shared" si="0"/>
        <v>0</v>
      </c>
      <c r="K513" s="147" t="s">
        <v>3</v>
      </c>
      <c r="L513" s="35"/>
      <c r="M513" s="152" t="s">
        <v>3</v>
      </c>
      <c r="N513" s="153" t="s">
        <v>43</v>
      </c>
      <c r="O513" s="55"/>
      <c r="P513" s="154">
        <f t="shared" si="1"/>
        <v>0</v>
      </c>
      <c r="Q513" s="154">
        <v>1.398</v>
      </c>
      <c r="R513" s="154">
        <f t="shared" si="2"/>
        <v>1.398</v>
      </c>
      <c r="S513" s="154">
        <v>0</v>
      </c>
      <c r="T513" s="155">
        <f t="shared" si="3"/>
        <v>0</v>
      </c>
      <c r="U513" s="34"/>
      <c r="V513" s="34"/>
      <c r="W513" s="34"/>
      <c r="X513" s="34"/>
      <c r="Y513" s="34"/>
      <c r="Z513" s="34"/>
      <c r="AA513" s="34"/>
      <c r="AB513" s="34"/>
      <c r="AC513" s="34"/>
      <c r="AD513" s="34"/>
      <c r="AE513" s="34"/>
      <c r="AR513" s="156" t="s">
        <v>93</v>
      </c>
      <c r="AT513" s="156" t="s">
        <v>157</v>
      </c>
      <c r="AU513" s="156" t="s">
        <v>80</v>
      </c>
      <c r="AY513" s="19" t="s">
        <v>154</v>
      </c>
      <c r="BE513" s="157">
        <f t="shared" si="4"/>
        <v>0</v>
      </c>
      <c r="BF513" s="157">
        <f t="shared" si="5"/>
        <v>0</v>
      </c>
      <c r="BG513" s="157">
        <f t="shared" si="6"/>
        <v>0</v>
      </c>
      <c r="BH513" s="157">
        <f t="shared" si="7"/>
        <v>0</v>
      </c>
      <c r="BI513" s="157">
        <f t="shared" si="8"/>
        <v>0</v>
      </c>
      <c r="BJ513" s="19" t="s">
        <v>15</v>
      </c>
      <c r="BK513" s="157">
        <f t="shared" si="9"/>
        <v>0</v>
      </c>
      <c r="BL513" s="19" t="s">
        <v>93</v>
      </c>
      <c r="BM513" s="156" t="s">
        <v>798</v>
      </c>
    </row>
    <row r="514" spans="1:65" s="2" customFormat="1" ht="24.15" customHeight="1">
      <c r="A514" s="34"/>
      <c r="B514" s="144"/>
      <c r="C514" s="145" t="s">
        <v>799</v>
      </c>
      <c r="D514" s="145" t="s">
        <v>157</v>
      </c>
      <c r="E514" s="146" t="s">
        <v>800</v>
      </c>
      <c r="F514" s="147" t="s">
        <v>801</v>
      </c>
      <c r="G514" s="148" t="s">
        <v>652</v>
      </c>
      <c r="H514" s="149">
        <v>1</v>
      </c>
      <c r="I514" s="150"/>
      <c r="J514" s="151">
        <f t="shared" si="0"/>
        <v>0</v>
      </c>
      <c r="K514" s="147" t="s">
        <v>3</v>
      </c>
      <c r="L514" s="35"/>
      <c r="M514" s="152" t="s">
        <v>3</v>
      </c>
      <c r="N514" s="153" t="s">
        <v>43</v>
      </c>
      <c r="O514" s="55"/>
      <c r="P514" s="154">
        <f t="shared" si="1"/>
        <v>0</v>
      </c>
      <c r="Q514" s="154">
        <v>1.398</v>
      </c>
      <c r="R514" s="154">
        <f t="shared" si="2"/>
        <v>1.398</v>
      </c>
      <c r="S514" s="154">
        <v>0</v>
      </c>
      <c r="T514" s="155">
        <f t="shared" si="3"/>
        <v>0</v>
      </c>
      <c r="U514" s="34"/>
      <c r="V514" s="34"/>
      <c r="W514" s="34"/>
      <c r="X514" s="34"/>
      <c r="Y514" s="34"/>
      <c r="Z514" s="34"/>
      <c r="AA514" s="34"/>
      <c r="AB514" s="34"/>
      <c r="AC514" s="34"/>
      <c r="AD514" s="34"/>
      <c r="AE514" s="34"/>
      <c r="AR514" s="156" t="s">
        <v>93</v>
      </c>
      <c r="AT514" s="156" t="s">
        <v>157</v>
      </c>
      <c r="AU514" s="156" t="s">
        <v>80</v>
      </c>
      <c r="AY514" s="19" t="s">
        <v>154</v>
      </c>
      <c r="BE514" s="157">
        <f t="shared" si="4"/>
        <v>0</v>
      </c>
      <c r="BF514" s="157">
        <f t="shared" si="5"/>
        <v>0</v>
      </c>
      <c r="BG514" s="157">
        <f t="shared" si="6"/>
        <v>0</v>
      </c>
      <c r="BH514" s="157">
        <f t="shared" si="7"/>
        <v>0</v>
      </c>
      <c r="BI514" s="157">
        <f t="shared" si="8"/>
        <v>0</v>
      </c>
      <c r="BJ514" s="19" t="s">
        <v>15</v>
      </c>
      <c r="BK514" s="157">
        <f t="shared" si="9"/>
        <v>0</v>
      </c>
      <c r="BL514" s="19" t="s">
        <v>93</v>
      </c>
      <c r="BM514" s="156" t="s">
        <v>802</v>
      </c>
    </row>
    <row r="515" spans="1:65" s="2" customFormat="1" ht="24.15" customHeight="1">
      <c r="A515" s="34"/>
      <c r="B515" s="144"/>
      <c r="C515" s="145" t="s">
        <v>803</v>
      </c>
      <c r="D515" s="145" t="s">
        <v>157</v>
      </c>
      <c r="E515" s="146" t="s">
        <v>804</v>
      </c>
      <c r="F515" s="147" t="s">
        <v>805</v>
      </c>
      <c r="G515" s="148" t="s">
        <v>652</v>
      </c>
      <c r="H515" s="149">
        <v>1</v>
      </c>
      <c r="I515" s="150"/>
      <c r="J515" s="151">
        <f t="shared" si="0"/>
        <v>0</v>
      </c>
      <c r="K515" s="147" t="s">
        <v>3</v>
      </c>
      <c r="L515" s="35"/>
      <c r="M515" s="152" t="s">
        <v>3</v>
      </c>
      <c r="N515" s="153" t="s">
        <v>43</v>
      </c>
      <c r="O515" s="55"/>
      <c r="P515" s="154">
        <f t="shared" si="1"/>
        <v>0</v>
      </c>
      <c r="Q515" s="154">
        <v>1.398</v>
      </c>
      <c r="R515" s="154">
        <f t="shared" si="2"/>
        <v>1.398</v>
      </c>
      <c r="S515" s="154">
        <v>0</v>
      </c>
      <c r="T515" s="155">
        <f t="shared" si="3"/>
        <v>0</v>
      </c>
      <c r="U515" s="34"/>
      <c r="V515" s="34"/>
      <c r="W515" s="34"/>
      <c r="X515" s="34"/>
      <c r="Y515" s="34"/>
      <c r="Z515" s="34"/>
      <c r="AA515" s="34"/>
      <c r="AB515" s="34"/>
      <c r="AC515" s="34"/>
      <c r="AD515" s="34"/>
      <c r="AE515" s="34"/>
      <c r="AR515" s="156" t="s">
        <v>93</v>
      </c>
      <c r="AT515" s="156" t="s">
        <v>157</v>
      </c>
      <c r="AU515" s="156" t="s">
        <v>80</v>
      </c>
      <c r="AY515" s="19" t="s">
        <v>154</v>
      </c>
      <c r="BE515" s="157">
        <f t="shared" si="4"/>
        <v>0</v>
      </c>
      <c r="BF515" s="157">
        <f t="shared" si="5"/>
        <v>0</v>
      </c>
      <c r="BG515" s="157">
        <f t="shared" si="6"/>
        <v>0</v>
      </c>
      <c r="BH515" s="157">
        <f t="shared" si="7"/>
        <v>0</v>
      </c>
      <c r="BI515" s="157">
        <f t="shared" si="8"/>
        <v>0</v>
      </c>
      <c r="BJ515" s="19" t="s">
        <v>15</v>
      </c>
      <c r="BK515" s="157">
        <f t="shared" si="9"/>
        <v>0</v>
      </c>
      <c r="BL515" s="19" t="s">
        <v>93</v>
      </c>
      <c r="BM515" s="156" t="s">
        <v>806</v>
      </c>
    </row>
    <row r="516" spans="1:65" s="2" customFormat="1" ht="24.15" customHeight="1">
      <c r="A516" s="34"/>
      <c r="B516" s="144"/>
      <c r="C516" s="145" t="s">
        <v>807</v>
      </c>
      <c r="D516" s="145" t="s">
        <v>157</v>
      </c>
      <c r="E516" s="146" t="s">
        <v>808</v>
      </c>
      <c r="F516" s="147" t="s">
        <v>809</v>
      </c>
      <c r="G516" s="148" t="s">
        <v>652</v>
      </c>
      <c r="H516" s="149">
        <v>1</v>
      </c>
      <c r="I516" s="150"/>
      <c r="J516" s="151">
        <f t="shared" si="0"/>
        <v>0</v>
      </c>
      <c r="K516" s="147" t="s">
        <v>3</v>
      </c>
      <c r="L516" s="35"/>
      <c r="M516" s="152" t="s">
        <v>3</v>
      </c>
      <c r="N516" s="153" t="s">
        <v>43</v>
      </c>
      <c r="O516" s="55"/>
      <c r="P516" s="154">
        <f t="shared" si="1"/>
        <v>0</v>
      </c>
      <c r="Q516" s="154">
        <v>1.398</v>
      </c>
      <c r="R516" s="154">
        <f t="shared" si="2"/>
        <v>1.398</v>
      </c>
      <c r="S516" s="154">
        <v>0</v>
      </c>
      <c r="T516" s="155">
        <f t="shared" si="3"/>
        <v>0</v>
      </c>
      <c r="U516" s="34"/>
      <c r="V516" s="34"/>
      <c r="W516" s="34"/>
      <c r="X516" s="34"/>
      <c r="Y516" s="34"/>
      <c r="Z516" s="34"/>
      <c r="AA516" s="34"/>
      <c r="AB516" s="34"/>
      <c r="AC516" s="34"/>
      <c r="AD516" s="34"/>
      <c r="AE516" s="34"/>
      <c r="AR516" s="156" t="s">
        <v>93</v>
      </c>
      <c r="AT516" s="156" t="s">
        <v>157</v>
      </c>
      <c r="AU516" s="156" t="s">
        <v>80</v>
      </c>
      <c r="AY516" s="19" t="s">
        <v>154</v>
      </c>
      <c r="BE516" s="157">
        <f t="shared" si="4"/>
        <v>0</v>
      </c>
      <c r="BF516" s="157">
        <f t="shared" si="5"/>
        <v>0</v>
      </c>
      <c r="BG516" s="157">
        <f t="shared" si="6"/>
        <v>0</v>
      </c>
      <c r="BH516" s="157">
        <f t="shared" si="7"/>
        <v>0</v>
      </c>
      <c r="BI516" s="157">
        <f t="shared" si="8"/>
        <v>0</v>
      </c>
      <c r="BJ516" s="19" t="s">
        <v>15</v>
      </c>
      <c r="BK516" s="157">
        <f t="shared" si="9"/>
        <v>0</v>
      </c>
      <c r="BL516" s="19" t="s">
        <v>93</v>
      </c>
      <c r="BM516" s="156" t="s">
        <v>810</v>
      </c>
    </row>
    <row r="517" spans="1:65" s="2" customFormat="1" ht="24.15" customHeight="1">
      <c r="A517" s="34"/>
      <c r="B517" s="144"/>
      <c r="C517" s="145" t="s">
        <v>811</v>
      </c>
      <c r="D517" s="145" t="s">
        <v>157</v>
      </c>
      <c r="E517" s="146" t="s">
        <v>812</v>
      </c>
      <c r="F517" s="147" t="s">
        <v>813</v>
      </c>
      <c r="G517" s="148" t="s">
        <v>652</v>
      </c>
      <c r="H517" s="149">
        <v>1</v>
      </c>
      <c r="I517" s="150"/>
      <c r="J517" s="151">
        <f t="shared" si="0"/>
        <v>0</v>
      </c>
      <c r="K517" s="147" t="s">
        <v>3</v>
      </c>
      <c r="L517" s="35"/>
      <c r="M517" s="152" t="s">
        <v>3</v>
      </c>
      <c r="N517" s="153" t="s">
        <v>43</v>
      </c>
      <c r="O517" s="55"/>
      <c r="P517" s="154">
        <f t="shared" si="1"/>
        <v>0</v>
      </c>
      <c r="Q517" s="154">
        <v>1.398</v>
      </c>
      <c r="R517" s="154">
        <f t="shared" si="2"/>
        <v>1.398</v>
      </c>
      <c r="S517" s="154">
        <v>0</v>
      </c>
      <c r="T517" s="155">
        <f t="shared" si="3"/>
        <v>0</v>
      </c>
      <c r="U517" s="34"/>
      <c r="V517" s="34"/>
      <c r="W517" s="34"/>
      <c r="X517" s="34"/>
      <c r="Y517" s="34"/>
      <c r="Z517" s="34"/>
      <c r="AA517" s="34"/>
      <c r="AB517" s="34"/>
      <c r="AC517" s="34"/>
      <c r="AD517" s="34"/>
      <c r="AE517" s="34"/>
      <c r="AR517" s="156" t="s">
        <v>93</v>
      </c>
      <c r="AT517" s="156" t="s">
        <v>157</v>
      </c>
      <c r="AU517" s="156" t="s">
        <v>80</v>
      </c>
      <c r="AY517" s="19" t="s">
        <v>154</v>
      </c>
      <c r="BE517" s="157">
        <f t="shared" si="4"/>
        <v>0</v>
      </c>
      <c r="BF517" s="157">
        <f t="shared" si="5"/>
        <v>0</v>
      </c>
      <c r="BG517" s="157">
        <f t="shared" si="6"/>
        <v>0</v>
      </c>
      <c r="BH517" s="157">
        <f t="shared" si="7"/>
        <v>0</v>
      </c>
      <c r="BI517" s="157">
        <f t="shared" si="8"/>
        <v>0</v>
      </c>
      <c r="BJ517" s="19" t="s">
        <v>15</v>
      </c>
      <c r="BK517" s="157">
        <f t="shared" si="9"/>
        <v>0</v>
      </c>
      <c r="BL517" s="19" t="s">
        <v>93</v>
      </c>
      <c r="BM517" s="156" t="s">
        <v>814</v>
      </c>
    </row>
    <row r="518" spans="1:65" s="2" customFormat="1" ht="24.15" customHeight="1">
      <c r="A518" s="34"/>
      <c r="B518" s="144"/>
      <c r="C518" s="145" t="s">
        <v>815</v>
      </c>
      <c r="D518" s="145" t="s">
        <v>157</v>
      </c>
      <c r="E518" s="146" t="s">
        <v>816</v>
      </c>
      <c r="F518" s="147" t="s">
        <v>817</v>
      </c>
      <c r="G518" s="148" t="s">
        <v>652</v>
      </c>
      <c r="H518" s="149">
        <v>1</v>
      </c>
      <c r="I518" s="150"/>
      <c r="J518" s="151">
        <f t="shared" si="0"/>
        <v>0</v>
      </c>
      <c r="K518" s="147" t="s">
        <v>3</v>
      </c>
      <c r="L518" s="35"/>
      <c r="M518" s="152" t="s">
        <v>3</v>
      </c>
      <c r="N518" s="153" t="s">
        <v>43</v>
      </c>
      <c r="O518" s="55"/>
      <c r="P518" s="154">
        <f t="shared" si="1"/>
        <v>0</v>
      </c>
      <c r="Q518" s="154">
        <v>1.52</v>
      </c>
      <c r="R518" s="154">
        <f t="shared" si="2"/>
        <v>1.52</v>
      </c>
      <c r="S518" s="154">
        <v>0</v>
      </c>
      <c r="T518" s="155">
        <f t="shared" si="3"/>
        <v>0</v>
      </c>
      <c r="U518" s="34"/>
      <c r="V518" s="34"/>
      <c r="W518" s="34"/>
      <c r="X518" s="34"/>
      <c r="Y518" s="34"/>
      <c r="Z518" s="34"/>
      <c r="AA518" s="34"/>
      <c r="AB518" s="34"/>
      <c r="AC518" s="34"/>
      <c r="AD518" s="34"/>
      <c r="AE518" s="34"/>
      <c r="AR518" s="156" t="s">
        <v>93</v>
      </c>
      <c r="AT518" s="156" t="s">
        <v>157</v>
      </c>
      <c r="AU518" s="156" t="s">
        <v>80</v>
      </c>
      <c r="AY518" s="19" t="s">
        <v>154</v>
      </c>
      <c r="BE518" s="157">
        <f t="shared" si="4"/>
        <v>0</v>
      </c>
      <c r="BF518" s="157">
        <f t="shared" si="5"/>
        <v>0</v>
      </c>
      <c r="BG518" s="157">
        <f t="shared" si="6"/>
        <v>0</v>
      </c>
      <c r="BH518" s="157">
        <f t="shared" si="7"/>
        <v>0</v>
      </c>
      <c r="BI518" s="157">
        <f t="shared" si="8"/>
        <v>0</v>
      </c>
      <c r="BJ518" s="19" t="s">
        <v>15</v>
      </c>
      <c r="BK518" s="157">
        <f t="shared" si="9"/>
        <v>0</v>
      </c>
      <c r="BL518" s="19" t="s">
        <v>93</v>
      </c>
      <c r="BM518" s="156" t="s">
        <v>818</v>
      </c>
    </row>
    <row r="519" spans="1:65" s="2" customFormat="1" ht="24.15" customHeight="1">
      <c r="A519" s="34"/>
      <c r="B519" s="144"/>
      <c r="C519" s="145" t="s">
        <v>819</v>
      </c>
      <c r="D519" s="145" t="s">
        <v>157</v>
      </c>
      <c r="E519" s="146" t="s">
        <v>820</v>
      </c>
      <c r="F519" s="147" t="s">
        <v>821</v>
      </c>
      <c r="G519" s="148" t="s">
        <v>652</v>
      </c>
      <c r="H519" s="149">
        <v>1</v>
      </c>
      <c r="I519" s="150"/>
      <c r="J519" s="151">
        <f t="shared" si="0"/>
        <v>0</v>
      </c>
      <c r="K519" s="147" t="s">
        <v>3</v>
      </c>
      <c r="L519" s="35"/>
      <c r="M519" s="152" t="s">
        <v>3</v>
      </c>
      <c r="N519" s="153" t="s">
        <v>43</v>
      </c>
      <c r="O519" s="55"/>
      <c r="P519" s="154">
        <f t="shared" si="1"/>
        <v>0</v>
      </c>
      <c r="Q519" s="154">
        <v>1.52</v>
      </c>
      <c r="R519" s="154">
        <f t="shared" si="2"/>
        <v>1.52</v>
      </c>
      <c r="S519" s="154">
        <v>0</v>
      </c>
      <c r="T519" s="155">
        <f t="shared" si="3"/>
        <v>0</v>
      </c>
      <c r="U519" s="34"/>
      <c r="V519" s="34"/>
      <c r="W519" s="34"/>
      <c r="X519" s="34"/>
      <c r="Y519" s="34"/>
      <c r="Z519" s="34"/>
      <c r="AA519" s="34"/>
      <c r="AB519" s="34"/>
      <c r="AC519" s="34"/>
      <c r="AD519" s="34"/>
      <c r="AE519" s="34"/>
      <c r="AR519" s="156" t="s">
        <v>93</v>
      </c>
      <c r="AT519" s="156" t="s">
        <v>157</v>
      </c>
      <c r="AU519" s="156" t="s">
        <v>80</v>
      </c>
      <c r="AY519" s="19" t="s">
        <v>154</v>
      </c>
      <c r="BE519" s="157">
        <f t="shared" si="4"/>
        <v>0</v>
      </c>
      <c r="BF519" s="157">
        <f t="shared" si="5"/>
        <v>0</v>
      </c>
      <c r="BG519" s="157">
        <f t="shared" si="6"/>
        <v>0</v>
      </c>
      <c r="BH519" s="157">
        <f t="shared" si="7"/>
        <v>0</v>
      </c>
      <c r="BI519" s="157">
        <f t="shared" si="8"/>
        <v>0</v>
      </c>
      <c r="BJ519" s="19" t="s">
        <v>15</v>
      </c>
      <c r="BK519" s="157">
        <f t="shared" si="9"/>
        <v>0</v>
      </c>
      <c r="BL519" s="19" t="s">
        <v>93</v>
      </c>
      <c r="BM519" s="156" t="s">
        <v>822</v>
      </c>
    </row>
    <row r="520" spans="1:65" s="2" customFormat="1" ht="24.15" customHeight="1">
      <c r="A520" s="34"/>
      <c r="B520" s="144"/>
      <c r="C520" s="145" t="s">
        <v>823</v>
      </c>
      <c r="D520" s="145" t="s">
        <v>157</v>
      </c>
      <c r="E520" s="146" t="s">
        <v>824</v>
      </c>
      <c r="F520" s="147" t="s">
        <v>825</v>
      </c>
      <c r="G520" s="148" t="s">
        <v>652</v>
      </c>
      <c r="H520" s="149">
        <v>1</v>
      </c>
      <c r="I520" s="150"/>
      <c r="J520" s="151">
        <f t="shared" si="0"/>
        <v>0</v>
      </c>
      <c r="K520" s="147" t="s">
        <v>3</v>
      </c>
      <c r="L520" s="35"/>
      <c r="M520" s="152" t="s">
        <v>3</v>
      </c>
      <c r="N520" s="153" t="s">
        <v>43</v>
      </c>
      <c r="O520" s="55"/>
      <c r="P520" s="154">
        <f t="shared" si="1"/>
        <v>0</v>
      </c>
      <c r="Q520" s="154">
        <v>1.52</v>
      </c>
      <c r="R520" s="154">
        <f t="shared" si="2"/>
        <v>1.52</v>
      </c>
      <c r="S520" s="154">
        <v>0</v>
      </c>
      <c r="T520" s="155">
        <f t="shared" si="3"/>
        <v>0</v>
      </c>
      <c r="U520" s="34"/>
      <c r="V520" s="34"/>
      <c r="W520" s="34"/>
      <c r="X520" s="34"/>
      <c r="Y520" s="34"/>
      <c r="Z520" s="34"/>
      <c r="AA520" s="34"/>
      <c r="AB520" s="34"/>
      <c r="AC520" s="34"/>
      <c r="AD520" s="34"/>
      <c r="AE520" s="34"/>
      <c r="AR520" s="156" t="s">
        <v>93</v>
      </c>
      <c r="AT520" s="156" t="s">
        <v>157</v>
      </c>
      <c r="AU520" s="156" t="s">
        <v>80</v>
      </c>
      <c r="AY520" s="19" t="s">
        <v>154</v>
      </c>
      <c r="BE520" s="157">
        <f t="shared" si="4"/>
        <v>0</v>
      </c>
      <c r="BF520" s="157">
        <f t="shared" si="5"/>
        <v>0</v>
      </c>
      <c r="BG520" s="157">
        <f t="shared" si="6"/>
        <v>0</v>
      </c>
      <c r="BH520" s="157">
        <f t="shared" si="7"/>
        <v>0</v>
      </c>
      <c r="BI520" s="157">
        <f t="shared" si="8"/>
        <v>0</v>
      </c>
      <c r="BJ520" s="19" t="s">
        <v>15</v>
      </c>
      <c r="BK520" s="157">
        <f t="shared" si="9"/>
        <v>0</v>
      </c>
      <c r="BL520" s="19" t="s">
        <v>93</v>
      </c>
      <c r="BM520" s="156" t="s">
        <v>826</v>
      </c>
    </row>
    <row r="521" spans="1:65" s="2" customFormat="1" ht="24.15" customHeight="1">
      <c r="A521" s="34"/>
      <c r="B521" s="144"/>
      <c r="C521" s="145" t="s">
        <v>827</v>
      </c>
      <c r="D521" s="145" t="s">
        <v>157</v>
      </c>
      <c r="E521" s="146" t="s">
        <v>828</v>
      </c>
      <c r="F521" s="147" t="s">
        <v>829</v>
      </c>
      <c r="G521" s="148" t="s">
        <v>652</v>
      </c>
      <c r="H521" s="149">
        <v>1</v>
      </c>
      <c r="I521" s="150"/>
      <c r="J521" s="151">
        <f t="shared" si="0"/>
        <v>0</v>
      </c>
      <c r="K521" s="147" t="s">
        <v>3</v>
      </c>
      <c r="L521" s="35"/>
      <c r="M521" s="152" t="s">
        <v>3</v>
      </c>
      <c r="N521" s="153" t="s">
        <v>43</v>
      </c>
      <c r="O521" s="55"/>
      <c r="P521" s="154">
        <f t="shared" si="1"/>
        <v>0</v>
      </c>
      <c r="Q521" s="154">
        <v>1.52</v>
      </c>
      <c r="R521" s="154">
        <f t="shared" si="2"/>
        <v>1.52</v>
      </c>
      <c r="S521" s="154">
        <v>0</v>
      </c>
      <c r="T521" s="155">
        <f t="shared" si="3"/>
        <v>0</v>
      </c>
      <c r="U521" s="34"/>
      <c r="V521" s="34"/>
      <c r="W521" s="34"/>
      <c r="X521" s="34"/>
      <c r="Y521" s="34"/>
      <c r="Z521" s="34"/>
      <c r="AA521" s="34"/>
      <c r="AB521" s="34"/>
      <c r="AC521" s="34"/>
      <c r="AD521" s="34"/>
      <c r="AE521" s="34"/>
      <c r="AR521" s="156" t="s">
        <v>93</v>
      </c>
      <c r="AT521" s="156" t="s">
        <v>157</v>
      </c>
      <c r="AU521" s="156" t="s">
        <v>80</v>
      </c>
      <c r="AY521" s="19" t="s">
        <v>154</v>
      </c>
      <c r="BE521" s="157">
        <f t="shared" si="4"/>
        <v>0</v>
      </c>
      <c r="BF521" s="157">
        <f t="shared" si="5"/>
        <v>0</v>
      </c>
      <c r="BG521" s="157">
        <f t="shared" si="6"/>
        <v>0</v>
      </c>
      <c r="BH521" s="157">
        <f t="shared" si="7"/>
        <v>0</v>
      </c>
      <c r="BI521" s="157">
        <f t="shared" si="8"/>
        <v>0</v>
      </c>
      <c r="BJ521" s="19" t="s">
        <v>15</v>
      </c>
      <c r="BK521" s="157">
        <f t="shared" si="9"/>
        <v>0</v>
      </c>
      <c r="BL521" s="19" t="s">
        <v>93</v>
      </c>
      <c r="BM521" s="156" t="s">
        <v>830</v>
      </c>
    </row>
    <row r="522" spans="1:65" s="2" customFormat="1" ht="24.15" customHeight="1">
      <c r="A522" s="34"/>
      <c r="B522" s="144"/>
      <c r="C522" s="145" t="s">
        <v>831</v>
      </c>
      <c r="D522" s="145" t="s">
        <v>157</v>
      </c>
      <c r="E522" s="146" t="s">
        <v>832</v>
      </c>
      <c r="F522" s="147" t="s">
        <v>833</v>
      </c>
      <c r="G522" s="148" t="s">
        <v>652</v>
      </c>
      <c r="H522" s="149">
        <v>1</v>
      </c>
      <c r="I522" s="150"/>
      <c r="J522" s="151">
        <f t="shared" si="0"/>
        <v>0</v>
      </c>
      <c r="K522" s="147" t="s">
        <v>3</v>
      </c>
      <c r="L522" s="35"/>
      <c r="M522" s="152" t="s">
        <v>3</v>
      </c>
      <c r="N522" s="153" t="s">
        <v>43</v>
      </c>
      <c r="O522" s="55"/>
      <c r="P522" s="154">
        <f t="shared" si="1"/>
        <v>0</v>
      </c>
      <c r="Q522" s="154">
        <v>1.52</v>
      </c>
      <c r="R522" s="154">
        <f t="shared" si="2"/>
        <v>1.52</v>
      </c>
      <c r="S522" s="154">
        <v>0</v>
      </c>
      <c r="T522" s="155">
        <f t="shared" si="3"/>
        <v>0</v>
      </c>
      <c r="U522" s="34"/>
      <c r="V522" s="34"/>
      <c r="W522" s="34"/>
      <c r="X522" s="34"/>
      <c r="Y522" s="34"/>
      <c r="Z522" s="34"/>
      <c r="AA522" s="34"/>
      <c r="AB522" s="34"/>
      <c r="AC522" s="34"/>
      <c r="AD522" s="34"/>
      <c r="AE522" s="34"/>
      <c r="AR522" s="156" t="s">
        <v>93</v>
      </c>
      <c r="AT522" s="156" t="s">
        <v>157</v>
      </c>
      <c r="AU522" s="156" t="s">
        <v>80</v>
      </c>
      <c r="AY522" s="19" t="s">
        <v>154</v>
      </c>
      <c r="BE522" s="157">
        <f t="shared" si="4"/>
        <v>0</v>
      </c>
      <c r="BF522" s="157">
        <f t="shared" si="5"/>
        <v>0</v>
      </c>
      <c r="BG522" s="157">
        <f t="shared" si="6"/>
        <v>0</v>
      </c>
      <c r="BH522" s="157">
        <f t="shared" si="7"/>
        <v>0</v>
      </c>
      <c r="BI522" s="157">
        <f t="shared" si="8"/>
        <v>0</v>
      </c>
      <c r="BJ522" s="19" t="s">
        <v>15</v>
      </c>
      <c r="BK522" s="157">
        <f t="shared" si="9"/>
        <v>0</v>
      </c>
      <c r="BL522" s="19" t="s">
        <v>93</v>
      </c>
      <c r="BM522" s="156" t="s">
        <v>834</v>
      </c>
    </row>
    <row r="523" spans="1:65" s="2" customFormat="1" ht="24.15" customHeight="1">
      <c r="A523" s="34"/>
      <c r="B523" s="144"/>
      <c r="C523" s="145" t="s">
        <v>835</v>
      </c>
      <c r="D523" s="145" t="s">
        <v>157</v>
      </c>
      <c r="E523" s="146" t="s">
        <v>836</v>
      </c>
      <c r="F523" s="147" t="s">
        <v>837</v>
      </c>
      <c r="G523" s="148" t="s">
        <v>652</v>
      </c>
      <c r="H523" s="149">
        <v>1</v>
      </c>
      <c r="I523" s="150"/>
      <c r="J523" s="151">
        <f t="shared" si="0"/>
        <v>0</v>
      </c>
      <c r="K523" s="147" t="s">
        <v>3</v>
      </c>
      <c r="L523" s="35"/>
      <c r="M523" s="152" t="s">
        <v>3</v>
      </c>
      <c r="N523" s="153" t="s">
        <v>43</v>
      </c>
      <c r="O523" s="55"/>
      <c r="P523" s="154">
        <f t="shared" si="1"/>
        <v>0</v>
      </c>
      <c r="Q523" s="154">
        <v>1.28</v>
      </c>
      <c r="R523" s="154">
        <f t="shared" si="2"/>
        <v>1.28</v>
      </c>
      <c r="S523" s="154">
        <v>0</v>
      </c>
      <c r="T523" s="155">
        <f t="shared" si="3"/>
        <v>0</v>
      </c>
      <c r="U523" s="34"/>
      <c r="V523" s="34"/>
      <c r="W523" s="34"/>
      <c r="X523" s="34"/>
      <c r="Y523" s="34"/>
      <c r="Z523" s="34"/>
      <c r="AA523" s="34"/>
      <c r="AB523" s="34"/>
      <c r="AC523" s="34"/>
      <c r="AD523" s="34"/>
      <c r="AE523" s="34"/>
      <c r="AR523" s="156" t="s">
        <v>93</v>
      </c>
      <c r="AT523" s="156" t="s">
        <v>157</v>
      </c>
      <c r="AU523" s="156" t="s">
        <v>80</v>
      </c>
      <c r="AY523" s="19" t="s">
        <v>154</v>
      </c>
      <c r="BE523" s="157">
        <f t="shared" si="4"/>
        <v>0</v>
      </c>
      <c r="BF523" s="157">
        <f t="shared" si="5"/>
        <v>0</v>
      </c>
      <c r="BG523" s="157">
        <f t="shared" si="6"/>
        <v>0</v>
      </c>
      <c r="BH523" s="157">
        <f t="shared" si="7"/>
        <v>0</v>
      </c>
      <c r="BI523" s="157">
        <f t="shared" si="8"/>
        <v>0</v>
      </c>
      <c r="BJ523" s="19" t="s">
        <v>15</v>
      </c>
      <c r="BK523" s="157">
        <f t="shared" si="9"/>
        <v>0</v>
      </c>
      <c r="BL523" s="19" t="s">
        <v>93</v>
      </c>
      <c r="BM523" s="156" t="s">
        <v>838</v>
      </c>
    </row>
    <row r="524" spans="1:65" s="2" customFormat="1" ht="24.15" customHeight="1">
      <c r="A524" s="34"/>
      <c r="B524" s="144"/>
      <c r="C524" s="145" t="s">
        <v>839</v>
      </c>
      <c r="D524" s="145" t="s">
        <v>157</v>
      </c>
      <c r="E524" s="146" t="s">
        <v>840</v>
      </c>
      <c r="F524" s="147" t="s">
        <v>841</v>
      </c>
      <c r="G524" s="148" t="s">
        <v>652</v>
      </c>
      <c r="H524" s="149">
        <v>1</v>
      </c>
      <c r="I524" s="150"/>
      <c r="J524" s="151">
        <f t="shared" si="0"/>
        <v>0</v>
      </c>
      <c r="K524" s="147" t="s">
        <v>3</v>
      </c>
      <c r="L524" s="35"/>
      <c r="M524" s="152" t="s">
        <v>3</v>
      </c>
      <c r="N524" s="153" t="s">
        <v>43</v>
      </c>
      <c r="O524" s="55"/>
      <c r="P524" s="154">
        <f t="shared" si="1"/>
        <v>0</v>
      </c>
      <c r="Q524" s="154">
        <v>1.28</v>
      </c>
      <c r="R524" s="154">
        <f t="shared" si="2"/>
        <v>1.28</v>
      </c>
      <c r="S524" s="154">
        <v>0</v>
      </c>
      <c r="T524" s="155">
        <f t="shared" si="3"/>
        <v>0</v>
      </c>
      <c r="U524" s="34"/>
      <c r="V524" s="34"/>
      <c r="W524" s="34"/>
      <c r="X524" s="34"/>
      <c r="Y524" s="34"/>
      <c r="Z524" s="34"/>
      <c r="AA524" s="34"/>
      <c r="AB524" s="34"/>
      <c r="AC524" s="34"/>
      <c r="AD524" s="34"/>
      <c r="AE524" s="34"/>
      <c r="AR524" s="156" t="s">
        <v>93</v>
      </c>
      <c r="AT524" s="156" t="s">
        <v>157</v>
      </c>
      <c r="AU524" s="156" t="s">
        <v>80</v>
      </c>
      <c r="AY524" s="19" t="s">
        <v>154</v>
      </c>
      <c r="BE524" s="157">
        <f t="shared" si="4"/>
        <v>0</v>
      </c>
      <c r="BF524" s="157">
        <f t="shared" si="5"/>
        <v>0</v>
      </c>
      <c r="BG524" s="157">
        <f t="shared" si="6"/>
        <v>0</v>
      </c>
      <c r="BH524" s="157">
        <f t="shared" si="7"/>
        <v>0</v>
      </c>
      <c r="BI524" s="157">
        <f t="shared" si="8"/>
        <v>0</v>
      </c>
      <c r="BJ524" s="19" t="s">
        <v>15</v>
      </c>
      <c r="BK524" s="157">
        <f t="shared" si="9"/>
        <v>0</v>
      </c>
      <c r="BL524" s="19" t="s">
        <v>93</v>
      </c>
      <c r="BM524" s="156" t="s">
        <v>842</v>
      </c>
    </row>
    <row r="525" spans="1:65" s="2" customFormat="1" ht="49.05" customHeight="1">
      <c r="A525" s="34"/>
      <c r="B525" s="144"/>
      <c r="C525" s="145" t="s">
        <v>843</v>
      </c>
      <c r="D525" s="145" t="s">
        <v>157</v>
      </c>
      <c r="E525" s="146" t="s">
        <v>844</v>
      </c>
      <c r="F525" s="355" t="s">
        <v>845</v>
      </c>
      <c r="G525" s="148" t="s">
        <v>192</v>
      </c>
      <c r="H525" s="149">
        <v>1</v>
      </c>
      <c r="I525" s="150"/>
      <c r="J525" s="151">
        <f t="shared" si="0"/>
        <v>0</v>
      </c>
      <c r="K525" s="147" t="s">
        <v>3</v>
      </c>
      <c r="L525" s="35"/>
      <c r="M525" s="152" t="s">
        <v>3</v>
      </c>
      <c r="N525" s="153" t="s">
        <v>43</v>
      </c>
      <c r="O525" s="55"/>
      <c r="P525" s="154">
        <f t="shared" si="1"/>
        <v>0</v>
      </c>
      <c r="Q525" s="154">
        <v>0</v>
      </c>
      <c r="R525" s="154">
        <f t="shared" si="2"/>
        <v>0</v>
      </c>
      <c r="S525" s="154">
        <v>0</v>
      </c>
      <c r="T525" s="155">
        <f t="shared" si="3"/>
        <v>0</v>
      </c>
      <c r="U525" s="34"/>
      <c r="V525" s="34"/>
      <c r="W525" s="34"/>
      <c r="X525" s="34"/>
      <c r="Y525" s="34"/>
      <c r="Z525" s="34"/>
      <c r="AA525" s="34"/>
      <c r="AB525" s="34"/>
      <c r="AC525" s="34"/>
      <c r="AD525" s="34"/>
      <c r="AE525" s="34"/>
      <c r="AR525" s="156" t="s">
        <v>93</v>
      </c>
      <c r="AT525" s="156" t="s">
        <v>157</v>
      </c>
      <c r="AU525" s="156" t="s">
        <v>80</v>
      </c>
      <c r="AY525" s="19" t="s">
        <v>154</v>
      </c>
      <c r="BE525" s="157">
        <f t="shared" si="4"/>
        <v>0</v>
      </c>
      <c r="BF525" s="157">
        <f t="shared" si="5"/>
        <v>0</v>
      </c>
      <c r="BG525" s="157">
        <f t="shared" si="6"/>
        <v>0</v>
      </c>
      <c r="BH525" s="157">
        <f t="shared" si="7"/>
        <v>0</v>
      </c>
      <c r="BI525" s="157">
        <f t="shared" si="8"/>
        <v>0</v>
      </c>
      <c r="BJ525" s="19" t="s">
        <v>15</v>
      </c>
      <c r="BK525" s="157">
        <f t="shared" si="9"/>
        <v>0</v>
      </c>
      <c r="BL525" s="19" t="s">
        <v>93</v>
      </c>
      <c r="BM525" s="156" t="s">
        <v>846</v>
      </c>
    </row>
    <row r="526" spans="2:63" s="12" customFormat="1" ht="22.8" customHeight="1">
      <c r="B526" s="131"/>
      <c r="D526" s="132" t="s">
        <v>71</v>
      </c>
      <c r="E526" s="142" t="s">
        <v>93</v>
      </c>
      <c r="F526" s="142" t="s">
        <v>847</v>
      </c>
      <c r="I526" s="134"/>
      <c r="J526" s="143">
        <f>BK526</f>
        <v>0</v>
      </c>
      <c r="L526" s="131"/>
      <c r="M526" s="136"/>
      <c r="N526" s="137"/>
      <c r="O526" s="137"/>
      <c r="P526" s="138">
        <f>SUM(P527:P659)</f>
        <v>0</v>
      </c>
      <c r="Q526" s="137"/>
      <c r="R526" s="138">
        <f>SUM(R527:R659)</f>
        <v>495.71639604000006</v>
      </c>
      <c r="S526" s="137"/>
      <c r="T526" s="139">
        <f>SUM(T527:T659)</f>
        <v>0</v>
      </c>
      <c r="AR526" s="132" t="s">
        <v>15</v>
      </c>
      <c r="AT526" s="140" t="s">
        <v>71</v>
      </c>
      <c r="AU526" s="140" t="s">
        <v>15</v>
      </c>
      <c r="AY526" s="132" t="s">
        <v>154</v>
      </c>
      <c r="BK526" s="141">
        <f>SUM(BK527:BK659)</f>
        <v>0</v>
      </c>
    </row>
    <row r="527" spans="1:65" s="2" customFormat="1" ht="49.05" customHeight="1">
      <c r="A527" s="34"/>
      <c r="B527" s="144"/>
      <c r="C527" s="145" t="s">
        <v>848</v>
      </c>
      <c r="D527" s="145" t="s">
        <v>157</v>
      </c>
      <c r="E527" s="146" t="s">
        <v>849</v>
      </c>
      <c r="F527" s="147" t="s">
        <v>850</v>
      </c>
      <c r="G527" s="148" t="s">
        <v>206</v>
      </c>
      <c r="H527" s="149">
        <v>76.4</v>
      </c>
      <c r="I527" s="150"/>
      <c r="J527" s="151">
        <f>ROUND(I527*H527,2)</f>
        <v>0</v>
      </c>
      <c r="K527" s="147" t="s">
        <v>161</v>
      </c>
      <c r="L527" s="35"/>
      <c r="M527" s="152" t="s">
        <v>3</v>
      </c>
      <c r="N527" s="153" t="s">
        <v>43</v>
      </c>
      <c r="O527" s="55"/>
      <c r="P527" s="154">
        <f>O527*H527</f>
        <v>0</v>
      </c>
      <c r="Q527" s="154">
        <v>2.50201</v>
      </c>
      <c r="R527" s="154">
        <f>Q527*H527</f>
        <v>191.153564</v>
      </c>
      <c r="S527" s="154">
        <v>0</v>
      </c>
      <c r="T527" s="155">
        <f>S527*H527</f>
        <v>0</v>
      </c>
      <c r="U527" s="34"/>
      <c r="V527" s="34"/>
      <c r="W527" s="34"/>
      <c r="X527" s="34"/>
      <c r="Y527" s="34"/>
      <c r="Z527" s="34"/>
      <c r="AA527" s="34"/>
      <c r="AB527" s="34"/>
      <c r="AC527" s="34"/>
      <c r="AD527" s="34"/>
      <c r="AE527" s="34"/>
      <c r="AR527" s="156" t="s">
        <v>93</v>
      </c>
      <c r="AT527" s="156" t="s">
        <v>157</v>
      </c>
      <c r="AU527" s="156" t="s">
        <v>80</v>
      </c>
      <c r="AY527" s="19" t="s">
        <v>154</v>
      </c>
      <c r="BE527" s="157">
        <f>IF(N527="základní",J527,0)</f>
        <v>0</v>
      </c>
      <c r="BF527" s="157">
        <f>IF(N527="snížená",J527,0)</f>
        <v>0</v>
      </c>
      <c r="BG527" s="157">
        <f>IF(N527="zákl. přenesená",J527,0)</f>
        <v>0</v>
      </c>
      <c r="BH527" s="157">
        <f>IF(N527="sníž. přenesená",J527,0)</f>
        <v>0</v>
      </c>
      <c r="BI527" s="157">
        <f>IF(N527="nulová",J527,0)</f>
        <v>0</v>
      </c>
      <c r="BJ527" s="19" t="s">
        <v>15</v>
      </c>
      <c r="BK527" s="157">
        <f>ROUND(I527*H527,2)</f>
        <v>0</v>
      </c>
      <c r="BL527" s="19" t="s">
        <v>93</v>
      </c>
      <c r="BM527" s="156" t="s">
        <v>851</v>
      </c>
    </row>
    <row r="528" spans="1:47" s="2" customFormat="1" ht="10.2">
      <c r="A528" s="34"/>
      <c r="B528" s="35"/>
      <c r="C528" s="34"/>
      <c r="D528" s="158" t="s">
        <v>163</v>
      </c>
      <c r="E528" s="34"/>
      <c r="F528" s="159" t="s">
        <v>852</v>
      </c>
      <c r="G528" s="34"/>
      <c r="H528" s="34"/>
      <c r="I528" s="160"/>
      <c r="J528" s="34"/>
      <c r="K528" s="34"/>
      <c r="L528" s="35"/>
      <c r="M528" s="161"/>
      <c r="N528" s="162"/>
      <c r="O528" s="55"/>
      <c r="P528" s="55"/>
      <c r="Q528" s="55"/>
      <c r="R528" s="55"/>
      <c r="S528" s="55"/>
      <c r="T528" s="56"/>
      <c r="U528" s="34"/>
      <c r="V528" s="34"/>
      <c r="W528" s="34"/>
      <c r="X528" s="34"/>
      <c r="Y528" s="34"/>
      <c r="Z528" s="34"/>
      <c r="AA528" s="34"/>
      <c r="AB528" s="34"/>
      <c r="AC528" s="34"/>
      <c r="AD528" s="34"/>
      <c r="AE528" s="34"/>
      <c r="AT528" s="19" t="s">
        <v>163</v>
      </c>
      <c r="AU528" s="19" t="s">
        <v>80</v>
      </c>
    </row>
    <row r="529" spans="2:51" s="13" customFormat="1" ht="10.2">
      <c r="B529" s="163"/>
      <c r="D529" s="164" t="s">
        <v>170</v>
      </c>
      <c r="E529" s="165" t="s">
        <v>3</v>
      </c>
      <c r="F529" s="166" t="s">
        <v>853</v>
      </c>
      <c r="H529" s="165" t="s">
        <v>3</v>
      </c>
      <c r="I529" s="167"/>
      <c r="L529" s="163"/>
      <c r="M529" s="168"/>
      <c r="N529" s="169"/>
      <c r="O529" s="169"/>
      <c r="P529" s="169"/>
      <c r="Q529" s="169"/>
      <c r="R529" s="169"/>
      <c r="S529" s="169"/>
      <c r="T529" s="170"/>
      <c r="AT529" s="165" t="s">
        <v>170</v>
      </c>
      <c r="AU529" s="165" t="s">
        <v>80</v>
      </c>
      <c r="AV529" s="13" t="s">
        <v>15</v>
      </c>
      <c r="AW529" s="13" t="s">
        <v>33</v>
      </c>
      <c r="AX529" s="13" t="s">
        <v>72</v>
      </c>
      <c r="AY529" s="165" t="s">
        <v>154</v>
      </c>
    </row>
    <row r="530" spans="2:51" s="14" customFormat="1" ht="10.2">
      <c r="B530" s="171"/>
      <c r="D530" s="164" t="s">
        <v>170</v>
      </c>
      <c r="E530" s="172" t="s">
        <v>3</v>
      </c>
      <c r="F530" s="173" t="s">
        <v>854</v>
      </c>
      <c r="H530" s="174">
        <v>76.4</v>
      </c>
      <c r="I530" s="175"/>
      <c r="L530" s="171"/>
      <c r="M530" s="176"/>
      <c r="N530" s="177"/>
      <c r="O530" s="177"/>
      <c r="P530" s="177"/>
      <c r="Q530" s="177"/>
      <c r="R530" s="177"/>
      <c r="S530" s="177"/>
      <c r="T530" s="178"/>
      <c r="AT530" s="172" t="s">
        <v>170</v>
      </c>
      <c r="AU530" s="172" t="s">
        <v>80</v>
      </c>
      <c r="AV530" s="14" t="s">
        <v>80</v>
      </c>
      <c r="AW530" s="14" t="s">
        <v>33</v>
      </c>
      <c r="AX530" s="14" t="s">
        <v>15</v>
      </c>
      <c r="AY530" s="172" t="s">
        <v>154</v>
      </c>
    </row>
    <row r="531" spans="1:65" s="2" customFormat="1" ht="37.8" customHeight="1">
      <c r="A531" s="34"/>
      <c r="B531" s="144"/>
      <c r="C531" s="145" t="s">
        <v>855</v>
      </c>
      <c r="D531" s="145" t="s">
        <v>157</v>
      </c>
      <c r="E531" s="146" t="s">
        <v>856</v>
      </c>
      <c r="F531" s="147" t="s">
        <v>857</v>
      </c>
      <c r="G531" s="148" t="s">
        <v>160</v>
      </c>
      <c r="H531" s="149">
        <v>391.65</v>
      </c>
      <c r="I531" s="150"/>
      <c r="J531" s="151">
        <f>ROUND(I531*H531,2)</f>
        <v>0</v>
      </c>
      <c r="K531" s="147" t="s">
        <v>161</v>
      </c>
      <c r="L531" s="35"/>
      <c r="M531" s="152" t="s">
        <v>3</v>
      </c>
      <c r="N531" s="153" t="s">
        <v>43</v>
      </c>
      <c r="O531" s="55"/>
      <c r="P531" s="154">
        <f>O531*H531</f>
        <v>0</v>
      </c>
      <c r="Q531" s="154">
        <v>0.00533</v>
      </c>
      <c r="R531" s="154">
        <f>Q531*H531</f>
        <v>2.0874944999999996</v>
      </c>
      <c r="S531" s="154">
        <v>0</v>
      </c>
      <c r="T531" s="155">
        <f>S531*H531</f>
        <v>0</v>
      </c>
      <c r="U531" s="34"/>
      <c r="V531" s="34"/>
      <c r="W531" s="34"/>
      <c r="X531" s="34"/>
      <c r="Y531" s="34"/>
      <c r="Z531" s="34"/>
      <c r="AA531" s="34"/>
      <c r="AB531" s="34"/>
      <c r="AC531" s="34"/>
      <c r="AD531" s="34"/>
      <c r="AE531" s="34"/>
      <c r="AR531" s="156" t="s">
        <v>93</v>
      </c>
      <c r="AT531" s="156" t="s">
        <v>157</v>
      </c>
      <c r="AU531" s="156" t="s">
        <v>80</v>
      </c>
      <c r="AY531" s="19" t="s">
        <v>154</v>
      </c>
      <c r="BE531" s="157">
        <f>IF(N531="základní",J531,0)</f>
        <v>0</v>
      </c>
      <c r="BF531" s="157">
        <f>IF(N531="snížená",J531,0)</f>
        <v>0</v>
      </c>
      <c r="BG531" s="157">
        <f>IF(N531="zákl. přenesená",J531,0)</f>
        <v>0</v>
      </c>
      <c r="BH531" s="157">
        <f>IF(N531="sníž. přenesená",J531,0)</f>
        <v>0</v>
      </c>
      <c r="BI531" s="157">
        <f>IF(N531="nulová",J531,0)</f>
        <v>0</v>
      </c>
      <c r="BJ531" s="19" t="s">
        <v>15</v>
      </c>
      <c r="BK531" s="157">
        <f>ROUND(I531*H531,2)</f>
        <v>0</v>
      </c>
      <c r="BL531" s="19" t="s">
        <v>93</v>
      </c>
      <c r="BM531" s="156" t="s">
        <v>858</v>
      </c>
    </row>
    <row r="532" spans="1:47" s="2" customFormat="1" ht="10.2">
      <c r="A532" s="34"/>
      <c r="B532" s="35"/>
      <c r="C532" s="34"/>
      <c r="D532" s="158" t="s">
        <v>163</v>
      </c>
      <c r="E532" s="34"/>
      <c r="F532" s="159" t="s">
        <v>859</v>
      </c>
      <c r="G532" s="34"/>
      <c r="H532" s="34"/>
      <c r="I532" s="160"/>
      <c r="J532" s="34"/>
      <c r="K532" s="34"/>
      <c r="L532" s="35"/>
      <c r="M532" s="161"/>
      <c r="N532" s="162"/>
      <c r="O532" s="55"/>
      <c r="P532" s="55"/>
      <c r="Q532" s="55"/>
      <c r="R532" s="55"/>
      <c r="S532" s="55"/>
      <c r="T532" s="56"/>
      <c r="U532" s="34"/>
      <c r="V532" s="34"/>
      <c r="W532" s="34"/>
      <c r="X532" s="34"/>
      <c r="Y532" s="34"/>
      <c r="Z532" s="34"/>
      <c r="AA532" s="34"/>
      <c r="AB532" s="34"/>
      <c r="AC532" s="34"/>
      <c r="AD532" s="34"/>
      <c r="AE532" s="34"/>
      <c r="AT532" s="19" t="s">
        <v>163</v>
      </c>
      <c r="AU532" s="19" t="s">
        <v>80</v>
      </c>
    </row>
    <row r="533" spans="2:51" s="13" customFormat="1" ht="10.2">
      <c r="B533" s="163"/>
      <c r="D533" s="164" t="s">
        <v>170</v>
      </c>
      <c r="E533" s="165" t="s">
        <v>3</v>
      </c>
      <c r="F533" s="166" t="s">
        <v>860</v>
      </c>
      <c r="H533" s="165" t="s">
        <v>3</v>
      </c>
      <c r="I533" s="167"/>
      <c r="L533" s="163"/>
      <c r="M533" s="168"/>
      <c r="N533" s="169"/>
      <c r="O533" s="169"/>
      <c r="P533" s="169"/>
      <c r="Q533" s="169"/>
      <c r="R533" s="169"/>
      <c r="S533" s="169"/>
      <c r="T533" s="170"/>
      <c r="AT533" s="165" t="s">
        <v>170</v>
      </c>
      <c r="AU533" s="165" t="s">
        <v>80</v>
      </c>
      <c r="AV533" s="13" t="s">
        <v>15</v>
      </c>
      <c r="AW533" s="13" t="s">
        <v>33</v>
      </c>
      <c r="AX533" s="13" t="s">
        <v>72</v>
      </c>
      <c r="AY533" s="165" t="s">
        <v>154</v>
      </c>
    </row>
    <row r="534" spans="2:51" s="14" customFormat="1" ht="10.2">
      <c r="B534" s="171"/>
      <c r="D534" s="164" t="s">
        <v>170</v>
      </c>
      <c r="E534" s="172" t="s">
        <v>3</v>
      </c>
      <c r="F534" s="173" t="s">
        <v>861</v>
      </c>
      <c r="H534" s="174">
        <v>357</v>
      </c>
      <c r="I534" s="175"/>
      <c r="L534" s="171"/>
      <c r="M534" s="176"/>
      <c r="N534" s="177"/>
      <c r="O534" s="177"/>
      <c r="P534" s="177"/>
      <c r="Q534" s="177"/>
      <c r="R534" s="177"/>
      <c r="S534" s="177"/>
      <c r="T534" s="178"/>
      <c r="AT534" s="172" t="s">
        <v>170</v>
      </c>
      <c r="AU534" s="172" t="s">
        <v>80</v>
      </c>
      <c r="AV534" s="14" t="s">
        <v>80</v>
      </c>
      <c r="AW534" s="14" t="s">
        <v>33</v>
      </c>
      <c r="AX534" s="14" t="s">
        <v>72</v>
      </c>
      <c r="AY534" s="172" t="s">
        <v>154</v>
      </c>
    </row>
    <row r="535" spans="2:51" s="13" customFormat="1" ht="10.2">
      <c r="B535" s="163"/>
      <c r="D535" s="164" t="s">
        <v>170</v>
      </c>
      <c r="E535" s="165" t="s">
        <v>3</v>
      </c>
      <c r="F535" s="166" t="s">
        <v>862</v>
      </c>
      <c r="H535" s="165" t="s">
        <v>3</v>
      </c>
      <c r="I535" s="167"/>
      <c r="L535" s="163"/>
      <c r="M535" s="168"/>
      <c r="N535" s="169"/>
      <c r="O535" s="169"/>
      <c r="P535" s="169"/>
      <c r="Q535" s="169"/>
      <c r="R535" s="169"/>
      <c r="S535" s="169"/>
      <c r="T535" s="170"/>
      <c r="AT535" s="165" t="s">
        <v>170</v>
      </c>
      <c r="AU535" s="165" t="s">
        <v>80</v>
      </c>
      <c r="AV535" s="13" t="s">
        <v>15</v>
      </c>
      <c r="AW535" s="13" t="s">
        <v>33</v>
      </c>
      <c r="AX535" s="13" t="s">
        <v>72</v>
      </c>
      <c r="AY535" s="165" t="s">
        <v>154</v>
      </c>
    </row>
    <row r="536" spans="2:51" s="14" customFormat="1" ht="10.2">
      <c r="B536" s="171"/>
      <c r="D536" s="164" t="s">
        <v>170</v>
      </c>
      <c r="E536" s="172" t="s">
        <v>3</v>
      </c>
      <c r="F536" s="173" t="s">
        <v>863</v>
      </c>
      <c r="H536" s="174">
        <v>34.65</v>
      </c>
      <c r="I536" s="175"/>
      <c r="L536" s="171"/>
      <c r="M536" s="176"/>
      <c r="N536" s="177"/>
      <c r="O536" s="177"/>
      <c r="P536" s="177"/>
      <c r="Q536" s="177"/>
      <c r="R536" s="177"/>
      <c r="S536" s="177"/>
      <c r="T536" s="178"/>
      <c r="AT536" s="172" t="s">
        <v>170</v>
      </c>
      <c r="AU536" s="172" t="s">
        <v>80</v>
      </c>
      <c r="AV536" s="14" t="s">
        <v>80</v>
      </c>
      <c r="AW536" s="14" t="s">
        <v>33</v>
      </c>
      <c r="AX536" s="14" t="s">
        <v>72</v>
      </c>
      <c r="AY536" s="172" t="s">
        <v>154</v>
      </c>
    </row>
    <row r="537" spans="2:51" s="15" customFormat="1" ht="10.2">
      <c r="B537" s="179"/>
      <c r="D537" s="164" t="s">
        <v>170</v>
      </c>
      <c r="E537" s="180" t="s">
        <v>3</v>
      </c>
      <c r="F537" s="181" t="s">
        <v>175</v>
      </c>
      <c r="H537" s="182">
        <v>391.65</v>
      </c>
      <c r="I537" s="183"/>
      <c r="L537" s="179"/>
      <c r="M537" s="184"/>
      <c r="N537" s="185"/>
      <c r="O537" s="185"/>
      <c r="P537" s="185"/>
      <c r="Q537" s="185"/>
      <c r="R537" s="185"/>
      <c r="S537" s="185"/>
      <c r="T537" s="186"/>
      <c r="AT537" s="180" t="s">
        <v>170</v>
      </c>
      <c r="AU537" s="180" t="s">
        <v>80</v>
      </c>
      <c r="AV537" s="15" t="s">
        <v>93</v>
      </c>
      <c r="AW537" s="15" t="s">
        <v>33</v>
      </c>
      <c r="AX537" s="15" t="s">
        <v>15</v>
      </c>
      <c r="AY537" s="180" t="s">
        <v>154</v>
      </c>
    </row>
    <row r="538" spans="1:65" s="2" customFormat="1" ht="37.8" customHeight="1">
      <c r="A538" s="34"/>
      <c r="B538" s="144"/>
      <c r="C538" s="145" t="s">
        <v>864</v>
      </c>
      <c r="D538" s="145" t="s">
        <v>157</v>
      </c>
      <c r="E538" s="146" t="s">
        <v>865</v>
      </c>
      <c r="F538" s="147" t="s">
        <v>866</v>
      </c>
      <c r="G538" s="148" t="s">
        <v>160</v>
      </c>
      <c r="H538" s="149">
        <v>391.65</v>
      </c>
      <c r="I538" s="150"/>
      <c r="J538" s="151">
        <f>ROUND(I538*H538,2)</f>
        <v>0</v>
      </c>
      <c r="K538" s="147" t="s">
        <v>161</v>
      </c>
      <c r="L538" s="35"/>
      <c r="M538" s="152" t="s">
        <v>3</v>
      </c>
      <c r="N538" s="153" t="s">
        <v>43</v>
      </c>
      <c r="O538" s="55"/>
      <c r="P538" s="154">
        <f>O538*H538</f>
        <v>0</v>
      </c>
      <c r="Q538" s="154">
        <v>0</v>
      </c>
      <c r="R538" s="154">
        <f>Q538*H538</f>
        <v>0</v>
      </c>
      <c r="S538" s="154">
        <v>0</v>
      </c>
      <c r="T538" s="155">
        <f>S538*H538</f>
        <v>0</v>
      </c>
      <c r="U538" s="34"/>
      <c r="V538" s="34"/>
      <c r="W538" s="34"/>
      <c r="X538" s="34"/>
      <c r="Y538" s="34"/>
      <c r="Z538" s="34"/>
      <c r="AA538" s="34"/>
      <c r="AB538" s="34"/>
      <c r="AC538" s="34"/>
      <c r="AD538" s="34"/>
      <c r="AE538" s="34"/>
      <c r="AR538" s="156" t="s">
        <v>93</v>
      </c>
      <c r="AT538" s="156" t="s">
        <v>157</v>
      </c>
      <c r="AU538" s="156" t="s">
        <v>80</v>
      </c>
      <c r="AY538" s="19" t="s">
        <v>154</v>
      </c>
      <c r="BE538" s="157">
        <f>IF(N538="základní",J538,0)</f>
        <v>0</v>
      </c>
      <c r="BF538" s="157">
        <f>IF(N538="snížená",J538,0)</f>
        <v>0</v>
      </c>
      <c r="BG538" s="157">
        <f>IF(N538="zákl. přenesená",J538,0)</f>
        <v>0</v>
      </c>
      <c r="BH538" s="157">
        <f>IF(N538="sníž. přenesená",J538,0)</f>
        <v>0</v>
      </c>
      <c r="BI538" s="157">
        <f>IF(N538="nulová",J538,0)</f>
        <v>0</v>
      </c>
      <c r="BJ538" s="19" t="s">
        <v>15</v>
      </c>
      <c r="BK538" s="157">
        <f>ROUND(I538*H538,2)</f>
        <v>0</v>
      </c>
      <c r="BL538" s="19" t="s">
        <v>93</v>
      </c>
      <c r="BM538" s="156" t="s">
        <v>867</v>
      </c>
    </row>
    <row r="539" spans="1:47" s="2" customFormat="1" ht="10.2">
      <c r="A539" s="34"/>
      <c r="B539" s="35"/>
      <c r="C539" s="34"/>
      <c r="D539" s="158" t="s">
        <v>163</v>
      </c>
      <c r="E539" s="34"/>
      <c r="F539" s="159" t="s">
        <v>868</v>
      </c>
      <c r="G539" s="34"/>
      <c r="H539" s="34"/>
      <c r="I539" s="160"/>
      <c r="J539" s="34"/>
      <c r="K539" s="34"/>
      <c r="L539" s="35"/>
      <c r="M539" s="161"/>
      <c r="N539" s="162"/>
      <c r="O539" s="55"/>
      <c r="P539" s="55"/>
      <c r="Q539" s="55"/>
      <c r="R539" s="55"/>
      <c r="S539" s="55"/>
      <c r="T539" s="56"/>
      <c r="U539" s="34"/>
      <c r="V539" s="34"/>
      <c r="W539" s="34"/>
      <c r="X539" s="34"/>
      <c r="Y539" s="34"/>
      <c r="Z539" s="34"/>
      <c r="AA539" s="34"/>
      <c r="AB539" s="34"/>
      <c r="AC539" s="34"/>
      <c r="AD539" s="34"/>
      <c r="AE539" s="34"/>
      <c r="AT539" s="19" t="s">
        <v>163</v>
      </c>
      <c r="AU539" s="19" t="s">
        <v>80</v>
      </c>
    </row>
    <row r="540" spans="1:65" s="2" customFormat="1" ht="37.8" customHeight="1">
      <c r="A540" s="34"/>
      <c r="B540" s="144"/>
      <c r="C540" s="145" t="s">
        <v>869</v>
      </c>
      <c r="D540" s="145" t="s">
        <v>157</v>
      </c>
      <c r="E540" s="146" t="s">
        <v>870</v>
      </c>
      <c r="F540" s="147" t="s">
        <v>871</v>
      </c>
      <c r="G540" s="148" t="s">
        <v>160</v>
      </c>
      <c r="H540" s="149">
        <v>357</v>
      </c>
      <c r="I540" s="150"/>
      <c r="J540" s="151">
        <f>ROUND(I540*H540,2)</f>
        <v>0</v>
      </c>
      <c r="K540" s="147" t="s">
        <v>161</v>
      </c>
      <c r="L540" s="35"/>
      <c r="M540" s="152" t="s">
        <v>3</v>
      </c>
      <c r="N540" s="153" t="s">
        <v>43</v>
      </c>
      <c r="O540" s="55"/>
      <c r="P540" s="154">
        <f>O540*H540</f>
        <v>0</v>
      </c>
      <c r="Q540" s="154">
        <v>0.00088</v>
      </c>
      <c r="R540" s="154">
        <f>Q540*H540</f>
        <v>0.31416</v>
      </c>
      <c r="S540" s="154">
        <v>0</v>
      </c>
      <c r="T540" s="155">
        <f>S540*H540</f>
        <v>0</v>
      </c>
      <c r="U540" s="34"/>
      <c r="V540" s="34"/>
      <c r="W540" s="34"/>
      <c r="X540" s="34"/>
      <c r="Y540" s="34"/>
      <c r="Z540" s="34"/>
      <c r="AA540" s="34"/>
      <c r="AB540" s="34"/>
      <c r="AC540" s="34"/>
      <c r="AD540" s="34"/>
      <c r="AE540" s="34"/>
      <c r="AR540" s="156" t="s">
        <v>93</v>
      </c>
      <c r="AT540" s="156" t="s">
        <v>157</v>
      </c>
      <c r="AU540" s="156" t="s">
        <v>80</v>
      </c>
      <c r="AY540" s="19" t="s">
        <v>154</v>
      </c>
      <c r="BE540" s="157">
        <f>IF(N540="základní",J540,0)</f>
        <v>0</v>
      </c>
      <c r="BF540" s="157">
        <f>IF(N540="snížená",J540,0)</f>
        <v>0</v>
      </c>
      <c r="BG540" s="157">
        <f>IF(N540="zákl. přenesená",J540,0)</f>
        <v>0</v>
      </c>
      <c r="BH540" s="157">
        <f>IF(N540="sníž. přenesená",J540,0)</f>
        <v>0</v>
      </c>
      <c r="BI540" s="157">
        <f>IF(N540="nulová",J540,0)</f>
        <v>0</v>
      </c>
      <c r="BJ540" s="19" t="s">
        <v>15</v>
      </c>
      <c r="BK540" s="157">
        <f>ROUND(I540*H540,2)</f>
        <v>0</v>
      </c>
      <c r="BL540" s="19" t="s">
        <v>93</v>
      </c>
      <c r="BM540" s="156" t="s">
        <v>872</v>
      </c>
    </row>
    <row r="541" spans="1:47" s="2" customFormat="1" ht="10.2">
      <c r="A541" s="34"/>
      <c r="B541" s="35"/>
      <c r="C541" s="34"/>
      <c r="D541" s="158" t="s">
        <v>163</v>
      </c>
      <c r="E541" s="34"/>
      <c r="F541" s="159" t="s">
        <v>873</v>
      </c>
      <c r="G541" s="34"/>
      <c r="H541" s="34"/>
      <c r="I541" s="160"/>
      <c r="J541" s="34"/>
      <c r="K541" s="34"/>
      <c r="L541" s="35"/>
      <c r="M541" s="161"/>
      <c r="N541" s="162"/>
      <c r="O541" s="55"/>
      <c r="P541" s="55"/>
      <c r="Q541" s="55"/>
      <c r="R541" s="55"/>
      <c r="S541" s="55"/>
      <c r="T541" s="56"/>
      <c r="U541" s="34"/>
      <c r="V541" s="34"/>
      <c r="W541" s="34"/>
      <c r="X541" s="34"/>
      <c r="Y541" s="34"/>
      <c r="Z541" s="34"/>
      <c r="AA541" s="34"/>
      <c r="AB541" s="34"/>
      <c r="AC541" s="34"/>
      <c r="AD541" s="34"/>
      <c r="AE541" s="34"/>
      <c r="AT541" s="19" t="s">
        <v>163</v>
      </c>
      <c r="AU541" s="19" t="s">
        <v>80</v>
      </c>
    </row>
    <row r="542" spans="2:51" s="13" customFormat="1" ht="10.2">
      <c r="B542" s="163"/>
      <c r="D542" s="164" t="s">
        <v>170</v>
      </c>
      <c r="E542" s="165" t="s">
        <v>3</v>
      </c>
      <c r="F542" s="166" t="s">
        <v>860</v>
      </c>
      <c r="H542" s="165" t="s">
        <v>3</v>
      </c>
      <c r="I542" s="167"/>
      <c r="L542" s="163"/>
      <c r="M542" s="168"/>
      <c r="N542" s="169"/>
      <c r="O542" s="169"/>
      <c r="P542" s="169"/>
      <c r="Q542" s="169"/>
      <c r="R542" s="169"/>
      <c r="S542" s="169"/>
      <c r="T542" s="170"/>
      <c r="AT542" s="165" t="s">
        <v>170</v>
      </c>
      <c r="AU542" s="165" t="s">
        <v>80</v>
      </c>
      <c r="AV542" s="13" t="s">
        <v>15</v>
      </c>
      <c r="AW542" s="13" t="s">
        <v>33</v>
      </c>
      <c r="AX542" s="13" t="s">
        <v>72</v>
      </c>
      <c r="AY542" s="165" t="s">
        <v>154</v>
      </c>
    </row>
    <row r="543" spans="2:51" s="14" customFormat="1" ht="10.2">
      <c r="B543" s="171"/>
      <c r="D543" s="164" t="s">
        <v>170</v>
      </c>
      <c r="E543" s="172" t="s">
        <v>3</v>
      </c>
      <c r="F543" s="173" t="s">
        <v>861</v>
      </c>
      <c r="H543" s="174">
        <v>357</v>
      </c>
      <c r="I543" s="175"/>
      <c r="L543" s="171"/>
      <c r="M543" s="176"/>
      <c r="N543" s="177"/>
      <c r="O543" s="177"/>
      <c r="P543" s="177"/>
      <c r="Q543" s="177"/>
      <c r="R543" s="177"/>
      <c r="S543" s="177"/>
      <c r="T543" s="178"/>
      <c r="AT543" s="172" t="s">
        <v>170</v>
      </c>
      <c r="AU543" s="172" t="s">
        <v>80</v>
      </c>
      <c r="AV543" s="14" t="s">
        <v>80</v>
      </c>
      <c r="AW543" s="14" t="s">
        <v>33</v>
      </c>
      <c r="AX543" s="14" t="s">
        <v>15</v>
      </c>
      <c r="AY543" s="172" t="s">
        <v>154</v>
      </c>
    </row>
    <row r="544" spans="1:65" s="2" customFormat="1" ht="37.8" customHeight="1">
      <c r="A544" s="34"/>
      <c r="B544" s="144"/>
      <c r="C544" s="145" t="s">
        <v>178</v>
      </c>
      <c r="D544" s="145" t="s">
        <v>157</v>
      </c>
      <c r="E544" s="146" t="s">
        <v>874</v>
      </c>
      <c r="F544" s="147" t="s">
        <v>875</v>
      </c>
      <c r="G544" s="148" t="s">
        <v>160</v>
      </c>
      <c r="H544" s="149">
        <v>357</v>
      </c>
      <c r="I544" s="150"/>
      <c r="J544" s="151">
        <f>ROUND(I544*H544,2)</f>
        <v>0</v>
      </c>
      <c r="K544" s="147" t="s">
        <v>161</v>
      </c>
      <c r="L544" s="35"/>
      <c r="M544" s="152" t="s">
        <v>3</v>
      </c>
      <c r="N544" s="153" t="s">
        <v>43</v>
      </c>
      <c r="O544" s="55"/>
      <c r="P544" s="154">
        <f>O544*H544</f>
        <v>0</v>
      </c>
      <c r="Q544" s="154">
        <v>0</v>
      </c>
      <c r="R544" s="154">
        <f>Q544*H544</f>
        <v>0</v>
      </c>
      <c r="S544" s="154">
        <v>0</v>
      </c>
      <c r="T544" s="155">
        <f>S544*H544</f>
        <v>0</v>
      </c>
      <c r="U544" s="34"/>
      <c r="V544" s="34"/>
      <c r="W544" s="34"/>
      <c r="X544" s="34"/>
      <c r="Y544" s="34"/>
      <c r="Z544" s="34"/>
      <c r="AA544" s="34"/>
      <c r="AB544" s="34"/>
      <c r="AC544" s="34"/>
      <c r="AD544" s="34"/>
      <c r="AE544" s="34"/>
      <c r="AR544" s="156" t="s">
        <v>93</v>
      </c>
      <c r="AT544" s="156" t="s">
        <v>157</v>
      </c>
      <c r="AU544" s="156" t="s">
        <v>80</v>
      </c>
      <c r="AY544" s="19" t="s">
        <v>154</v>
      </c>
      <c r="BE544" s="157">
        <f>IF(N544="základní",J544,0)</f>
        <v>0</v>
      </c>
      <c r="BF544" s="157">
        <f>IF(N544="snížená",J544,0)</f>
        <v>0</v>
      </c>
      <c r="BG544" s="157">
        <f>IF(N544="zákl. přenesená",J544,0)</f>
        <v>0</v>
      </c>
      <c r="BH544" s="157">
        <f>IF(N544="sníž. přenesená",J544,0)</f>
        <v>0</v>
      </c>
      <c r="BI544" s="157">
        <f>IF(N544="nulová",J544,0)</f>
        <v>0</v>
      </c>
      <c r="BJ544" s="19" t="s">
        <v>15</v>
      </c>
      <c r="BK544" s="157">
        <f>ROUND(I544*H544,2)</f>
        <v>0</v>
      </c>
      <c r="BL544" s="19" t="s">
        <v>93</v>
      </c>
      <c r="BM544" s="156" t="s">
        <v>876</v>
      </c>
    </row>
    <row r="545" spans="1:47" s="2" customFormat="1" ht="10.2">
      <c r="A545" s="34"/>
      <c r="B545" s="35"/>
      <c r="C545" s="34"/>
      <c r="D545" s="158" t="s">
        <v>163</v>
      </c>
      <c r="E545" s="34"/>
      <c r="F545" s="159" t="s">
        <v>877</v>
      </c>
      <c r="G545" s="34"/>
      <c r="H545" s="34"/>
      <c r="I545" s="160"/>
      <c r="J545" s="34"/>
      <c r="K545" s="34"/>
      <c r="L545" s="35"/>
      <c r="M545" s="161"/>
      <c r="N545" s="162"/>
      <c r="O545" s="55"/>
      <c r="P545" s="55"/>
      <c r="Q545" s="55"/>
      <c r="R545" s="55"/>
      <c r="S545" s="55"/>
      <c r="T545" s="56"/>
      <c r="U545" s="34"/>
      <c r="V545" s="34"/>
      <c r="W545" s="34"/>
      <c r="X545" s="34"/>
      <c r="Y545" s="34"/>
      <c r="Z545" s="34"/>
      <c r="AA545" s="34"/>
      <c r="AB545" s="34"/>
      <c r="AC545" s="34"/>
      <c r="AD545" s="34"/>
      <c r="AE545" s="34"/>
      <c r="AT545" s="19" t="s">
        <v>163</v>
      </c>
      <c r="AU545" s="19" t="s">
        <v>80</v>
      </c>
    </row>
    <row r="546" spans="1:65" s="2" customFormat="1" ht="78" customHeight="1">
      <c r="A546" s="34"/>
      <c r="B546" s="144"/>
      <c r="C546" s="145" t="s">
        <v>878</v>
      </c>
      <c r="D546" s="145" t="s">
        <v>157</v>
      </c>
      <c r="E546" s="146" t="s">
        <v>879</v>
      </c>
      <c r="F546" s="147" t="s">
        <v>880</v>
      </c>
      <c r="G546" s="148" t="s">
        <v>244</v>
      </c>
      <c r="H546" s="149">
        <v>13.759</v>
      </c>
      <c r="I546" s="150"/>
      <c r="J546" s="151">
        <f>ROUND(I546*H546,2)</f>
        <v>0</v>
      </c>
      <c r="K546" s="147" t="s">
        <v>161</v>
      </c>
      <c r="L546" s="35"/>
      <c r="M546" s="152" t="s">
        <v>3</v>
      </c>
      <c r="N546" s="153" t="s">
        <v>43</v>
      </c>
      <c r="O546" s="55"/>
      <c r="P546" s="154">
        <f>O546*H546</f>
        <v>0</v>
      </c>
      <c r="Q546" s="154">
        <v>1.05555</v>
      </c>
      <c r="R546" s="154">
        <f>Q546*H546</f>
        <v>14.52331245</v>
      </c>
      <c r="S546" s="154">
        <v>0</v>
      </c>
      <c r="T546" s="155">
        <f>S546*H546</f>
        <v>0</v>
      </c>
      <c r="U546" s="34"/>
      <c r="V546" s="34"/>
      <c r="W546" s="34"/>
      <c r="X546" s="34"/>
      <c r="Y546" s="34"/>
      <c r="Z546" s="34"/>
      <c r="AA546" s="34"/>
      <c r="AB546" s="34"/>
      <c r="AC546" s="34"/>
      <c r="AD546" s="34"/>
      <c r="AE546" s="34"/>
      <c r="AR546" s="156" t="s">
        <v>93</v>
      </c>
      <c r="AT546" s="156" t="s">
        <v>157</v>
      </c>
      <c r="AU546" s="156" t="s">
        <v>80</v>
      </c>
      <c r="AY546" s="19" t="s">
        <v>154</v>
      </c>
      <c r="BE546" s="157">
        <f>IF(N546="základní",J546,0)</f>
        <v>0</v>
      </c>
      <c r="BF546" s="157">
        <f>IF(N546="snížená",J546,0)</f>
        <v>0</v>
      </c>
      <c r="BG546" s="157">
        <f>IF(N546="zákl. přenesená",J546,0)</f>
        <v>0</v>
      </c>
      <c r="BH546" s="157">
        <f>IF(N546="sníž. přenesená",J546,0)</f>
        <v>0</v>
      </c>
      <c r="BI546" s="157">
        <f>IF(N546="nulová",J546,0)</f>
        <v>0</v>
      </c>
      <c r="BJ546" s="19" t="s">
        <v>15</v>
      </c>
      <c r="BK546" s="157">
        <f>ROUND(I546*H546,2)</f>
        <v>0</v>
      </c>
      <c r="BL546" s="19" t="s">
        <v>93</v>
      </c>
      <c r="BM546" s="156" t="s">
        <v>881</v>
      </c>
    </row>
    <row r="547" spans="1:47" s="2" customFormat="1" ht="10.2">
      <c r="A547" s="34"/>
      <c r="B547" s="35"/>
      <c r="C547" s="34"/>
      <c r="D547" s="158" t="s">
        <v>163</v>
      </c>
      <c r="E547" s="34"/>
      <c r="F547" s="159" t="s">
        <v>882</v>
      </c>
      <c r="G547" s="34"/>
      <c r="H547" s="34"/>
      <c r="I547" s="160"/>
      <c r="J547" s="34"/>
      <c r="K547" s="34"/>
      <c r="L547" s="35"/>
      <c r="M547" s="161"/>
      <c r="N547" s="162"/>
      <c r="O547" s="55"/>
      <c r="P547" s="55"/>
      <c r="Q547" s="55"/>
      <c r="R547" s="55"/>
      <c r="S547" s="55"/>
      <c r="T547" s="56"/>
      <c r="U547" s="34"/>
      <c r="V547" s="34"/>
      <c r="W547" s="34"/>
      <c r="X547" s="34"/>
      <c r="Y547" s="34"/>
      <c r="Z547" s="34"/>
      <c r="AA547" s="34"/>
      <c r="AB547" s="34"/>
      <c r="AC547" s="34"/>
      <c r="AD547" s="34"/>
      <c r="AE547" s="34"/>
      <c r="AT547" s="19" t="s">
        <v>163</v>
      </c>
      <c r="AU547" s="19" t="s">
        <v>80</v>
      </c>
    </row>
    <row r="548" spans="2:51" s="14" customFormat="1" ht="10.2">
      <c r="B548" s="171"/>
      <c r="D548" s="164" t="s">
        <v>170</v>
      </c>
      <c r="E548" s="172" t="s">
        <v>3</v>
      </c>
      <c r="F548" s="173" t="s">
        <v>883</v>
      </c>
      <c r="H548" s="174">
        <v>12.74</v>
      </c>
      <c r="I548" s="175"/>
      <c r="L548" s="171"/>
      <c r="M548" s="176"/>
      <c r="N548" s="177"/>
      <c r="O548" s="177"/>
      <c r="P548" s="177"/>
      <c r="Q548" s="177"/>
      <c r="R548" s="177"/>
      <c r="S548" s="177"/>
      <c r="T548" s="178"/>
      <c r="AT548" s="172" t="s">
        <v>170</v>
      </c>
      <c r="AU548" s="172" t="s">
        <v>80</v>
      </c>
      <c r="AV548" s="14" t="s">
        <v>80</v>
      </c>
      <c r="AW548" s="14" t="s">
        <v>33</v>
      </c>
      <c r="AX548" s="14" t="s">
        <v>15</v>
      </c>
      <c r="AY548" s="172" t="s">
        <v>154</v>
      </c>
    </row>
    <row r="549" spans="2:51" s="14" customFormat="1" ht="10.2">
      <c r="B549" s="171"/>
      <c r="D549" s="164" t="s">
        <v>170</v>
      </c>
      <c r="F549" s="173" t="s">
        <v>884</v>
      </c>
      <c r="H549" s="174">
        <v>13.759</v>
      </c>
      <c r="I549" s="175"/>
      <c r="L549" s="171"/>
      <c r="M549" s="176"/>
      <c r="N549" s="177"/>
      <c r="O549" s="177"/>
      <c r="P549" s="177"/>
      <c r="Q549" s="177"/>
      <c r="R549" s="177"/>
      <c r="S549" s="177"/>
      <c r="T549" s="178"/>
      <c r="AT549" s="172" t="s">
        <v>170</v>
      </c>
      <c r="AU549" s="172" t="s">
        <v>80</v>
      </c>
      <c r="AV549" s="14" t="s">
        <v>80</v>
      </c>
      <c r="AW549" s="14" t="s">
        <v>4</v>
      </c>
      <c r="AX549" s="14" t="s">
        <v>15</v>
      </c>
      <c r="AY549" s="172" t="s">
        <v>154</v>
      </c>
    </row>
    <row r="550" spans="1:65" s="2" customFormat="1" ht="55.5" customHeight="1">
      <c r="A550" s="34"/>
      <c r="B550" s="144"/>
      <c r="C550" s="145" t="s">
        <v>885</v>
      </c>
      <c r="D550" s="145" t="s">
        <v>157</v>
      </c>
      <c r="E550" s="146" t="s">
        <v>886</v>
      </c>
      <c r="F550" s="147" t="s">
        <v>887</v>
      </c>
      <c r="G550" s="148" t="s">
        <v>206</v>
      </c>
      <c r="H550" s="149">
        <v>1.784</v>
      </c>
      <c r="I550" s="150"/>
      <c r="J550" s="151">
        <f>ROUND(I550*H550,2)</f>
        <v>0</v>
      </c>
      <c r="K550" s="147" t="s">
        <v>161</v>
      </c>
      <c r="L550" s="35"/>
      <c r="M550" s="152" t="s">
        <v>3</v>
      </c>
      <c r="N550" s="153" t="s">
        <v>43</v>
      </c>
      <c r="O550" s="55"/>
      <c r="P550" s="154">
        <f>O550*H550</f>
        <v>0</v>
      </c>
      <c r="Q550" s="154">
        <v>2.50194</v>
      </c>
      <c r="R550" s="154">
        <f>Q550*H550</f>
        <v>4.46346096</v>
      </c>
      <c r="S550" s="154">
        <v>0</v>
      </c>
      <c r="T550" s="155">
        <f>S550*H550</f>
        <v>0</v>
      </c>
      <c r="U550" s="34"/>
      <c r="V550" s="34"/>
      <c r="W550" s="34"/>
      <c r="X550" s="34"/>
      <c r="Y550" s="34"/>
      <c r="Z550" s="34"/>
      <c r="AA550" s="34"/>
      <c r="AB550" s="34"/>
      <c r="AC550" s="34"/>
      <c r="AD550" s="34"/>
      <c r="AE550" s="34"/>
      <c r="AR550" s="156" t="s">
        <v>93</v>
      </c>
      <c r="AT550" s="156" t="s">
        <v>157</v>
      </c>
      <c r="AU550" s="156" t="s">
        <v>80</v>
      </c>
      <c r="AY550" s="19" t="s">
        <v>154</v>
      </c>
      <c r="BE550" s="157">
        <f>IF(N550="základní",J550,0)</f>
        <v>0</v>
      </c>
      <c r="BF550" s="157">
        <f>IF(N550="snížená",J550,0)</f>
        <v>0</v>
      </c>
      <c r="BG550" s="157">
        <f>IF(N550="zákl. přenesená",J550,0)</f>
        <v>0</v>
      </c>
      <c r="BH550" s="157">
        <f>IF(N550="sníž. přenesená",J550,0)</f>
        <v>0</v>
      </c>
      <c r="BI550" s="157">
        <f>IF(N550="nulová",J550,0)</f>
        <v>0</v>
      </c>
      <c r="BJ550" s="19" t="s">
        <v>15</v>
      </c>
      <c r="BK550" s="157">
        <f>ROUND(I550*H550,2)</f>
        <v>0</v>
      </c>
      <c r="BL550" s="19" t="s">
        <v>93</v>
      </c>
      <c r="BM550" s="156" t="s">
        <v>888</v>
      </c>
    </row>
    <row r="551" spans="1:47" s="2" customFormat="1" ht="10.2">
      <c r="A551" s="34"/>
      <c r="B551" s="35"/>
      <c r="C551" s="34"/>
      <c r="D551" s="158" t="s">
        <v>163</v>
      </c>
      <c r="E551" s="34"/>
      <c r="F551" s="159" t="s">
        <v>889</v>
      </c>
      <c r="G551" s="34"/>
      <c r="H551" s="34"/>
      <c r="I551" s="160"/>
      <c r="J551" s="34"/>
      <c r="K551" s="34"/>
      <c r="L551" s="35"/>
      <c r="M551" s="161"/>
      <c r="N551" s="162"/>
      <c r="O551" s="55"/>
      <c r="P551" s="55"/>
      <c r="Q551" s="55"/>
      <c r="R551" s="55"/>
      <c r="S551" s="55"/>
      <c r="T551" s="56"/>
      <c r="U551" s="34"/>
      <c r="V551" s="34"/>
      <c r="W551" s="34"/>
      <c r="X551" s="34"/>
      <c r="Y551" s="34"/>
      <c r="Z551" s="34"/>
      <c r="AA551" s="34"/>
      <c r="AB551" s="34"/>
      <c r="AC551" s="34"/>
      <c r="AD551" s="34"/>
      <c r="AE551" s="34"/>
      <c r="AT551" s="19" t="s">
        <v>163</v>
      </c>
      <c r="AU551" s="19" t="s">
        <v>80</v>
      </c>
    </row>
    <row r="552" spans="2:51" s="13" customFormat="1" ht="10.2">
      <c r="B552" s="163"/>
      <c r="D552" s="164" t="s">
        <v>170</v>
      </c>
      <c r="E552" s="165" t="s">
        <v>3</v>
      </c>
      <c r="F552" s="166" t="s">
        <v>890</v>
      </c>
      <c r="H552" s="165" t="s">
        <v>3</v>
      </c>
      <c r="I552" s="167"/>
      <c r="L552" s="163"/>
      <c r="M552" s="168"/>
      <c r="N552" s="169"/>
      <c r="O552" s="169"/>
      <c r="P552" s="169"/>
      <c r="Q552" s="169"/>
      <c r="R552" s="169"/>
      <c r="S552" s="169"/>
      <c r="T552" s="170"/>
      <c r="AT552" s="165" t="s">
        <v>170</v>
      </c>
      <c r="AU552" s="165" t="s">
        <v>80</v>
      </c>
      <c r="AV552" s="13" t="s">
        <v>15</v>
      </c>
      <c r="AW552" s="13" t="s">
        <v>33</v>
      </c>
      <c r="AX552" s="13" t="s">
        <v>72</v>
      </c>
      <c r="AY552" s="165" t="s">
        <v>154</v>
      </c>
    </row>
    <row r="553" spans="2:51" s="14" customFormat="1" ht="10.2">
      <c r="B553" s="171"/>
      <c r="D553" s="164" t="s">
        <v>170</v>
      </c>
      <c r="E553" s="172" t="s">
        <v>3</v>
      </c>
      <c r="F553" s="173" t="s">
        <v>891</v>
      </c>
      <c r="H553" s="174">
        <v>0.5</v>
      </c>
      <c r="I553" s="175"/>
      <c r="L553" s="171"/>
      <c r="M553" s="176"/>
      <c r="N553" s="177"/>
      <c r="O553" s="177"/>
      <c r="P553" s="177"/>
      <c r="Q553" s="177"/>
      <c r="R553" s="177"/>
      <c r="S553" s="177"/>
      <c r="T553" s="178"/>
      <c r="AT553" s="172" t="s">
        <v>170</v>
      </c>
      <c r="AU553" s="172" t="s">
        <v>80</v>
      </c>
      <c r="AV553" s="14" t="s">
        <v>80</v>
      </c>
      <c r="AW553" s="14" t="s">
        <v>33</v>
      </c>
      <c r="AX553" s="14" t="s">
        <v>72</v>
      </c>
      <c r="AY553" s="172" t="s">
        <v>154</v>
      </c>
    </row>
    <row r="554" spans="2:51" s="13" customFormat="1" ht="10.2">
      <c r="B554" s="163"/>
      <c r="D554" s="164" t="s">
        <v>170</v>
      </c>
      <c r="E554" s="165" t="s">
        <v>3</v>
      </c>
      <c r="F554" s="166" t="s">
        <v>892</v>
      </c>
      <c r="H554" s="165" t="s">
        <v>3</v>
      </c>
      <c r="I554" s="167"/>
      <c r="L554" s="163"/>
      <c r="M554" s="168"/>
      <c r="N554" s="169"/>
      <c r="O554" s="169"/>
      <c r="P554" s="169"/>
      <c r="Q554" s="169"/>
      <c r="R554" s="169"/>
      <c r="S554" s="169"/>
      <c r="T554" s="170"/>
      <c r="AT554" s="165" t="s">
        <v>170</v>
      </c>
      <c r="AU554" s="165" t="s">
        <v>80</v>
      </c>
      <c r="AV554" s="13" t="s">
        <v>15</v>
      </c>
      <c r="AW554" s="13" t="s">
        <v>33</v>
      </c>
      <c r="AX554" s="13" t="s">
        <v>72</v>
      </c>
      <c r="AY554" s="165" t="s">
        <v>154</v>
      </c>
    </row>
    <row r="555" spans="2:51" s="14" customFormat="1" ht="10.2">
      <c r="B555" s="171"/>
      <c r="D555" s="164" t="s">
        <v>170</v>
      </c>
      <c r="E555" s="172" t="s">
        <v>3</v>
      </c>
      <c r="F555" s="173" t="s">
        <v>891</v>
      </c>
      <c r="H555" s="174">
        <v>0.5</v>
      </c>
      <c r="I555" s="175"/>
      <c r="L555" s="171"/>
      <c r="M555" s="176"/>
      <c r="N555" s="177"/>
      <c r="O555" s="177"/>
      <c r="P555" s="177"/>
      <c r="Q555" s="177"/>
      <c r="R555" s="177"/>
      <c r="S555" s="177"/>
      <c r="T555" s="178"/>
      <c r="AT555" s="172" t="s">
        <v>170</v>
      </c>
      <c r="AU555" s="172" t="s">
        <v>80</v>
      </c>
      <c r="AV555" s="14" t="s">
        <v>80</v>
      </c>
      <c r="AW555" s="14" t="s">
        <v>33</v>
      </c>
      <c r="AX555" s="14" t="s">
        <v>72</v>
      </c>
      <c r="AY555" s="172" t="s">
        <v>154</v>
      </c>
    </row>
    <row r="556" spans="2:51" s="13" customFormat="1" ht="10.2">
      <c r="B556" s="163"/>
      <c r="D556" s="164" t="s">
        <v>170</v>
      </c>
      <c r="E556" s="165" t="s">
        <v>3</v>
      </c>
      <c r="F556" s="166" t="s">
        <v>893</v>
      </c>
      <c r="H556" s="165" t="s">
        <v>3</v>
      </c>
      <c r="I556" s="167"/>
      <c r="L556" s="163"/>
      <c r="M556" s="168"/>
      <c r="N556" s="169"/>
      <c r="O556" s="169"/>
      <c r="P556" s="169"/>
      <c r="Q556" s="169"/>
      <c r="R556" s="169"/>
      <c r="S556" s="169"/>
      <c r="T556" s="170"/>
      <c r="AT556" s="165" t="s">
        <v>170</v>
      </c>
      <c r="AU556" s="165" t="s">
        <v>80</v>
      </c>
      <c r="AV556" s="13" t="s">
        <v>15</v>
      </c>
      <c r="AW556" s="13" t="s">
        <v>33</v>
      </c>
      <c r="AX556" s="13" t="s">
        <v>72</v>
      </c>
      <c r="AY556" s="165" t="s">
        <v>154</v>
      </c>
    </row>
    <row r="557" spans="2:51" s="14" customFormat="1" ht="10.2">
      <c r="B557" s="171"/>
      <c r="D557" s="164" t="s">
        <v>170</v>
      </c>
      <c r="E557" s="172" t="s">
        <v>3</v>
      </c>
      <c r="F557" s="173" t="s">
        <v>894</v>
      </c>
      <c r="H557" s="174">
        <v>0.392</v>
      </c>
      <c r="I557" s="175"/>
      <c r="L557" s="171"/>
      <c r="M557" s="176"/>
      <c r="N557" s="177"/>
      <c r="O557" s="177"/>
      <c r="P557" s="177"/>
      <c r="Q557" s="177"/>
      <c r="R557" s="177"/>
      <c r="S557" s="177"/>
      <c r="T557" s="178"/>
      <c r="AT557" s="172" t="s">
        <v>170</v>
      </c>
      <c r="AU557" s="172" t="s">
        <v>80</v>
      </c>
      <c r="AV557" s="14" t="s">
        <v>80</v>
      </c>
      <c r="AW557" s="14" t="s">
        <v>33</v>
      </c>
      <c r="AX557" s="14" t="s">
        <v>72</v>
      </c>
      <c r="AY557" s="172" t="s">
        <v>154</v>
      </c>
    </row>
    <row r="558" spans="2:51" s="13" customFormat="1" ht="10.2">
      <c r="B558" s="163"/>
      <c r="D558" s="164" t="s">
        <v>170</v>
      </c>
      <c r="E558" s="165" t="s">
        <v>3</v>
      </c>
      <c r="F558" s="166" t="s">
        <v>895</v>
      </c>
      <c r="H558" s="165" t="s">
        <v>3</v>
      </c>
      <c r="I558" s="167"/>
      <c r="L558" s="163"/>
      <c r="M558" s="168"/>
      <c r="N558" s="169"/>
      <c r="O558" s="169"/>
      <c r="P558" s="169"/>
      <c r="Q558" s="169"/>
      <c r="R558" s="169"/>
      <c r="S558" s="169"/>
      <c r="T558" s="170"/>
      <c r="AT558" s="165" t="s">
        <v>170</v>
      </c>
      <c r="AU558" s="165" t="s">
        <v>80</v>
      </c>
      <c r="AV558" s="13" t="s">
        <v>15</v>
      </c>
      <c r="AW558" s="13" t="s">
        <v>33</v>
      </c>
      <c r="AX558" s="13" t="s">
        <v>72</v>
      </c>
      <c r="AY558" s="165" t="s">
        <v>154</v>
      </c>
    </row>
    <row r="559" spans="2:51" s="14" customFormat="1" ht="10.2">
      <c r="B559" s="171"/>
      <c r="D559" s="164" t="s">
        <v>170</v>
      </c>
      <c r="E559" s="172" t="s">
        <v>3</v>
      </c>
      <c r="F559" s="173" t="s">
        <v>894</v>
      </c>
      <c r="H559" s="174">
        <v>0.392</v>
      </c>
      <c r="I559" s="175"/>
      <c r="L559" s="171"/>
      <c r="M559" s="176"/>
      <c r="N559" s="177"/>
      <c r="O559" s="177"/>
      <c r="P559" s="177"/>
      <c r="Q559" s="177"/>
      <c r="R559" s="177"/>
      <c r="S559" s="177"/>
      <c r="T559" s="178"/>
      <c r="AT559" s="172" t="s">
        <v>170</v>
      </c>
      <c r="AU559" s="172" t="s">
        <v>80</v>
      </c>
      <c r="AV559" s="14" t="s">
        <v>80</v>
      </c>
      <c r="AW559" s="14" t="s">
        <v>33</v>
      </c>
      <c r="AX559" s="14" t="s">
        <v>72</v>
      </c>
      <c r="AY559" s="172" t="s">
        <v>154</v>
      </c>
    </row>
    <row r="560" spans="2:51" s="15" customFormat="1" ht="10.2">
      <c r="B560" s="179"/>
      <c r="D560" s="164" t="s">
        <v>170</v>
      </c>
      <c r="E560" s="180" t="s">
        <v>3</v>
      </c>
      <c r="F560" s="181" t="s">
        <v>175</v>
      </c>
      <c r="H560" s="182">
        <v>1.784</v>
      </c>
      <c r="I560" s="183"/>
      <c r="L560" s="179"/>
      <c r="M560" s="184"/>
      <c r="N560" s="185"/>
      <c r="O560" s="185"/>
      <c r="P560" s="185"/>
      <c r="Q560" s="185"/>
      <c r="R560" s="185"/>
      <c r="S560" s="185"/>
      <c r="T560" s="186"/>
      <c r="AT560" s="180" t="s">
        <v>170</v>
      </c>
      <c r="AU560" s="180" t="s">
        <v>80</v>
      </c>
      <c r="AV560" s="15" t="s">
        <v>93</v>
      </c>
      <c r="AW560" s="15" t="s">
        <v>33</v>
      </c>
      <c r="AX560" s="15" t="s">
        <v>15</v>
      </c>
      <c r="AY560" s="180" t="s">
        <v>154</v>
      </c>
    </row>
    <row r="561" spans="1:65" s="2" customFormat="1" ht="37.8" customHeight="1">
      <c r="A561" s="34"/>
      <c r="B561" s="144"/>
      <c r="C561" s="145" t="s">
        <v>188</v>
      </c>
      <c r="D561" s="145" t="s">
        <v>157</v>
      </c>
      <c r="E561" s="146" t="s">
        <v>896</v>
      </c>
      <c r="F561" s="147" t="s">
        <v>897</v>
      </c>
      <c r="G561" s="148" t="s">
        <v>160</v>
      </c>
      <c r="H561" s="149">
        <v>17.008</v>
      </c>
      <c r="I561" s="150"/>
      <c r="J561" s="151">
        <f>ROUND(I561*H561,2)</f>
        <v>0</v>
      </c>
      <c r="K561" s="147" t="s">
        <v>161</v>
      </c>
      <c r="L561" s="35"/>
      <c r="M561" s="152" t="s">
        <v>3</v>
      </c>
      <c r="N561" s="153" t="s">
        <v>43</v>
      </c>
      <c r="O561" s="55"/>
      <c r="P561" s="154">
        <f>O561*H561</f>
        <v>0</v>
      </c>
      <c r="Q561" s="154">
        <v>0.00465</v>
      </c>
      <c r="R561" s="154">
        <f>Q561*H561</f>
        <v>0.07908719999999998</v>
      </c>
      <c r="S561" s="154">
        <v>0</v>
      </c>
      <c r="T561" s="155">
        <f>S561*H561</f>
        <v>0</v>
      </c>
      <c r="U561" s="34"/>
      <c r="V561" s="34"/>
      <c r="W561" s="34"/>
      <c r="X561" s="34"/>
      <c r="Y561" s="34"/>
      <c r="Z561" s="34"/>
      <c r="AA561" s="34"/>
      <c r="AB561" s="34"/>
      <c r="AC561" s="34"/>
      <c r="AD561" s="34"/>
      <c r="AE561" s="34"/>
      <c r="AR561" s="156" t="s">
        <v>93</v>
      </c>
      <c r="AT561" s="156" t="s">
        <v>157</v>
      </c>
      <c r="AU561" s="156" t="s">
        <v>80</v>
      </c>
      <c r="AY561" s="19" t="s">
        <v>154</v>
      </c>
      <c r="BE561" s="157">
        <f>IF(N561="základní",J561,0)</f>
        <v>0</v>
      </c>
      <c r="BF561" s="157">
        <f>IF(N561="snížená",J561,0)</f>
        <v>0</v>
      </c>
      <c r="BG561" s="157">
        <f>IF(N561="zákl. přenesená",J561,0)</f>
        <v>0</v>
      </c>
      <c r="BH561" s="157">
        <f>IF(N561="sníž. přenesená",J561,0)</f>
        <v>0</v>
      </c>
      <c r="BI561" s="157">
        <f>IF(N561="nulová",J561,0)</f>
        <v>0</v>
      </c>
      <c r="BJ561" s="19" t="s">
        <v>15</v>
      </c>
      <c r="BK561" s="157">
        <f>ROUND(I561*H561,2)</f>
        <v>0</v>
      </c>
      <c r="BL561" s="19" t="s">
        <v>93</v>
      </c>
      <c r="BM561" s="156" t="s">
        <v>898</v>
      </c>
    </row>
    <row r="562" spans="1:47" s="2" customFormat="1" ht="10.2">
      <c r="A562" s="34"/>
      <c r="B562" s="35"/>
      <c r="C562" s="34"/>
      <c r="D562" s="158" t="s">
        <v>163</v>
      </c>
      <c r="E562" s="34"/>
      <c r="F562" s="159" t="s">
        <v>899</v>
      </c>
      <c r="G562" s="34"/>
      <c r="H562" s="34"/>
      <c r="I562" s="160"/>
      <c r="J562" s="34"/>
      <c r="K562" s="34"/>
      <c r="L562" s="35"/>
      <c r="M562" s="161"/>
      <c r="N562" s="162"/>
      <c r="O562" s="55"/>
      <c r="P562" s="55"/>
      <c r="Q562" s="55"/>
      <c r="R562" s="55"/>
      <c r="S562" s="55"/>
      <c r="T562" s="56"/>
      <c r="U562" s="34"/>
      <c r="V562" s="34"/>
      <c r="W562" s="34"/>
      <c r="X562" s="34"/>
      <c r="Y562" s="34"/>
      <c r="Z562" s="34"/>
      <c r="AA562" s="34"/>
      <c r="AB562" s="34"/>
      <c r="AC562" s="34"/>
      <c r="AD562" s="34"/>
      <c r="AE562" s="34"/>
      <c r="AT562" s="19" t="s">
        <v>163</v>
      </c>
      <c r="AU562" s="19" t="s">
        <v>80</v>
      </c>
    </row>
    <row r="563" spans="2:51" s="13" customFormat="1" ht="10.2">
      <c r="B563" s="163"/>
      <c r="D563" s="164" t="s">
        <v>170</v>
      </c>
      <c r="E563" s="165" t="s">
        <v>3</v>
      </c>
      <c r="F563" s="166" t="s">
        <v>890</v>
      </c>
      <c r="H563" s="165" t="s">
        <v>3</v>
      </c>
      <c r="I563" s="167"/>
      <c r="L563" s="163"/>
      <c r="M563" s="168"/>
      <c r="N563" s="169"/>
      <c r="O563" s="169"/>
      <c r="P563" s="169"/>
      <c r="Q563" s="169"/>
      <c r="R563" s="169"/>
      <c r="S563" s="169"/>
      <c r="T563" s="170"/>
      <c r="AT563" s="165" t="s">
        <v>170</v>
      </c>
      <c r="AU563" s="165" t="s">
        <v>80</v>
      </c>
      <c r="AV563" s="13" t="s">
        <v>15</v>
      </c>
      <c r="AW563" s="13" t="s">
        <v>33</v>
      </c>
      <c r="AX563" s="13" t="s">
        <v>72</v>
      </c>
      <c r="AY563" s="165" t="s">
        <v>154</v>
      </c>
    </row>
    <row r="564" spans="2:51" s="14" customFormat="1" ht="10.2">
      <c r="B564" s="171"/>
      <c r="D564" s="164" t="s">
        <v>170</v>
      </c>
      <c r="E564" s="172" t="s">
        <v>3</v>
      </c>
      <c r="F564" s="173" t="s">
        <v>900</v>
      </c>
      <c r="H564" s="174">
        <v>4.766</v>
      </c>
      <c r="I564" s="175"/>
      <c r="L564" s="171"/>
      <c r="M564" s="176"/>
      <c r="N564" s="177"/>
      <c r="O564" s="177"/>
      <c r="P564" s="177"/>
      <c r="Q564" s="177"/>
      <c r="R564" s="177"/>
      <c r="S564" s="177"/>
      <c r="T564" s="178"/>
      <c r="AT564" s="172" t="s">
        <v>170</v>
      </c>
      <c r="AU564" s="172" t="s">
        <v>80</v>
      </c>
      <c r="AV564" s="14" t="s">
        <v>80</v>
      </c>
      <c r="AW564" s="14" t="s">
        <v>33</v>
      </c>
      <c r="AX564" s="14" t="s">
        <v>72</v>
      </c>
      <c r="AY564" s="172" t="s">
        <v>154</v>
      </c>
    </row>
    <row r="565" spans="2:51" s="13" customFormat="1" ht="10.2">
      <c r="B565" s="163"/>
      <c r="D565" s="164" t="s">
        <v>170</v>
      </c>
      <c r="E565" s="165" t="s">
        <v>3</v>
      </c>
      <c r="F565" s="166" t="s">
        <v>892</v>
      </c>
      <c r="H565" s="165" t="s">
        <v>3</v>
      </c>
      <c r="I565" s="167"/>
      <c r="L565" s="163"/>
      <c r="M565" s="168"/>
      <c r="N565" s="169"/>
      <c r="O565" s="169"/>
      <c r="P565" s="169"/>
      <c r="Q565" s="169"/>
      <c r="R565" s="169"/>
      <c r="S565" s="169"/>
      <c r="T565" s="170"/>
      <c r="AT565" s="165" t="s">
        <v>170</v>
      </c>
      <c r="AU565" s="165" t="s">
        <v>80</v>
      </c>
      <c r="AV565" s="13" t="s">
        <v>15</v>
      </c>
      <c r="AW565" s="13" t="s">
        <v>33</v>
      </c>
      <c r="AX565" s="13" t="s">
        <v>72</v>
      </c>
      <c r="AY565" s="165" t="s">
        <v>154</v>
      </c>
    </row>
    <row r="566" spans="2:51" s="14" customFormat="1" ht="10.2">
      <c r="B566" s="171"/>
      <c r="D566" s="164" t="s">
        <v>170</v>
      </c>
      <c r="E566" s="172" t="s">
        <v>3</v>
      </c>
      <c r="F566" s="173" t="s">
        <v>900</v>
      </c>
      <c r="H566" s="174">
        <v>4.766</v>
      </c>
      <c r="I566" s="175"/>
      <c r="L566" s="171"/>
      <c r="M566" s="176"/>
      <c r="N566" s="177"/>
      <c r="O566" s="177"/>
      <c r="P566" s="177"/>
      <c r="Q566" s="177"/>
      <c r="R566" s="177"/>
      <c r="S566" s="177"/>
      <c r="T566" s="178"/>
      <c r="AT566" s="172" t="s">
        <v>170</v>
      </c>
      <c r="AU566" s="172" t="s">
        <v>80</v>
      </c>
      <c r="AV566" s="14" t="s">
        <v>80</v>
      </c>
      <c r="AW566" s="14" t="s">
        <v>33</v>
      </c>
      <c r="AX566" s="14" t="s">
        <v>72</v>
      </c>
      <c r="AY566" s="172" t="s">
        <v>154</v>
      </c>
    </row>
    <row r="567" spans="2:51" s="13" customFormat="1" ht="10.2">
      <c r="B567" s="163"/>
      <c r="D567" s="164" t="s">
        <v>170</v>
      </c>
      <c r="E567" s="165" t="s">
        <v>3</v>
      </c>
      <c r="F567" s="166" t="s">
        <v>893</v>
      </c>
      <c r="H567" s="165" t="s">
        <v>3</v>
      </c>
      <c r="I567" s="167"/>
      <c r="L567" s="163"/>
      <c r="M567" s="168"/>
      <c r="N567" s="169"/>
      <c r="O567" s="169"/>
      <c r="P567" s="169"/>
      <c r="Q567" s="169"/>
      <c r="R567" s="169"/>
      <c r="S567" s="169"/>
      <c r="T567" s="170"/>
      <c r="AT567" s="165" t="s">
        <v>170</v>
      </c>
      <c r="AU567" s="165" t="s">
        <v>80</v>
      </c>
      <c r="AV567" s="13" t="s">
        <v>15</v>
      </c>
      <c r="AW567" s="13" t="s">
        <v>33</v>
      </c>
      <c r="AX567" s="13" t="s">
        <v>72</v>
      </c>
      <c r="AY567" s="165" t="s">
        <v>154</v>
      </c>
    </row>
    <row r="568" spans="2:51" s="14" customFormat="1" ht="10.2">
      <c r="B568" s="171"/>
      <c r="D568" s="164" t="s">
        <v>170</v>
      </c>
      <c r="E568" s="172" t="s">
        <v>3</v>
      </c>
      <c r="F568" s="173" t="s">
        <v>901</v>
      </c>
      <c r="H568" s="174">
        <v>3.738</v>
      </c>
      <c r="I568" s="175"/>
      <c r="L568" s="171"/>
      <c r="M568" s="176"/>
      <c r="N568" s="177"/>
      <c r="O568" s="177"/>
      <c r="P568" s="177"/>
      <c r="Q568" s="177"/>
      <c r="R568" s="177"/>
      <c r="S568" s="177"/>
      <c r="T568" s="178"/>
      <c r="AT568" s="172" t="s">
        <v>170</v>
      </c>
      <c r="AU568" s="172" t="s">
        <v>80</v>
      </c>
      <c r="AV568" s="14" t="s">
        <v>80</v>
      </c>
      <c r="AW568" s="14" t="s">
        <v>33</v>
      </c>
      <c r="AX568" s="14" t="s">
        <v>72</v>
      </c>
      <c r="AY568" s="172" t="s">
        <v>154</v>
      </c>
    </row>
    <row r="569" spans="2:51" s="13" customFormat="1" ht="10.2">
      <c r="B569" s="163"/>
      <c r="D569" s="164" t="s">
        <v>170</v>
      </c>
      <c r="E569" s="165" t="s">
        <v>3</v>
      </c>
      <c r="F569" s="166" t="s">
        <v>895</v>
      </c>
      <c r="H569" s="165" t="s">
        <v>3</v>
      </c>
      <c r="I569" s="167"/>
      <c r="L569" s="163"/>
      <c r="M569" s="168"/>
      <c r="N569" s="169"/>
      <c r="O569" s="169"/>
      <c r="P569" s="169"/>
      <c r="Q569" s="169"/>
      <c r="R569" s="169"/>
      <c r="S569" s="169"/>
      <c r="T569" s="170"/>
      <c r="AT569" s="165" t="s">
        <v>170</v>
      </c>
      <c r="AU569" s="165" t="s">
        <v>80</v>
      </c>
      <c r="AV569" s="13" t="s">
        <v>15</v>
      </c>
      <c r="AW569" s="13" t="s">
        <v>33</v>
      </c>
      <c r="AX569" s="13" t="s">
        <v>72</v>
      </c>
      <c r="AY569" s="165" t="s">
        <v>154</v>
      </c>
    </row>
    <row r="570" spans="2:51" s="14" customFormat="1" ht="10.2">
      <c r="B570" s="171"/>
      <c r="D570" s="164" t="s">
        <v>170</v>
      </c>
      <c r="E570" s="172" t="s">
        <v>3</v>
      </c>
      <c r="F570" s="173" t="s">
        <v>901</v>
      </c>
      <c r="H570" s="174">
        <v>3.738</v>
      </c>
      <c r="I570" s="175"/>
      <c r="L570" s="171"/>
      <c r="M570" s="176"/>
      <c r="N570" s="177"/>
      <c r="O570" s="177"/>
      <c r="P570" s="177"/>
      <c r="Q570" s="177"/>
      <c r="R570" s="177"/>
      <c r="S570" s="177"/>
      <c r="T570" s="178"/>
      <c r="AT570" s="172" t="s">
        <v>170</v>
      </c>
      <c r="AU570" s="172" t="s">
        <v>80</v>
      </c>
      <c r="AV570" s="14" t="s">
        <v>80</v>
      </c>
      <c r="AW570" s="14" t="s">
        <v>33</v>
      </c>
      <c r="AX570" s="14" t="s">
        <v>72</v>
      </c>
      <c r="AY570" s="172" t="s">
        <v>154</v>
      </c>
    </row>
    <row r="571" spans="2:51" s="15" customFormat="1" ht="10.2">
      <c r="B571" s="179"/>
      <c r="D571" s="164" t="s">
        <v>170</v>
      </c>
      <c r="E571" s="180" t="s">
        <v>3</v>
      </c>
      <c r="F571" s="181" t="s">
        <v>175</v>
      </c>
      <c r="H571" s="182">
        <v>17.008</v>
      </c>
      <c r="I571" s="183"/>
      <c r="L571" s="179"/>
      <c r="M571" s="184"/>
      <c r="N571" s="185"/>
      <c r="O571" s="185"/>
      <c r="P571" s="185"/>
      <c r="Q571" s="185"/>
      <c r="R571" s="185"/>
      <c r="S571" s="185"/>
      <c r="T571" s="186"/>
      <c r="AT571" s="180" t="s">
        <v>170</v>
      </c>
      <c r="AU571" s="180" t="s">
        <v>80</v>
      </c>
      <c r="AV571" s="15" t="s">
        <v>93</v>
      </c>
      <c r="AW571" s="15" t="s">
        <v>33</v>
      </c>
      <c r="AX571" s="15" t="s">
        <v>15</v>
      </c>
      <c r="AY571" s="180" t="s">
        <v>154</v>
      </c>
    </row>
    <row r="572" spans="1:65" s="2" customFormat="1" ht="37.8" customHeight="1">
      <c r="A572" s="34"/>
      <c r="B572" s="144"/>
      <c r="C572" s="145" t="s">
        <v>902</v>
      </c>
      <c r="D572" s="145" t="s">
        <v>157</v>
      </c>
      <c r="E572" s="146" t="s">
        <v>903</v>
      </c>
      <c r="F572" s="147" t="s">
        <v>904</v>
      </c>
      <c r="G572" s="148" t="s">
        <v>160</v>
      </c>
      <c r="H572" s="149">
        <v>17.008</v>
      </c>
      <c r="I572" s="150"/>
      <c r="J572" s="151">
        <f>ROUND(I572*H572,2)</f>
        <v>0</v>
      </c>
      <c r="K572" s="147" t="s">
        <v>161</v>
      </c>
      <c r="L572" s="35"/>
      <c r="M572" s="152" t="s">
        <v>3</v>
      </c>
      <c r="N572" s="153" t="s">
        <v>43</v>
      </c>
      <c r="O572" s="55"/>
      <c r="P572" s="154">
        <f>O572*H572</f>
        <v>0</v>
      </c>
      <c r="Q572" s="154">
        <v>0</v>
      </c>
      <c r="R572" s="154">
        <f>Q572*H572</f>
        <v>0</v>
      </c>
      <c r="S572" s="154">
        <v>0</v>
      </c>
      <c r="T572" s="155">
        <f>S572*H572</f>
        <v>0</v>
      </c>
      <c r="U572" s="34"/>
      <c r="V572" s="34"/>
      <c r="W572" s="34"/>
      <c r="X572" s="34"/>
      <c r="Y572" s="34"/>
      <c r="Z572" s="34"/>
      <c r="AA572" s="34"/>
      <c r="AB572" s="34"/>
      <c r="AC572" s="34"/>
      <c r="AD572" s="34"/>
      <c r="AE572" s="34"/>
      <c r="AR572" s="156" t="s">
        <v>93</v>
      </c>
      <c r="AT572" s="156" t="s">
        <v>157</v>
      </c>
      <c r="AU572" s="156" t="s">
        <v>80</v>
      </c>
      <c r="AY572" s="19" t="s">
        <v>154</v>
      </c>
      <c r="BE572" s="157">
        <f>IF(N572="základní",J572,0)</f>
        <v>0</v>
      </c>
      <c r="BF572" s="157">
        <f>IF(N572="snížená",J572,0)</f>
        <v>0</v>
      </c>
      <c r="BG572" s="157">
        <f>IF(N572="zákl. přenesená",J572,0)</f>
        <v>0</v>
      </c>
      <c r="BH572" s="157">
        <f>IF(N572="sníž. přenesená",J572,0)</f>
        <v>0</v>
      </c>
      <c r="BI572" s="157">
        <f>IF(N572="nulová",J572,0)</f>
        <v>0</v>
      </c>
      <c r="BJ572" s="19" t="s">
        <v>15</v>
      </c>
      <c r="BK572" s="157">
        <f>ROUND(I572*H572,2)</f>
        <v>0</v>
      </c>
      <c r="BL572" s="19" t="s">
        <v>93</v>
      </c>
      <c r="BM572" s="156" t="s">
        <v>905</v>
      </c>
    </row>
    <row r="573" spans="1:47" s="2" customFormat="1" ht="10.2">
      <c r="A573" s="34"/>
      <c r="B573" s="35"/>
      <c r="C573" s="34"/>
      <c r="D573" s="158" t="s">
        <v>163</v>
      </c>
      <c r="E573" s="34"/>
      <c r="F573" s="159" t="s">
        <v>906</v>
      </c>
      <c r="G573" s="34"/>
      <c r="H573" s="34"/>
      <c r="I573" s="160"/>
      <c r="J573" s="34"/>
      <c r="K573" s="34"/>
      <c r="L573" s="35"/>
      <c r="M573" s="161"/>
      <c r="N573" s="162"/>
      <c r="O573" s="55"/>
      <c r="P573" s="55"/>
      <c r="Q573" s="55"/>
      <c r="R573" s="55"/>
      <c r="S573" s="55"/>
      <c r="T573" s="56"/>
      <c r="U573" s="34"/>
      <c r="V573" s="34"/>
      <c r="W573" s="34"/>
      <c r="X573" s="34"/>
      <c r="Y573" s="34"/>
      <c r="Z573" s="34"/>
      <c r="AA573" s="34"/>
      <c r="AB573" s="34"/>
      <c r="AC573" s="34"/>
      <c r="AD573" s="34"/>
      <c r="AE573" s="34"/>
      <c r="AT573" s="19" t="s">
        <v>163</v>
      </c>
      <c r="AU573" s="19" t="s">
        <v>80</v>
      </c>
    </row>
    <row r="574" spans="1:65" s="2" customFormat="1" ht="37.8" customHeight="1">
      <c r="A574" s="34"/>
      <c r="B574" s="144"/>
      <c r="C574" s="145" t="s">
        <v>907</v>
      </c>
      <c r="D574" s="145" t="s">
        <v>157</v>
      </c>
      <c r="E574" s="146" t="s">
        <v>908</v>
      </c>
      <c r="F574" s="147" t="s">
        <v>909</v>
      </c>
      <c r="G574" s="148" t="s">
        <v>160</v>
      </c>
      <c r="H574" s="149">
        <v>6.16</v>
      </c>
      <c r="I574" s="150"/>
      <c r="J574" s="151">
        <f>ROUND(I574*H574,2)</f>
        <v>0</v>
      </c>
      <c r="K574" s="147" t="s">
        <v>161</v>
      </c>
      <c r="L574" s="35"/>
      <c r="M574" s="152" t="s">
        <v>3</v>
      </c>
      <c r="N574" s="153" t="s">
        <v>43</v>
      </c>
      <c r="O574" s="55"/>
      <c r="P574" s="154">
        <f>O574*H574</f>
        <v>0</v>
      </c>
      <c r="Q574" s="154">
        <v>0.00161</v>
      </c>
      <c r="R574" s="154">
        <f>Q574*H574</f>
        <v>0.0099176</v>
      </c>
      <c r="S574" s="154">
        <v>0</v>
      </c>
      <c r="T574" s="155">
        <f>S574*H574</f>
        <v>0</v>
      </c>
      <c r="U574" s="34"/>
      <c r="V574" s="34"/>
      <c r="W574" s="34"/>
      <c r="X574" s="34"/>
      <c r="Y574" s="34"/>
      <c r="Z574" s="34"/>
      <c r="AA574" s="34"/>
      <c r="AB574" s="34"/>
      <c r="AC574" s="34"/>
      <c r="AD574" s="34"/>
      <c r="AE574" s="34"/>
      <c r="AR574" s="156" t="s">
        <v>93</v>
      </c>
      <c r="AT574" s="156" t="s">
        <v>157</v>
      </c>
      <c r="AU574" s="156" t="s">
        <v>80</v>
      </c>
      <c r="AY574" s="19" t="s">
        <v>154</v>
      </c>
      <c r="BE574" s="157">
        <f>IF(N574="základní",J574,0)</f>
        <v>0</v>
      </c>
      <c r="BF574" s="157">
        <f>IF(N574="snížená",J574,0)</f>
        <v>0</v>
      </c>
      <c r="BG574" s="157">
        <f>IF(N574="zákl. přenesená",J574,0)</f>
        <v>0</v>
      </c>
      <c r="BH574" s="157">
        <f>IF(N574="sníž. přenesená",J574,0)</f>
        <v>0</v>
      </c>
      <c r="BI574" s="157">
        <f>IF(N574="nulová",J574,0)</f>
        <v>0</v>
      </c>
      <c r="BJ574" s="19" t="s">
        <v>15</v>
      </c>
      <c r="BK574" s="157">
        <f>ROUND(I574*H574,2)</f>
        <v>0</v>
      </c>
      <c r="BL574" s="19" t="s">
        <v>93</v>
      </c>
      <c r="BM574" s="156" t="s">
        <v>910</v>
      </c>
    </row>
    <row r="575" spans="1:47" s="2" customFormat="1" ht="10.2">
      <c r="A575" s="34"/>
      <c r="B575" s="35"/>
      <c r="C575" s="34"/>
      <c r="D575" s="158" t="s">
        <v>163</v>
      </c>
      <c r="E575" s="34"/>
      <c r="F575" s="159" t="s">
        <v>911</v>
      </c>
      <c r="G575" s="34"/>
      <c r="H575" s="34"/>
      <c r="I575" s="160"/>
      <c r="J575" s="34"/>
      <c r="K575" s="34"/>
      <c r="L575" s="35"/>
      <c r="M575" s="161"/>
      <c r="N575" s="162"/>
      <c r="O575" s="55"/>
      <c r="P575" s="55"/>
      <c r="Q575" s="55"/>
      <c r="R575" s="55"/>
      <c r="S575" s="55"/>
      <c r="T575" s="56"/>
      <c r="U575" s="34"/>
      <c r="V575" s="34"/>
      <c r="W575" s="34"/>
      <c r="X575" s="34"/>
      <c r="Y575" s="34"/>
      <c r="Z575" s="34"/>
      <c r="AA575" s="34"/>
      <c r="AB575" s="34"/>
      <c r="AC575" s="34"/>
      <c r="AD575" s="34"/>
      <c r="AE575" s="34"/>
      <c r="AT575" s="19" t="s">
        <v>163</v>
      </c>
      <c r="AU575" s="19" t="s">
        <v>80</v>
      </c>
    </row>
    <row r="576" spans="2:51" s="13" customFormat="1" ht="10.2">
      <c r="B576" s="163"/>
      <c r="D576" s="164" t="s">
        <v>170</v>
      </c>
      <c r="E576" s="165" t="s">
        <v>3</v>
      </c>
      <c r="F576" s="166" t="s">
        <v>890</v>
      </c>
      <c r="H576" s="165" t="s">
        <v>3</v>
      </c>
      <c r="I576" s="167"/>
      <c r="L576" s="163"/>
      <c r="M576" s="168"/>
      <c r="N576" s="169"/>
      <c r="O576" s="169"/>
      <c r="P576" s="169"/>
      <c r="Q576" s="169"/>
      <c r="R576" s="169"/>
      <c r="S576" s="169"/>
      <c r="T576" s="170"/>
      <c r="AT576" s="165" t="s">
        <v>170</v>
      </c>
      <c r="AU576" s="165" t="s">
        <v>80</v>
      </c>
      <c r="AV576" s="13" t="s">
        <v>15</v>
      </c>
      <c r="AW576" s="13" t="s">
        <v>33</v>
      </c>
      <c r="AX576" s="13" t="s">
        <v>72</v>
      </c>
      <c r="AY576" s="165" t="s">
        <v>154</v>
      </c>
    </row>
    <row r="577" spans="2:51" s="14" customFormat="1" ht="10.2">
      <c r="B577" s="171"/>
      <c r="D577" s="164" t="s">
        <v>170</v>
      </c>
      <c r="E577" s="172" t="s">
        <v>3</v>
      </c>
      <c r="F577" s="173" t="s">
        <v>912</v>
      </c>
      <c r="H577" s="174">
        <v>1.76</v>
      </c>
      <c r="I577" s="175"/>
      <c r="L577" s="171"/>
      <c r="M577" s="176"/>
      <c r="N577" s="177"/>
      <c r="O577" s="177"/>
      <c r="P577" s="177"/>
      <c r="Q577" s="177"/>
      <c r="R577" s="177"/>
      <c r="S577" s="177"/>
      <c r="T577" s="178"/>
      <c r="AT577" s="172" t="s">
        <v>170</v>
      </c>
      <c r="AU577" s="172" t="s">
        <v>80</v>
      </c>
      <c r="AV577" s="14" t="s">
        <v>80</v>
      </c>
      <c r="AW577" s="14" t="s">
        <v>33</v>
      </c>
      <c r="AX577" s="14" t="s">
        <v>72</v>
      </c>
      <c r="AY577" s="172" t="s">
        <v>154</v>
      </c>
    </row>
    <row r="578" spans="2:51" s="13" customFormat="1" ht="10.2">
      <c r="B578" s="163"/>
      <c r="D578" s="164" t="s">
        <v>170</v>
      </c>
      <c r="E578" s="165" t="s">
        <v>3</v>
      </c>
      <c r="F578" s="166" t="s">
        <v>892</v>
      </c>
      <c r="H578" s="165" t="s">
        <v>3</v>
      </c>
      <c r="I578" s="167"/>
      <c r="L578" s="163"/>
      <c r="M578" s="168"/>
      <c r="N578" s="169"/>
      <c r="O578" s="169"/>
      <c r="P578" s="169"/>
      <c r="Q578" s="169"/>
      <c r="R578" s="169"/>
      <c r="S578" s="169"/>
      <c r="T578" s="170"/>
      <c r="AT578" s="165" t="s">
        <v>170</v>
      </c>
      <c r="AU578" s="165" t="s">
        <v>80</v>
      </c>
      <c r="AV578" s="13" t="s">
        <v>15</v>
      </c>
      <c r="AW578" s="13" t="s">
        <v>33</v>
      </c>
      <c r="AX578" s="13" t="s">
        <v>72</v>
      </c>
      <c r="AY578" s="165" t="s">
        <v>154</v>
      </c>
    </row>
    <row r="579" spans="2:51" s="14" customFormat="1" ht="10.2">
      <c r="B579" s="171"/>
      <c r="D579" s="164" t="s">
        <v>170</v>
      </c>
      <c r="E579" s="172" t="s">
        <v>3</v>
      </c>
      <c r="F579" s="173" t="s">
        <v>912</v>
      </c>
      <c r="H579" s="174">
        <v>1.76</v>
      </c>
      <c r="I579" s="175"/>
      <c r="L579" s="171"/>
      <c r="M579" s="176"/>
      <c r="N579" s="177"/>
      <c r="O579" s="177"/>
      <c r="P579" s="177"/>
      <c r="Q579" s="177"/>
      <c r="R579" s="177"/>
      <c r="S579" s="177"/>
      <c r="T579" s="178"/>
      <c r="AT579" s="172" t="s">
        <v>170</v>
      </c>
      <c r="AU579" s="172" t="s">
        <v>80</v>
      </c>
      <c r="AV579" s="14" t="s">
        <v>80</v>
      </c>
      <c r="AW579" s="14" t="s">
        <v>33</v>
      </c>
      <c r="AX579" s="14" t="s">
        <v>72</v>
      </c>
      <c r="AY579" s="172" t="s">
        <v>154</v>
      </c>
    </row>
    <row r="580" spans="2:51" s="13" customFormat="1" ht="10.2">
      <c r="B580" s="163"/>
      <c r="D580" s="164" t="s">
        <v>170</v>
      </c>
      <c r="E580" s="165" t="s">
        <v>3</v>
      </c>
      <c r="F580" s="166" t="s">
        <v>893</v>
      </c>
      <c r="H580" s="165" t="s">
        <v>3</v>
      </c>
      <c r="I580" s="167"/>
      <c r="L580" s="163"/>
      <c r="M580" s="168"/>
      <c r="N580" s="169"/>
      <c r="O580" s="169"/>
      <c r="P580" s="169"/>
      <c r="Q580" s="169"/>
      <c r="R580" s="169"/>
      <c r="S580" s="169"/>
      <c r="T580" s="170"/>
      <c r="AT580" s="165" t="s">
        <v>170</v>
      </c>
      <c r="AU580" s="165" t="s">
        <v>80</v>
      </c>
      <c r="AV580" s="13" t="s">
        <v>15</v>
      </c>
      <c r="AW580" s="13" t="s">
        <v>33</v>
      </c>
      <c r="AX580" s="13" t="s">
        <v>72</v>
      </c>
      <c r="AY580" s="165" t="s">
        <v>154</v>
      </c>
    </row>
    <row r="581" spans="2:51" s="14" customFormat="1" ht="10.2">
      <c r="B581" s="171"/>
      <c r="D581" s="164" t="s">
        <v>170</v>
      </c>
      <c r="E581" s="172" t="s">
        <v>3</v>
      </c>
      <c r="F581" s="173" t="s">
        <v>913</v>
      </c>
      <c r="H581" s="174">
        <v>1.32</v>
      </c>
      <c r="I581" s="175"/>
      <c r="L581" s="171"/>
      <c r="M581" s="176"/>
      <c r="N581" s="177"/>
      <c r="O581" s="177"/>
      <c r="P581" s="177"/>
      <c r="Q581" s="177"/>
      <c r="R581" s="177"/>
      <c r="S581" s="177"/>
      <c r="T581" s="178"/>
      <c r="AT581" s="172" t="s">
        <v>170</v>
      </c>
      <c r="AU581" s="172" t="s">
        <v>80</v>
      </c>
      <c r="AV581" s="14" t="s">
        <v>80</v>
      </c>
      <c r="AW581" s="14" t="s">
        <v>33</v>
      </c>
      <c r="AX581" s="14" t="s">
        <v>72</v>
      </c>
      <c r="AY581" s="172" t="s">
        <v>154</v>
      </c>
    </row>
    <row r="582" spans="2:51" s="13" customFormat="1" ht="10.2">
      <c r="B582" s="163"/>
      <c r="D582" s="164" t="s">
        <v>170</v>
      </c>
      <c r="E582" s="165" t="s">
        <v>3</v>
      </c>
      <c r="F582" s="166" t="s">
        <v>895</v>
      </c>
      <c r="H582" s="165" t="s">
        <v>3</v>
      </c>
      <c r="I582" s="167"/>
      <c r="L582" s="163"/>
      <c r="M582" s="168"/>
      <c r="N582" s="169"/>
      <c r="O582" s="169"/>
      <c r="P582" s="169"/>
      <c r="Q582" s="169"/>
      <c r="R582" s="169"/>
      <c r="S582" s="169"/>
      <c r="T582" s="170"/>
      <c r="AT582" s="165" t="s">
        <v>170</v>
      </c>
      <c r="AU582" s="165" t="s">
        <v>80</v>
      </c>
      <c r="AV582" s="13" t="s">
        <v>15</v>
      </c>
      <c r="AW582" s="13" t="s">
        <v>33</v>
      </c>
      <c r="AX582" s="13" t="s">
        <v>72</v>
      </c>
      <c r="AY582" s="165" t="s">
        <v>154</v>
      </c>
    </row>
    <row r="583" spans="2:51" s="14" customFormat="1" ht="10.2">
      <c r="B583" s="171"/>
      <c r="D583" s="164" t="s">
        <v>170</v>
      </c>
      <c r="E583" s="172" t="s">
        <v>3</v>
      </c>
      <c r="F583" s="173" t="s">
        <v>913</v>
      </c>
      <c r="H583" s="174">
        <v>1.32</v>
      </c>
      <c r="I583" s="175"/>
      <c r="L583" s="171"/>
      <c r="M583" s="176"/>
      <c r="N583" s="177"/>
      <c r="O583" s="177"/>
      <c r="P583" s="177"/>
      <c r="Q583" s="177"/>
      <c r="R583" s="177"/>
      <c r="S583" s="177"/>
      <c r="T583" s="178"/>
      <c r="AT583" s="172" t="s">
        <v>170</v>
      </c>
      <c r="AU583" s="172" t="s">
        <v>80</v>
      </c>
      <c r="AV583" s="14" t="s">
        <v>80</v>
      </c>
      <c r="AW583" s="14" t="s">
        <v>33</v>
      </c>
      <c r="AX583" s="14" t="s">
        <v>72</v>
      </c>
      <c r="AY583" s="172" t="s">
        <v>154</v>
      </c>
    </row>
    <row r="584" spans="2:51" s="15" customFormat="1" ht="10.2">
      <c r="B584" s="179"/>
      <c r="D584" s="164" t="s">
        <v>170</v>
      </c>
      <c r="E584" s="180" t="s">
        <v>3</v>
      </c>
      <c r="F584" s="181" t="s">
        <v>175</v>
      </c>
      <c r="H584" s="182">
        <v>6.16</v>
      </c>
      <c r="I584" s="183"/>
      <c r="L584" s="179"/>
      <c r="M584" s="184"/>
      <c r="N584" s="185"/>
      <c r="O584" s="185"/>
      <c r="P584" s="185"/>
      <c r="Q584" s="185"/>
      <c r="R584" s="185"/>
      <c r="S584" s="185"/>
      <c r="T584" s="186"/>
      <c r="AT584" s="180" t="s">
        <v>170</v>
      </c>
      <c r="AU584" s="180" t="s">
        <v>80</v>
      </c>
      <c r="AV584" s="15" t="s">
        <v>93</v>
      </c>
      <c r="AW584" s="15" t="s">
        <v>33</v>
      </c>
      <c r="AX584" s="15" t="s">
        <v>15</v>
      </c>
      <c r="AY584" s="180" t="s">
        <v>154</v>
      </c>
    </row>
    <row r="585" spans="1:65" s="2" customFormat="1" ht="37.8" customHeight="1">
      <c r="A585" s="34"/>
      <c r="B585" s="144"/>
      <c r="C585" s="145" t="s">
        <v>914</v>
      </c>
      <c r="D585" s="145" t="s">
        <v>157</v>
      </c>
      <c r="E585" s="146" t="s">
        <v>915</v>
      </c>
      <c r="F585" s="147" t="s">
        <v>916</v>
      </c>
      <c r="G585" s="148" t="s">
        <v>160</v>
      </c>
      <c r="H585" s="149">
        <v>6.16</v>
      </c>
      <c r="I585" s="150"/>
      <c r="J585" s="151">
        <f>ROUND(I585*H585,2)</f>
        <v>0</v>
      </c>
      <c r="K585" s="147" t="s">
        <v>161</v>
      </c>
      <c r="L585" s="35"/>
      <c r="M585" s="152" t="s">
        <v>3</v>
      </c>
      <c r="N585" s="153" t="s">
        <v>43</v>
      </c>
      <c r="O585" s="55"/>
      <c r="P585" s="154">
        <f>O585*H585</f>
        <v>0</v>
      </c>
      <c r="Q585" s="154">
        <v>0</v>
      </c>
      <c r="R585" s="154">
        <f>Q585*H585</f>
        <v>0</v>
      </c>
      <c r="S585" s="154">
        <v>0</v>
      </c>
      <c r="T585" s="155">
        <f>S585*H585</f>
        <v>0</v>
      </c>
      <c r="U585" s="34"/>
      <c r="V585" s="34"/>
      <c r="W585" s="34"/>
      <c r="X585" s="34"/>
      <c r="Y585" s="34"/>
      <c r="Z585" s="34"/>
      <c r="AA585" s="34"/>
      <c r="AB585" s="34"/>
      <c r="AC585" s="34"/>
      <c r="AD585" s="34"/>
      <c r="AE585" s="34"/>
      <c r="AR585" s="156" t="s">
        <v>93</v>
      </c>
      <c r="AT585" s="156" t="s">
        <v>157</v>
      </c>
      <c r="AU585" s="156" t="s">
        <v>80</v>
      </c>
      <c r="AY585" s="19" t="s">
        <v>154</v>
      </c>
      <c r="BE585" s="157">
        <f>IF(N585="základní",J585,0)</f>
        <v>0</v>
      </c>
      <c r="BF585" s="157">
        <f>IF(N585="snížená",J585,0)</f>
        <v>0</v>
      </c>
      <c r="BG585" s="157">
        <f>IF(N585="zákl. přenesená",J585,0)</f>
        <v>0</v>
      </c>
      <c r="BH585" s="157">
        <f>IF(N585="sníž. přenesená",J585,0)</f>
        <v>0</v>
      </c>
      <c r="BI585" s="157">
        <f>IF(N585="nulová",J585,0)</f>
        <v>0</v>
      </c>
      <c r="BJ585" s="19" t="s">
        <v>15</v>
      </c>
      <c r="BK585" s="157">
        <f>ROUND(I585*H585,2)</f>
        <v>0</v>
      </c>
      <c r="BL585" s="19" t="s">
        <v>93</v>
      </c>
      <c r="BM585" s="156" t="s">
        <v>917</v>
      </c>
    </row>
    <row r="586" spans="1:47" s="2" customFormat="1" ht="10.2">
      <c r="A586" s="34"/>
      <c r="B586" s="35"/>
      <c r="C586" s="34"/>
      <c r="D586" s="158" t="s">
        <v>163</v>
      </c>
      <c r="E586" s="34"/>
      <c r="F586" s="159" t="s">
        <v>918</v>
      </c>
      <c r="G586" s="34"/>
      <c r="H586" s="34"/>
      <c r="I586" s="160"/>
      <c r="J586" s="34"/>
      <c r="K586" s="34"/>
      <c r="L586" s="35"/>
      <c r="M586" s="161"/>
      <c r="N586" s="162"/>
      <c r="O586" s="55"/>
      <c r="P586" s="55"/>
      <c r="Q586" s="55"/>
      <c r="R586" s="55"/>
      <c r="S586" s="55"/>
      <c r="T586" s="56"/>
      <c r="U586" s="34"/>
      <c r="V586" s="34"/>
      <c r="W586" s="34"/>
      <c r="X586" s="34"/>
      <c r="Y586" s="34"/>
      <c r="Z586" s="34"/>
      <c r="AA586" s="34"/>
      <c r="AB586" s="34"/>
      <c r="AC586" s="34"/>
      <c r="AD586" s="34"/>
      <c r="AE586" s="34"/>
      <c r="AT586" s="19" t="s">
        <v>163</v>
      </c>
      <c r="AU586" s="19" t="s">
        <v>80</v>
      </c>
    </row>
    <row r="587" spans="1:65" s="2" customFormat="1" ht="66.75" customHeight="1">
      <c r="A587" s="34"/>
      <c r="B587" s="144"/>
      <c r="C587" s="145" t="s">
        <v>194</v>
      </c>
      <c r="D587" s="145" t="s">
        <v>157</v>
      </c>
      <c r="E587" s="146" t="s">
        <v>919</v>
      </c>
      <c r="F587" s="147" t="s">
        <v>920</v>
      </c>
      <c r="G587" s="148" t="s">
        <v>244</v>
      </c>
      <c r="H587" s="149">
        <v>0</v>
      </c>
      <c r="I587" s="150"/>
      <c r="J587" s="151">
        <f>ROUND(I587*H587,2)</f>
        <v>0</v>
      </c>
      <c r="K587" s="147" t="s">
        <v>161</v>
      </c>
      <c r="L587" s="35"/>
      <c r="M587" s="152" t="s">
        <v>3</v>
      </c>
      <c r="N587" s="153" t="s">
        <v>43</v>
      </c>
      <c r="O587" s="55"/>
      <c r="P587" s="154">
        <f>O587*H587</f>
        <v>0</v>
      </c>
      <c r="Q587" s="154">
        <v>1.05512</v>
      </c>
      <c r="R587" s="154">
        <f>Q587*H587</f>
        <v>0</v>
      </c>
      <c r="S587" s="154">
        <v>0</v>
      </c>
      <c r="T587" s="155">
        <f>S587*H587</f>
        <v>0</v>
      </c>
      <c r="U587" s="34"/>
      <c r="V587" s="34"/>
      <c r="W587" s="34"/>
      <c r="X587" s="34"/>
      <c r="Y587" s="34"/>
      <c r="Z587" s="34"/>
      <c r="AA587" s="34"/>
      <c r="AB587" s="34"/>
      <c r="AC587" s="34"/>
      <c r="AD587" s="34"/>
      <c r="AE587" s="34"/>
      <c r="AR587" s="156" t="s">
        <v>93</v>
      </c>
      <c r="AT587" s="156" t="s">
        <v>157</v>
      </c>
      <c r="AU587" s="156" t="s">
        <v>80</v>
      </c>
      <c r="AY587" s="19" t="s">
        <v>154</v>
      </c>
      <c r="BE587" s="157">
        <f>IF(N587="základní",J587,0)</f>
        <v>0</v>
      </c>
      <c r="BF587" s="157">
        <f>IF(N587="snížená",J587,0)</f>
        <v>0</v>
      </c>
      <c r="BG587" s="157">
        <f>IF(N587="zákl. přenesená",J587,0)</f>
        <v>0</v>
      </c>
      <c r="BH587" s="157">
        <f>IF(N587="sníž. přenesená",J587,0)</f>
        <v>0</v>
      </c>
      <c r="BI587" s="157">
        <f>IF(N587="nulová",J587,0)</f>
        <v>0</v>
      </c>
      <c r="BJ587" s="19" t="s">
        <v>15</v>
      </c>
      <c r="BK587" s="157">
        <f>ROUND(I587*H587,2)</f>
        <v>0</v>
      </c>
      <c r="BL587" s="19" t="s">
        <v>93</v>
      </c>
      <c r="BM587" s="156" t="s">
        <v>921</v>
      </c>
    </row>
    <row r="588" spans="1:47" s="2" customFormat="1" ht="10.2">
      <c r="A588" s="34"/>
      <c r="B588" s="35"/>
      <c r="C588" s="34"/>
      <c r="D588" s="158" t="s">
        <v>163</v>
      </c>
      <c r="E588" s="34"/>
      <c r="F588" s="159" t="s">
        <v>922</v>
      </c>
      <c r="G588" s="34"/>
      <c r="H588" s="34"/>
      <c r="I588" s="160"/>
      <c r="J588" s="34"/>
      <c r="K588" s="34"/>
      <c r="L588" s="35"/>
      <c r="M588" s="161"/>
      <c r="N588" s="162"/>
      <c r="O588" s="55"/>
      <c r="P588" s="55"/>
      <c r="Q588" s="55"/>
      <c r="R588" s="55"/>
      <c r="S588" s="55"/>
      <c r="T588" s="56"/>
      <c r="U588" s="34"/>
      <c r="V588" s="34"/>
      <c r="W588" s="34"/>
      <c r="X588" s="34"/>
      <c r="Y588" s="34"/>
      <c r="Z588" s="34"/>
      <c r="AA588" s="34"/>
      <c r="AB588" s="34"/>
      <c r="AC588" s="34"/>
      <c r="AD588" s="34"/>
      <c r="AE588" s="34"/>
      <c r="AT588" s="19" t="s">
        <v>163</v>
      </c>
      <c r="AU588" s="19" t="s">
        <v>80</v>
      </c>
    </row>
    <row r="589" spans="2:51" s="13" customFormat="1" ht="10.2">
      <c r="B589" s="163"/>
      <c r="D589" s="164" t="s">
        <v>170</v>
      </c>
      <c r="E589" s="165" t="s">
        <v>3</v>
      </c>
      <c r="F589" s="166" t="s">
        <v>923</v>
      </c>
      <c r="H589" s="165" t="s">
        <v>3</v>
      </c>
      <c r="I589" s="167"/>
      <c r="L589" s="163"/>
      <c r="M589" s="168"/>
      <c r="N589" s="169"/>
      <c r="O589" s="169"/>
      <c r="P589" s="169"/>
      <c r="Q589" s="169"/>
      <c r="R589" s="169"/>
      <c r="S589" s="169"/>
      <c r="T589" s="170"/>
      <c r="AT589" s="165" t="s">
        <v>170</v>
      </c>
      <c r="AU589" s="165" t="s">
        <v>80</v>
      </c>
      <c r="AV589" s="13" t="s">
        <v>15</v>
      </c>
      <c r="AW589" s="13" t="s">
        <v>33</v>
      </c>
      <c r="AX589" s="13" t="s">
        <v>72</v>
      </c>
      <c r="AY589" s="165" t="s">
        <v>154</v>
      </c>
    </row>
    <row r="590" spans="2:51" s="14" customFormat="1" ht="10.2">
      <c r="B590" s="171"/>
      <c r="D590" s="164" t="s">
        <v>170</v>
      </c>
      <c r="E590" s="172" t="s">
        <v>3</v>
      </c>
      <c r="F590" s="173" t="s">
        <v>72</v>
      </c>
      <c r="H590" s="174">
        <v>0</v>
      </c>
      <c r="I590" s="175"/>
      <c r="L590" s="171"/>
      <c r="M590" s="176"/>
      <c r="N590" s="177"/>
      <c r="O590" s="177"/>
      <c r="P590" s="177"/>
      <c r="Q590" s="177"/>
      <c r="R590" s="177"/>
      <c r="S590" s="177"/>
      <c r="T590" s="178"/>
      <c r="AT590" s="172" t="s">
        <v>170</v>
      </c>
      <c r="AU590" s="172" t="s">
        <v>80</v>
      </c>
      <c r="AV590" s="14" t="s">
        <v>80</v>
      </c>
      <c r="AW590" s="14" t="s">
        <v>33</v>
      </c>
      <c r="AX590" s="14" t="s">
        <v>15</v>
      </c>
      <c r="AY590" s="172" t="s">
        <v>154</v>
      </c>
    </row>
    <row r="591" spans="1:65" s="2" customFormat="1" ht="24.15" customHeight="1">
      <c r="A591" s="34"/>
      <c r="B591" s="144"/>
      <c r="C591" s="145" t="s">
        <v>924</v>
      </c>
      <c r="D591" s="145" t="s">
        <v>157</v>
      </c>
      <c r="E591" s="146" t="s">
        <v>925</v>
      </c>
      <c r="F591" s="147" t="s">
        <v>926</v>
      </c>
      <c r="G591" s="148" t="s">
        <v>206</v>
      </c>
      <c r="H591" s="149">
        <v>20.096</v>
      </c>
      <c r="I591" s="150"/>
      <c r="J591" s="151">
        <f>ROUND(I591*H591,2)</f>
        <v>0</v>
      </c>
      <c r="K591" s="147" t="s">
        <v>161</v>
      </c>
      <c r="L591" s="35"/>
      <c r="M591" s="152" t="s">
        <v>3</v>
      </c>
      <c r="N591" s="153" t="s">
        <v>43</v>
      </c>
      <c r="O591" s="55"/>
      <c r="P591" s="154">
        <f>O591*H591</f>
        <v>0</v>
      </c>
      <c r="Q591" s="154">
        <v>2.50198</v>
      </c>
      <c r="R591" s="154">
        <f>Q591*H591</f>
        <v>50.279790080000005</v>
      </c>
      <c r="S591" s="154">
        <v>0</v>
      </c>
      <c r="T591" s="155">
        <f>S591*H591</f>
        <v>0</v>
      </c>
      <c r="U591" s="34"/>
      <c r="V591" s="34"/>
      <c r="W591" s="34"/>
      <c r="X591" s="34"/>
      <c r="Y591" s="34"/>
      <c r="Z591" s="34"/>
      <c r="AA591" s="34"/>
      <c r="AB591" s="34"/>
      <c r="AC591" s="34"/>
      <c r="AD591" s="34"/>
      <c r="AE591" s="34"/>
      <c r="AR591" s="156" t="s">
        <v>93</v>
      </c>
      <c r="AT591" s="156" t="s">
        <v>157</v>
      </c>
      <c r="AU591" s="156" t="s">
        <v>80</v>
      </c>
      <c r="AY591" s="19" t="s">
        <v>154</v>
      </c>
      <c r="BE591" s="157">
        <f>IF(N591="základní",J591,0)</f>
        <v>0</v>
      </c>
      <c r="BF591" s="157">
        <f>IF(N591="snížená",J591,0)</f>
        <v>0</v>
      </c>
      <c r="BG591" s="157">
        <f>IF(N591="zákl. přenesená",J591,0)</f>
        <v>0</v>
      </c>
      <c r="BH591" s="157">
        <f>IF(N591="sníž. přenesená",J591,0)</f>
        <v>0</v>
      </c>
      <c r="BI591" s="157">
        <f>IF(N591="nulová",J591,0)</f>
        <v>0</v>
      </c>
      <c r="BJ591" s="19" t="s">
        <v>15</v>
      </c>
      <c r="BK591" s="157">
        <f>ROUND(I591*H591,2)</f>
        <v>0</v>
      </c>
      <c r="BL591" s="19" t="s">
        <v>93</v>
      </c>
      <c r="BM591" s="156" t="s">
        <v>927</v>
      </c>
    </row>
    <row r="592" spans="1:47" s="2" customFormat="1" ht="10.2">
      <c r="A592" s="34"/>
      <c r="B592" s="35"/>
      <c r="C592" s="34"/>
      <c r="D592" s="158" t="s">
        <v>163</v>
      </c>
      <c r="E592" s="34"/>
      <c r="F592" s="159" t="s">
        <v>928</v>
      </c>
      <c r="G592" s="34"/>
      <c r="H592" s="34"/>
      <c r="I592" s="160"/>
      <c r="J592" s="34"/>
      <c r="K592" s="34"/>
      <c r="L592" s="35"/>
      <c r="M592" s="161"/>
      <c r="N592" s="162"/>
      <c r="O592" s="55"/>
      <c r="P592" s="55"/>
      <c r="Q592" s="55"/>
      <c r="R592" s="55"/>
      <c r="S592" s="55"/>
      <c r="T592" s="56"/>
      <c r="U592" s="34"/>
      <c r="V592" s="34"/>
      <c r="W592" s="34"/>
      <c r="X592" s="34"/>
      <c r="Y592" s="34"/>
      <c r="Z592" s="34"/>
      <c r="AA592" s="34"/>
      <c r="AB592" s="34"/>
      <c r="AC592" s="34"/>
      <c r="AD592" s="34"/>
      <c r="AE592" s="34"/>
      <c r="AT592" s="19" t="s">
        <v>163</v>
      </c>
      <c r="AU592" s="19" t="s">
        <v>80</v>
      </c>
    </row>
    <row r="593" spans="2:51" s="13" customFormat="1" ht="10.2">
      <c r="B593" s="163"/>
      <c r="D593" s="164" t="s">
        <v>170</v>
      </c>
      <c r="E593" s="165" t="s">
        <v>3</v>
      </c>
      <c r="F593" s="166" t="s">
        <v>929</v>
      </c>
      <c r="H593" s="165" t="s">
        <v>3</v>
      </c>
      <c r="I593" s="167"/>
      <c r="L593" s="163"/>
      <c r="M593" s="168"/>
      <c r="N593" s="169"/>
      <c r="O593" s="169"/>
      <c r="P593" s="169"/>
      <c r="Q593" s="169"/>
      <c r="R593" s="169"/>
      <c r="S593" s="169"/>
      <c r="T593" s="170"/>
      <c r="AT593" s="165" t="s">
        <v>170</v>
      </c>
      <c r="AU593" s="165" t="s">
        <v>80</v>
      </c>
      <c r="AV593" s="13" t="s">
        <v>15</v>
      </c>
      <c r="AW593" s="13" t="s">
        <v>33</v>
      </c>
      <c r="AX593" s="13" t="s">
        <v>72</v>
      </c>
      <c r="AY593" s="165" t="s">
        <v>154</v>
      </c>
    </row>
    <row r="594" spans="2:51" s="14" customFormat="1" ht="10.2">
      <c r="B594" s="171"/>
      <c r="D594" s="164" t="s">
        <v>170</v>
      </c>
      <c r="E594" s="172" t="s">
        <v>3</v>
      </c>
      <c r="F594" s="173" t="s">
        <v>930</v>
      </c>
      <c r="H594" s="174">
        <v>0.528</v>
      </c>
      <c r="I594" s="175"/>
      <c r="L594" s="171"/>
      <c r="M594" s="176"/>
      <c r="N594" s="177"/>
      <c r="O594" s="177"/>
      <c r="P594" s="177"/>
      <c r="Q594" s="177"/>
      <c r="R594" s="177"/>
      <c r="S594" s="177"/>
      <c r="T594" s="178"/>
      <c r="AT594" s="172" t="s">
        <v>170</v>
      </c>
      <c r="AU594" s="172" t="s">
        <v>80</v>
      </c>
      <c r="AV594" s="14" t="s">
        <v>80</v>
      </c>
      <c r="AW594" s="14" t="s">
        <v>33</v>
      </c>
      <c r="AX594" s="14" t="s">
        <v>72</v>
      </c>
      <c r="AY594" s="172" t="s">
        <v>154</v>
      </c>
    </row>
    <row r="595" spans="2:51" s="13" customFormat="1" ht="10.2">
      <c r="B595" s="163"/>
      <c r="D595" s="164" t="s">
        <v>170</v>
      </c>
      <c r="E595" s="165" t="s">
        <v>3</v>
      </c>
      <c r="F595" s="166" t="s">
        <v>931</v>
      </c>
      <c r="H595" s="165" t="s">
        <v>3</v>
      </c>
      <c r="I595" s="167"/>
      <c r="L595" s="163"/>
      <c r="M595" s="168"/>
      <c r="N595" s="169"/>
      <c r="O595" s="169"/>
      <c r="P595" s="169"/>
      <c r="Q595" s="169"/>
      <c r="R595" s="169"/>
      <c r="S595" s="169"/>
      <c r="T595" s="170"/>
      <c r="AT595" s="165" t="s">
        <v>170</v>
      </c>
      <c r="AU595" s="165" t="s">
        <v>80</v>
      </c>
      <c r="AV595" s="13" t="s">
        <v>15</v>
      </c>
      <c r="AW595" s="13" t="s">
        <v>33</v>
      </c>
      <c r="AX595" s="13" t="s">
        <v>72</v>
      </c>
      <c r="AY595" s="165" t="s">
        <v>154</v>
      </c>
    </row>
    <row r="596" spans="2:51" s="13" customFormat="1" ht="10.2">
      <c r="B596" s="163"/>
      <c r="D596" s="164" t="s">
        <v>170</v>
      </c>
      <c r="E596" s="165" t="s">
        <v>3</v>
      </c>
      <c r="F596" s="166" t="s">
        <v>932</v>
      </c>
      <c r="H596" s="165" t="s">
        <v>3</v>
      </c>
      <c r="I596" s="167"/>
      <c r="L596" s="163"/>
      <c r="M596" s="168"/>
      <c r="N596" s="169"/>
      <c r="O596" s="169"/>
      <c r="P596" s="169"/>
      <c r="Q596" s="169"/>
      <c r="R596" s="169"/>
      <c r="S596" s="169"/>
      <c r="T596" s="170"/>
      <c r="AT596" s="165" t="s">
        <v>170</v>
      </c>
      <c r="AU596" s="165" t="s">
        <v>80</v>
      </c>
      <c r="AV596" s="13" t="s">
        <v>15</v>
      </c>
      <c r="AW596" s="13" t="s">
        <v>33</v>
      </c>
      <c r="AX596" s="13" t="s">
        <v>72</v>
      </c>
      <c r="AY596" s="165" t="s">
        <v>154</v>
      </c>
    </row>
    <row r="597" spans="2:51" s="14" customFormat="1" ht="10.2">
      <c r="B597" s="171"/>
      <c r="D597" s="164" t="s">
        <v>170</v>
      </c>
      <c r="E597" s="172" t="s">
        <v>3</v>
      </c>
      <c r="F597" s="173" t="s">
        <v>933</v>
      </c>
      <c r="H597" s="174">
        <v>10</v>
      </c>
      <c r="I597" s="175"/>
      <c r="L597" s="171"/>
      <c r="M597" s="176"/>
      <c r="N597" s="177"/>
      <c r="O597" s="177"/>
      <c r="P597" s="177"/>
      <c r="Q597" s="177"/>
      <c r="R597" s="177"/>
      <c r="S597" s="177"/>
      <c r="T597" s="178"/>
      <c r="AT597" s="172" t="s">
        <v>170</v>
      </c>
      <c r="AU597" s="172" t="s">
        <v>80</v>
      </c>
      <c r="AV597" s="14" t="s">
        <v>80</v>
      </c>
      <c r="AW597" s="14" t="s">
        <v>33</v>
      </c>
      <c r="AX597" s="14" t="s">
        <v>72</v>
      </c>
      <c r="AY597" s="172" t="s">
        <v>154</v>
      </c>
    </row>
    <row r="598" spans="2:51" s="13" customFormat="1" ht="10.2">
      <c r="B598" s="163"/>
      <c r="D598" s="164" t="s">
        <v>170</v>
      </c>
      <c r="E598" s="165" t="s">
        <v>3</v>
      </c>
      <c r="F598" s="166" t="s">
        <v>934</v>
      </c>
      <c r="H598" s="165" t="s">
        <v>3</v>
      </c>
      <c r="I598" s="167"/>
      <c r="L598" s="163"/>
      <c r="M598" s="168"/>
      <c r="N598" s="169"/>
      <c r="O598" s="169"/>
      <c r="P598" s="169"/>
      <c r="Q598" s="169"/>
      <c r="R598" s="169"/>
      <c r="S598" s="169"/>
      <c r="T598" s="170"/>
      <c r="AT598" s="165" t="s">
        <v>170</v>
      </c>
      <c r="AU598" s="165" t="s">
        <v>80</v>
      </c>
      <c r="AV598" s="13" t="s">
        <v>15</v>
      </c>
      <c r="AW598" s="13" t="s">
        <v>33</v>
      </c>
      <c r="AX598" s="13" t="s">
        <v>72</v>
      </c>
      <c r="AY598" s="165" t="s">
        <v>154</v>
      </c>
    </row>
    <row r="599" spans="2:51" s="14" customFormat="1" ht="10.2">
      <c r="B599" s="171"/>
      <c r="D599" s="164" t="s">
        <v>170</v>
      </c>
      <c r="E599" s="172" t="s">
        <v>3</v>
      </c>
      <c r="F599" s="173" t="s">
        <v>935</v>
      </c>
      <c r="H599" s="174">
        <v>1.475</v>
      </c>
      <c r="I599" s="175"/>
      <c r="L599" s="171"/>
      <c r="M599" s="176"/>
      <c r="N599" s="177"/>
      <c r="O599" s="177"/>
      <c r="P599" s="177"/>
      <c r="Q599" s="177"/>
      <c r="R599" s="177"/>
      <c r="S599" s="177"/>
      <c r="T599" s="178"/>
      <c r="AT599" s="172" t="s">
        <v>170</v>
      </c>
      <c r="AU599" s="172" t="s">
        <v>80</v>
      </c>
      <c r="AV599" s="14" t="s">
        <v>80</v>
      </c>
      <c r="AW599" s="14" t="s">
        <v>33</v>
      </c>
      <c r="AX599" s="14" t="s">
        <v>72</v>
      </c>
      <c r="AY599" s="172" t="s">
        <v>154</v>
      </c>
    </row>
    <row r="600" spans="2:51" s="13" customFormat="1" ht="10.2">
      <c r="B600" s="163"/>
      <c r="D600" s="164" t="s">
        <v>170</v>
      </c>
      <c r="E600" s="165" t="s">
        <v>3</v>
      </c>
      <c r="F600" s="166" t="s">
        <v>936</v>
      </c>
      <c r="H600" s="165" t="s">
        <v>3</v>
      </c>
      <c r="I600" s="167"/>
      <c r="L600" s="163"/>
      <c r="M600" s="168"/>
      <c r="N600" s="169"/>
      <c r="O600" s="169"/>
      <c r="P600" s="169"/>
      <c r="Q600" s="169"/>
      <c r="R600" s="169"/>
      <c r="S600" s="169"/>
      <c r="T600" s="170"/>
      <c r="AT600" s="165" t="s">
        <v>170</v>
      </c>
      <c r="AU600" s="165" t="s">
        <v>80</v>
      </c>
      <c r="AV600" s="13" t="s">
        <v>15</v>
      </c>
      <c r="AW600" s="13" t="s">
        <v>33</v>
      </c>
      <c r="AX600" s="13" t="s">
        <v>72</v>
      </c>
      <c r="AY600" s="165" t="s">
        <v>154</v>
      </c>
    </row>
    <row r="601" spans="2:51" s="14" customFormat="1" ht="20.4">
      <c r="B601" s="171"/>
      <c r="D601" s="164" t="s">
        <v>170</v>
      </c>
      <c r="E601" s="172" t="s">
        <v>3</v>
      </c>
      <c r="F601" s="173" t="s">
        <v>937</v>
      </c>
      <c r="H601" s="174">
        <v>8.093</v>
      </c>
      <c r="I601" s="175"/>
      <c r="L601" s="171"/>
      <c r="M601" s="176"/>
      <c r="N601" s="177"/>
      <c r="O601" s="177"/>
      <c r="P601" s="177"/>
      <c r="Q601" s="177"/>
      <c r="R601" s="177"/>
      <c r="S601" s="177"/>
      <c r="T601" s="178"/>
      <c r="AT601" s="172" t="s">
        <v>170</v>
      </c>
      <c r="AU601" s="172" t="s">
        <v>80</v>
      </c>
      <c r="AV601" s="14" t="s">
        <v>80</v>
      </c>
      <c r="AW601" s="14" t="s">
        <v>33</v>
      </c>
      <c r="AX601" s="14" t="s">
        <v>72</v>
      </c>
      <c r="AY601" s="172" t="s">
        <v>154</v>
      </c>
    </row>
    <row r="602" spans="2:51" s="15" customFormat="1" ht="10.2">
      <c r="B602" s="179"/>
      <c r="D602" s="164" t="s">
        <v>170</v>
      </c>
      <c r="E602" s="180" t="s">
        <v>3</v>
      </c>
      <c r="F602" s="181" t="s">
        <v>175</v>
      </c>
      <c r="H602" s="182">
        <v>20.096</v>
      </c>
      <c r="I602" s="183"/>
      <c r="L602" s="179"/>
      <c r="M602" s="184"/>
      <c r="N602" s="185"/>
      <c r="O602" s="185"/>
      <c r="P602" s="185"/>
      <c r="Q602" s="185"/>
      <c r="R602" s="185"/>
      <c r="S602" s="185"/>
      <c r="T602" s="186"/>
      <c r="AT602" s="180" t="s">
        <v>170</v>
      </c>
      <c r="AU602" s="180" t="s">
        <v>80</v>
      </c>
      <c r="AV602" s="15" t="s">
        <v>93</v>
      </c>
      <c r="AW602" s="15" t="s">
        <v>33</v>
      </c>
      <c r="AX602" s="15" t="s">
        <v>15</v>
      </c>
      <c r="AY602" s="180" t="s">
        <v>154</v>
      </c>
    </row>
    <row r="603" spans="1:65" s="2" customFormat="1" ht="24.15" customHeight="1">
      <c r="A603" s="34"/>
      <c r="B603" s="144"/>
      <c r="C603" s="145" t="s">
        <v>938</v>
      </c>
      <c r="D603" s="145" t="s">
        <v>157</v>
      </c>
      <c r="E603" s="146" t="s">
        <v>939</v>
      </c>
      <c r="F603" s="147" t="s">
        <v>940</v>
      </c>
      <c r="G603" s="148" t="s">
        <v>160</v>
      </c>
      <c r="H603" s="149">
        <v>160.09</v>
      </c>
      <c r="I603" s="150"/>
      <c r="J603" s="151">
        <f>ROUND(I603*H603,2)</f>
        <v>0</v>
      </c>
      <c r="K603" s="147" t="s">
        <v>161</v>
      </c>
      <c r="L603" s="35"/>
      <c r="M603" s="152" t="s">
        <v>3</v>
      </c>
      <c r="N603" s="153" t="s">
        <v>43</v>
      </c>
      <c r="O603" s="55"/>
      <c r="P603" s="154">
        <f>O603*H603</f>
        <v>0</v>
      </c>
      <c r="Q603" s="154">
        <v>0.00576</v>
      </c>
      <c r="R603" s="154">
        <f>Q603*H603</f>
        <v>0.9221184000000001</v>
      </c>
      <c r="S603" s="154">
        <v>0</v>
      </c>
      <c r="T603" s="155">
        <f>S603*H603</f>
        <v>0</v>
      </c>
      <c r="U603" s="34"/>
      <c r="V603" s="34"/>
      <c r="W603" s="34"/>
      <c r="X603" s="34"/>
      <c r="Y603" s="34"/>
      <c r="Z603" s="34"/>
      <c r="AA603" s="34"/>
      <c r="AB603" s="34"/>
      <c r="AC603" s="34"/>
      <c r="AD603" s="34"/>
      <c r="AE603" s="34"/>
      <c r="AR603" s="156" t="s">
        <v>93</v>
      </c>
      <c r="AT603" s="156" t="s">
        <v>157</v>
      </c>
      <c r="AU603" s="156" t="s">
        <v>80</v>
      </c>
      <c r="AY603" s="19" t="s">
        <v>154</v>
      </c>
      <c r="BE603" s="157">
        <f>IF(N603="základní",J603,0)</f>
        <v>0</v>
      </c>
      <c r="BF603" s="157">
        <f>IF(N603="snížená",J603,0)</f>
        <v>0</v>
      </c>
      <c r="BG603" s="157">
        <f>IF(N603="zákl. přenesená",J603,0)</f>
        <v>0</v>
      </c>
      <c r="BH603" s="157">
        <f>IF(N603="sníž. přenesená",J603,0)</f>
        <v>0</v>
      </c>
      <c r="BI603" s="157">
        <f>IF(N603="nulová",J603,0)</f>
        <v>0</v>
      </c>
      <c r="BJ603" s="19" t="s">
        <v>15</v>
      </c>
      <c r="BK603" s="157">
        <f>ROUND(I603*H603,2)</f>
        <v>0</v>
      </c>
      <c r="BL603" s="19" t="s">
        <v>93</v>
      </c>
      <c r="BM603" s="156" t="s">
        <v>941</v>
      </c>
    </row>
    <row r="604" spans="1:47" s="2" customFormat="1" ht="10.2">
      <c r="A604" s="34"/>
      <c r="B604" s="35"/>
      <c r="C604" s="34"/>
      <c r="D604" s="158" t="s">
        <v>163</v>
      </c>
      <c r="E604" s="34"/>
      <c r="F604" s="159" t="s">
        <v>942</v>
      </c>
      <c r="G604" s="34"/>
      <c r="H604" s="34"/>
      <c r="I604" s="160"/>
      <c r="J604" s="34"/>
      <c r="K604" s="34"/>
      <c r="L604" s="35"/>
      <c r="M604" s="161"/>
      <c r="N604" s="162"/>
      <c r="O604" s="55"/>
      <c r="P604" s="55"/>
      <c r="Q604" s="55"/>
      <c r="R604" s="55"/>
      <c r="S604" s="55"/>
      <c r="T604" s="56"/>
      <c r="U604" s="34"/>
      <c r="V604" s="34"/>
      <c r="W604" s="34"/>
      <c r="X604" s="34"/>
      <c r="Y604" s="34"/>
      <c r="Z604" s="34"/>
      <c r="AA604" s="34"/>
      <c r="AB604" s="34"/>
      <c r="AC604" s="34"/>
      <c r="AD604" s="34"/>
      <c r="AE604" s="34"/>
      <c r="AT604" s="19" t="s">
        <v>163</v>
      </c>
      <c r="AU604" s="19" t="s">
        <v>80</v>
      </c>
    </row>
    <row r="605" spans="2:51" s="13" customFormat="1" ht="10.2">
      <c r="B605" s="163"/>
      <c r="D605" s="164" t="s">
        <v>170</v>
      </c>
      <c r="E605" s="165" t="s">
        <v>3</v>
      </c>
      <c r="F605" s="166" t="s">
        <v>929</v>
      </c>
      <c r="H605" s="165" t="s">
        <v>3</v>
      </c>
      <c r="I605" s="167"/>
      <c r="L605" s="163"/>
      <c r="M605" s="168"/>
      <c r="N605" s="169"/>
      <c r="O605" s="169"/>
      <c r="P605" s="169"/>
      <c r="Q605" s="169"/>
      <c r="R605" s="169"/>
      <c r="S605" s="169"/>
      <c r="T605" s="170"/>
      <c r="AT605" s="165" t="s">
        <v>170</v>
      </c>
      <c r="AU605" s="165" t="s">
        <v>80</v>
      </c>
      <c r="AV605" s="13" t="s">
        <v>15</v>
      </c>
      <c r="AW605" s="13" t="s">
        <v>33</v>
      </c>
      <c r="AX605" s="13" t="s">
        <v>72</v>
      </c>
      <c r="AY605" s="165" t="s">
        <v>154</v>
      </c>
    </row>
    <row r="606" spans="2:51" s="14" customFormat="1" ht="10.2">
      <c r="B606" s="171"/>
      <c r="D606" s="164" t="s">
        <v>170</v>
      </c>
      <c r="E606" s="172" t="s">
        <v>3</v>
      </c>
      <c r="F606" s="173" t="s">
        <v>943</v>
      </c>
      <c r="H606" s="174">
        <v>4.62</v>
      </c>
      <c r="I606" s="175"/>
      <c r="L606" s="171"/>
      <c r="M606" s="176"/>
      <c r="N606" s="177"/>
      <c r="O606" s="177"/>
      <c r="P606" s="177"/>
      <c r="Q606" s="177"/>
      <c r="R606" s="177"/>
      <c r="S606" s="177"/>
      <c r="T606" s="178"/>
      <c r="AT606" s="172" t="s">
        <v>170</v>
      </c>
      <c r="AU606" s="172" t="s">
        <v>80</v>
      </c>
      <c r="AV606" s="14" t="s">
        <v>80</v>
      </c>
      <c r="AW606" s="14" t="s">
        <v>33</v>
      </c>
      <c r="AX606" s="14" t="s">
        <v>72</v>
      </c>
      <c r="AY606" s="172" t="s">
        <v>154</v>
      </c>
    </row>
    <row r="607" spans="2:51" s="13" customFormat="1" ht="10.2">
      <c r="B607" s="163"/>
      <c r="D607" s="164" t="s">
        <v>170</v>
      </c>
      <c r="E607" s="165" t="s">
        <v>3</v>
      </c>
      <c r="F607" s="166" t="s">
        <v>931</v>
      </c>
      <c r="H607" s="165" t="s">
        <v>3</v>
      </c>
      <c r="I607" s="167"/>
      <c r="L607" s="163"/>
      <c r="M607" s="168"/>
      <c r="N607" s="169"/>
      <c r="O607" s="169"/>
      <c r="P607" s="169"/>
      <c r="Q607" s="169"/>
      <c r="R607" s="169"/>
      <c r="S607" s="169"/>
      <c r="T607" s="170"/>
      <c r="AT607" s="165" t="s">
        <v>170</v>
      </c>
      <c r="AU607" s="165" t="s">
        <v>80</v>
      </c>
      <c r="AV607" s="13" t="s">
        <v>15</v>
      </c>
      <c r="AW607" s="13" t="s">
        <v>33</v>
      </c>
      <c r="AX607" s="13" t="s">
        <v>72</v>
      </c>
      <c r="AY607" s="165" t="s">
        <v>154</v>
      </c>
    </row>
    <row r="608" spans="2:51" s="13" customFormat="1" ht="10.2">
      <c r="B608" s="163"/>
      <c r="D608" s="164" t="s">
        <v>170</v>
      </c>
      <c r="E608" s="165" t="s">
        <v>3</v>
      </c>
      <c r="F608" s="166" t="s">
        <v>932</v>
      </c>
      <c r="H608" s="165" t="s">
        <v>3</v>
      </c>
      <c r="I608" s="167"/>
      <c r="L608" s="163"/>
      <c r="M608" s="168"/>
      <c r="N608" s="169"/>
      <c r="O608" s="169"/>
      <c r="P608" s="169"/>
      <c r="Q608" s="169"/>
      <c r="R608" s="169"/>
      <c r="S608" s="169"/>
      <c r="T608" s="170"/>
      <c r="AT608" s="165" t="s">
        <v>170</v>
      </c>
      <c r="AU608" s="165" t="s">
        <v>80</v>
      </c>
      <c r="AV608" s="13" t="s">
        <v>15</v>
      </c>
      <c r="AW608" s="13" t="s">
        <v>33</v>
      </c>
      <c r="AX608" s="13" t="s">
        <v>72</v>
      </c>
      <c r="AY608" s="165" t="s">
        <v>154</v>
      </c>
    </row>
    <row r="609" spans="2:51" s="14" customFormat="1" ht="10.2">
      <c r="B609" s="171"/>
      <c r="D609" s="164" t="s">
        <v>170</v>
      </c>
      <c r="E609" s="172" t="s">
        <v>3</v>
      </c>
      <c r="F609" s="173" t="s">
        <v>944</v>
      </c>
      <c r="H609" s="174">
        <v>70</v>
      </c>
      <c r="I609" s="175"/>
      <c r="L609" s="171"/>
      <c r="M609" s="176"/>
      <c r="N609" s="177"/>
      <c r="O609" s="177"/>
      <c r="P609" s="177"/>
      <c r="Q609" s="177"/>
      <c r="R609" s="177"/>
      <c r="S609" s="177"/>
      <c r="T609" s="178"/>
      <c r="AT609" s="172" t="s">
        <v>170</v>
      </c>
      <c r="AU609" s="172" t="s">
        <v>80</v>
      </c>
      <c r="AV609" s="14" t="s">
        <v>80</v>
      </c>
      <c r="AW609" s="14" t="s">
        <v>33</v>
      </c>
      <c r="AX609" s="14" t="s">
        <v>72</v>
      </c>
      <c r="AY609" s="172" t="s">
        <v>154</v>
      </c>
    </row>
    <row r="610" spans="2:51" s="13" customFormat="1" ht="10.2">
      <c r="B610" s="163"/>
      <c r="D610" s="164" t="s">
        <v>170</v>
      </c>
      <c r="E610" s="165" t="s">
        <v>3</v>
      </c>
      <c r="F610" s="166" t="s">
        <v>934</v>
      </c>
      <c r="H610" s="165" t="s">
        <v>3</v>
      </c>
      <c r="I610" s="167"/>
      <c r="L610" s="163"/>
      <c r="M610" s="168"/>
      <c r="N610" s="169"/>
      <c r="O610" s="169"/>
      <c r="P610" s="169"/>
      <c r="Q610" s="169"/>
      <c r="R610" s="169"/>
      <c r="S610" s="169"/>
      <c r="T610" s="170"/>
      <c r="AT610" s="165" t="s">
        <v>170</v>
      </c>
      <c r="AU610" s="165" t="s">
        <v>80</v>
      </c>
      <c r="AV610" s="13" t="s">
        <v>15</v>
      </c>
      <c r="AW610" s="13" t="s">
        <v>33</v>
      </c>
      <c r="AX610" s="13" t="s">
        <v>72</v>
      </c>
      <c r="AY610" s="165" t="s">
        <v>154</v>
      </c>
    </row>
    <row r="611" spans="2:51" s="14" customFormat="1" ht="10.2">
      <c r="B611" s="171"/>
      <c r="D611" s="164" t="s">
        <v>170</v>
      </c>
      <c r="E611" s="172" t="s">
        <v>3</v>
      </c>
      <c r="F611" s="173" t="s">
        <v>945</v>
      </c>
      <c r="H611" s="174">
        <v>20.65</v>
      </c>
      <c r="I611" s="175"/>
      <c r="L611" s="171"/>
      <c r="M611" s="176"/>
      <c r="N611" s="177"/>
      <c r="O611" s="177"/>
      <c r="P611" s="177"/>
      <c r="Q611" s="177"/>
      <c r="R611" s="177"/>
      <c r="S611" s="177"/>
      <c r="T611" s="178"/>
      <c r="AT611" s="172" t="s">
        <v>170</v>
      </c>
      <c r="AU611" s="172" t="s">
        <v>80</v>
      </c>
      <c r="AV611" s="14" t="s">
        <v>80</v>
      </c>
      <c r="AW611" s="14" t="s">
        <v>33</v>
      </c>
      <c r="AX611" s="14" t="s">
        <v>72</v>
      </c>
      <c r="AY611" s="172" t="s">
        <v>154</v>
      </c>
    </row>
    <row r="612" spans="2:51" s="13" customFormat="1" ht="10.2">
      <c r="B612" s="163"/>
      <c r="D612" s="164" t="s">
        <v>170</v>
      </c>
      <c r="E612" s="165" t="s">
        <v>3</v>
      </c>
      <c r="F612" s="166" t="s">
        <v>936</v>
      </c>
      <c r="H612" s="165" t="s">
        <v>3</v>
      </c>
      <c r="I612" s="167"/>
      <c r="L612" s="163"/>
      <c r="M612" s="168"/>
      <c r="N612" s="169"/>
      <c r="O612" s="169"/>
      <c r="P612" s="169"/>
      <c r="Q612" s="169"/>
      <c r="R612" s="169"/>
      <c r="S612" s="169"/>
      <c r="T612" s="170"/>
      <c r="AT612" s="165" t="s">
        <v>170</v>
      </c>
      <c r="AU612" s="165" t="s">
        <v>80</v>
      </c>
      <c r="AV612" s="13" t="s">
        <v>15</v>
      </c>
      <c r="AW612" s="13" t="s">
        <v>33</v>
      </c>
      <c r="AX612" s="13" t="s">
        <v>72</v>
      </c>
      <c r="AY612" s="165" t="s">
        <v>154</v>
      </c>
    </row>
    <row r="613" spans="2:51" s="14" customFormat="1" ht="20.4">
      <c r="B613" s="171"/>
      <c r="D613" s="164" t="s">
        <v>170</v>
      </c>
      <c r="E613" s="172" t="s">
        <v>3</v>
      </c>
      <c r="F613" s="173" t="s">
        <v>946</v>
      </c>
      <c r="H613" s="174">
        <v>64.82</v>
      </c>
      <c r="I613" s="175"/>
      <c r="L613" s="171"/>
      <c r="M613" s="176"/>
      <c r="N613" s="177"/>
      <c r="O613" s="177"/>
      <c r="P613" s="177"/>
      <c r="Q613" s="177"/>
      <c r="R613" s="177"/>
      <c r="S613" s="177"/>
      <c r="T613" s="178"/>
      <c r="AT613" s="172" t="s">
        <v>170</v>
      </c>
      <c r="AU613" s="172" t="s">
        <v>80</v>
      </c>
      <c r="AV613" s="14" t="s">
        <v>80</v>
      </c>
      <c r="AW613" s="14" t="s">
        <v>33</v>
      </c>
      <c r="AX613" s="14" t="s">
        <v>72</v>
      </c>
      <c r="AY613" s="172" t="s">
        <v>154</v>
      </c>
    </row>
    <row r="614" spans="2:51" s="15" customFormat="1" ht="10.2">
      <c r="B614" s="179"/>
      <c r="D614" s="164" t="s">
        <v>170</v>
      </c>
      <c r="E614" s="180" t="s">
        <v>3</v>
      </c>
      <c r="F614" s="181" t="s">
        <v>175</v>
      </c>
      <c r="H614" s="182">
        <v>160.09</v>
      </c>
      <c r="I614" s="183"/>
      <c r="L614" s="179"/>
      <c r="M614" s="184"/>
      <c r="N614" s="185"/>
      <c r="O614" s="185"/>
      <c r="P614" s="185"/>
      <c r="Q614" s="185"/>
      <c r="R614" s="185"/>
      <c r="S614" s="185"/>
      <c r="T614" s="186"/>
      <c r="AT614" s="180" t="s">
        <v>170</v>
      </c>
      <c r="AU614" s="180" t="s">
        <v>80</v>
      </c>
      <c r="AV614" s="15" t="s">
        <v>93</v>
      </c>
      <c r="AW614" s="15" t="s">
        <v>33</v>
      </c>
      <c r="AX614" s="15" t="s">
        <v>15</v>
      </c>
      <c r="AY614" s="180" t="s">
        <v>154</v>
      </c>
    </row>
    <row r="615" spans="1:65" s="2" customFormat="1" ht="24.15" customHeight="1">
      <c r="A615" s="34"/>
      <c r="B615" s="144"/>
      <c r="C615" s="145" t="s">
        <v>947</v>
      </c>
      <c r="D615" s="145" t="s">
        <v>157</v>
      </c>
      <c r="E615" s="146" t="s">
        <v>948</v>
      </c>
      <c r="F615" s="147" t="s">
        <v>949</v>
      </c>
      <c r="G615" s="148" t="s">
        <v>160</v>
      </c>
      <c r="H615" s="149">
        <v>160.09</v>
      </c>
      <c r="I615" s="150"/>
      <c r="J615" s="151">
        <f>ROUND(I615*H615,2)</f>
        <v>0</v>
      </c>
      <c r="K615" s="147" t="s">
        <v>161</v>
      </c>
      <c r="L615" s="35"/>
      <c r="M615" s="152" t="s">
        <v>3</v>
      </c>
      <c r="N615" s="153" t="s">
        <v>43</v>
      </c>
      <c r="O615" s="55"/>
      <c r="P615" s="154">
        <f>O615*H615</f>
        <v>0</v>
      </c>
      <c r="Q615" s="154">
        <v>0</v>
      </c>
      <c r="R615" s="154">
        <f>Q615*H615</f>
        <v>0</v>
      </c>
      <c r="S615" s="154">
        <v>0</v>
      </c>
      <c r="T615" s="155">
        <f>S615*H615</f>
        <v>0</v>
      </c>
      <c r="U615" s="34"/>
      <c r="V615" s="34"/>
      <c r="W615" s="34"/>
      <c r="X615" s="34"/>
      <c r="Y615" s="34"/>
      <c r="Z615" s="34"/>
      <c r="AA615" s="34"/>
      <c r="AB615" s="34"/>
      <c r="AC615" s="34"/>
      <c r="AD615" s="34"/>
      <c r="AE615" s="34"/>
      <c r="AR615" s="156" t="s">
        <v>93</v>
      </c>
      <c r="AT615" s="156" t="s">
        <v>157</v>
      </c>
      <c r="AU615" s="156" t="s">
        <v>80</v>
      </c>
      <c r="AY615" s="19" t="s">
        <v>154</v>
      </c>
      <c r="BE615" s="157">
        <f>IF(N615="základní",J615,0)</f>
        <v>0</v>
      </c>
      <c r="BF615" s="157">
        <f>IF(N615="snížená",J615,0)</f>
        <v>0</v>
      </c>
      <c r="BG615" s="157">
        <f>IF(N615="zákl. přenesená",J615,0)</f>
        <v>0</v>
      </c>
      <c r="BH615" s="157">
        <f>IF(N615="sníž. přenesená",J615,0)</f>
        <v>0</v>
      </c>
      <c r="BI615" s="157">
        <f>IF(N615="nulová",J615,0)</f>
        <v>0</v>
      </c>
      <c r="BJ615" s="19" t="s">
        <v>15</v>
      </c>
      <c r="BK615" s="157">
        <f>ROUND(I615*H615,2)</f>
        <v>0</v>
      </c>
      <c r="BL615" s="19" t="s">
        <v>93</v>
      </c>
      <c r="BM615" s="156" t="s">
        <v>950</v>
      </c>
    </row>
    <row r="616" spans="1:47" s="2" customFormat="1" ht="10.2">
      <c r="A616" s="34"/>
      <c r="B616" s="35"/>
      <c r="C616" s="34"/>
      <c r="D616" s="158" t="s">
        <v>163</v>
      </c>
      <c r="E616" s="34"/>
      <c r="F616" s="159" t="s">
        <v>951</v>
      </c>
      <c r="G616" s="34"/>
      <c r="H616" s="34"/>
      <c r="I616" s="160"/>
      <c r="J616" s="34"/>
      <c r="K616" s="34"/>
      <c r="L616" s="35"/>
      <c r="M616" s="161"/>
      <c r="N616" s="162"/>
      <c r="O616" s="55"/>
      <c r="P616" s="55"/>
      <c r="Q616" s="55"/>
      <c r="R616" s="55"/>
      <c r="S616" s="55"/>
      <c r="T616" s="56"/>
      <c r="U616" s="34"/>
      <c r="V616" s="34"/>
      <c r="W616" s="34"/>
      <c r="X616" s="34"/>
      <c r="Y616" s="34"/>
      <c r="Z616" s="34"/>
      <c r="AA616" s="34"/>
      <c r="AB616" s="34"/>
      <c r="AC616" s="34"/>
      <c r="AD616" s="34"/>
      <c r="AE616" s="34"/>
      <c r="AT616" s="19" t="s">
        <v>163</v>
      </c>
      <c r="AU616" s="19" t="s">
        <v>80</v>
      </c>
    </row>
    <row r="617" spans="1:65" s="2" customFormat="1" ht="24.15" customHeight="1">
      <c r="A617" s="34"/>
      <c r="B617" s="144"/>
      <c r="C617" s="145" t="s">
        <v>952</v>
      </c>
      <c r="D617" s="145" t="s">
        <v>157</v>
      </c>
      <c r="E617" s="146" t="s">
        <v>953</v>
      </c>
      <c r="F617" s="147" t="s">
        <v>954</v>
      </c>
      <c r="G617" s="148" t="s">
        <v>244</v>
      </c>
      <c r="H617" s="149">
        <v>2.935</v>
      </c>
      <c r="I617" s="150"/>
      <c r="J617" s="151">
        <f>ROUND(I617*H617,2)</f>
        <v>0</v>
      </c>
      <c r="K617" s="147" t="s">
        <v>161</v>
      </c>
      <c r="L617" s="35"/>
      <c r="M617" s="152" t="s">
        <v>3</v>
      </c>
      <c r="N617" s="153" t="s">
        <v>43</v>
      </c>
      <c r="O617" s="55"/>
      <c r="P617" s="154">
        <f>O617*H617</f>
        <v>0</v>
      </c>
      <c r="Q617" s="154">
        <v>1.05291</v>
      </c>
      <c r="R617" s="154">
        <f>Q617*H617</f>
        <v>3.09029085</v>
      </c>
      <c r="S617" s="154">
        <v>0</v>
      </c>
      <c r="T617" s="155">
        <f>S617*H617</f>
        <v>0</v>
      </c>
      <c r="U617" s="34"/>
      <c r="V617" s="34"/>
      <c r="W617" s="34"/>
      <c r="X617" s="34"/>
      <c r="Y617" s="34"/>
      <c r="Z617" s="34"/>
      <c r="AA617" s="34"/>
      <c r="AB617" s="34"/>
      <c r="AC617" s="34"/>
      <c r="AD617" s="34"/>
      <c r="AE617" s="34"/>
      <c r="AR617" s="156" t="s">
        <v>93</v>
      </c>
      <c r="AT617" s="156" t="s">
        <v>157</v>
      </c>
      <c r="AU617" s="156" t="s">
        <v>80</v>
      </c>
      <c r="AY617" s="19" t="s">
        <v>154</v>
      </c>
      <c r="BE617" s="157">
        <f>IF(N617="základní",J617,0)</f>
        <v>0</v>
      </c>
      <c r="BF617" s="157">
        <f>IF(N617="snížená",J617,0)</f>
        <v>0</v>
      </c>
      <c r="BG617" s="157">
        <f>IF(N617="zákl. přenesená",J617,0)</f>
        <v>0</v>
      </c>
      <c r="BH617" s="157">
        <f>IF(N617="sníž. přenesená",J617,0)</f>
        <v>0</v>
      </c>
      <c r="BI617" s="157">
        <f>IF(N617="nulová",J617,0)</f>
        <v>0</v>
      </c>
      <c r="BJ617" s="19" t="s">
        <v>15</v>
      </c>
      <c r="BK617" s="157">
        <f>ROUND(I617*H617,2)</f>
        <v>0</v>
      </c>
      <c r="BL617" s="19" t="s">
        <v>93</v>
      </c>
      <c r="BM617" s="156" t="s">
        <v>955</v>
      </c>
    </row>
    <row r="618" spans="1:47" s="2" customFormat="1" ht="10.2">
      <c r="A618" s="34"/>
      <c r="B618" s="35"/>
      <c r="C618" s="34"/>
      <c r="D618" s="158" t="s">
        <v>163</v>
      </c>
      <c r="E618" s="34"/>
      <c r="F618" s="159" t="s">
        <v>956</v>
      </c>
      <c r="G618" s="34"/>
      <c r="H618" s="34"/>
      <c r="I618" s="160"/>
      <c r="J618" s="34"/>
      <c r="K618" s="34"/>
      <c r="L618" s="35"/>
      <c r="M618" s="161"/>
      <c r="N618" s="162"/>
      <c r="O618" s="55"/>
      <c r="P618" s="55"/>
      <c r="Q618" s="55"/>
      <c r="R618" s="55"/>
      <c r="S618" s="55"/>
      <c r="T618" s="56"/>
      <c r="U618" s="34"/>
      <c r="V618" s="34"/>
      <c r="W618" s="34"/>
      <c r="X618" s="34"/>
      <c r="Y618" s="34"/>
      <c r="Z618" s="34"/>
      <c r="AA618" s="34"/>
      <c r="AB618" s="34"/>
      <c r="AC618" s="34"/>
      <c r="AD618" s="34"/>
      <c r="AE618" s="34"/>
      <c r="AT618" s="19" t="s">
        <v>163</v>
      </c>
      <c r="AU618" s="19" t="s">
        <v>80</v>
      </c>
    </row>
    <row r="619" spans="2:51" s="13" customFormat="1" ht="10.2">
      <c r="B619" s="163"/>
      <c r="D619" s="164" t="s">
        <v>170</v>
      </c>
      <c r="E619" s="165" t="s">
        <v>3</v>
      </c>
      <c r="F619" s="166" t="s">
        <v>957</v>
      </c>
      <c r="H619" s="165" t="s">
        <v>3</v>
      </c>
      <c r="I619" s="167"/>
      <c r="L619" s="163"/>
      <c r="M619" s="168"/>
      <c r="N619" s="169"/>
      <c r="O619" s="169"/>
      <c r="P619" s="169"/>
      <c r="Q619" s="169"/>
      <c r="R619" s="169"/>
      <c r="S619" s="169"/>
      <c r="T619" s="170"/>
      <c r="AT619" s="165" t="s">
        <v>170</v>
      </c>
      <c r="AU619" s="165" t="s">
        <v>80</v>
      </c>
      <c r="AV619" s="13" t="s">
        <v>15</v>
      </c>
      <c r="AW619" s="13" t="s">
        <v>33</v>
      </c>
      <c r="AX619" s="13" t="s">
        <v>72</v>
      </c>
      <c r="AY619" s="165" t="s">
        <v>154</v>
      </c>
    </row>
    <row r="620" spans="2:51" s="14" customFormat="1" ht="10.2">
      <c r="B620" s="171"/>
      <c r="D620" s="164" t="s">
        <v>170</v>
      </c>
      <c r="E620" s="172" t="s">
        <v>3</v>
      </c>
      <c r="F620" s="173" t="s">
        <v>72</v>
      </c>
      <c r="H620" s="174">
        <v>0</v>
      </c>
      <c r="I620" s="175"/>
      <c r="L620" s="171"/>
      <c r="M620" s="176"/>
      <c r="N620" s="177"/>
      <c r="O620" s="177"/>
      <c r="P620" s="177"/>
      <c r="Q620" s="177"/>
      <c r="R620" s="177"/>
      <c r="S620" s="177"/>
      <c r="T620" s="178"/>
      <c r="AT620" s="172" t="s">
        <v>170</v>
      </c>
      <c r="AU620" s="172" t="s">
        <v>80</v>
      </c>
      <c r="AV620" s="14" t="s">
        <v>80</v>
      </c>
      <c r="AW620" s="14" t="s">
        <v>33</v>
      </c>
      <c r="AX620" s="14" t="s">
        <v>72</v>
      </c>
      <c r="AY620" s="172" t="s">
        <v>154</v>
      </c>
    </row>
    <row r="621" spans="2:51" s="13" customFormat="1" ht="10.2">
      <c r="B621" s="163"/>
      <c r="D621" s="164" t="s">
        <v>170</v>
      </c>
      <c r="E621" s="165" t="s">
        <v>3</v>
      </c>
      <c r="F621" s="166" t="s">
        <v>931</v>
      </c>
      <c r="H621" s="165" t="s">
        <v>3</v>
      </c>
      <c r="I621" s="167"/>
      <c r="L621" s="163"/>
      <c r="M621" s="168"/>
      <c r="N621" s="169"/>
      <c r="O621" s="169"/>
      <c r="P621" s="169"/>
      <c r="Q621" s="169"/>
      <c r="R621" s="169"/>
      <c r="S621" s="169"/>
      <c r="T621" s="170"/>
      <c r="AT621" s="165" t="s">
        <v>170</v>
      </c>
      <c r="AU621" s="165" t="s">
        <v>80</v>
      </c>
      <c r="AV621" s="13" t="s">
        <v>15</v>
      </c>
      <c r="AW621" s="13" t="s">
        <v>33</v>
      </c>
      <c r="AX621" s="13" t="s">
        <v>72</v>
      </c>
      <c r="AY621" s="165" t="s">
        <v>154</v>
      </c>
    </row>
    <row r="622" spans="2:51" s="13" customFormat="1" ht="10.2">
      <c r="B622" s="163"/>
      <c r="D622" s="164" t="s">
        <v>170</v>
      </c>
      <c r="E622" s="165" t="s">
        <v>3</v>
      </c>
      <c r="F622" s="166" t="s">
        <v>932</v>
      </c>
      <c r="H622" s="165" t="s">
        <v>3</v>
      </c>
      <c r="I622" s="167"/>
      <c r="L622" s="163"/>
      <c r="M622" s="168"/>
      <c r="N622" s="169"/>
      <c r="O622" s="169"/>
      <c r="P622" s="169"/>
      <c r="Q622" s="169"/>
      <c r="R622" s="169"/>
      <c r="S622" s="169"/>
      <c r="T622" s="170"/>
      <c r="AT622" s="165" t="s">
        <v>170</v>
      </c>
      <c r="AU622" s="165" t="s">
        <v>80</v>
      </c>
      <c r="AV622" s="13" t="s">
        <v>15</v>
      </c>
      <c r="AW622" s="13" t="s">
        <v>33</v>
      </c>
      <c r="AX622" s="13" t="s">
        <v>72</v>
      </c>
      <c r="AY622" s="165" t="s">
        <v>154</v>
      </c>
    </row>
    <row r="623" spans="2:51" s="14" customFormat="1" ht="10.2">
      <c r="B623" s="171"/>
      <c r="D623" s="164" t="s">
        <v>170</v>
      </c>
      <c r="E623" s="172" t="s">
        <v>3</v>
      </c>
      <c r="F623" s="173" t="s">
        <v>958</v>
      </c>
      <c r="H623" s="174">
        <v>1.5</v>
      </c>
      <c r="I623" s="175"/>
      <c r="L623" s="171"/>
      <c r="M623" s="176"/>
      <c r="N623" s="177"/>
      <c r="O623" s="177"/>
      <c r="P623" s="177"/>
      <c r="Q623" s="177"/>
      <c r="R623" s="177"/>
      <c r="S623" s="177"/>
      <c r="T623" s="178"/>
      <c r="AT623" s="172" t="s">
        <v>170</v>
      </c>
      <c r="AU623" s="172" t="s">
        <v>80</v>
      </c>
      <c r="AV623" s="14" t="s">
        <v>80</v>
      </c>
      <c r="AW623" s="14" t="s">
        <v>33</v>
      </c>
      <c r="AX623" s="14" t="s">
        <v>72</v>
      </c>
      <c r="AY623" s="172" t="s">
        <v>154</v>
      </c>
    </row>
    <row r="624" spans="2:51" s="13" customFormat="1" ht="10.2">
      <c r="B624" s="163"/>
      <c r="D624" s="164" t="s">
        <v>170</v>
      </c>
      <c r="E624" s="165" t="s">
        <v>3</v>
      </c>
      <c r="F624" s="166" t="s">
        <v>934</v>
      </c>
      <c r="H624" s="165" t="s">
        <v>3</v>
      </c>
      <c r="I624" s="167"/>
      <c r="L624" s="163"/>
      <c r="M624" s="168"/>
      <c r="N624" s="169"/>
      <c r="O624" s="169"/>
      <c r="P624" s="169"/>
      <c r="Q624" s="169"/>
      <c r="R624" s="169"/>
      <c r="S624" s="169"/>
      <c r="T624" s="170"/>
      <c r="AT624" s="165" t="s">
        <v>170</v>
      </c>
      <c r="AU624" s="165" t="s">
        <v>80</v>
      </c>
      <c r="AV624" s="13" t="s">
        <v>15</v>
      </c>
      <c r="AW624" s="13" t="s">
        <v>33</v>
      </c>
      <c r="AX624" s="13" t="s">
        <v>72</v>
      </c>
      <c r="AY624" s="165" t="s">
        <v>154</v>
      </c>
    </row>
    <row r="625" spans="2:51" s="14" customFormat="1" ht="10.2">
      <c r="B625" s="171"/>
      <c r="D625" s="164" t="s">
        <v>170</v>
      </c>
      <c r="E625" s="172" t="s">
        <v>3</v>
      </c>
      <c r="F625" s="173" t="s">
        <v>959</v>
      </c>
      <c r="H625" s="174">
        <v>0.221</v>
      </c>
      <c r="I625" s="175"/>
      <c r="L625" s="171"/>
      <c r="M625" s="176"/>
      <c r="N625" s="177"/>
      <c r="O625" s="177"/>
      <c r="P625" s="177"/>
      <c r="Q625" s="177"/>
      <c r="R625" s="177"/>
      <c r="S625" s="177"/>
      <c r="T625" s="178"/>
      <c r="AT625" s="172" t="s">
        <v>170</v>
      </c>
      <c r="AU625" s="172" t="s">
        <v>80</v>
      </c>
      <c r="AV625" s="14" t="s">
        <v>80</v>
      </c>
      <c r="AW625" s="14" t="s">
        <v>33</v>
      </c>
      <c r="AX625" s="14" t="s">
        <v>72</v>
      </c>
      <c r="AY625" s="172" t="s">
        <v>154</v>
      </c>
    </row>
    <row r="626" spans="2:51" s="13" customFormat="1" ht="10.2">
      <c r="B626" s="163"/>
      <c r="D626" s="164" t="s">
        <v>170</v>
      </c>
      <c r="E626" s="165" t="s">
        <v>3</v>
      </c>
      <c r="F626" s="166" t="s">
        <v>936</v>
      </c>
      <c r="H626" s="165" t="s">
        <v>3</v>
      </c>
      <c r="I626" s="167"/>
      <c r="L626" s="163"/>
      <c r="M626" s="168"/>
      <c r="N626" s="169"/>
      <c r="O626" s="169"/>
      <c r="P626" s="169"/>
      <c r="Q626" s="169"/>
      <c r="R626" s="169"/>
      <c r="S626" s="169"/>
      <c r="T626" s="170"/>
      <c r="AT626" s="165" t="s">
        <v>170</v>
      </c>
      <c r="AU626" s="165" t="s">
        <v>80</v>
      </c>
      <c r="AV626" s="13" t="s">
        <v>15</v>
      </c>
      <c r="AW626" s="13" t="s">
        <v>33</v>
      </c>
      <c r="AX626" s="13" t="s">
        <v>72</v>
      </c>
      <c r="AY626" s="165" t="s">
        <v>154</v>
      </c>
    </row>
    <row r="627" spans="2:51" s="14" customFormat="1" ht="20.4">
      <c r="B627" s="171"/>
      <c r="D627" s="164" t="s">
        <v>170</v>
      </c>
      <c r="E627" s="172" t="s">
        <v>3</v>
      </c>
      <c r="F627" s="173" t="s">
        <v>960</v>
      </c>
      <c r="H627" s="174">
        <v>1.214</v>
      </c>
      <c r="I627" s="175"/>
      <c r="L627" s="171"/>
      <c r="M627" s="176"/>
      <c r="N627" s="177"/>
      <c r="O627" s="177"/>
      <c r="P627" s="177"/>
      <c r="Q627" s="177"/>
      <c r="R627" s="177"/>
      <c r="S627" s="177"/>
      <c r="T627" s="178"/>
      <c r="AT627" s="172" t="s">
        <v>170</v>
      </c>
      <c r="AU627" s="172" t="s">
        <v>80</v>
      </c>
      <c r="AV627" s="14" t="s">
        <v>80</v>
      </c>
      <c r="AW627" s="14" t="s">
        <v>33</v>
      </c>
      <c r="AX627" s="14" t="s">
        <v>72</v>
      </c>
      <c r="AY627" s="172" t="s">
        <v>154</v>
      </c>
    </row>
    <row r="628" spans="2:51" s="15" customFormat="1" ht="10.2">
      <c r="B628" s="179"/>
      <c r="D628" s="164" t="s">
        <v>170</v>
      </c>
      <c r="E628" s="180" t="s">
        <v>3</v>
      </c>
      <c r="F628" s="181" t="s">
        <v>175</v>
      </c>
      <c r="H628" s="182">
        <v>2.935</v>
      </c>
      <c r="I628" s="183"/>
      <c r="L628" s="179"/>
      <c r="M628" s="184"/>
      <c r="N628" s="185"/>
      <c r="O628" s="185"/>
      <c r="P628" s="185"/>
      <c r="Q628" s="185"/>
      <c r="R628" s="185"/>
      <c r="S628" s="185"/>
      <c r="T628" s="186"/>
      <c r="AT628" s="180" t="s">
        <v>170</v>
      </c>
      <c r="AU628" s="180" t="s">
        <v>80</v>
      </c>
      <c r="AV628" s="15" t="s">
        <v>93</v>
      </c>
      <c r="AW628" s="15" t="s">
        <v>33</v>
      </c>
      <c r="AX628" s="15" t="s">
        <v>15</v>
      </c>
      <c r="AY628" s="180" t="s">
        <v>154</v>
      </c>
    </row>
    <row r="629" spans="1:65" s="2" customFormat="1" ht="24.15" customHeight="1">
      <c r="A629" s="34"/>
      <c r="B629" s="144"/>
      <c r="C629" s="145" t="s">
        <v>961</v>
      </c>
      <c r="D629" s="145" t="s">
        <v>157</v>
      </c>
      <c r="E629" s="146" t="s">
        <v>962</v>
      </c>
      <c r="F629" s="147" t="s">
        <v>963</v>
      </c>
      <c r="G629" s="148" t="s">
        <v>652</v>
      </c>
      <c r="H629" s="149">
        <v>1</v>
      </c>
      <c r="I629" s="150"/>
      <c r="J629" s="151">
        <f aca="true" t="shared" si="10" ref="J629:J659">ROUND(I629*H629,2)</f>
        <v>0</v>
      </c>
      <c r="K629" s="147" t="s">
        <v>3</v>
      </c>
      <c r="L629" s="35"/>
      <c r="M629" s="152" t="s">
        <v>3</v>
      </c>
      <c r="N629" s="153" t="s">
        <v>43</v>
      </c>
      <c r="O629" s="55"/>
      <c r="P629" s="154">
        <f aca="true" t="shared" si="11" ref="P629:P659">O629*H629</f>
        <v>0</v>
      </c>
      <c r="Q629" s="154">
        <v>2.62</v>
      </c>
      <c r="R629" s="154">
        <f aca="true" t="shared" si="12" ref="R629:R659">Q629*H629</f>
        <v>2.62</v>
      </c>
      <c r="S629" s="154">
        <v>0</v>
      </c>
      <c r="T629" s="155">
        <f aca="true" t="shared" si="13" ref="T629:T659">S629*H629</f>
        <v>0</v>
      </c>
      <c r="U629" s="34"/>
      <c r="V629" s="34"/>
      <c r="W629" s="34"/>
      <c r="X629" s="34"/>
      <c r="Y629" s="34"/>
      <c r="Z629" s="34"/>
      <c r="AA629" s="34"/>
      <c r="AB629" s="34"/>
      <c r="AC629" s="34"/>
      <c r="AD629" s="34"/>
      <c r="AE629" s="34"/>
      <c r="AR629" s="156" t="s">
        <v>93</v>
      </c>
      <c r="AT629" s="156" t="s">
        <v>157</v>
      </c>
      <c r="AU629" s="156" t="s">
        <v>80</v>
      </c>
      <c r="AY629" s="19" t="s">
        <v>154</v>
      </c>
      <c r="BE629" s="157">
        <f aca="true" t="shared" si="14" ref="BE629:BE659">IF(N629="základní",J629,0)</f>
        <v>0</v>
      </c>
      <c r="BF629" s="157">
        <f aca="true" t="shared" si="15" ref="BF629:BF659">IF(N629="snížená",J629,0)</f>
        <v>0</v>
      </c>
      <c r="BG629" s="157">
        <f aca="true" t="shared" si="16" ref="BG629:BG659">IF(N629="zákl. přenesená",J629,0)</f>
        <v>0</v>
      </c>
      <c r="BH629" s="157">
        <f aca="true" t="shared" si="17" ref="BH629:BH659">IF(N629="sníž. přenesená",J629,0)</f>
        <v>0</v>
      </c>
      <c r="BI629" s="157">
        <f aca="true" t="shared" si="18" ref="BI629:BI659">IF(N629="nulová",J629,0)</f>
        <v>0</v>
      </c>
      <c r="BJ629" s="19" t="s">
        <v>15</v>
      </c>
      <c r="BK629" s="157">
        <f aca="true" t="shared" si="19" ref="BK629:BK659">ROUND(I629*H629,2)</f>
        <v>0</v>
      </c>
      <c r="BL629" s="19" t="s">
        <v>93</v>
      </c>
      <c r="BM629" s="156" t="s">
        <v>964</v>
      </c>
    </row>
    <row r="630" spans="1:65" s="2" customFormat="1" ht="21.75" customHeight="1">
      <c r="A630" s="34"/>
      <c r="B630" s="144"/>
      <c r="C630" s="145" t="s">
        <v>965</v>
      </c>
      <c r="D630" s="145" t="s">
        <v>157</v>
      </c>
      <c r="E630" s="146" t="s">
        <v>966</v>
      </c>
      <c r="F630" s="147" t="s">
        <v>967</v>
      </c>
      <c r="G630" s="148" t="s">
        <v>652</v>
      </c>
      <c r="H630" s="149">
        <v>1</v>
      </c>
      <c r="I630" s="150"/>
      <c r="J630" s="151">
        <f t="shared" si="10"/>
        <v>0</v>
      </c>
      <c r="K630" s="147" t="s">
        <v>3</v>
      </c>
      <c r="L630" s="35"/>
      <c r="M630" s="152" t="s">
        <v>3</v>
      </c>
      <c r="N630" s="153" t="s">
        <v>43</v>
      </c>
      <c r="O630" s="55"/>
      <c r="P630" s="154">
        <f t="shared" si="11"/>
        <v>0</v>
      </c>
      <c r="Q630" s="154">
        <v>3.065</v>
      </c>
      <c r="R630" s="154">
        <f t="shared" si="12"/>
        <v>3.065</v>
      </c>
      <c r="S630" s="154">
        <v>0</v>
      </c>
      <c r="T630" s="155">
        <f t="shared" si="13"/>
        <v>0</v>
      </c>
      <c r="U630" s="34"/>
      <c r="V630" s="34"/>
      <c r="W630" s="34"/>
      <c r="X630" s="34"/>
      <c r="Y630" s="34"/>
      <c r="Z630" s="34"/>
      <c r="AA630" s="34"/>
      <c r="AB630" s="34"/>
      <c r="AC630" s="34"/>
      <c r="AD630" s="34"/>
      <c r="AE630" s="34"/>
      <c r="AR630" s="156" t="s">
        <v>93</v>
      </c>
      <c r="AT630" s="156" t="s">
        <v>157</v>
      </c>
      <c r="AU630" s="156" t="s">
        <v>80</v>
      </c>
      <c r="AY630" s="19" t="s">
        <v>154</v>
      </c>
      <c r="BE630" s="157">
        <f t="shared" si="14"/>
        <v>0</v>
      </c>
      <c r="BF630" s="157">
        <f t="shared" si="15"/>
        <v>0</v>
      </c>
      <c r="BG630" s="157">
        <f t="shared" si="16"/>
        <v>0</v>
      </c>
      <c r="BH630" s="157">
        <f t="shared" si="17"/>
        <v>0</v>
      </c>
      <c r="BI630" s="157">
        <f t="shared" si="18"/>
        <v>0</v>
      </c>
      <c r="BJ630" s="19" t="s">
        <v>15</v>
      </c>
      <c r="BK630" s="157">
        <f t="shared" si="19"/>
        <v>0</v>
      </c>
      <c r="BL630" s="19" t="s">
        <v>93</v>
      </c>
      <c r="BM630" s="156" t="s">
        <v>968</v>
      </c>
    </row>
    <row r="631" spans="1:65" s="2" customFormat="1" ht="24.15" customHeight="1">
      <c r="A631" s="34"/>
      <c r="B631" s="144"/>
      <c r="C631" s="145" t="s">
        <v>969</v>
      </c>
      <c r="D631" s="145" t="s">
        <v>157</v>
      </c>
      <c r="E631" s="146" t="s">
        <v>970</v>
      </c>
      <c r="F631" s="147" t="s">
        <v>971</v>
      </c>
      <c r="G631" s="148" t="s">
        <v>652</v>
      </c>
      <c r="H631" s="149">
        <v>1</v>
      </c>
      <c r="I631" s="150"/>
      <c r="J631" s="151">
        <f t="shared" si="10"/>
        <v>0</v>
      </c>
      <c r="K631" s="147" t="s">
        <v>3</v>
      </c>
      <c r="L631" s="35"/>
      <c r="M631" s="152" t="s">
        <v>3</v>
      </c>
      <c r="N631" s="153" t="s">
        <v>43</v>
      </c>
      <c r="O631" s="55"/>
      <c r="P631" s="154">
        <f t="shared" si="11"/>
        <v>0</v>
      </c>
      <c r="Q631" s="154">
        <v>2.39</v>
      </c>
      <c r="R631" s="154">
        <f t="shared" si="12"/>
        <v>2.39</v>
      </c>
      <c r="S631" s="154">
        <v>0</v>
      </c>
      <c r="T631" s="155">
        <f t="shared" si="13"/>
        <v>0</v>
      </c>
      <c r="U631" s="34"/>
      <c r="V631" s="34"/>
      <c r="W631" s="34"/>
      <c r="X631" s="34"/>
      <c r="Y631" s="34"/>
      <c r="Z631" s="34"/>
      <c r="AA631" s="34"/>
      <c r="AB631" s="34"/>
      <c r="AC631" s="34"/>
      <c r="AD631" s="34"/>
      <c r="AE631" s="34"/>
      <c r="AR631" s="156" t="s">
        <v>93</v>
      </c>
      <c r="AT631" s="156" t="s">
        <v>157</v>
      </c>
      <c r="AU631" s="156" t="s">
        <v>80</v>
      </c>
      <c r="AY631" s="19" t="s">
        <v>154</v>
      </c>
      <c r="BE631" s="157">
        <f t="shared" si="14"/>
        <v>0</v>
      </c>
      <c r="BF631" s="157">
        <f t="shared" si="15"/>
        <v>0</v>
      </c>
      <c r="BG631" s="157">
        <f t="shared" si="16"/>
        <v>0</v>
      </c>
      <c r="BH631" s="157">
        <f t="shared" si="17"/>
        <v>0</v>
      </c>
      <c r="BI631" s="157">
        <f t="shared" si="18"/>
        <v>0</v>
      </c>
      <c r="BJ631" s="19" t="s">
        <v>15</v>
      </c>
      <c r="BK631" s="157">
        <f t="shared" si="19"/>
        <v>0</v>
      </c>
      <c r="BL631" s="19" t="s">
        <v>93</v>
      </c>
      <c r="BM631" s="156" t="s">
        <v>972</v>
      </c>
    </row>
    <row r="632" spans="1:65" s="2" customFormat="1" ht="16.5" customHeight="1">
      <c r="A632" s="34"/>
      <c r="B632" s="144"/>
      <c r="C632" s="145" t="s">
        <v>973</v>
      </c>
      <c r="D632" s="145" t="s">
        <v>157</v>
      </c>
      <c r="E632" s="146" t="s">
        <v>974</v>
      </c>
      <c r="F632" s="147" t="s">
        <v>975</v>
      </c>
      <c r="G632" s="148" t="s">
        <v>652</v>
      </c>
      <c r="H632" s="149">
        <v>1</v>
      </c>
      <c r="I632" s="150"/>
      <c r="J632" s="151">
        <f t="shared" si="10"/>
        <v>0</v>
      </c>
      <c r="K632" s="147" t="s">
        <v>3</v>
      </c>
      <c r="L632" s="35"/>
      <c r="M632" s="152" t="s">
        <v>3</v>
      </c>
      <c r="N632" s="153" t="s">
        <v>43</v>
      </c>
      <c r="O632" s="55"/>
      <c r="P632" s="154">
        <f t="shared" si="11"/>
        <v>0</v>
      </c>
      <c r="Q632" s="154">
        <v>7.45</v>
      </c>
      <c r="R632" s="154">
        <f t="shared" si="12"/>
        <v>7.45</v>
      </c>
      <c r="S632" s="154">
        <v>0</v>
      </c>
      <c r="T632" s="155">
        <f t="shared" si="13"/>
        <v>0</v>
      </c>
      <c r="U632" s="34"/>
      <c r="V632" s="34"/>
      <c r="W632" s="34"/>
      <c r="X632" s="34"/>
      <c r="Y632" s="34"/>
      <c r="Z632" s="34"/>
      <c r="AA632" s="34"/>
      <c r="AB632" s="34"/>
      <c r="AC632" s="34"/>
      <c r="AD632" s="34"/>
      <c r="AE632" s="34"/>
      <c r="AR632" s="156" t="s">
        <v>93</v>
      </c>
      <c r="AT632" s="156" t="s">
        <v>157</v>
      </c>
      <c r="AU632" s="156" t="s">
        <v>80</v>
      </c>
      <c r="AY632" s="19" t="s">
        <v>154</v>
      </c>
      <c r="BE632" s="157">
        <f t="shared" si="14"/>
        <v>0</v>
      </c>
      <c r="BF632" s="157">
        <f t="shared" si="15"/>
        <v>0</v>
      </c>
      <c r="BG632" s="157">
        <f t="shared" si="16"/>
        <v>0</v>
      </c>
      <c r="BH632" s="157">
        <f t="shared" si="17"/>
        <v>0</v>
      </c>
      <c r="BI632" s="157">
        <f t="shared" si="18"/>
        <v>0</v>
      </c>
      <c r="BJ632" s="19" t="s">
        <v>15</v>
      </c>
      <c r="BK632" s="157">
        <f t="shared" si="19"/>
        <v>0</v>
      </c>
      <c r="BL632" s="19" t="s">
        <v>93</v>
      </c>
      <c r="BM632" s="156" t="s">
        <v>976</v>
      </c>
    </row>
    <row r="633" spans="1:65" s="2" customFormat="1" ht="16.5" customHeight="1">
      <c r="A633" s="34"/>
      <c r="B633" s="144"/>
      <c r="C633" s="145" t="s">
        <v>977</v>
      </c>
      <c r="D633" s="145" t="s">
        <v>157</v>
      </c>
      <c r="E633" s="146" t="s">
        <v>978</v>
      </c>
      <c r="F633" s="147" t="s">
        <v>979</v>
      </c>
      <c r="G633" s="148" t="s">
        <v>652</v>
      </c>
      <c r="H633" s="149">
        <v>1</v>
      </c>
      <c r="I633" s="150"/>
      <c r="J633" s="151">
        <f t="shared" si="10"/>
        <v>0</v>
      </c>
      <c r="K633" s="147" t="s">
        <v>3</v>
      </c>
      <c r="L633" s="35"/>
      <c r="M633" s="152" t="s">
        <v>3</v>
      </c>
      <c r="N633" s="153" t="s">
        <v>43</v>
      </c>
      <c r="O633" s="55"/>
      <c r="P633" s="154">
        <f t="shared" si="11"/>
        <v>0</v>
      </c>
      <c r="Q633" s="154">
        <v>7.9156</v>
      </c>
      <c r="R633" s="154">
        <f t="shared" si="12"/>
        <v>7.9156</v>
      </c>
      <c r="S633" s="154">
        <v>0</v>
      </c>
      <c r="T633" s="155">
        <f t="shared" si="13"/>
        <v>0</v>
      </c>
      <c r="U633" s="34"/>
      <c r="V633" s="34"/>
      <c r="W633" s="34"/>
      <c r="X633" s="34"/>
      <c r="Y633" s="34"/>
      <c r="Z633" s="34"/>
      <c r="AA633" s="34"/>
      <c r="AB633" s="34"/>
      <c r="AC633" s="34"/>
      <c r="AD633" s="34"/>
      <c r="AE633" s="34"/>
      <c r="AR633" s="156" t="s">
        <v>93</v>
      </c>
      <c r="AT633" s="156" t="s">
        <v>157</v>
      </c>
      <c r="AU633" s="156" t="s">
        <v>80</v>
      </c>
      <c r="AY633" s="19" t="s">
        <v>154</v>
      </c>
      <c r="BE633" s="157">
        <f t="shared" si="14"/>
        <v>0</v>
      </c>
      <c r="BF633" s="157">
        <f t="shared" si="15"/>
        <v>0</v>
      </c>
      <c r="BG633" s="157">
        <f t="shared" si="16"/>
        <v>0</v>
      </c>
      <c r="BH633" s="157">
        <f t="shared" si="17"/>
        <v>0</v>
      </c>
      <c r="BI633" s="157">
        <f t="shared" si="18"/>
        <v>0</v>
      </c>
      <c r="BJ633" s="19" t="s">
        <v>15</v>
      </c>
      <c r="BK633" s="157">
        <f t="shared" si="19"/>
        <v>0</v>
      </c>
      <c r="BL633" s="19" t="s">
        <v>93</v>
      </c>
      <c r="BM633" s="156" t="s">
        <v>980</v>
      </c>
    </row>
    <row r="634" spans="1:65" s="2" customFormat="1" ht="16.5" customHeight="1">
      <c r="A634" s="34"/>
      <c r="B634" s="144"/>
      <c r="C634" s="145" t="s">
        <v>981</v>
      </c>
      <c r="D634" s="145" t="s">
        <v>157</v>
      </c>
      <c r="E634" s="146" t="s">
        <v>982</v>
      </c>
      <c r="F634" s="147" t="s">
        <v>983</v>
      </c>
      <c r="G634" s="148" t="s">
        <v>652</v>
      </c>
      <c r="H634" s="149">
        <v>1</v>
      </c>
      <c r="I634" s="150"/>
      <c r="J634" s="151">
        <f t="shared" si="10"/>
        <v>0</v>
      </c>
      <c r="K634" s="147" t="s">
        <v>3</v>
      </c>
      <c r="L634" s="35"/>
      <c r="M634" s="152" t="s">
        <v>3</v>
      </c>
      <c r="N634" s="153" t="s">
        <v>43</v>
      </c>
      <c r="O634" s="55"/>
      <c r="P634" s="154">
        <f t="shared" si="11"/>
        <v>0</v>
      </c>
      <c r="Q634" s="154">
        <v>7.9156</v>
      </c>
      <c r="R634" s="154">
        <f t="shared" si="12"/>
        <v>7.9156</v>
      </c>
      <c r="S634" s="154">
        <v>0</v>
      </c>
      <c r="T634" s="155">
        <f t="shared" si="13"/>
        <v>0</v>
      </c>
      <c r="U634" s="34"/>
      <c r="V634" s="34"/>
      <c r="W634" s="34"/>
      <c r="X634" s="34"/>
      <c r="Y634" s="34"/>
      <c r="Z634" s="34"/>
      <c r="AA634" s="34"/>
      <c r="AB634" s="34"/>
      <c r="AC634" s="34"/>
      <c r="AD634" s="34"/>
      <c r="AE634" s="34"/>
      <c r="AR634" s="156" t="s">
        <v>93</v>
      </c>
      <c r="AT634" s="156" t="s">
        <v>157</v>
      </c>
      <c r="AU634" s="156" t="s">
        <v>80</v>
      </c>
      <c r="AY634" s="19" t="s">
        <v>154</v>
      </c>
      <c r="BE634" s="157">
        <f t="shared" si="14"/>
        <v>0</v>
      </c>
      <c r="BF634" s="157">
        <f t="shared" si="15"/>
        <v>0</v>
      </c>
      <c r="BG634" s="157">
        <f t="shared" si="16"/>
        <v>0</v>
      </c>
      <c r="BH634" s="157">
        <f t="shared" si="17"/>
        <v>0</v>
      </c>
      <c r="BI634" s="157">
        <f t="shared" si="18"/>
        <v>0</v>
      </c>
      <c r="BJ634" s="19" t="s">
        <v>15</v>
      </c>
      <c r="BK634" s="157">
        <f t="shared" si="19"/>
        <v>0</v>
      </c>
      <c r="BL634" s="19" t="s">
        <v>93</v>
      </c>
      <c r="BM634" s="156" t="s">
        <v>984</v>
      </c>
    </row>
    <row r="635" spans="1:65" s="2" customFormat="1" ht="16.5" customHeight="1">
      <c r="A635" s="34"/>
      <c r="B635" s="144"/>
      <c r="C635" s="145" t="s">
        <v>985</v>
      </c>
      <c r="D635" s="145" t="s">
        <v>157</v>
      </c>
      <c r="E635" s="146" t="s">
        <v>986</v>
      </c>
      <c r="F635" s="147" t="s">
        <v>987</v>
      </c>
      <c r="G635" s="148" t="s">
        <v>652</v>
      </c>
      <c r="H635" s="149">
        <v>1</v>
      </c>
      <c r="I635" s="150"/>
      <c r="J635" s="151">
        <f t="shared" si="10"/>
        <v>0</v>
      </c>
      <c r="K635" s="147" t="s">
        <v>3</v>
      </c>
      <c r="L635" s="35"/>
      <c r="M635" s="152" t="s">
        <v>3</v>
      </c>
      <c r="N635" s="153" t="s">
        <v>43</v>
      </c>
      <c r="O635" s="55"/>
      <c r="P635" s="154">
        <f t="shared" si="11"/>
        <v>0</v>
      </c>
      <c r="Q635" s="154">
        <v>7.45</v>
      </c>
      <c r="R635" s="154">
        <f t="shared" si="12"/>
        <v>7.45</v>
      </c>
      <c r="S635" s="154">
        <v>0</v>
      </c>
      <c r="T635" s="155">
        <f t="shared" si="13"/>
        <v>0</v>
      </c>
      <c r="U635" s="34"/>
      <c r="V635" s="34"/>
      <c r="W635" s="34"/>
      <c r="X635" s="34"/>
      <c r="Y635" s="34"/>
      <c r="Z635" s="34"/>
      <c r="AA635" s="34"/>
      <c r="AB635" s="34"/>
      <c r="AC635" s="34"/>
      <c r="AD635" s="34"/>
      <c r="AE635" s="34"/>
      <c r="AR635" s="156" t="s">
        <v>93</v>
      </c>
      <c r="AT635" s="156" t="s">
        <v>157</v>
      </c>
      <c r="AU635" s="156" t="s">
        <v>80</v>
      </c>
      <c r="AY635" s="19" t="s">
        <v>154</v>
      </c>
      <c r="BE635" s="157">
        <f t="shared" si="14"/>
        <v>0</v>
      </c>
      <c r="BF635" s="157">
        <f t="shared" si="15"/>
        <v>0</v>
      </c>
      <c r="BG635" s="157">
        <f t="shared" si="16"/>
        <v>0</v>
      </c>
      <c r="BH635" s="157">
        <f t="shared" si="17"/>
        <v>0</v>
      </c>
      <c r="BI635" s="157">
        <f t="shared" si="18"/>
        <v>0</v>
      </c>
      <c r="BJ635" s="19" t="s">
        <v>15</v>
      </c>
      <c r="BK635" s="157">
        <f t="shared" si="19"/>
        <v>0</v>
      </c>
      <c r="BL635" s="19" t="s">
        <v>93</v>
      </c>
      <c r="BM635" s="156" t="s">
        <v>988</v>
      </c>
    </row>
    <row r="636" spans="1:65" s="2" customFormat="1" ht="16.5" customHeight="1">
      <c r="A636" s="34"/>
      <c r="B636" s="144"/>
      <c r="C636" s="145" t="s">
        <v>989</v>
      </c>
      <c r="D636" s="145" t="s">
        <v>157</v>
      </c>
      <c r="E636" s="146" t="s">
        <v>990</v>
      </c>
      <c r="F636" s="147" t="s">
        <v>991</v>
      </c>
      <c r="G636" s="148" t="s">
        <v>652</v>
      </c>
      <c r="H636" s="149">
        <v>1</v>
      </c>
      <c r="I636" s="150"/>
      <c r="J636" s="151">
        <f t="shared" si="10"/>
        <v>0</v>
      </c>
      <c r="K636" s="147" t="s">
        <v>3</v>
      </c>
      <c r="L636" s="35"/>
      <c r="M636" s="152" t="s">
        <v>3</v>
      </c>
      <c r="N636" s="153" t="s">
        <v>43</v>
      </c>
      <c r="O636" s="55"/>
      <c r="P636" s="154">
        <f t="shared" si="11"/>
        <v>0</v>
      </c>
      <c r="Q636" s="154">
        <v>6.6</v>
      </c>
      <c r="R636" s="154">
        <f t="shared" si="12"/>
        <v>6.6</v>
      </c>
      <c r="S636" s="154">
        <v>0</v>
      </c>
      <c r="T636" s="155">
        <f t="shared" si="13"/>
        <v>0</v>
      </c>
      <c r="U636" s="34"/>
      <c r="V636" s="34"/>
      <c r="W636" s="34"/>
      <c r="X636" s="34"/>
      <c r="Y636" s="34"/>
      <c r="Z636" s="34"/>
      <c r="AA636" s="34"/>
      <c r="AB636" s="34"/>
      <c r="AC636" s="34"/>
      <c r="AD636" s="34"/>
      <c r="AE636" s="34"/>
      <c r="AR636" s="156" t="s">
        <v>93</v>
      </c>
      <c r="AT636" s="156" t="s">
        <v>157</v>
      </c>
      <c r="AU636" s="156" t="s">
        <v>80</v>
      </c>
      <c r="AY636" s="19" t="s">
        <v>154</v>
      </c>
      <c r="BE636" s="157">
        <f t="shared" si="14"/>
        <v>0</v>
      </c>
      <c r="BF636" s="157">
        <f t="shared" si="15"/>
        <v>0</v>
      </c>
      <c r="BG636" s="157">
        <f t="shared" si="16"/>
        <v>0</v>
      </c>
      <c r="BH636" s="157">
        <f t="shared" si="17"/>
        <v>0</v>
      </c>
      <c r="BI636" s="157">
        <f t="shared" si="18"/>
        <v>0</v>
      </c>
      <c r="BJ636" s="19" t="s">
        <v>15</v>
      </c>
      <c r="BK636" s="157">
        <f t="shared" si="19"/>
        <v>0</v>
      </c>
      <c r="BL636" s="19" t="s">
        <v>93</v>
      </c>
      <c r="BM636" s="156" t="s">
        <v>992</v>
      </c>
    </row>
    <row r="637" spans="1:65" s="2" customFormat="1" ht="16.5" customHeight="1">
      <c r="A637" s="34"/>
      <c r="B637" s="144"/>
      <c r="C637" s="145" t="s">
        <v>993</v>
      </c>
      <c r="D637" s="145" t="s">
        <v>157</v>
      </c>
      <c r="E637" s="146" t="s">
        <v>994</v>
      </c>
      <c r="F637" s="147" t="s">
        <v>995</v>
      </c>
      <c r="G637" s="148" t="s">
        <v>652</v>
      </c>
      <c r="H637" s="149">
        <v>1</v>
      </c>
      <c r="I637" s="150"/>
      <c r="J637" s="151">
        <f t="shared" si="10"/>
        <v>0</v>
      </c>
      <c r="K637" s="147" t="s">
        <v>3</v>
      </c>
      <c r="L637" s="35"/>
      <c r="M637" s="152" t="s">
        <v>3</v>
      </c>
      <c r="N637" s="153" t="s">
        <v>43</v>
      </c>
      <c r="O637" s="55"/>
      <c r="P637" s="154">
        <f t="shared" si="11"/>
        <v>0</v>
      </c>
      <c r="Q637" s="154">
        <v>7.92</v>
      </c>
      <c r="R637" s="154">
        <f t="shared" si="12"/>
        <v>7.92</v>
      </c>
      <c r="S637" s="154">
        <v>0</v>
      </c>
      <c r="T637" s="155">
        <f t="shared" si="13"/>
        <v>0</v>
      </c>
      <c r="U637" s="34"/>
      <c r="V637" s="34"/>
      <c r="W637" s="34"/>
      <c r="X637" s="34"/>
      <c r="Y637" s="34"/>
      <c r="Z637" s="34"/>
      <c r="AA637" s="34"/>
      <c r="AB637" s="34"/>
      <c r="AC637" s="34"/>
      <c r="AD637" s="34"/>
      <c r="AE637" s="34"/>
      <c r="AR637" s="156" t="s">
        <v>93</v>
      </c>
      <c r="AT637" s="156" t="s">
        <v>157</v>
      </c>
      <c r="AU637" s="156" t="s">
        <v>80</v>
      </c>
      <c r="AY637" s="19" t="s">
        <v>154</v>
      </c>
      <c r="BE637" s="157">
        <f t="shared" si="14"/>
        <v>0</v>
      </c>
      <c r="BF637" s="157">
        <f t="shared" si="15"/>
        <v>0</v>
      </c>
      <c r="BG637" s="157">
        <f t="shared" si="16"/>
        <v>0</v>
      </c>
      <c r="BH637" s="157">
        <f t="shared" si="17"/>
        <v>0</v>
      </c>
      <c r="BI637" s="157">
        <f t="shared" si="18"/>
        <v>0</v>
      </c>
      <c r="BJ637" s="19" t="s">
        <v>15</v>
      </c>
      <c r="BK637" s="157">
        <f t="shared" si="19"/>
        <v>0</v>
      </c>
      <c r="BL637" s="19" t="s">
        <v>93</v>
      </c>
      <c r="BM637" s="156" t="s">
        <v>996</v>
      </c>
    </row>
    <row r="638" spans="1:65" s="2" customFormat="1" ht="16.5" customHeight="1">
      <c r="A638" s="34"/>
      <c r="B638" s="144"/>
      <c r="C638" s="145" t="s">
        <v>997</v>
      </c>
      <c r="D638" s="145" t="s">
        <v>157</v>
      </c>
      <c r="E638" s="146" t="s">
        <v>998</v>
      </c>
      <c r="F638" s="147" t="s">
        <v>999</v>
      </c>
      <c r="G638" s="148" t="s">
        <v>652</v>
      </c>
      <c r="H638" s="149">
        <v>1</v>
      </c>
      <c r="I638" s="150"/>
      <c r="J638" s="151">
        <f t="shared" si="10"/>
        <v>0</v>
      </c>
      <c r="K638" s="147" t="s">
        <v>3</v>
      </c>
      <c r="L638" s="35"/>
      <c r="M638" s="152" t="s">
        <v>3</v>
      </c>
      <c r="N638" s="153" t="s">
        <v>43</v>
      </c>
      <c r="O638" s="55"/>
      <c r="P638" s="154">
        <f t="shared" si="11"/>
        <v>0</v>
      </c>
      <c r="Q638" s="154">
        <v>7.92</v>
      </c>
      <c r="R638" s="154">
        <f t="shared" si="12"/>
        <v>7.92</v>
      </c>
      <c r="S638" s="154">
        <v>0</v>
      </c>
      <c r="T638" s="155">
        <f t="shared" si="13"/>
        <v>0</v>
      </c>
      <c r="U638" s="34"/>
      <c r="V638" s="34"/>
      <c r="W638" s="34"/>
      <c r="X638" s="34"/>
      <c r="Y638" s="34"/>
      <c r="Z638" s="34"/>
      <c r="AA638" s="34"/>
      <c r="AB638" s="34"/>
      <c r="AC638" s="34"/>
      <c r="AD638" s="34"/>
      <c r="AE638" s="34"/>
      <c r="AR638" s="156" t="s">
        <v>93</v>
      </c>
      <c r="AT638" s="156" t="s">
        <v>157</v>
      </c>
      <c r="AU638" s="156" t="s">
        <v>80</v>
      </c>
      <c r="AY638" s="19" t="s">
        <v>154</v>
      </c>
      <c r="BE638" s="157">
        <f t="shared" si="14"/>
        <v>0</v>
      </c>
      <c r="BF638" s="157">
        <f t="shared" si="15"/>
        <v>0</v>
      </c>
      <c r="BG638" s="157">
        <f t="shared" si="16"/>
        <v>0</v>
      </c>
      <c r="BH638" s="157">
        <f t="shared" si="17"/>
        <v>0</v>
      </c>
      <c r="BI638" s="157">
        <f t="shared" si="18"/>
        <v>0</v>
      </c>
      <c r="BJ638" s="19" t="s">
        <v>15</v>
      </c>
      <c r="BK638" s="157">
        <f t="shared" si="19"/>
        <v>0</v>
      </c>
      <c r="BL638" s="19" t="s">
        <v>93</v>
      </c>
      <c r="BM638" s="156" t="s">
        <v>1000</v>
      </c>
    </row>
    <row r="639" spans="1:65" s="2" customFormat="1" ht="16.5" customHeight="1">
      <c r="A639" s="34"/>
      <c r="B639" s="144"/>
      <c r="C639" s="145" t="s">
        <v>1001</v>
      </c>
      <c r="D639" s="145" t="s">
        <v>157</v>
      </c>
      <c r="E639" s="146" t="s">
        <v>1002</v>
      </c>
      <c r="F639" s="147" t="s">
        <v>1003</v>
      </c>
      <c r="G639" s="148" t="s">
        <v>652</v>
      </c>
      <c r="H639" s="149">
        <v>1</v>
      </c>
      <c r="I639" s="150"/>
      <c r="J639" s="151">
        <f t="shared" si="10"/>
        <v>0</v>
      </c>
      <c r="K639" s="147" t="s">
        <v>3</v>
      </c>
      <c r="L639" s="35"/>
      <c r="M639" s="152" t="s">
        <v>3</v>
      </c>
      <c r="N639" s="153" t="s">
        <v>43</v>
      </c>
      <c r="O639" s="55"/>
      <c r="P639" s="154">
        <f t="shared" si="11"/>
        <v>0</v>
      </c>
      <c r="Q639" s="154">
        <v>7.92</v>
      </c>
      <c r="R639" s="154">
        <f t="shared" si="12"/>
        <v>7.92</v>
      </c>
      <c r="S639" s="154">
        <v>0</v>
      </c>
      <c r="T639" s="155">
        <f t="shared" si="13"/>
        <v>0</v>
      </c>
      <c r="U639" s="34"/>
      <c r="V639" s="34"/>
      <c r="W639" s="34"/>
      <c r="X639" s="34"/>
      <c r="Y639" s="34"/>
      <c r="Z639" s="34"/>
      <c r="AA639" s="34"/>
      <c r="AB639" s="34"/>
      <c r="AC639" s="34"/>
      <c r="AD639" s="34"/>
      <c r="AE639" s="34"/>
      <c r="AR639" s="156" t="s">
        <v>93</v>
      </c>
      <c r="AT639" s="156" t="s">
        <v>157</v>
      </c>
      <c r="AU639" s="156" t="s">
        <v>80</v>
      </c>
      <c r="AY639" s="19" t="s">
        <v>154</v>
      </c>
      <c r="BE639" s="157">
        <f t="shared" si="14"/>
        <v>0</v>
      </c>
      <c r="BF639" s="157">
        <f t="shared" si="15"/>
        <v>0</v>
      </c>
      <c r="BG639" s="157">
        <f t="shared" si="16"/>
        <v>0</v>
      </c>
      <c r="BH639" s="157">
        <f t="shared" si="17"/>
        <v>0</v>
      </c>
      <c r="BI639" s="157">
        <f t="shared" si="18"/>
        <v>0</v>
      </c>
      <c r="BJ639" s="19" t="s">
        <v>15</v>
      </c>
      <c r="BK639" s="157">
        <f t="shared" si="19"/>
        <v>0</v>
      </c>
      <c r="BL639" s="19" t="s">
        <v>93</v>
      </c>
      <c r="BM639" s="156" t="s">
        <v>1004</v>
      </c>
    </row>
    <row r="640" spans="1:65" s="2" customFormat="1" ht="16.5" customHeight="1">
      <c r="A640" s="34"/>
      <c r="B640" s="144"/>
      <c r="C640" s="145" t="s">
        <v>1005</v>
      </c>
      <c r="D640" s="145" t="s">
        <v>157</v>
      </c>
      <c r="E640" s="146" t="s">
        <v>1006</v>
      </c>
      <c r="F640" s="147" t="s">
        <v>1007</v>
      </c>
      <c r="G640" s="148" t="s">
        <v>652</v>
      </c>
      <c r="H640" s="149">
        <v>1</v>
      </c>
      <c r="I640" s="150"/>
      <c r="J640" s="151">
        <f t="shared" si="10"/>
        <v>0</v>
      </c>
      <c r="K640" s="147" t="s">
        <v>3</v>
      </c>
      <c r="L640" s="35"/>
      <c r="M640" s="152" t="s">
        <v>3</v>
      </c>
      <c r="N640" s="153" t="s">
        <v>43</v>
      </c>
      <c r="O640" s="55"/>
      <c r="P640" s="154">
        <f t="shared" si="11"/>
        <v>0</v>
      </c>
      <c r="Q640" s="154">
        <v>6.6</v>
      </c>
      <c r="R640" s="154">
        <f t="shared" si="12"/>
        <v>6.6</v>
      </c>
      <c r="S640" s="154">
        <v>0</v>
      </c>
      <c r="T640" s="155">
        <f t="shared" si="13"/>
        <v>0</v>
      </c>
      <c r="U640" s="34"/>
      <c r="V640" s="34"/>
      <c r="W640" s="34"/>
      <c r="X640" s="34"/>
      <c r="Y640" s="34"/>
      <c r="Z640" s="34"/>
      <c r="AA640" s="34"/>
      <c r="AB640" s="34"/>
      <c r="AC640" s="34"/>
      <c r="AD640" s="34"/>
      <c r="AE640" s="34"/>
      <c r="AR640" s="156" t="s">
        <v>93</v>
      </c>
      <c r="AT640" s="156" t="s">
        <v>157</v>
      </c>
      <c r="AU640" s="156" t="s">
        <v>80</v>
      </c>
      <c r="AY640" s="19" t="s">
        <v>154</v>
      </c>
      <c r="BE640" s="157">
        <f t="shared" si="14"/>
        <v>0</v>
      </c>
      <c r="BF640" s="157">
        <f t="shared" si="15"/>
        <v>0</v>
      </c>
      <c r="BG640" s="157">
        <f t="shared" si="16"/>
        <v>0</v>
      </c>
      <c r="BH640" s="157">
        <f t="shared" si="17"/>
        <v>0</v>
      </c>
      <c r="BI640" s="157">
        <f t="shared" si="18"/>
        <v>0</v>
      </c>
      <c r="BJ640" s="19" t="s">
        <v>15</v>
      </c>
      <c r="BK640" s="157">
        <f t="shared" si="19"/>
        <v>0</v>
      </c>
      <c r="BL640" s="19" t="s">
        <v>93</v>
      </c>
      <c r="BM640" s="156" t="s">
        <v>1008</v>
      </c>
    </row>
    <row r="641" spans="1:65" s="2" customFormat="1" ht="16.5" customHeight="1">
      <c r="A641" s="34"/>
      <c r="B641" s="144"/>
      <c r="C641" s="145" t="s">
        <v>1009</v>
      </c>
      <c r="D641" s="145" t="s">
        <v>157</v>
      </c>
      <c r="E641" s="146" t="s">
        <v>1010</v>
      </c>
      <c r="F641" s="147" t="s">
        <v>1011</v>
      </c>
      <c r="G641" s="148" t="s">
        <v>652</v>
      </c>
      <c r="H641" s="149">
        <v>1</v>
      </c>
      <c r="I641" s="150"/>
      <c r="J641" s="151">
        <f t="shared" si="10"/>
        <v>0</v>
      </c>
      <c r="K641" s="147" t="s">
        <v>3</v>
      </c>
      <c r="L641" s="35"/>
      <c r="M641" s="152" t="s">
        <v>3</v>
      </c>
      <c r="N641" s="153" t="s">
        <v>43</v>
      </c>
      <c r="O641" s="55"/>
      <c r="P641" s="154">
        <f t="shared" si="11"/>
        <v>0</v>
      </c>
      <c r="Q641" s="154">
        <v>11.2</v>
      </c>
      <c r="R641" s="154">
        <f t="shared" si="12"/>
        <v>11.2</v>
      </c>
      <c r="S641" s="154">
        <v>0</v>
      </c>
      <c r="T641" s="155">
        <f t="shared" si="13"/>
        <v>0</v>
      </c>
      <c r="U641" s="34"/>
      <c r="V641" s="34"/>
      <c r="W641" s="34"/>
      <c r="X641" s="34"/>
      <c r="Y641" s="34"/>
      <c r="Z641" s="34"/>
      <c r="AA641" s="34"/>
      <c r="AB641" s="34"/>
      <c r="AC641" s="34"/>
      <c r="AD641" s="34"/>
      <c r="AE641" s="34"/>
      <c r="AR641" s="156" t="s">
        <v>93</v>
      </c>
      <c r="AT641" s="156" t="s">
        <v>157</v>
      </c>
      <c r="AU641" s="156" t="s">
        <v>80</v>
      </c>
      <c r="AY641" s="19" t="s">
        <v>154</v>
      </c>
      <c r="BE641" s="157">
        <f t="shared" si="14"/>
        <v>0</v>
      </c>
      <c r="BF641" s="157">
        <f t="shared" si="15"/>
        <v>0</v>
      </c>
      <c r="BG641" s="157">
        <f t="shared" si="16"/>
        <v>0</v>
      </c>
      <c r="BH641" s="157">
        <f t="shared" si="17"/>
        <v>0</v>
      </c>
      <c r="BI641" s="157">
        <f t="shared" si="18"/>
        <v>0</v>
      </c>
      <c r="BJ641" s="19" t="s">
        <v>15</v>
      </c>
      <c r="BK641" s="157">
        <f t="shared" si="19"/>
        <v>0</v>
      </c>
      <c r="BL641" s="19" t="s">
        <v>93</v>
      </c>
      <c r="BM641" s="156" t="s">
        <v>1012</v>
      </c>
    </row>
    <row r="642" spans="1:65" s="2" customFormat="1" ht="16.5" customHeight="1">
      <c r="A642" s="34"/>
      <c r="B642" s="144"/>
      <c r="C642" s="145" t="s">
        <v>1013</v>
      </c>
      <c r="D642" s="145" t="s">
        <v>157</v>
      </c>
      <c r="E642" s="146" t="s">
        <v>1014</v>
      </c>
      <c r="F642" s="147" t="s">
        <v>1015</v>
      </c>
      <c r="G642" s="148" t="s">
        <v>652</v>
      </c>
      <c r="H642" s="149">
        <v>1</v>
      </c>
      <c r="I642" s="150"/>
      <c r="J642" s="151">
        <f t="shared" si="10"/>
        <v>0</v>
      </c>
      <c r="K642" s="147" t="s">
        <v>3</v>
      </c>
      <c r="L642" s="35"/>
      <c r="M642" s="152" t="s">
        <v>3</v>
      </c>
      <c r="N642" s="153" t="s">
        <v>43</v>
      </c>
      <c r="O642" s="55"/>
      <c r="P642" s="154">
        <f t="shared" si="11"/>
        <v>0</v>
      </c>
      <c r="Q642" s="154">
        <v>13.44</v>
      </c>
      <c r="R642" s="154">
        <f t="shared" si="12"/>
        <v>13.44</v>
      </c>
      <c r="S642" s="154">
        <v>0</v>
      </c>
      <c r="T642" s="155">
        <f t="shared" si="13"/>
        <v>0</v>
      </c>
      <c r="U642" s="34"/>
      <c r="V642" s="34"/>
      <c r="W642" s="34"/>
      <c r="X642" s="34"/>
      <c r="Y642" s="34"/>
      <c r="Z642" s="34"/>
      <c r="AA642" s="34"/>
      <c r="AB642" s="34"/>
      <c r="AC642" s="34"/>
      <c r="AD642" s="34"/>
      <c r="AE642" s="34"/>
      <c r="AR642" s="156" t="s">
        <v>93</v>
      </c>
      <c r="AT642" s="156" t="s">
        <v>157</v>
      </c>
      <c r="AU642" s="156" t="s">
        <v>80</v>
      </c>
      <c r="AY642" s="19" t="s">
        <v>154</v>
      </c>
      <c r="BE642" s="157">
        <f t="shared" si="14"/>
        <v>0</v>
      </c>
      <c r="BF642" s="157">
        <f t="shared" si="15"/>
        <v>0</v>
      </c>
      <c r="BG642" s="157">
        <f t="shared" si="16"/>
        <v>0</v>
      </c>
      <c r="BH642" s="157">
        <f t="shared" si="17"/>
        <v>0</v>
      </c>
      <c r="BI642" s="157">
        <f t="shared" si="18"/>
        <v>0</v>
      </c>
      <c r="BJ642" s="19" t="s">
        <v>15</v>
      </c>
      <c r="BK642" s="157">
        <f t="shared" si="19"/>
        <v>0</v>
      </c>
      <c r="BL642" s="19" t="s">
        <v>93</v>
      </c>
      <c r="BM642" s="156" t="s">
        <v>1016</v>
      </c>
    </row>
    <row r="643" spans="1:65" s="2" customFormat="1" ht="16.5" customHeight="1">
      <c r="A643" s="34"/>
      <c r="B643" s="144"/>
      <c r="C643" s="145" t="s">
        <v>1017</v>
      </c>
      <c r="D643" s="145" t="s">
        <v>157</v>
      </c>
      <c r="E643" s="146" t="s">
        <v>1018</v>
      </c>
      <c r="F643" s="147" t="s">
        <v>1019</v>
      </c>
      <c r="G643" s="148" t="s">
        <v>652</v>
      </c>
      <c r="H643" s="149">
        <v>1</v>
      </c>
      <c r="I643" s="150"/>
      <c r="J643" s="151">
        <f t="shared" si="10"/>
        <v>0</v>
      </c>
      <c r="K643" s="147" t="s">
        <v>3</v>
      </c>
      <c r="L643" s="35"/>
      <c r="M643" s="152" t="s">
        <v>3</v>
      </c>
      <c r="N643" s="153" t="s">
        <v>43</v>
      </c>
      <c r="O643" s="55"/>
      <c r="P643" s="154">
        <f t="shared" si="11"/>
        <v>0</v>
      </c>
      <c r="Q643" s="154">
        <v>13.44</v>
      </c>
      <c r="R643" s="154">
        <f t="shared" si="12"/>
        <v>13.44</v>
      </c>
      <c r="S643" s="154">
        <v>0</v>
      </c>
      <c r="T643" s="155">
        <f t="shared" si="13"/>
        <v>0</v>
      </c>
      <c r="U643" s="34"/>
      <c r="V643" s="34"/>
      <c r="W643" s="34"/>
      <c r="X643" s="34"/>
      <c r="Y643" s="34"/>
      <c r="Z643" s="34"/>
      <c r="AA643" s="34"/>
      <c r="AB643" s="34"/>
      <c r="AC643" s="34"/>
      <c r="AD643" s="34"/>
      <c r="AE643" s="34"/>
      <c r="AR643" s="156" t="s">
        <v>93</v>
      </c>
      <c r="AT643" s="156" t="s">
        <v>157</v>
      </c>
      <c r="AU643" s="156" t="s">
        <v>80</v>
      </c>
      <c r="AY643" s="19" t="s">
        <v>154</v>
      </c>
      <c r="BE643" s="157">
        <f t="shared" si="14"/>
        <v>0</v>
      </c>
      <c r="BF643" s="157">
        <f t="shared" si="15"/>
        <v>0</v>
      </c>
      <c r="BG643" s="157">
        <f t="shared" si="16"/>
        <v>0</v>
      </c>
      <c r="BH643" s="157">
        <f t="shared" si="17"/>
        <v>0</v>
      </c>
      <c r="BI643" s="157">
        <f t="shared" si="18"/>
        <v>0</v>
      </c>
      <c r="BJ643" s="19" t="s">
        <v>15</v>
      </c>
      <c r="BK643" s="157">
        <f t="shared" si="19"/>
        <v>0</v>
      </c>
      <c r="BL643" s="19" t="s">
        <v>93</v>
      </c>
      <c r="BM643" s="156" t="s">
        <v>1020</v>
      </c>
    </row>
    <row r="644" spans="1:65" s="2" customFormat="1" ht="16.5" customHeight="1">
      <c r="A644" s="34"/>
      <c r="B644" s="144"/>
      <c r="C644" s="145" t="s">
        <v>1021</v>
      </c>
      <c r="D644" s="145" t="s">
        <v>157</v>
      </c>
      <c r="E644" s="146" t="s">
        <v>1022</v>
      </c>
      <c r="F644" s="147" t="s">
        <v>1023</v>
      </c>
      <c r="G644" s="148" t="s">
        <v>652</v>
      </c>
      <c r="H644" s="149">
        <v>1</v>
      </c>
      <c r="I644" s="150"/>
      <c r="J644" s="151">
        <f t="shared" si="10"/>
        <v>0</v>
      </c>
      <c r="K644" s="147" t="s">
        <v>3</v>
      </c>
      <c r="L644" s="35"/>
      <c r="M644" s="152" t="s">
        <v>3</v>
      </c>
      <c r="N644" s="153" t="s">
        <v>43</v>
      </c>
      <c r="O644" s="55"/>
      <c r="P644" s="154">
        <f t="shared" si="11"/>
        <v>0</v>
      </c>
      <c r="Q644" s="154">
        <v>13.44</v>
      </c>
      <c r="R644" s="154">
        <f t="shared" si="12"/>
        <v>13.44</v>
      </c>
      <c r="S644" s="154">
        <v>0</v>
      </c>
      <c r="T644" s="155">
        <f t="shared" si="13"/>
        <v>0</v>
      </c>
      <c r="U644" s="34"/>
      <c r="V644" s="34"/>
      <c r="W644" s="34"/>
      <c r="X644" s="34"/>
      <c r="Y644" s="34"/>
      <c r="Z644" s="34"/>
      <c r="AA644" s="34"/>
      <c r="AB644" s="34"/>
      <c r="AC644" s="34"/>
      <c r="AD644" s="34"/>
      <c r="AE644" s="34"/>
      <c r="AR644" s="156" t="s">
        <v>93</v>
      </c>
      <c r="AT644" s="156" t="s">
        <v>157</v>
      </c>
      <c r="AU644" s="156" t="s">
        <v>80</v>
      </c>
      <c r="AY644" s="19" t="s">
        <v>154</v>
      </c>
      <c r="BE644" s="157">
        <f t="shared" si="14"/>
        <v>0</v>
      </c>
      <c r="BF644" s="157">
        <f t="shared" si="15"/>
        <v>0</v>
      </c>
      <c r="BG644" s="157">
        <f t="shared" si="16"/>
        <v>0</v>
      </c>
      <c r="BH644" s="157">
        <f t="shared" si="17"/>
        <v>0</v>
      </c>
      <c r="BI644" s="157">
        <f t="shared" si="18"/>
        <v>0</v>
      </c>
      <c r="BJ644" s="19" t="s">
        <v>15</v>
      </c>
      <c r="BK644" s="157">
        <f t="shared" si="19"/>
        <v>0</v>
      </c>
      <c r="BL644" s="19" t="s">
        <v>93</v>
      </c>
      <c r="BM644" s="156" t="s">
        <v>1024</v>
      </c>
    </row>
    <row r="645" spans="1:65" s="2" customFormat="1" ht="16.5" customHeight="1">
      <c r="A645" s="34"/>
      <c r="B645" s="144"/>
      <c r="C645" s="145" t="s">
        <v>1025</v>
      </c>
      <c r="D645" s="145" t="s">
        <v>157</v>
      </c>
      <c r="E645" s="146" t="s">
        <v>1026</v>
      </c>
      <c r="F645" s="147" t="s">
        <v>1027</v>
      </c>
      <c r="G645" s="148" t="s">
        <v>652</v>
      </c>
      <c r="H645" s="149">
        <v>1</v>
      </c>
      <c r="I645" s="150"/>
      <c r="J645" s="151">
        <f t="shared" si="10"/>
        <v>0</v>
      </c>
      <c r="K645" s="147" t="s">
        <v>3</v>
      </c>
      <c r="L645" s="35"/>
      <c r="M645" s="152" t="s">
        <v>3</v>
      </c>
      <c r="N645" s="153" t="s">
        <v>43</v>
      </c>
      <c r="O645" s="55"/>
      <c r="P645" s="154">
        <f t="shared" si="11"/>
        <v>0</v>
      </c>
      <c r="Q645" s="154">
        <v>11.2</v>
      </c>
      <c r="R645" s="154">
        <f t="shared" si="12"/>
        <v>11.2</v>
      </c>
      <c r="S645" s="154">
        <v>0</v>
      </c>
      <c r="T645" s="155">
        <f t="shared" si="13"/>
        <v>0</v>
      </c>
      <c r="U645" s="34"/>
      <c r="V645" s="34"/>
      <c r="W645" s="34"/>
      <c r="X645" s="34"/>
      <c r="Y645" s="34"/>
      <c r="Z645" s="34"/>
      <c r="AA645" s="34"/>
      <c r="AB645" s="34"/>
      <c r="AC645" s="34"/>
      <c r="AD645" s="34"/>
      <c r="AE645" s="34"/>
      <c r="AR645" s="156" t="s">
        <v>93</v>
      </c>
      <c r="AT645" s="156" t="s">
        <v>157</v>
      </c>
      <c r="AU645" s="156" t="s">
        <v>80</v>
      </c>
      <c r="AY645" s="19" t="s">
        <v>154</v>
      </c>
      <c r="BE645" s="157">
        <f t="shared" si="14"/>
        <v>0</v>
      </c>
      <c r="BF645" s="157">
        <f t="shared" si="15"/>
        <v>0</v>
      </c>
      <c r="BG645" s="157">
        <f t="shared" si="16"/>
        <v>0</v>
      </c>
      <c r="BH645" s="157">
        <f t="shared" si="17"/>
        <v>0</v>
      </c>
      <c r="BI645" s="157">
        <f t="shared" si="18"/>
        <v>0</v>
      </c>
      <c r="BJ645" s="19" t="s">
        <v>15</v>
      </c>
      <c r="BK645" s="157">
        <f t="shared" si="19"/>
        <v>0</v>
      </c>
      <c r="BL645" s="19" t="s">
        <v>93</v>
      </c>
      <c r="BM645" s="156" t="s">
        <v>1028</v>
      </c>
    </row>
    <row r="646" spans="1:65" s="2" customFormat="1" ht="16.5" customHeight="1">
      <c r="A646" s="34"/>
      <c r="B646" s="144"/>
      <c r="C646" s="145" t="s">
        <v>1029</v>
      </c>
      <c r="D646" s="145" t="s">
        <v>157</v>
      </c>
      <c r="E646" s="146" t="s">
        <v>1030</v>
      </c>
      <c r="F646" s="147" t="s">
        <v>1031</v>
      </c>
      <c r="G646" s="148" t="s">
        <v>652</v>
      </c>
      <c r="H646" s="149">
        <v>1</v>
      </c>
      <c r="I646" s="150"/>
      <c r="J646" s="151">
        <f t="shared" si="10"/>
        <v>0</v>
      </c>
      <c r="K646" s="147" t="s">
        <v>3</v>
      </c>
      <c r="L646" s="35"/>
      <c r="M646" s="152" t="s">
        <v>3</v>
      </c>
      <c r="N646" s="153" t="s">
        <v>43</v>
      </c>
      <c r="O646" s="55"/>
      <c r="P646" s="154">
        <f t="shared" si="11"/>
        <v>0</v>
      </c>
      <c r="Q646" s="154">
        <v>6.5</v>
      </c>
      <c r="R646" s="154">
        <f t="shared" si="12"/>
        <v>6.5</v>
      </c>
      <c r="S646" s="154">
        <v>0</v>
      </c>
      <c r="T646" s="155">
        <f t="shared" si="13"/>
        <v>0</v>
      </c>
      <c r="U646" s="34"/>
      <c r="V646" s="34"/>
      <c r="W646" s="34"/>
      <c r="X646" s="34"/>
      <c r="Y646" s="34"/>
      <c r="Z646" s="34"/>
      <c r="AA646" s="34"/>
      <c r="AB646" s="34"/>
      <c r="AC646" s="34"/>
      <c r="AD646" s="34"/>
      <c r="AE646" s="34"/>
      <c r="AR646" s="156" t="s">
        <v>93</v>
      </c>
      <c r="AT646" s="156" t="s">
        <v>157</v>
      </c>
      <c r="AU646" s="156" t="s">
        <v>80</v>
      </c>
      <c r="AY646" s="19" t="s">
        <v>154</v>
      </c>
      <c r="BE646" s="157">
        <f t="shared" si="14"/>
        <v>0</v>
      </c>
      <c r="BF646" s="157">
        <f t="shared" si="15"/>
        <v>0</v>
      </c>
      <c r="BG646" s="157">
        <f t="shared" si="16"/>
        <v>0</v>
      </c>
      <c r="BH646" s="157">
        <f t="shared" si="17"/>
        <v>0</v>
      </c>
      <c r="BI646" s="157">
        <f t="shared" si="18"/>
        <v>0</v>
      </c>
      <c r="BJ646" s="19" t="s">
        <v>15</v>
      </c>
      <c r="BK646" s="157">
        <f t="shared" si="19"/>
        <v>0</v>
      </c>
      <c r="BL646" s="19" t="s">
        <v>93</v>
      </c>
      <c r="BM646" s="156" t="s">
        <v>1032</v>
      </c>
    </row>
    <row r="647" spans="1:65" s="2" customFormat="1" ht="16.5" customHeight="1">
      <c r="A647" s="34"/>
      <c r="B647" s="144"/>
      <c r="C647" s="145" t="s">
        <v>1033</v>
      </c>
      <c r="D647" s="145" t="s">
        <v>157</v>
      </c>
      <c r="E647" s="146" t="s">
        <v>1034</v>
      </c>
      <c r="F647" s="147" t="s">
        <v>1035</v>
      </c>
      <c r="G647" s="148" t="s">
        <v>652</v>
      </c>
      <c r="H647" s="149">
        <v>1</v>
      </c>
      <c r="I647" s="150"/>
      <c r="J647" s="151">
        <f t="shared" si="10"/>
        <v>0</v>
      </c>
      <c r="K647" s="147" t="s">
        <v>3</v>
      </c>
      <c r="L647" s="35"/>
      <c r="M647" s="152" t="s">
        <v>3</v>
      </c>
      <c r="N647" s="153" t="s">
        <v>43</v>
      </c>
      <c r="O647" s="55"/>
      <c r="P647" s="154">
        <f t="shared" si="11"/>
        <v>0</v>
      </c>
      <c r="Q647" s="154">
        <v>7.8</v>
      </c>
      <c r="R647" s="154">
        <f t="shared" si="12"/>
        <v>7.8</v>
      </c>
      <c r="S647" s="154">
        <v>0</v>
      </c>
      <c r="T647" s="155">
        <f t="shared" si="13"/>
        <v>0</v>
      </c>
      <c r="U647" s="34"/>
      <c r="V647" s="34"/>
      <c r="W647" s="34"/>
      <c r="X647" s="34"/>
      <c r="Y647" s="34"/>
      <c r="Z647" s="34"/>
      <c r="AA647" s="34"/>
      <c r="AB647" s="34"/>
      <c r="AC647" s="34"/>
      <c r="AD647" s="34"/>
      <c r="AE647" s="34"/>
      <c r="AR647" s="156" t="s">
        <v>93</v>
      </c>
      <c r="AT647" s="156" t="s">
        <v>157</v>
      </c>
      <c r="AU647" s="156" t="s">
        <v>80</v>
      </c>
      <c r="AY647" s="19" t="s">
        <v>154</v>
      </c>
      <c r="BE647" s="157">
        <f t="shared" si="14"/>
        <v>0</v>
      </c>
      <c r="BF647" s="157">
        <f t="shared" si="15"/>
        <v>0</v>
      </c>
      <c r="BG647" s="157">
        <f t="shared" si="16"/>
        <v>0</v>
      </c>
      <c r="BH647" s="157">
        <f t="shared" si="17"/>
        <v>0</v>
      </c>
      <c r="BI647" s="157">
        <f t="shared" si="18"/>
        <v>0</v>
      </c>
      <c r="BJ647" s="19" t="s">
        <v>15</v>
      </c>
      <c r="BK647" s="157">
        <f t="shared" si="19"/>
        <v>0</v>
      </c>
      <c r="BL647" s="19" t="s">
        <v>93</v>
      </c>
      <c r="BM647" s="156" t="s">
        <v>1036</v>
      </c>
    </row>
    <row r="648" spans="1:65" s="2" customFormat="1" ht="16.5" customHeight="1">
      <c r="A648" s="34"/>
      <c r="B648" s="144"/>
      <c r="C648" s="145" t="s">
        <v>1037</v>
      </c>
      <c r="D648" s="145" t="s">
        <v>157</v>
      </c>
      <c r="E648" s="146" t="s">
        <v>1038</v>
      </c>
      <c r="F648" s="147" t="s">
        <v>1039</v>
      </c>
      <c r="G648" s="148" t="s">
        <v>652</v>
      </c>
      <c r="H648" s="149">
        <v>1</v>
      </c>
      <c r="I648" s="150"/>
      <c r="J648" s="151">
        <f t="shared" si="10"/>
        <v>0</v>
      </c>
      <c r="K648" s="147" t="s">
        <v>3</v>
      </c>
      <c r="L648" s="35"/>
      <c r="M648" s="152" t="s">
        <v>3</v>
      </c>
      <c r="N648" s="153" t="s">
        <v>43</v>
      </c>
      <c r="O648" s="55"/>
      <c r="P648" s="154">
        <f t="shared" si="11"/>
        <v>0</v>
      </c>
      <c r="Q648" s="154">
        <v>7.8</v>
      </c>
      <c r="R648" s="154">
        <f t="shared" si="12"/>
        <v>7.8</v>
      </c>
      <c r="S648" s="154">
        <v>0</v>
      </c>
      <c r="T648" s="155">
        <f t="shared" si="13"/>
        <v>0</v>
      </c>
      <c r="U648" s="34"/>
      <c r="V648" s="34"/>
      <c r="W648" s="34"/>
      <c r="X648" s="34"/>
      <c r="Y648" s="34"/>
      <c r="Z648" s="34"/>
      <c r="AA648" s="34"/>
      <c r="AB648" s="34"/>
      <c r="AC648" s="34"/>
      <c r="AD648" s="34"/>
      <c r="AE648" s="34"/>
      <c r="AR648" s="156" t="s">
        <v>93</v>
      </c>
      <c r="AT648" s="156" t="s">
        <v>157</v>
      </c>
      <c r="AU648" s="156" t="s">
        <v>80</v>
      </c>
      <c r="AY648" s="19" t="s">
        <v>154</v>
      </c>
      <c r="BE648" s="157">
        <f t="shared" si="14"/>
        <v>0</v>
      </c>
      <c r="BF648" s="157">
        <f t="shared" si="15"/>
        <v>0</v>
      </c>
      <c r="BG648" s="157">
        <f t="shared" si="16"/>
        <v>0</v>
      </c>
      <c r="BH648" s="157">
        <f t="shared" si="17"/>
        <v>0</v>
      </c>
      <c r="BI648" s="157">
        <f t="shared" si="18"/>
        <v>0</v>
      </c>
      <c r="BJ648" s="19" t="s">
        <v>15</v>
      </c>
      <c r="BK648" s="157">
        <f t="shared" si="19"/>
        <v>0</v>
      </c>
      <c r="BL648" s="19" t="s">
        <v>93</v>
      </c>
      <c r="BM648" s="156" t="s">
        <v>1040</v>
      </c>
    </row>
    <row r="649" spans="1:65" s="2" customFormat="1" ht="16.5" customHeight="1">
      <c r="A649" s="34"/>
      <c r="B649" s="144"/>
      <c r="C649" s="145" t="s">
        <v>1041</v>
      </c>
      <c r="D649" s="145" t="s">
        <v>157</v>
      </c>
      <c r="E649" s="146" t="s">
        <v>1042</v>
      </c>
      <c r="F649" s="147" t="s">
        <v>1043</v>
      </c>
      <c r="G649" s="148" t="s">
        <v>652</v>
      </c>
      <c r="H649" s="149">
        <v>1</v>
      </c>
      <c r="I649" s="150"/>
      <c r="J649" s="151">
        <f t="shared" si="10"/>
        <v>0</v>
      </c>
      <c r="K649" s="147" t="s">
        <v>3</v>
      </c>
      <c r="L649" s="35"/>
      <c r="M649" s="152" t="s">
        <v>3</v>
      </c>
      <c r="N649" s="153" t="s">
        <v>43</v>
      </c>
      <c r="O649" s="55"/>
      <c r="P649" s="154">
        <f t="shared" si="11"/>
        <v>0</v>
      </c>
      <c r="Q649" s="154">
        <v>7.8</v>
      </c>
      <c r="R649" s="154">
        <f t="shared" si="12"/>
        <v>7.8</v>
      </c>
      <c r="S649" s="154">
        <v>0</v>
      </c>
      <c r="T649" s="155">
        <f t="shared" si="13"/>
        <v>0</v>
      </c>
      <c r="U649" s="34"/>
      <c r="V649" s="34"/>
      <c r="W649" s="34"/>
      <c r="X649" s="34"/>
      <c r="Y649" s="34"/>
      <c r="Z649" s="34"/>
      <c r="AA649" s="34"/>
      <c r="AB649" s="34"/>
      <c r="AC649" s="34"/>
      <c r="AD649" s="34"/>
      <c r="AE649" s="34"/>
      <c r="AR649" s="156" t="s">
        <v>93</v>
      </c>
      <c r="AT649" s="156" t="s">
        <v>157</v>
      </c>
      <c r="AU649" s="156" t="s">
        <v>80</v>
      </c>
      <c r="AY649" s="19" t="s">
        <v>154</v>
      </c>
      <c r="BE649" s="157">
        <f t="shared" si="14"/>
        <v>0</v>
      </c>
      <c r="BF649" s="157">
        <f t="shared" si="15"/>
        <v>0</v>
      </c>
      <c r="BG649" s="157">
        <f t="shared" si="16"/>
        <v>0</v>
      </c>
      <c r="BH649" s="157">
        <f t="shared" si="17"/>
        <v>0</v>
      </c>
      <c r="BI649" s="157">
        <f t="shared" si="18"/>
        <v>0</v>
      </c>
      <c r="BJ649" s="19" t="s">
        <v>15</v>
      </c>
      <c r="BK649" s="157">
        <f t="shared" si="19"/>
        <v>0</v>
      </c>
      <c r="BL649" s="19" t="s">
        <v>93</v>
      </c>
      <c r="BM649" s="156" t="s">
        <v>1044</v>
      </c>
    </row>
    <row r="650" spans="1:65" s="2" customFormat="1" ht="16.5" customHeight="1">
      <c r="A650" s="34"/>
      <c r="B650" s="144"/>
      <c r="C650" s="145" t="s">
        <v>1045</v>
      </c>
      <c r="D650" s="145" t="s">
        <v>157</v>
      </c>
      <c r="E650" s="146" t="s">
        <v>1046</v>
      </c>
      <c r="F650" s="147" t="s">
        <v>1047</v>
      </c>
      <c r="G650" s="148" t="s">
        <v>652</v>
      </c>
      <c r="H650" s="149">
        <v>1</v>
      </c>
      <c r="I650" s="150"/>
      <c r="J650" s="151">
        <f t="shared" si="10"/>
        <v>0</v>
      </c>
      <c r="K650" s="147" t="s">
        <v>3</v>
      </c>
      <c r="L650" s="35"/>
      <c r="M650" s="152" t="s">
        <v>3</v>
      </c>
      <c r="N650" s="153" t="s">
        <v>43</v>
      </c>
      <c r="O650" s="55"/>
      <c r="P650" s="154">
        <f t="shared" si="11"/>
        <v>0</v>
      </c>
      <c r="Q650" s="154">
        <v>6.5</v>
      </c>
      <c r="R650" s="154">
        <f t="shared" si="12"/>
        <v>6.5</v>
      </c>
      <c r="S650" s="154">
        <v>0</v>
      </c>
      <c r="T650" s="155">
        <f t="shared" si="13"/>
        <v>0</v>
      </c>
      <c r="U650" s="34"/>
      <c r="V650" s="34"/>
      <c r="W650" s="34"/>
      <c r="X650" s="34"/>
      <c r="Y650" s="34"/>
      <c r="Z650" s="34"/>
      <c r="AA650" s="34"/>
      <c r="AB650" s="34"/>
      <c r="AC650" s="34"/>
      <c r="AD650" s="34"/>
      <c r="AE650" s="34"/>
      <c r="AR650" s="156" t="s">
        <v>93</v>
      </c>
      <c r="AT650" s="156" t="s">
        <v>157</v>
      </c>
      <c r="AU650" s="156" t="s">
        <v>80</v>
      </c>
      <c r="AY650" s="19" t="s">
        <v>154</v>
      </c>
      <c r="BE650" s="157">
        <f t="shared" si="14"/>
        <v>0</v>
      </c>
      <c r="BF650" s="157">
        <f t="shared" si="15"/>
        <v>0</v>
      </c>
      <c r="BG650" s="157">
        <f t="shared" si="16"/>
        <v>0</v>
      </c>
      <c r="BH650" s="157">
        <f t="shared" si="17"/>
        <v>0</v>
      </c>
      <c r="BI650" s="157">
        <f t="shared" si="18"/>
        <v>0</v>
      </c>
      <c r="BJ650" s="19" t="s">
        <v>15</v>
      </c>
      <c r="BK650" s="157">
        <f t="shared" si="19"/>
        <v>0</v>
      </c>
      <c r="BL650" s="19" t="s">
        <v>93</v>
      </c>
      <c r="BM650" s="156" t="s">
        <v>1048</v>
      </c>
    </row>
    <row r="651" spans="1:65" s="2" customFormat="1" ht="16.5" customHeight="1">
      <c r="A651" s="34"/>
      <c r="B651" s="144"/>
      <c r="C651" s="145" t="s">
        <v>1049</v>
      </c>
      <c r="D651" s="145" t="s">
        <v>157</v>
      </c>
      <c r="E651" s="146" t="s">
        <v>1050</v>
      </c>
      <c r="F651" s="147" t="s">
        <v>1051</v>
      </c>
      <c r="G651" s="148" t="s">
        <v>652</v>
      </c>
      <c r="H651" s="149">
        <v>1</v>
      </c>
      <c r="I651" s="150"/>
      <c r="J651" s="151">
        <f t="shared" si="10"/>
        <v>0</v>
      </c>
      <c r="K651" s="147" t="s">
        <v>3</v>
      </c>
      <c r="L651" s="35"/>
      <c r="M651" s="152" t="s">
        <v>3</v>
      </c>
      <c r="N651" s="153" t="s">
        <v>43</v>
      </c>
      <c r="O651" s="55"/>
      <c r="P651" s="154">
        <f t="shared" si="11"/>
        <v>0</v>
      </c>
      <c r="Q651" s="154">
        <v>4.95</v>
      </c>
      <c r="R651" s="154">
        <f t="shared" si="12"/>
        <v>4.95</v>
      </c>
      <c r="S651" s="154">
        <v>0</v>
      </c>
      <c r="T651" s="155">
        <f t="shared" si="13"/>
        <v>0</v>
      </c>
      <c r="U651" s="34"/>
      <c r="V651" s="34"/>
      <c r="W651" s="34"/>
      <c r="X651" s="34"/>
      <c r="Y651" s="34"/>
      <c r="Z651" s="34"/>
      <c r="AA651" s="34"/>
      <c r="AB651" s="34"/>
      <c r="AC651" s="34"/>
      <c r="AD651" s="34"/>
      <c r="AE651" s="34"/>
      <c r="AR651" s="156" t="s">
        <v>93</v>
      </c>
      <c r="AT651" s="156" t="s">
        <v>157</v>
      </c>
      <c r="AU651" s="156" t="s">
        <v>80</v>
      </c>
      <c r="AY651" s="19" t="s">
        <v>154</v>
      </c>
      <c r="BE651" s="157">
        <f t="shared" si="14"/>
        <v>0</v>
      </c>
      <c r="BF651" s="157">
        <f t="shared" si="15"/>
        <v>0</v>
      </c>
      <c r="BG651" s="157">
        <f t="shared" si="16"/>
        <v>0</v>
      </c>
      <c r="BH651" s="157">
        <f t="shared" si="17"/>
        <v>0</v>
      </c>
      <c r="BI651" s="157">
        <f t="shared" si="18"/>
        <v>0</v>
      </c>
      <c r="BJ651" s="19" t="s">
        <v>15</v>
      </c>
      <c r="BK651" s="157">
        <f t="shared" si="19"/>
        <v>0</v>
      </c>
      <c r="BL651" s="19" t="s">
        <v>93</v>
      </c>
      <c r="BM651" s="156" t="s">
        <v>1052</v>
      </c>
    </row>
    <row r="652" spans="1:65" s="2" customFormat="1" ht="16.5" customHeight="1">
      <c r="A652" s="34"/>
      <c r="B652" s="144"/>
      <c r="C652" s="145" t="s">
        <v>1053</v>
      </c>
      <c r="D652" s="145" t="s">
        <v>157</v>
      </c>
      <c r="E652" s="146" t="s">
        <v>1054</v>
      </c>
      <c r="F652" s="147" t="s">
        <v>1055</v>
      </c>
      <c r="G652" s="148" t="s">
        <v>652</v>
      </c>
      <c r="H652" s="149">
        <v>1</v>
      </c>
      <c r="I652" s="150"/>
      <c r="J652" s="151">
        <f t="shared" si="10"/>
        <v>0</v>
      </c>
      <c r="K652" s="147" t="s">
        <v>3</v>
      </c>
      <c r="L652" s="35"/>
      <c r="M652" s="152" t="s">
        <v>3</v>
      </c>
      <c r="N652" s="153" t="s">
        <v>43</v>
      </c>
      <c r="O652" s="55"/>
      <c r="P652" s="154">
        <f t="shared" si="11"/>
        <v>0</v>
      </c>
      <c r="Q652" s="154">
        <v>6.3</v>
      </c>
      <c r="R652" s="154">
        <f t="shared" si="12"/>
        <v>6.3</v>
      </c>
      <c r="S652" s="154">
        <v>0</v>
      </c>
      <c r="T652" s="155">
        <f t="shared" si="13"/>
        <v>0</v>
      </c>
      <c r="U652" s="34"/>
      <c r="V652" s="34"/>
      <c r="W652" s="34"/>
      <c r="X652" s="34"/>
      <c r="Y652" s="34"/>
      <c r="Z652" s="34"/>
      <c r="AA652" s="34"/>
      <c r="AB652" s="34"/>
      <c r="AC652" s="34"/>
      <c r="AD652" s="34"/>
      <c r="AE652" s="34"/>
      <c r="AR652" s="156" t="s">
        <v>93</v>
      </c>
      <c r="AT652" s="156" t="s">
        <v>157</v>
      </c>
      <c r="AU652" s="156" t="s">
        <v>80</v>
      </c>
      <c r="AY652" s="19" t="s">
        <v>154</v>
      </c>
      <c r="BE652" s="157">
        <f t="shared" si="14"/>
        <v>0</v>
      </c>
      <c r="BF652" s="157">
        <f t="shared" si="15"/>
        <v>0</v>
      </c>
      <c r="BG652" s="157">
        <f t="shared" si="16"/>
        <v>0</v>
      </c>
      <c r="BH652" s="157">
        <f t="shared" si="17"/>
        <v>0</v>
      </c>
      <c r="BI652" s="157">
        <f t="shared" si="18"/>
        <v>0</v>
      </c>
      <c r="BJ652" s="19" t="s">
        <v>15</v>
      </c>
      <c r="BK652" s="157">
        <f t="shared" si="19"/>
        <v>0</v>
      </c>
      <c r="BL652" s="19" t="s">
        <v>93</v>
      </c>
      <c r="BM652" s="156" t="s">
        <v>1056</v>
      </c>
    </row>
    <row r="653" spans="1:65" s="2" customFormat="1" ht="16.5" customHeight="1">
      <c r="A653" s="34"/>
      <c r="B653" s="144"/>
      <c r="C653" s="145" t="s">
        <v>1057</v>
      </c>
      <c r="D653" s="145" t="s">
        <v>157</v>
      </c>
      <c r="E653" s="146" t="s">
        <v>1058</v>
      </c>
      <c r="F653" s="147" t="s">
        <v>1059</v>
      </c>
      <c r="G653" s="148" t="s">
        <v>652</v>
      </c>
      <c r="H653" s="149">
        <v>1</v>
      </c>
      <c r="I653" s="150"/>
      <c r="J653" s="151">
        <f t="shared" si="10"/>
        <v>0</v>
      </c>
      <c r="K653" s="147" t="s">
        <v>3</v>
      </c>
      <c r="L653" s="35"/>
      <c r="M653" s="152" t="s">
        <v>3</v>
      </c>
      <c r="N653" s="153" t="s">
        <v>43</v>
      </c>
      <c r="O653" s="55"/>
      <c r="P653" s="154">
        <f t="shared" si="11"/>
        <v>0</v>
      </c>
      <c r="Q653" s="154">
        <v>6.1</v>
      </c>
      <c r="R653" s="154">
        <f t="shared" si="12"/>
        <v>6.1</v>
      </c>
      <c r="S653" s="154">
        <v>0</v>
      </c>
      <c r="T653" s="155">
        <f t="shared" si="13"/>
        <v>0</v>
      </c>
      <c r="U653" s="34"/>
      <c r="V653" s="34"/>
      <c r="W653" s="34"/>
      <c r="X653" s="34"/>
      <c r="Y653" s="34"/>
      <c r="Z653" s="34"/>
      <c r="AA653" s="34"/>
      <c r="AB653" s="34"/>
      <c r="AC653" s="34"/>
      <c r="AD653" s="34"/>
      <c r="AE653" s="34"/>
      <c r="AR653" s="156" t="s">
        <v>93</v>
      </c>
      <c r="AT653" s="156" t="s">
        <v>157</v>
      </c>
      <c r="AU653" s="156" t="s">
        <v>80</v>
      </c>
      <c r="AY653" s="19" t="s">
        <v>154</v>
      </c>
      <c r="BE653" s="157">
        <f t="shared" si="14"/>
        <v>0</v>
      </c>
      <c r="BF653" s="157">
        <f t="shared" si="15"/>
        <v>0</v>
      </c>
      <c r="BG653" s="157">
        <f t="shared" si="16"/>
        <v>0</v>
      </c>
      <c r="BH653" s="157">
        <f t="shared" si="17"/>
        <v>0</v>
      </c>
      <c r="BI653" s="157">
        <f t="shared" si="18"/>
        <v>0</v>
      </c>
      <c r="BJ653" s="19" t="s">
        <v>15</v>
      </c>
      <c r="BK653" s="157">
        <f t="shared" si="19"/>
        <v>0</v>
      </c>
      <c r="BL653" s="19" t="s">
        <v>93</v>
      </c>
      <c r="BM653" s="156" t="s">
        <v>1060</v>
      </c>
    </row>
    <row r="654" spans="1:65" s="2" customFormat="1" ht="16.5" customHeight="1">
      <c r="A654" s="34"/>
      <c r="B654" s="144"/>
      <c r="C654" s="145" t="s">
        <v>1061</v>
      </c>
      <c r="D654" s="145" t="s">
        <v>157</v>
      </c>
      <c r="E654" s="146" t="s">
        <v>1062</v>
      </c>
      <c r="F654" s="147" t="s">
        <v>1063</v>
      </c>
      <c r="G654" s="148" t="s">
        <v>652</v>
      </c>
      <c r="H654" s="149">
        <v>1</v>
      </c>
      <c r="I654" s="150"/>
      <c r="J654" s="151">
        <f t="shared" si="10"/>
        <v>0</v>
      </c>
      <c r="K654" s="147" t="s">
        <v>3</v>
      </c>
      <c r="L654" s="35"/>
      <c r="M654" s="152" t="s">
        <v>3</v>
      </c>
      <c r="N654" s="153" t="s">
        <v>43</v>
      </c>
      <c r="O654" s="55"/>
      <c r="P654" s="154">
        <f t="shared" si="11"/>
        <v>0</v>
      </c>
      <c r="Q654" s="154">
        <v>6.1</v>
      </c>
      <c r="R654" s="154">
        <f t="shared" si="12"/>
        <v>6.1</v>
      </c>
      <c r="S654" s="154">
        <v>0</v>
      </c>
      <c r="T654" s="155">
        <f t="shared" si="13"/>
        <v>0</v>
      </c>
      <c r="U654" s="34"/>
      <c r="V654" s="34"/>
      <c r="W654" s="34"/>
      <c r="X654" s="34"/>
      <c r="Y654" s="34"/>
      <c r="Z654" s="34"/>
      <c r="AA654" s="34"/>
      <c r="AB654" s="34"/>
      <c r="AC654" s="34"/>
      <c r="AD654" s="34"/>
      <c r="AE654" s="34"/>
      <c r="AR654" s="156" t="s">
        <v>93</v>
      </c>
      <c r="AT654" s="156" t="s">
        <v>157</v>
      </c>
      <c r="AU654" s="156" t="s">
        <v>80</v>
      </c>
      <c r="AY654" s="19" t="s">
        <v>154</v>
      </c>
      <c r="BE654" s="157">
        <f t="shared" si="14"/>
        <v>0</v>
      </c>
      <c r="BF654" s="157">
        <f t="shared" si="15"/>
        <v>0</v>
      </c>
      <c r="BG654" s="157">
        <f t="shared" si="16"/>
        <v>0</v>
      </c>
      <c r="BH654" s="157">
        <f t="shared" si="17"/>
        <v>0</v>
      </c>
      <c r="BI654" s="157">
        <f t="shared" si="18"/>
        <v>0</v>
      </c>
      <c r="BJ654" s="19" t="s">
        <v>15</v>
      </c>
      <c r="BK654" s="157">
        <f t="shared" si="19"/>
        <v>0</v>
      </c>
      <c r="BL654" s="19" t="s">
        <v>93</v>
      </c>
      <c r="BM654" s="156" t="s">
        <v>1064</v>
      </c>
    </row>
    <row r="655" spans="1:65" s="2" customFormat="1" ht="16.5" customHeight="1">
      <c r="A655" s="34"/>
      <c r="B655" s="144"/>
      <c r="C655" s="145" t="s">
        <v>1065</v>
      </c>
      <c r="D655" s="145" t="s">
        <v>157</v>
      </c>
      <c r="E655" s="146" t="s">
        <v>1066</v>
      </c>
      <c r="F655" s="147" t="s">
        <v>1067</v>
      </c>
      <c r="G655" s="148" t="s">
        <v>652</v>
      </c>
      <c r="H655" s="149">
        <v>1</v>
      </c>
      <c r="I655" s="150"/>
      <c r="J655" s="151">
        <f t="shared" si="10"/>
        <v>0</v>
      </c>
      <c r="K655" s="147" t="s">
        <v>3</v>
      </c>
      <c r="L655" s="35"/>
      <c r="M655" s="152" t="s">
        <v>3</v>
      </c>
      <c r="N655" s="153" t="s">
        <v>43</v>
      </c>
      <c r="O655" s="55"/>
      <c r="P655" s="154">
        <f t="shared" si="11"/>
        <v>0</v>
      </c>
      <c r="Q655" s="154">
        <v>5.225</v>
      </c>
      <c r="R655" s="154">
        <f t="shared" si="12"/>
        <v>5.225</v>
      </c>
      <c r="S655" s="154">
        <v>0</v>
      </c>
      <c r="T655" s="155">
        <f t="shared" si="13"/>
        <v>0</v>
      </c>
      <c r="U655" s="34"/>
      <c r="V655" s="34"/>
      <c r="W655" s="34"/>
      <c r="X655" s="34"/>
      <c r="Y655" s="34"/>
      <c r="Z655" s="34"/>
      <c r="AA655" s="34"/>
      <c r="AB655" s="34"/>
      <c r="AC655" s="34"/>
      <c r="AD655" s="34"/>
      <c r="AE655" s="34"/>
      <c r="AR655" s="156" t="s">
        <v>93</v>
      </c>
      <c r="AT655" s="156" t="s">
        <v>157</v>
      </c>
      <c r="AU655" s="156" t="s">
        <v>80</v>
      </c>
      <c r="AY655" s="19" t="s">
        <v>154</v>
      </c>
      <c r="BE655" s="157">
        <f t="shared" si="14"/>
        <v>0</v>
      </c>
      <c r="BF655" s="157">
        <f t="shared" si="15"/>
        <v>0</v>
      </c>
      <c r="BG655" s="157">
        <f t="shared" si="16"/>
        <v>0</v>
      </c>
      <c r="BH655" s="157">
        <f t="shared" si="17"/>
        <v>0</v>
      </c>
      <c r="BI655" s="157">
        <f t="shared" si="18"/>
        <v>0</v>
      </c>
      <c r="BJ655" s="19" t="s">
        <v>15</v>
      </c>
      <c r="BK655" s="157">
        <f t="shared" si="19"/>
        <v>0</v>
      </c>
      <c r="BL655" s="19" t="s">
        <v>93</v>
      </c>
      <c r="BM655" s="156" t="s">
        <v>1068</v>
      </c>
    </row>
    <row r="656" spans="1:65" s="2" customFormat="1" ht="16.5" customHeight="1">
      <c r="A656" s="34"/>
      <c r="B656" s="144"/>
      <c r="C656" s="145" t="s">
        <v>1069</v>
      </c>
      <c r="D656" s="145" t="s">
        <v>157</v>
      </c>
      <c r="E656" s="146" t="s">
        <v>1070</v>
      </c>
      <c r="F656" s="147" t="s">
        <v>1071</v>
      </c>
      <c r="G656" s="148" t="s">
        <v>652</v>
      </c>
      <c r="H656" s="149">
        <v>1</v>
      </c>
      <c r="I656" s="150"/>
      <c r="J656" s="151">
        <f t="shared" si="10"/>
        <v>0</v>
      </c>
      <c r="K656" s="147" t="s">
        <v>3</v>
      </c>
      <c r="L656" s="35"/>
      <c r="M656" s="152" t="s">
        <v>3</v>
      </c>
      <c r="N656" s="153" t="s">
        <v>43</v>
      </c>
      <c r="O656" s="55"/>
      <c r="P656" s="154">
        <f t="shared" si="11"/>
        <v>0</v>
      </c>
      <c r="Q656" s="154">
        <v>7.525</v>
      </c>
      <c r="R656" s="154">
        <f t="shared" si="12"/>
        <v>7.525</v>
      </c>
      <c r="S656" s="154">
        <v>0</v>
      </c>
      <c r="T656" s="155">
        <f t="shared" si="13"/>
        <v>0</v>
      </c>
      <c r="U656" s="34"/>
      <c r="V656" s="34"/>
      <c r="W656" s="34"/>
      <c r="X656" s="34"/>
      <c r="Y656" s="34"/>
      <c r="Z656" s="34"/>
      <c r="AA656" s="34"/>
      <c r="AB656" s="34"/>
      <c r="AC656" s="34"/>
      <c r="AD656" s="34"/>
      <c r="AE656" s="34"/>
      <c r="AR656" s="156" t="s">
        <v>93</v>
      </c>
      <c r="AT656" s="156" t="s">
        <v>157</v>
      </c>
      <c r="AU656" s="156" t="s">
        <v>80</v>
      </c>
      <c r="AY656" s="19" t="s">
        <v>154</v>
      </c>
      <c r="BE656" s="157">
        <f t="shared" si="14"/>
        <v>0</v>
      </c>
      <c r="BF656" s="157">
        <f t="shared" si="15"/>
        <v>0</v>
      </c>
      <c r="BG656" s="157">
        <f t="shared" si="16"/>
        <v>0</v>
      </c>
      <c r="BH656" s="157">
        <f t="shared" si="17"/>
        <v>0</v>
      </c>
      <c r="BI656" s="157">
        <f t="shared" si="18"/>
        <v>0</v>
      </c>
      <c r="BJ656" s="19" t="s">
        <v>15</v>
      </c>
      <c r="BK656" s="157">
        <f t="shared" si="19"/>
        <v>0</v>
      </c>
      <c r="BL656" s="19" t="s">
        <v>93</v>
      </c>
      <c r="BM656" s="156" t="s">
        <v>1072</v>
      </c>
    </row>
    <row r="657" spans="1:65" s="2" customFormat="1" ht="16.5" customHeight="1">
      <c r="A657" s="34"/>
      <c r="B657" s="144"/>
      <c r="C657" s="145" t="s">
        <v>1073</v>
      </c>
      <c r="D657" s="145" t="s">
        <v>157</v>
      </c>
      <c r="E657" s="146" t="s">
        <v>1074</v>
      </c>
      <c r="F657" s="147" t="s">
        <v>1075</v>
      </c>
      <c r="G657" s="148" t="s">
        <v>652</v>
      </c>
      <c r="H657" s="149">
        <v>1</v>
      </c>
      <c r="I657" s="150"/>
      <c r="J657" s="151">
        <f t="shared" si="10"/>
        <v>0</v>
      </c>
      <c r="K657" s="147" t="s">
        <v>3</v>
      </c>
      <c r="L657" s="35"/>
      <c r="M657" s="152" t="s">
        <v>3</v>
      </c>
      <c r="N657" s="153" t="s">
        <v>43</v>
      </c>
      <c r="O657" s="55"/>
      <c r="P657" s="154">
        <f t="shared" si="11"/>
        <v>0</v>
      </c>
      <c r="Q657" s="154">
        <v>4.857</v>
      </c>
      <c r="R657" s="154">
        <f t="shared" si="12"/>
        <v>4.857</v>
      </c>
      <c r="S657" s="154">
        <v>0</v>
      </c>
      <c r="T657" s="155">
        <f t="shared" si="13"/>
        <v>0</v>
      </c>
      <c r="U657" s="34"/>
      <c r="V657" s="34"/>
      <c r="W657" s="34"/>
      <c r="X657" s="34"/>
      <c r="Y657" s="34"/>
      <c r="Z657" s="34"/>
      <c r="AA657" s="34"/>
      <c r="AB657" s="34"/>
      <c r="AC657" s="34"/>
      <c r="AD657" s="34"/>
      <c r="AE657" s="34"/>
      <c r="AR657" s="156" t="s">
        <v>93</v>
      </c>
      <c r="AT657" s="156" t="s">
        <v>157</v>
      </c>
      <c r="AU657" s="156" t="s">
        <v>80</v>
      </c>
      <c r="AY657" s="19" t="s">
        <v>154</v>
      </c>
      <c r="BE657" s="157">
        <f t="shared" si="14"/>
        <v>0</v>
      </c>
      <c r="BF657" s="157">
        <f t="shared" si="15"/>
        <v>0</v>
      </c>
      <c r="BG657" s="157">
        <f t="shared" si="16"/>
        <v>0</v>
      </c>
      <c r="BH657" s="157">
        <f t="shared" si="17"/>
        <v>0</v>
      </c>
      <c r="BI657" s="157">
        <f t="shared" si="18"/>
        <v>0</v>
      </c>
      <c r="BJ657" s="19" t="s">
        <v>15</v>
      </c>
      <c r="BK657" s="157">
        <f t="shared" si="19"/>
        <v>0</v>
      </c>
      <c r="BL657" s="19" t="s">
        <v>93</v>
      </c>
      <c r="BM657" s="156" t="s">
        <v>1076</v>
      </c>
    </row>
    <row r="658" spans="1:65" s="2" customFormat="1" ht="16.5" customHeight="1">
      <c r="A658" s="34"/>
      <c r="B658" s="144"/>
      <c r="C658" s="145" t="s">
        <v>1077</v>
      </c>
      <c r="D658" s="145" t="s">
        <v>157</v>
      </c>
      <c r="E658" s="146" t="s">
        <v>1078</v>
      </c>
      <c r="F658" s="147" t="s">
        <v>1079</v>
      </c>
      <c r="G658" s="148" t="s">
        <v>652</v>
      </c>
      <c r="H658" s="149">
        <v>1</v>
      </c>
      <c r="I658" s="150"/>
      <c r="J658" s="151">
        <f t="shared" si="10"/>
        <v>0</v>
      </c>
      <c r="K658" s="147" t="s">
        <v>3</v>
      </c>
      <c r="L658" s="35"/>
      <c r="M658" s="152" t="s">
        <v>3</v>
      </c>
      <c r="N658" s="153" t="s">
        <v>43</v>
      </c>
      <c r="O658" s="55"/>
      <c r="P658" s="154">
        <f t="shared" si="11"/>
        <v>0</v>
      </c>
      <c r="Q658" s="154">
        <v>7.625</v>
      </c>
      <c r="R658" s="154">
        <f t="shared" si="12"/>
        <v>7.625</v>
      </c>
      <c r="S658" s="154">
        <v>0</v>
      </c>
      <c r="T658" s="155">
        <f t="shared" si="13"/>
        <v>0</v>
      </c>
      <c r="U658" s="34"/>
      <c r="V658" s="34"/>
      <c r="W658" s="34"/>
      <c r="X658" s="34"/>
      <c r="Y658" s="34"/>
      <c r="Z658" s="34"/>
      <c r="AA658" s="34"/>
      <c r="AB658" s="34"/>
      <c r="AC658" s="34"/>
      <c r="AD658" s="34"/>
      <c r="AE658" s="34"/>
      <c r="AR658" s="156" t="s">
        <v>93</v>
      </c>
      <c r="AT658" s="156" t="s">
        <v>157</v>
      </c>
      <c r="AU658" s="156" t="s">
        <v>80</v>
      </c>
      <c r="AY658" s="19" t="s">
        <v>154</v>
      </c>
      <c r="BE658" s="157">
        <f t="shared" si="14"/>
        <v>0</v>
      </c>
      <c r="BF658" s="157">
        <f t="shared" si="15"/>
        <v>0</v>
      </c>
      <c r="BG658" s="157">
        <f t="shared" si="16"/>
        <v>0</v>
      </c>
      <c r="BH658" s="157">
        <f t="shared" si="17"/>
        <v>0</v>
      </c>
      <c r="BI658" s="157">
        <f t="shared" si="18"/>
        <v>0</v>
      </c>
      <c r="BJ658" s="19" t="s">
        <v>15</v>
      </c>
      <c r="BK658" s="157">
        <f t="shared" si="19"/>
        <v>0</v>
      </c>
      <c r="BL658" s="19" t="s">
        <v>93</v>
      </c>
      <c r="BM658" s="156" t="s">
        <v>1080</v>
      </c>
    </row>
    <row r="659" spans="1:65" s="2" customFormat="1" ht="16.5" customHeight="1">
      <c r="A659" s="34"/>
      <c r="B659" s="144"/>
      <c r="C659" s="145" t="s">
        <v>1081</v>
      </c>
      <c r="D659" s="145" t="s">
        <v>157</v>
      </c>
      <c r="E659" s="146" t="s">
        <v>1082</v>
      </c>
      <c r="F659" s="147" t="s">
        <v>1083</v>
      </c>
      <c r="G659" s="148" t="s">
        <v>652</v>
      </c>
      <c r="H659" s="149">
        <v>1</v>
      </c>
      <c r="I659" s="150"/>
      <c r="J659" s="151">
        <f t="shared" si="10"/>
        <v>0</v>
      </c>
      <c r="K659" s="147" t="s">
        <v>3</v>
      </c>
      <c r="L659" s="35"/>
      <c r="M659" s="152" t="s">
        <v>3</v>
      </c>
      <c r="N659" s="153" t="s">
        <v>43</v>
      </c>
      <c r="O659" s="55"/>
      <c r="P659" s="154">
        <f t="shared" si="11"/>
        <v>0</v>
      </c>
      <c r="Q659" s="154">
        <v>5.225</v>
      </c>
      <c r="R659" s="154">
        <f t="shared" si="12"/>
        <v>5.225</v>
      </c>
      <c r="S659" s="154">
        <v>0</v>
      </c>
      <c r="T659" s="155">
        <f t="shared" si="13"/>
        <v>0</v>
      </c>
      <c r="U659" s="34"/>
      <c r="V659" s="34"/>
      <c r="W659" s="34"/>
      <c r="X659" s="34"/>
      <c r="Y659" s="34"/>
      <c r="Z659" s="34"/>
      <c r="AA659" s="34"/>
      <c r="AB659" s="34"/>
      <c r="AC659" s="34"/>
      <c r="AD659" s="34"/>
      <c r="AE659" s="34"/>
      <c r="AR659" s="156" t="s">
        <v>93</v>
      </c>
      <c r="AT659" s="156" t="s">
        <v>157</v>
      </c>
      <c r="AU659" s="156" t="s">
        <v>80</v>
      </c>
      <c r="AY659" s="19" t="s">
        <v>154</v>
      </c>
      <c r="BE659" s="157">
        <f t="shared" si="14"/>
        <v>0</v>
      </c>
      <c r="BF659" s="157">
        <f t="shared" si="15"/>
        <v>0</v>
      </c>
      <c r="BG659" s="157">
        <f t="shared" si="16"/>
        <v>0</v>
      </c>
      <c r="BH659" s="157">
        <f t="shared" si="17"/>
        <v>0</v>
      </c>
      <c r="BI659" s="157">
        <f t="shared" si="18"/>
        <v>0</v>
      </c>
      <c r="BJ659" s="19" t="s">
        <v>15</v>
      </c>
      <c r="BK659" s="157">
        <f t="shared" si="19"/>
        <v>0</v>
      </c>
      <c r="BL659" s="19" t="s">
        <v>93</v>
      </c>
      <c r="BM659" s="156" t="s">
        <v>1084</v>
      </c>
    </row>
    <row r="660" spans="2:63" s="12" customFormat="1" ht="22.8" customHeight="1">
      <c r="B660" s="131"/>
      <c r="D660" s="132" t="s">
        <v>71</v>
      </c>
      <c r="E660" s="142" t="s">
        <v>104</v>
      </c>
      <c r="F660" s="142" t="s">
        <v>1085</v>
      </c>
      <c r="I660" s="134"/>
      <c r="J660" s="143">
        <f>BK660</f>
        <v>0</v>
      </c>
      <c r="L660" s="131"/>
      <c r="M660" s="136"/>
      <c r="N660" s="137"/>
      <c r="O660" s="137"/>
      <c r="P660" s="138">
        <f>SUM(P661:P675)</f>
        <v>0</v>
      </c>
      <c r="Q660" s="137"/>
      <c r="R660" s="138">
        <f>SUM(R661:R675)</f>
        <v>17.13465</v>
      </c>
      <c r="S660" s="137"/>
      <c r="T660" s="139">
        <f>SUM(T661:T675)</f>
        <v>0</v>
      </c>
      <c r="AR660" s="132" t="s">
        <v>15</v>
      </c>
      <c r="AT660" s="140" t="s">
        <v>71</v>
      </c>
      <c r="AU660" s="140" t="s">
        <v>15</v>
      </c>
      <c r="AY660" s="132" t="s">
        <v>154</v>
      </c>
      <c r="BK660" s="141">
        <f>SUM(BK661:BK675)</f>
        <v>0</v>
      </c>
    </row>
    <row r="661" spans="1:65" s="2" customFormat="1" ht="33" customHeight="1">
      <c r="A661" s="34"/>
      <c r="B661" s="144"/>
      <c r="C661" s="145" t="s">
        <v>1086</v>
      </c>
      <c r="D661" s="145" t="s">
        <v>157</v>
      </c>
      <c r="E661" s="146" t="s">
        <v>1087</v>
      </c>
      <c r="F661" s="147" t="s">
        <v>1088</v>
      </c>
      <c r="G661" s="148" t="s">
        <v>160</v>
      </c>
      <c r="H661" s="149">
        <v>58.5</v>
      </c>
      <c r="I661" s="150"/>
      <c r="J661" s="151">
        <f>ROUND(I661*H661,2)</f>
        <v>0</v>
      </c>
      <c r="K661" s="147" t="s">
        <v>161</v>
      </c>
      <c r="L661" s="35"/>
      <c r="M661" s="152" t="s">
        <v>3</v>
      </c>
      <c r="N661" s="153" t="s">
        <v>43</v>
      </c>
      <c r="O661" s="55"/>
      <c r="P661" s="154">
        <f>O661*H661</f>
        <v>0</v>
      </c>
      <c r="Q661" s="154">
        <v>0</v>
      </c>
      <c r="R661" s="154">
        <f>Q661*H661</f>
        <v>0</v>
      </c>
      <c r="S661" s="154">
        <v>0</v>
      </c>
      <c r="T661" s="155">
        <f>S661*H661</f>
        <v>0</v>
      </c>
      <c r="U661" s="34"/>
      <c r="V661" s="34"/>
      <c r="W661" s="34"/>
      <c r="X661" s="34"/>
      <c r="Y661" s="34"/>
      <c r="Z661" s="34"/>
      <c r="AA661" s="34"/>
      <c r="AB661" s="34"/>
      <c r="AC661" s="34"/>
      <c r="AD661" s="34"/>
      <c r="AE661" s="34"/>
      <c r="AR661" s="156" t="s">
        <v>93</v>
      </c>
      <c r="AT661" s="156" t="s">
        <v>157</v>
      </c>
      <c r="AU661" s="156" t="s">
        <v>80</v>
      </c>
      <c r="AY661" s="19" t="s">
        <v>154</v>
      </c>
      <c r="BE661" s="157">
        <f>IF(N661="základní",J661,0)</f>
        <v>0</v>
      </c>
      <c r="BF661" s="157">
        <f>IF(N661="snížená",J661,0)</f>
        <v>0</v>
      </c>
      <c r="BG661" s="157">
        <f>IF(N661="zákl. přenesená",J661,0)</f>
        <v>0</v>
      </c>
      <c r="BH661" s="157">
        <f>IF(N661="sníž. přenesená",J661,0)</f>
        <v>0</v>
      </c>
      <c r="BI661" s="157">
        <f>IF(N661="nulová",J661,0)</f>
        <v>0</v>
      </c>
      <c r="BJ661" s="19" t="s">
        <v>15</v>
      </c>
      <c r="BK661" s="157">
        <f>ROUND(I661*H661,2)</f>
        <v>0</v>
      </c>
      <c r="BL661" s="19" t="s">
        <v>93</v>
      </c>
      <c r="BM661" s="156" t="s">
        <v>1089</v>
      </c>
    </row>
    <row r="662" spans="1:47" s="2" customFormat="1" ht="10.2">
      <c r="A662" s="34"/>
      <c r="B662" s="35"/>
      <c r="C662" s="34"/>
      <c r="D662" s="158" t="s">
        <v>163</v>
      </c>
      <c r="E662" s="34"/>
      <c r="F662" s="159" t="s">
        <v>1090</v>
      </c>
      <c r="G662" s="34"/>
      <c r="H662" s="34"/>
      <c r="I662" s="160"/>
      <c r="J662" s="34"/>
      <c r="K662" s="34"/>
      <c r="L662" s="35"/>
      <c r="M662" s="161"/>
      <c r="N662" s="162"/>
      <c r="O662" s="55"/>
      <c r="P662" s="55"/>
      <c r="Q662" s="55"/>
      <c r="R662" s="55"/>
      <c r="S662" s="55"/>
      <c r="T662" s="56"/>
      <c r="U662" s="34"/>
      <c r="V662" s="34"/>
      <c r="W662" s="34"/>
      <c r="X662" s="34"/>
      <c r="Y662" s="34"/>
      <c r="Z662" s="34"/>
      <c r="AA662" s="34"/>
      <c r="AB662" s="34"/>
      <c r="AC662" s="34"/>
      <c r="AD662" s="34"/>
      <c r="AE662" s="34"/>
      <c r="AT662" s="19" t="s">
        <v>163</v>
      </c>
      <c r="AU662" s="19" t="s">
        <v>80</v>
      </c>
    </row>
    <row r="663" spans="1:65" s="2" customFormat="1" ht="37.8" customHeight="1">
      <c r="A663" s="34"/>
      <c r="B663" s="144"/>
      <c r="C663" s="145" t="s">
        <v>1091</v>
      </c>
      <c r="D663" s="145" t="s">
        <v>157</v>
      </c>
      <c r="E663" s="146" t="s">
        <v>1092</v>
      </c>
      <c r="F663" s="147" t="s">
        <v>1093</v>
      </c>
      <c r="G663" s="148" t="s">
        <v>160</v>
      </c>
      <c r="H663" s="149">
        <v>58.5</v>
      </c>
      <c r="I663" s="150"/>
      <c r="J663" s="151">
        <f>ROUND(I663*H663,2)</f>
        <v>0</v>
      </c>
      <c r="K663" s="147" t="s">
        <v>161</v>
      </c>
      <c r="L663" s="35"/>
      <c r="M663" s="152" t="s">
        <v>3</v>
      </c>
      <c r="N663" s="153" t="s">
        <v>43</v>
      </c>
      <c r="O663" s="55"/>
      <c r="P663" s="154">
        <f>O663*H663</f>
        <v>0</v>
      </c>
      <c r="Q663" s="154">
        <v>0</v>
      </c>
      <c r="R663" s="154">
        <f>Q663*H663</f>
        <v>0</v>
      </c>
      <c r="S663" s="154">
        <v>0</v>
      </c>
      <c r="T663" s="155">
        <f>S663*H663</f>
        <v>0</v>
      </c>
      <c r="U663" s="34"/>
      <c r="V663" s="34"/>
      <c r="W663" s="34"/>
      <c r="X663" s="34"/>
      <c r="Y663" s="34"/>
      <c r="Z663" s="34"/>
      <c r="AA663" s="34"/>
      <c r="AB663" s="34"/>
      <c r="AC663" s="34"/>
      <c r="AD663" s="34"/>
      <c r="AE663" s="34"/>
      <c r="AR663" s="156" t="s">
        <v>93</v>
      </c>
      <c r="AT663" s="156" t="s">
        <v>157</v>
      </c>
      <c r="AU663" s="156" t="s">
        <v>80</v>
      </c>
      <c r="AY663" s="19" t="s">
        <v>154</v>
      </c>
      <c r="BE663" s="157">
        <f>IF(N663="základní",J663,0)</f>
        <v>0</v>
      </c>
      <c r="BF663" s="157">
        <f>IF(N663="snížená",J663,0)</f>
        <v>0</v>
      </c>
      <c r="BG663" s="157">
        <f>IF(N663="zákl. přenesená",J663,0)</f>
        <v>0</v>
      </c>
      <c r="BH663" s="157">
        <f>IF(N663="sníž. přenesená",J663,0)</f>
        <v>0</v>
      </c>
      <c r="BI663" s="157">
        <f>IF(N663="nulová",J663,0)</f>
        <v>0</v>
      </c>
      <c r="BJ663" s="19" t="s">
        <v>15</v>
      </c>
      <c r="BK663" s="157">
        <f>ROUND(I663*H663,2)</f>
        <v>0</v>
      </c>
      <c r="BL663" s="19" t="s">
        <v>93</v>
      </c>
      <c r="BM663" s="156" t="s">
        <v>1094</v>
      </c>
    </row>
    <row r="664" spans="1:47" s="2" customFormat="1" ht="10.2">
      <c r="A664" s="34"/>
      <c r="B664" s="35"/>
      <c r="C664" s="34"/>
      <c r="D664" s="158" t="s">
        <v>163</v>
      </c>
      <c r="E664" s="34"/>
      <c r="F664" s="159" t="s">
        <v>1095</v>
      </c>
      <c r="G664" s="34"/>
      <c r="H664" s="34"/>
      <c r="I664" s="160"/>
      <c r="J664" s="34"/>
      <c r="K664" s="34"/>
      <c r="L664" s="35"/>
      <c r="M664" s="161"/>
      <c r="N664" s="162"/>
      <c r="O664" s="55"/>
      <c r="P664" s="55"/>
      <c r="Q664" s="55"/>
      <c r="R664" s="55"/>
      <c r="S664" s="55"/>
      <c r="T664" s="56"/>
      <c r="U664" s="34"/>
      <c r="V664" s="34"/>
      <c r="W664" s="34"/>
      <c r="X664" s="34"/>
      <c r="Y664" s="34"/>
      <c r="Z664" s="34"/>
      <c r="AA664" s="34"/>
      <c r="AB664" s="34"/>
      <c r="AC664" s="34"/>
      <c r="AD664" s="34"/>
      <c r="AE664" s="34"/>
      <c r="AT664" s="19" t="s">
        <v>163</v>
      </c>
      <c r="AU664" s="19" t="s">
        <v>80</v>
      </c>
    </row>
    <row r="665" spans="1:65" s="2" customFormat="1" ht="78" customHeight="1">
      <c r="A665" s="34"/>
      <c r="B665" s="144"/>
      <c r="C665" s="145" t="s">
        <v>1096</v>
      </c>
      <c r="D665" s="145" t="s">
        <v>157</v>
      </c>
      <c r="E665" s="146" t="s">
        <v>1097</v>
      </c>
      <c r="F665" s="147" t="s">
        <v>1098</v>
      </c>
      <c r="G665" s="148" t="s">
        <v>160</v>
      </c>
      <c r="H665" s="149">
        <v>58.5</v>
      </c>
      <c r="I665" s="150"/>
      <c r="J665" s="151">
        <f>ROUND(I665*H665,2)</f>
        <v>0</v>
      </c>
      <c r="K665" s="147" t="s">
        <v>161</v>
      </c>
      <c r="L665" s="35"/>
      <c r="M665" s="152" t="s">
        <v>3</v>
      </c>
      <c r="N665" s="153" t="s">
        <v>43</v>
      </c>
      <c r="O665" s="55"/>
      <c r="P665" s="154">
        <f>O665*H665</f>
        <v>0</v>
      </c>
      <c r="Q665" s="154">
        <v>0.11162</v>
      </c>
      <c r="R665" s="154">
        <f>Q665*H665</f>
        <v>6.52977</v>
      </c>
      <c r="S665" s="154">
        <v>0</v>
      </c>
      <c r="T665" s="155">
        <f>S665*H665</f>
        <v>0</v>
      </c>
      <c r="U665" s="34"/>
      <c r="V665" s="34"/>
      <c r="W665" s="34"/>
      <c r="X665" s="34"/>
      <c r="Y665" s="34"/>
      <c r="Z665" s="34"/>
      <c r="AA665" s="34"/>
      <c r="AB665" s="34"/>
      <c r="AC665" s="34"/>
      <c r="AD665" s="34"/>
      <c r="AE665" s="34"/>
      <c r="AR665" s="156" t="s">
        <v>93</v>
      </c>
      <c r="AT665" s="156" t="s">
        <v>157</v>
      </c>
      <c r="AU665" s="156" t="s">
        <v>80</v>
      </c>
      <c r="AY665" s="19" t="s">
        <v>154</v>
      </c>
      <c r="BE665" s="157">
        <f>IF(N665="základní",J665,0)</f>
        <v>0</v>
      </c>
      <c r="BF665" s="157">
        <f>IF(N665="snížená",J665,0)</f>
        <v>0</v>
      </c>
      <c r="BG665" s="157">
        <f>IF(N665="zákl. přenesená",J665,0)</f>
        <v>0</v>
      </c>
      <c r="BH665" s="157">
        <f>IF(N665="sníž. přenesená",J665,0)</f>
        <v>0</v>
      </c>
      <c r="BI665" s="157">
        <f>IF(N665="nulová",J665,0)</f>
        <v>0</v>
      </c>
      <c r="BJ665" s="19" t="s">
        <v>15</v>
      </c>
      <c r="BK665" s="157">
        <f>ROUND(I665*H665,2)</f>
        <v>0</v>
      </c>
      <c r="BL665" s="19" t="s">
        <v>93</v>
      </c>
      <c r="BM665" s="156" t="s">
        <v>1099</v>
      </c>
    </row>
    <row r="666" spans="1:47" s="2" customFormat="1" ht="10.2">
      <c r="A666" s="34"/>
      <c r="B666" s="35"/>
      <c r="C666" s="34"/>
      <c r="D666" s="158" t="s">
        <v>163</v>
      </c>
      <c r="E666" s="34"/>
      <c r="F666" s="159" t="s">
        <v>1100</v>
      </c>
      <c r="G666" s="34"/>
      <c r="H666" s="34"/>
      <c r="I666" s="160"/>
      <c r="J666" s="34"/>
      <c r="K666" s="34"/>
      <c r="L666" s="35"/>
      <c r="M666" s="161"/>
      <c r="N666" s="162"/>
      <c r="O666" s="55"/>
      <c r="P666" s="55"/>
      <c r="Q666" s="55"/>
      <c r="R666" s="55"/>
      <c r="S666" s="55"/>
      <c r="T666" s="56"/>
      <c r="U666" s="34"/>
      <c r="V666" s="34"/>
      <c r="W666" s="34"/>
      <c r="X666" s="34"/>
      <c r="Y666" s="34"/>
      <c r="Z666" s="34"/>
      <c r="AA666" s="34"/>
      <c r="AB666" s="34"/>
      <c r="AC666" s="34"/>
      <c r="AD666" s="34"/>
      <c r="AE666" s="34"/>
      <c r="AT666" s="19" t="s">
        <v>163</v>
      </c>
      <c r="AU666" s="19" t="s">
        <v>80</v>
      </c>
    </row>
    <row r="667" spans="1:65" s="2" customFormat="1" ht="21.75" customHeight="1">
      <c r="A667" s="34"/>
      <c r="B667" s="144"/>
      <c r="C667" s="192" t="s">
        <v>1101</v>
      </c>
      <c r="D667" s="192" t="s">
        <v>402</v>
      </c>
      <c r="E667" s="193" t="s">
        <v>1102</v>
      </c>
      <c r="F667" s="194" t="s">
        <v>1103</v>
      </c>
      <c r="G667" s="195" t="s">
        <v>160</v>
      </c>
      <c r="H667" s="196">
        <v>60.255</v>
      </c>
      <c r="I667" s="197"/>
      <c r="J667" s="198">
        <f>ROUND(I667*H667,2)</f>
        <v>0</v>
      </c>
      <c r="K667" s="194" t="s">
        <v>161</v>
      </c>
      <c r="L667" s="199"/>
      <c r="M667" s="200" t="s">
        <v>3</v>
      </c>
      <c r="N667" s="201" t="s">
        <v>43</v>
      </c>
      <c r="O667" s="55"/>
      <c r="P667" s="154">
        <f>O667*H667</f>
        <v>0</v>
      </c>
      <c r="Q667" s="154">
        <v>0.176</v>
      </c>
      <c r="R667" s="154">
        <f>Q667*H667</f>
        <v>10.60488</v>
      </c>
      <c r="S667" s="154">
        <v>0</v>
      </c>
      <c r="T667" s="155">
        <f>S667*H667</f>
        <v>0</v>
      </c>
      <c r="U667" s="34"/>
      <c r="V667" s="34"/>
      <c r="W667" s="34"/>
      <c r="X667" s="34"/>
      <c r="Y667" s="34"/>
      <c r="Z667" s="34"/>
      <c r="AA667" s="34"/>
      <c r="AB667" s="34"/>
      <c r="AC667" s="34"/>
      <c r="AD667" s="34"/>
      <c r="AE667" s="34"/>
      <c r="AR667" s="156" t="s">
        <v>113</v>
      </c>
      <c r="AT667" s="156" t="s">
        <v>402</v>
      </c>
      <c r="AU667" s="156" t="s">
        <v>80</v>
      </c>
      <c r="AY667" s="19" t="s">
        <v>154</v>
      </c>
      <c r="BE667" s="157">
        <f>IF(N667="základní",J667,0)</f>
        <v>0</v>
      </c>
      <c r="BF667" s="157">
        <f>IF(N667="snížená",J667,0)</f>
        <v>0</v>
      </c>
      <c r="BG667" s="157">
        <f>IF(N667="zákl. přenesená",J667,0)</f>
        <v>0</v>
      </c>
      <c r="BH667" s="157">
        <f>IF(N667="sníž. přenesená",J667,0)</f>
        <v>0</v>
      </c>
      <c r="BI667" s="157">
        <f>IF(N667="nulová",J667,0)</f>
        <v>0</v>
      </c>
      <c r="BJ667" s="19" t="s">
        <v>15</v>
      </c>
      <c r="BK667" s="157">
        <f>ROUND(I667*H667,2)</f>
        <v>0</v>
      </c>
      <c r="BL667" s="19" t="s">
        <v>93</v>
      </c>
      <c r="BM667" s="156" t="s">
        <v>1104</v>
      </c>
    </row>
    <row r="668" spans="2:51" s="14" customFormat="1" ht="10.2">
      <c r="B668" s="171"/>
      <c r="D668" s="164" t="s">
        <v>170</v>
      </c>
      <c r="F668" s="173" t="s">
        <v>1105</v>
      </c>
      <c r="H668" s="174">
        <v>60.255</v>
      </c>
      <c r="I668" s="175"/>
      <c r="L668" s="171"/>
      <c r="M668" s="176"/>
      <c r="N668" s="177"/>
      <c r="O668" s="177"/>
      <c r="P668" s="177"/>
      <c r="Q668" s="177"/>
      <c r="R668" s="177"/>
      <c r="S668" s="177"/>
      <c r="T668" s="178"/>
      <c r="AT668" s="172" t="s">
        <v>170</v>
      </c>
      <c r="AU668" s="172" t="s">
        <v>80</v>
      </c>
      <c r="AV668" s="14" t="s">
        <v>80</v>
      </c>
      <c r="AW668" s="14" t="s">
        <v>4</v>
      </c>
      <c r="AX668" s="14" t="s">
        <v>15</v>
      </c>
      <c r="AY668" s="172" t="s">
        <v>154</v>
      </c>
    </row>
    <row r="669" spans="1:65" s="2" customFormat="1" ht="24.15" customHeight="1">
      <c r="A669" s="34"/>
      <c r="B669" s="144"/>
      <c r="C669" s="145" t="s">
        <v>1106</v>
      </c>
      <c r="D669" s="145" t="s">
        <v>157</v>
      </c>
      <c r="E669" s="146" t="s">
        <v>1107</v>
      </c>
      <c r="F669" s="147" t="s">
        <v>1108</v>
      </c>
      <c r="G669" s="148" t="s">
        <v>183</v>
      </c>
      <c r="H669" s="149">
        <v>42</v>
      </c>
      <c r="I669" s="150"/>
      <c r="J669" s="151">
        <f>ROUND(I669*H669,2)</f>
        <v>0</v>
      </c>
      <c r="K669" s="147" t="s">
        <v>3</v>
      </c>
      <c r="L669" s="35"/>
      <c r="M669" s="152" t="s">
        <v>3</v>
      </c>
      <c r="N669" s="153" t="s">
        <v>43</v>
      </c>
      <c r="O669" s="55"/>
      <c r="P669" s="154">
        <f>O669*H669</f>
        <v>0</v>
      </c>
      <c r="Q669" s="154">
        <v>0</v>
      </c>
      <c r="R669" s="154">
        <f>Q669*H669</f>
        <v>0</v>
      </c>
      <c r="S669" s="154">
        <v>0</v>
      </c>
      <c r="T669" s="155">
        <f>S669*H669</f>
        <v>0</v>
      </c>
      <c r="U669" s="34"/>
      <c r="V669" s="34"/>
      <c r="W669" s="34"/>
      <c r="X669" s="34"/>
      <c r="Y669" s="34"/>
      <c r="Z669" s="34"/>
      <c r="AA669" s="34"/>
      <c r="AB669" s="34"/>
      <c r="AC669" s="34"/>
      <c r="AD669" s="34"/>
      <c r="AE669" s="34"/>
      <c r="AR669" s="156" t="s">
        <v>93</v>
      </c>
      <c r="AT669" s="156" t="s">
        <v>157</v>
      </c>
      <c r="AU669" s="156" t="s">
        <v>80</v>
      </c>
      <c r="AY669" s="19" t="s">
        <v>154</v>
      </c>
      <c r="BE669" s="157">
        <f>IF(N669="základní",J669,0)</f>
        <v>0</v>
      </c>
      <c r="BF669" s="157">
        <f>IF(N669="snížená",J669,0)</f>
        <v>0</v>
      </c>
      <c r="BG669" s="157">
        <f>IF(N669="zákl. přenesená",J669,0)</f>
        <v>0</v>
      </c>
      <c r="BH669" s="157">
        <f>IF(N669="sníž. přenesená",J669,0)</f>
        <v>0</v>
      </c>
      <c r="BI669" s="157">
        <f>IF(N669="nulová",J669,0)</f>
        <v>0</v>
      </c>
      <c r="BJ669" s="19" t="s">
        <v>15</v>
      </c>
      <c r="BK669" s="157">
        <f>ROUND(I669*H669,2)</f>
        <v>0</v>
      </c>
      <c r="BL669" s="19" t="s">
        <v>93</v>
      </c>
      <c r="BM669" s="156" t="s">
        <v>1109</v>
      </c>
    </row>
    <row r="670" spans="1:65" s="2" customFormat="1" ht="24.15" customHeight="1">
      <c r="A670" s="34"/>
      <c r="B670" s="144"/>
      <c r="C670" s="145" t="s">
        <v>1110</v>
      </c>
      <c r="D670" s="145" t="s">
        <v>157</v>
      </c>
      <c r="E670" s="146" t="s">
        <v>1111</v>
      </c>
      <c r="F670" s="147" t="s">
        <v>1112</v>
      </c>
      <c r="G670" s="148" t="s">
        <v>160</v>
      </c>
      <c r="H670" s="149">
        <v>14.3</v>
      </c>
      <c r="I670" s="150"/>
      <c r="J670" s="151">
        <f>ROUND(I670*H670,2)</f>
        <v>0</v>
      </c>
      <c r="K670" s="147" t="s">
        <v>3</v>
      </c>
      <c r="L670" s="35"/>
      <c r="M670" s="152" t="s">
        <v>3</v>
      </c>
      <c r="N670" s="153" t="s">
        <v>43</v>
      </c>
      <c r="O670" s="55"/>
      <c r="P670" s="154">
        <f>O670*H670</f>
        <v>0</v>
      </c>
      <c r="Q670" s="154">
        <v>0</v>
      </c>
      <c r="R670" s="154">
        <f>Q670*H670</f>
        <v>0</v>
      </c>
      <c r="S670" s="154">
        <v>0</v>
      </c>
      <c r="T670" s="155">
        <f>S670*H670</f>
        <v>0</v>
      </c>
      <c r="U670" s="34"/>
      <c r="V670" s="34"/>
      <c r="W670" s="34"/>
      <c r="X670" s="34"/>
      <c r="Y670" s="34"/>
      <c r="Z670" s="34"/>
      <c r="AA670" s="34"/>
      <c r="AB670" s="34"/>
      <c r="AC670" s="34"/>
      <c r="AD670" s="34"/>
      <c r="AE670" s="34"/>
      <c r="AR670" s="156" t="s">
        <v>93</v>
      </c>
      <c r="AT670" s="156" t="s">
        <v>157</v>
      </c>
      <c r="AU670" s="156" t="s">
        <v>80</v>
      </c>
      <c r="AY670" s="19" t="s">
        <v>154</v>
      </c>
      <c r="BE670" s="157">
        <f>IF(N670="základní",J670,0)</f>
        <v>0</v>
      </c>
      <c r="BF670" s="157">
        <f>IF(N670="snížená",J670,0)</f>
        <v>0</v>
      </c>
      <c r="BG670" s="157">
        <f>IF(N670="zákl. přenesená",J670,0)</f>
        <v>0</v>
      </c>
      <c r="BH670" s="157">
        <f>IF(N670="sníž. přenesená",J670,0)</f>
        <v>0</v>
      </c>
      <c r="BI670" s="157">
        <f>IF(N670="nulová",J670,0)</f>
        <v>0</v>
      </c>
      <c r="BJ670" s="19" t="s">
        <v>15</v>
      </c>
      <c r="BK670" s="157">
        <f>ROUND(I670*H670,2)</f>
        <v>0</v>
      </c>
      <c r="BL670" s="19" t="s">
        <v>93</v>
      </c>
      <c r="BM670" s="156" t="s">
        <v>1113</v>
      </c>
    </row>
    <row r="671" spans="2:51" s="13" customFormat="1" ht="10.2">
      <c r="B671" s="163"/>
      <c r="D671" s="164" t="s">
        <v>170</v>
      </c>
      <c r="E671" s="165" t="s">
        <v>3</v>
      </c>
      <c r="F671" s="166" t="s">
        <v>171</v>
      </c>
      <c r="H671" s="165" t="s">
        <v>3</v>
      </c>
      <c r="I671" s="167"/>
      <c r="L671" s="163"/>
      <c r="M671" s="168"/>
      <c r="N671" s="169"/>
      <c r="O671" s="169"/>
      <c r="P671" s="169"/>
      <c r="Q671" s="169"/>
      <c r="R671" s="169"/>
      <c r="S671" s="169"/>
      <c r="T671" s="170"/>
      <c r="AT671" s="165" t="s">
        <v>170</v>
      </c>
      <c r="AU671" s="165" t="s">
        <v>80</v>
      </c>
      <c r="AV671" s="13" t="s">
        <v>15</v>
      </c>
      <c r="AW671" s="13" t="s">
        <v>33</v>
      </c>
      <c r="AX671" s="13" t="s">
        <v>72</v>
      </c>
      <c r="AY671" s="165" t="s">
        <v>154</v>
      </c>
    </row>
    <row r="672" spans="2:51" s="14" customFormat="1" ht="10.2">
      <c r="B672" s="171"/>
      <c r="D672" s="164" t="s">
        <v>170</v>
      </c>
      <c r="E672" s="172" t="s">
        <v>3</v>
      </c>
      <c r="F672" s="173" t="s">
        <v>172</v>
      </c>
      <c r="H672" s="174">
        <v>6.3</v>
      </c>
      <c r="I672" s="175"/>
      <c r="L672" s="171"/>
      <c r="M672" s="176"/>
      <c r="N672" s="177"/>
      <c r="O672" s="177"/>
      <c r="P672" s="177"/>
      <c r="Q672" s="177"/>
      <c r="R672" s="177"/>
      <c r="S672" s="177"/>
      <c r="T672" s="178"/>
      <c r="AT672" s="172" t="s">
        <v>170</v>
      </c>
      <c r="AU672" s="172" t="s">
        <v>80</v>
      </c>
      <c r="AV672" s="14" t="s">
        <v>80</v>
      </c>
      <c r="AW672" s="14" t="s">
        <v>33</v>
      </c>
      <c r="AX672" s="14" t="s">
        <v>72</v>
      </c>
      <c r="AY672" s="172" t="s">
        <v>154</v>
      </c>
    </row>
    <row r="673" spans="2:51" s="13" customFormat="1" ht="10.2">
      <c r="B673" s="163"/>
      <c r="D673" s="164" t="s">
        <v>170</v>
      </c>
      <c r="E673" s="165" t="s">
        <v>3</v>
      </c>
      <c r="F673" s="166" t="s">
        <v>173</v>
      </c>
      <c r="H673" s="165" t="s">
        <v>3</v>
      </c>
      <c r="I673" s="167"/>
      <c r="L673" s="163"/>
      <c r="M673" s="168"/>
      <c r="N673" s="169"/>
      <c r="O673" s="169"/>
      <c r="P673" s="169"/>
      <c r="Q673" s="169"/>
      <c r="R673" s="169"/>
      <c r="S673" s="169"/>
      <c r="T673" s="170"/>
      <c r="AT673" s="165" t="s">
        <v>170</v>
      </c>
      <c r="AU673" s="165" t="s">
        <v>80</v>
      </c>
      <c r="AV673" s="13" t="s">
        <v>15</v>
      </c>
      <c r="AW673" s="13" t="s">
        <v>33</v>
      </c>
      <c r="AX673" s="13" t="s">
        <v>72</v>
      </c>
      <c r="AY673" s="165" t="s">
        <v>154</v>
      </c>
    </row>
    <row r="674" spans="2:51" s="14" customFormat="1" ht="10.2">
      <c r="B674" s="171"/>
      <c r="D674" s="164" t="s">
        <v>170</v>
      </c>
      <c r="E674" s="172" t="s">
        <v>3</v>
      </c>
      <c r="F674" s="173" t="s">
        <v>174</v>
      </c>
      <c r="H674" s="174">
        <v>8</v>
      </c>
      <c r="I674" s="175"/>
      <c r="L674" s="171"/>
      <c r="M674" s="176"/>
      <c r="N674" s="177"/>
      <c r="O674" s="177"/>
      <c r="P674" s="177"/>
      <c r="Q674" s="177"/>
      <c r="R674" s="177"/>
      <c r="S674" s="177"/>
      <c r="T674" s="178"/>
      <c r="AT674" s="172" t="s">
        <v>170</v>
      </c>
      <c r="AU674" s="172" t="s">
        <v>80</v>
      </c>
      <c r="AV674" s="14" t="s">
        <v>80</v>
      </c>
      <c r="AW674" s="14" t="s">
        <v>33</v>
      </c>
      <c r="AX674" s="14" t="s">
        <v>72</v>
      </c>
      <c r="AY674" s="172" t="s">
        <v>154</v>
      </c>
    </row>
    <row r="675" spans="2:51" s="15" customFormat="1" ht="10.2">
      <c r="B675" s="179"/>
      <c r="D675" s="164" t="s">
        <v>170</v>
      </c>
      <c r="E675" s="180" t="s">
        <v>3</v>
      </c>
      <c r="F675" s="181" t="s">
        <v>175</v>
      </c>
      <c r="H675" s="182">
        <v>14.3</v>
      </c>
      <c r="I675" s="183"/>
      <c r="L675" s="179"/>
      <c r="M675" s="184"/>
      <c r="N675" s="185"/>
      <c r="O675" s="185"/>
      <c r="P675" s="185"/>
      <c r="Q675" s="185"/>
      <c r="R675" s="185"/>
      <c r="S675" s="185"/>
      <c r="T675" s="186"/>
      <c r="AT675" s="180" t="s">
        <v>170</v>
      </c>
      <c r="AU675" s="180" t="s">
        <v>80</v>
      </c>
      <c r="AV675" s="15" t="s">
        <v>93</v>
      </c>
      <c r="AW675" s="15" t="s">
        <v>33</v>
      </c>
      <c r="AX675" s="15" t="s">
        <v>15</v>
      </c>
      <c r="AY675" s="180" t="s">
        <v>154</v>
      </c>
    </row>
    <row r="676" spans="2:63" s="12" customFormat="1" ht="22.8" customHeight="1">
      <c r="B676" s="131"/>
      <c r="D676" s="132" t="s">
        <v>71</v>
      </c>
      <c r="E676" s="142" t="s">
        <v>107</v>
      </c>
      <c r="F676" s="142" t="s">
        <v>1114</v>
      </c>
      <c r="I676" s="134"/>
      <c r="J676" s="143">
        <f>BK676</f>
        <v>0</v>
      </c>
      <c r="L676" s="131"/>
      <c r="M676" s="136"/>
      <c r="N676" s="137"/>
      <c r="O676" s="137"/>
      <c r="P676" s="138">
        <f>P677+P950+P1102</f>
        <v>0</v>
      </c>
      <c r="Q676" s="137"/>
      <c r="R676" s="138">
        <f>R677+R950+R1102</f>
        <v>256.76214424999995</v>
      </c>
      <c r="S676" s="137"/>
      <c r="T676" s="139">
        <f>T677+T950+T1102</f>
        <v>0</v>
      </c>
      <c r="AR676" s="132" t="s">
        <v>15</v>
      </c>
      <c r="AT676" s="140" t="s">
        <v>71</v>
      </c>
      <c r="AU676" s="140" t="s">
        <v>15</v>
      </c>
      <c r="AY676" s="132" t="s">
        <v>154</v>
      </c>
      <c r="BK676" s="141">
        <f>BK677+BK950+BK1102</f>
        <v>0</v>
      </c>
    </row>
    <row r="677" spans="2:63" s="12" customFormat="1" ht="20.85" customHeight="1">
      <c r="B677" s="131"/>
      <c r="D677" s="132" t="s">
        <v>71</v>
      </c>
      <c r="E677" s="142" t="s">
        <v>726</v>
      </c>
      <c r="F677" s="142" t="s">
        <v>1115</v>
      </c>
      <c r="I677" s="134"/>
      <c r="J677" s="143">
        <f>BK677</f>
        <v>0</v>
      </c>
      <c r="L677" s="131"/>
      <c r="M677" s="136"/>
      <c r="N677" s="137"/>
      <c r="O677" s="137"/>
      <c r="P677" s="138">
        <f>SUM(P678:P949)</f>
        <v>0</v>
      </c>
      <c r="Q677" s="137"/>
      <c r="R677" s="138">
        <f>SUM(R678:R949)</f>
        <v>56.30514433</v>
      </c>
      <c r="S677" s="137"/>
      <c r="T677" s="139">
        <f>SUM(T678:T949)</f>
        <v>0</v>
      </c>
      <c r="AR677" s="132" t="s">
        <v>15</v>
      </c>
      <c r="AT677" s="140" t="s">
        <v>71</v>
      </c>
      <c r="AU677" s="140" t="s">
        <v>80</v>
      </c>
      <c r="AY677" s="132" t="s">
        <v>154</v>
      </c>
      <c r="BK677" s="141">
        <f>SUM(BK678:BK949)</f>
        <v>0</v>
      </c>
    </row>
    <row r="678" spans="1:65" s="2" customFormat="1" ht="37.8" customHeight="1">
      <c r="A678" s="34"/>
      <c r="B678" s="144"/>
      <c r="C678" s="145" t="s">
        <v>1116</v>
      </c>
      <c r="D678" s="145" t="s">
        <v>157</v>
      </c>
      <c r="E678" s="146" t="s">
        <v>1117</v>
      </c>
      <c r="F678" s="147" t="s">
        <v>1118</v>
      </c>
      <c r="G678" s="148" t="s">
        <v>160</v>
      </c>
      <c r="H678" s="149">
        <v>308.09</v>
      </c>
      <c r="I678" s="150"/>
      <c r="J678" s="151">
        <f>ROUND(I678*H678,2)</f>
        <v>0</v>
      </c>
      <c r="K678" s="147" t="s">
        <v>161</v>
      </c>
      <c r="L678" s="35"/>
      <c r="M678" s="152" t="s">
        <v>3</v>
      </c>
      <c r="N678" s="153" t="s">
        <v>43</v>
      </c>
      <c r="O678" s="55"/>
      <c r="P678" s="154">
        <f>O678*H678</f>
        <v>0</v>
      </c>
      <c r="Q678" s="154">
        <v>0.0014</v>
      </c>
      <c r="R678" s="154">
        <f>Q678*H678</f>
        <v>0.431326</v>
      </c>
      <c r="S678" s="154">
        <v>0</v>
      </c>
      <c r="T678" s="155">
        <f>S678*H678</f>
        <v>0</v>
      </c>
      <c r="U678" s="34"/>
      <c r="V678" s="34"/>
      <c r="W678" s="34"/>
      <c r="X678" s="34"/>
      <c r="Y678" s="34"/>
      <c r="Z678" s="34"/>
      <c r="AA678" s="34"/>
      <c r="AB678" s="34"/>
      <c r="AC678" s="34"/>
      <c r="AD678" s="34"/>
      <c r="AE678" s="34"/>
      <c r="AR678" s="156" t="s">
        <v>93</v>
      </c>
      <c r="AT678" s="156" t="s">
        <v>157</v>
      </c>
      <c r="AU678" s="156" t="s">
        <v>90</v>
      </c>
      <c r="AY678" s="19" t="s">
        <v>154</v>
      </c>
      <c r="BE678" s="157">
        <f>IF(N678="základní",J678,0)</f>
        <v>0</v>
      </c>
      <c r="BF678" s="157">
        <f>IF(N678="snížená",J678,0)</f>
        <v>0</v>
      </c>
      <c r="BG678" s="157">
        <f>IF(N678="zákl. přenesená",J678,0)</f>
        <v>0</v>
      </c>
      <c r="BH678" s="157">
        <f>IF(N678="sníž. přenesená",J678,0)</f>
        <v>0</v>
      </c>
      <c r="BI678" s="157">
        <f>IF(N678="nulová",J678,0)</f>
        <v>0</v>
      </c>
      <c r="BJ678" s="19" t="s">
        <v>15</v>
      </c>
      <c r="BK678" s="157">
        <f>ROUND(I678*H678,2)</f>
        <v>0</v>
      </c>
      <c r="BL678" s="19" t="s">
        <v>93</v>
      </c>
      <c r="BM678" s="156" t="s">
        <v>1119</v>
      </c>
    </row>
    <row r="679" spans="1:47" s="2" customFormat="1" ht="10.2">
      <c r="A679" s="34"/>
      <c r="B679" s="35"/>
      <c r="C679" s="34"/>
      <c r="D679" s="158" t="s">
        <v>163</v>
      </c>
      <c r="E679" s="34"/>
      <c r="F679" s="159" t="s">
        <v>1120</v>
      </c>
      <c r="G679" s="34"/>
      <c r="H679" s="34"/>
      <c r="I679" s="160"/>
      <c r="J679" s="34"/>
      <c r="K679" s="34"/>
      <c r="L679" s="35"/>
      <c r="M679" s="161"/>
      <c r="N679" s="162"/>
      <c r="O679" s="55"/>
      <c r="P679" s="55"/>
      <c r="Q679" s="55"/>
      <c r="R679" s="55"/>
      <c r="S679" s="55"/>
      <c r="T679" s="56"/>
      <c r="U679" s="34"/>
      <c r="V679" s="34"/>
      <c r="W679" s="34"/>
      <c r="X679" s="34"/>
      <c r="Y679" s="34"/>
      <c r="Z679" s="34"/>
      <c r="AA679" s="34"/>
      <c r="AB679" s="34"/>
      <c r="AC679" s="34"/>
      <c r="AD679" s="34"/>
      <c r="AE679" s="34"/>
      <c r="AT679" s="19" t="s">
        <v>163</v>
      </c>
      <c r="AU679" s="19" t="s">
        <v>90</v>
      </c>
    </row>
    <row r="680" spans="2:51" s="13" customFormat="1" ht="10.2">
      <c r="B680" s="163"/>
      <c r="D680" s="164" t="s">
        <v>170</v>
      </c>
      <c r="E680" s="165" t="s">
        <v>3</v>
      </c>
      <c r="F680" s="166" t="s">
        <v>209</v>
      </c>
      <c r="H680" s="165" t="s">
        <v>3</v>
      </c>
      <c r="I680" s="167"/>
      <c r="L680" s="163"/>
      <c r="M680" s="168"/>
      <c r="N680" s="169"/>
      <c r="O680" s="169"/>
      <c r="P680" s="169"/>
      <c r="Q680" s="169"/>
      <c r="R680" s="169"/>
      <c r="S680" s="169"/>
      <c r="T680" s="170"/>
      <c r="AT680" s="165" t="s">
        <v>170</v>
      </c>
      <c r="AU680" s="165" t="s">
        <v>90</v>
      </c>
      <c r="AV680" s="13" t="s">
        <v>15</v>
      </c>
      <c r="AW680" s="13" t="s">
        <v>33</v>
      </c>
      <c r="AX680" s="13" t="s">
        <v>72</v>
      </c>
      <c r="AY680" s="165" t="s">
        <v>154</v>
      </c>
    </row>
    <row r="681" spans="2:51" s="14" customFormat="1" ht="20.4">
      <c r="B681" s="171"/>
      <c r="D681" s="164" t="s">
        <v>170</v>
      </c>
      <c r="E681" s="172" t="s">
        <v>3</v>
      </c>
      <c r="F681" s="173" t="s">
        <v>1121</v>
      </c>
      <c r="H681" s="174">
        <v>320.79</v>
      </c>
      <c r="I681" s="175"/>
      <c r="L681" s="171"/>
      <c r="M681" s="176"/>
      <c r="N681" s="177"/>
      <c r="O681" s="177"/>
      <c r="P681" s="177"/>
      <c r="Q681" s="177"/>
      <c r="R681" s="177"/>
      <c r="S681" s="177"/>
      <c r="T681" s="178"/>
      <c r="AT681" s="172" t="s">
        <v>170</v>
      </c>
      <c r="AU681" s="172" t="s">
        <v>90</v>
      </c>
      <c r="AV681" s="14" t="s">
        <v>80</v>
      </c>
      <c r="AW681" s="14" t="s">
        <v>33</v>
      </c>
      <c r="AX681" s="14" t="s">
        <v>72</v>
      </c>
      <c r="AY681" s="172" t="s">
        <v>154</v>
      </c>
    </row>
    <row r="682" spans="2:51" s="13" customFormat="1" ht="10.2">
      <c r="B682" s="163"/>
      <c r="D682" s="164" t="s">
        <v>170</v>
      </c>
      <c r="E682" s="165" t="s">
        <v>3</v>
      </c>
      <c r="F682" s="166" t="s">
        <v>1122</v>
      </c>
      <c r="H682" s="165" t="s">
        <v>3</v>
      </c>
      <c r="I682" s="167"/>
      <c r="L682" s="163"/>
      <c r="M682" s="168"/>
      <c r="N682" s="169"/>
      <c r="O682" s="169"/>
      <c r="P682" s="169"/>
      <c r="Q682" s="169"/>
      <c r="R682" s="169"/>
      <c r="S682" s="169"/>
      <c r="T682" s="170"/>
      <c r="AT682" s="165" t="s">
        <v>170</v>
      </c>
      <c r="AU682" s="165" t="s">
        <v>90</v>
      </c>
      <c r="AV682" s="13" t="s">
        <v>15</v>
      </c>
      <c r="AW682" s="13" t="s">
        <v>33</v>
      </c>
      <c r="AX682" s="13" t="s">
        <v>72</v>
      </c>
      <c r="AY682" s="165" t="s">
        <v>154</v>
      </c>
    </row>
    <row r="683" spans="2:51" s="14" customFormat="1" ht="10.2">
      <c r="B683" s="171"/>
      <c r="D683" s="164" t="s">
        <v>170</v>
      </c>
      <c r="E683" s="172" t="s">
        <v>3</v>
      </c>
      <c r="F683" s="173" t="s">
        <v>1123</v>
      </c>
      <c r="H683" s="174">
        <v>-12.7</v>
      </c>
      <c r="I683" s="175"/>
      <c r="L683" s="171"/>
      <c r="M683" s="176"/>
      <c r="N683" s="177"/>
      <c r="O683" s="177"/>
      <c r="P683" s="177"/>
      <c r="Q683" s="177"/>
      <c r="R683" s="177"/>
      <c r="S683" s="177"/>
      <c r="T683" s="178"/>
      <c r="AT683" s="172" t="s">
        <v>170</v>
      </c>
      <c r="AU683" s="172" t="s">
        <v>90</v>
      </c>
      <c r="AV683" s="14" t="s">
        <v>80</v>
      </c>
      <c r="AW683" s="14" t="s">
        <v>33</v>
      </c>
      <c r="AX683" s="14" t="s">
        <v>72</v>
      </c>
      <c r="AY683" s="172" t="s">
        <v>154</v>
      </c>
    </row>
    <row r="684" spans="2:51" s="15" customFormat="1" ht="10.2">
      <c r="B684" s="179"/>
      <c r="D684" s="164" t="s">
        <v>170</v>
      </c>
      <c r="E684" s="180" t="s">
        <v>3</v>
      </c>
      <c r="F684" s="181" t="s">
        <v>175</v>
      </c>
      <c r="H684" s="182">
        <v>308.09</v>
      </c>
      <c r="I684" s="183"/>
      <c r="L684" s="179"/>
      <c r="M684" s="184"/>
      <c r="N684" s="185"/>
      <c r="O684" s="185"/>
      <c r="P684" s="185"/>
      <c r="Q684" s="185"/>
      <c r="R684" s="185"/>
      <c r="S684" s="185"/>
      <c r="T684" s="186"/>
      <c r="AT684" s="180" t="s">
        <v>170</v>
      </c>
      <c r="AU684" s="180" t="s">
        <v>90</v>
      </c>
      <c r="AV684" s="15" t="s">
        <v>93</v>
      </c>
      <c r="AW684" s="15" t="s">
        <v>33</v>
      </c>
      <c r="AX684" s="15" t="s">
        <v>15</v>
      </c>
      <c r="AY684" s="180" t="s">
        <v>154</v>
      </c>
    </row>
    <row r="685" spans="1:65" s="2" customFormat="1" ht="49.05" customHeight="1">
      <c r="A685" s="34"/>
      <c r="B685" s="144"/>
      <c r="C685" s="145" t="s">
        <v>1124</v>
      </c>
      <c r="D685" s="145" t="s">
        <v>157</v>
      </c>
      <c r="E685" s="146" t="s">
        <v>1125</v>
      </c>
      <c r="F685" s="147" t="s">
        <v>1126</v>
      </c>
      <c r="G685" s="148" t="s">
        <v>160</v>
      </c>
      <c r="H685" s="149">
        <v>308.09</v>
      </c>
      <c r="I685" s="150"/>
      <c r="J685" s="151">
        <f>ROUND(I685*H685,2)</f>
        <v>0</v>
      </c>
      <c r="K685" s="147" t="s">
        <v>161</v>
      </c>
      <c r="L685" s="35"/>
      <c r="M685" s="152" t="s">
        <v>3</v>
      </c>
      <c r="N685" s="153" t="s">
        <v>43</v>
      </c>
      <c r="O685" s="55"/>
      <c r="P685" s="154">
        <f>O685*H685</f>
        <v>0</v>
      </c>
      <c r="Q685" s="154">
        <v>0.01838</v>
      </c>
      <c r="R685" s="154">
        <f>Q685*H685</f>
        <v>5.6626942</v>
      </c>
      <c r="S685" s="154">
        <v>0</v>
      </c>
      <c r="T685" s="155">
        <f>S685*H685</f>
        <v>0</v>
      </c>
      <c r="U685" s="34"/>
      <c r="V685" s="34"/>
      <c r="W685" s="34"/>
      <c r="X685" s="34"/>
      <c r="Y685" s="34"/>
      <c r="Z685" s="34"/>
      <c r="AA685" s="34"/>
      <c r="AB685" s="34"/>
      <c r="AC685" s="34"/>
      <c r="AD685" s="34"/>
      <c r="AE685" s="34"/>
      <c r="AR685" s="156" t="s">
        <v>93</v>
      </c>
      <c r="AT685" s="156" t="s">
        <v>157</v>
      </c>
      <c r="AU685" s="156" t="s">
        <v>90</v>
      </c>
      <c r="AY685" s="19" t="s">
        <v>154</v>
      </c>
      <c r="BE685" s="157">
        <f>IF(N685="základní",J685,0)</f>
        <v>0</v>
      </c>
      <c r="BF685" s="157">
        <f>IF(N685="snížená",J685,0)</f>
        <v>0</v>
      </c>
      <c r="BG685" s="157">
        <f>IF(N685="zákl. přenesená",J685,0)</f>
        <v>0</v>
      </c>
      <c r="BH685" s="157">
        <f>IF(N685="sníž. přenesená",J685,0)</f>
        <v>0</v>
      </c>
      <c r="BI685" s="157">
        <f>IF(N685="nulová",J685,0)</f>
        <v>0</v>
      </c>
      <c r="BJ685" s="19" t="s">
        <v>15</v>
      </c>
      <c r="BK685" s="157">
        <f>ROUND(I685*H685,2)</f>
        <v>0</v>
      </c>
      <c r="BL685" s="19" t="s">
        <v>93</v>
      </c>
      <c r="BM685" s="156" t="s">
        <v>1127</v>
      </c>
    </row>
    <row r="686" spans="1:47" s="2" customFormat="1" ht="10.2">
      <c r="A686" s="34"/>
      <c r="B686" s="35"/>
      <c r="C686" s="34"/>
      <c r="D686" s="158" t="s">
        <v>163</v>
      </c>
      <c r="E686" s="34"/>
      <c r="F686" s="159" t="s">
        <v>1128</v>
      </c>
      <c r="G686" s="34"/>
      <c r="H686" s="34"/>
      <c r="I686" s="160"/>
      <c r="J686" s="34"/>
      <c r="K686" s="34"/>
      <c r="L686" s="35"/>
      <c r="M686" s="161"/>
      <c r="N686" s="162"/>
      <c r="O686" s="55"/>
      <c r="P686" s="55"/>
      <c r="Q686" s="55"/>
      <c r="R686" s="55"/>
      <c r="S686" s="55"/>
      <c r="T686" s="56"/>
      <c r="U686" s="34"/>
      <c r="V686" s="34"/>
      <c r="W686" s="34"/>
      <c r="X686" s="34"/>
      <c r="Y686" s="34"/>
      <c r="Z686" s="34"/>
      <c r="AA686" s="34"/>
      <c r="AB686" s="34"/>
      <c r="AC686" s="34"/>
      <c r="AD686" s="34"/>
      <c r="AE686" s="34"/>
      <c r="AT686" s="19" t="s">
        <v>163</v>
      </c>
      <c r="AU686" s="19" t="s">
        <v>90</v>
      </c>
    </row>
    <row r="687" spans="1:65" s="2" customFormat="1" ht="37.8" customHeight="1">
      <c r="A687" s="34"/>
      <c r="B687" s="144"/>
      <c r="C687" s="145" t="s">
        <v>1129</v>
      </c>
      <c r="D687" s="145" t="s">
        <v>157</v>
      </c>
      <c r="E687" s="146" t="s">
        <v>1130</v>
      </c>
      <c r="F687" s="147" t="s">
        <v>1131</v>
      </c>
      <c r="G687" s="148" t="s">
        <v>160</v>
      </c>
      <c r="H687" s="149">
        <v>15.092</v>
      </c>
      <c r="I687" s="150"/>
      <c r="J687" s="151">
        <f>ROUND(I687*H687,2)</f>
        <v>0</v>
      </c>
      <c r="K687" s="147" t="s">
        <v>161</v>
      </c>
      <c r="L687" s="35"/>
      <c r="M687" s="152" t="s">
        <v>3</v>
      </c>
      <c r="N687" s="153" t="s">
        <v>43</v>
      </c>
      <c r="O687" s="55"/>
      <c r="P687" s="154">
        <f>O687*H687</f>
        <v>0</v>
      </c>
      <c r="Q687" s="154">
        <v>0.0014</v>
      </c>
      <c r="R687" s="154">
        <f>Q687*H687</f>
        <v>0.0211288</v>
      </c>
      <c r="S687" s="154">
        <v>0</v>
      </c>
      <c r="T687" s="155">
        <f>S687*H687</f>
        <v>0</v>
      </c>
      <c r="U687" s="34"/>
      <c r="V687" s="34"/>
      <c r="W687" s="34"/>
      <c r="X687" s="34"/>
      <c r="Y687" s="34"/>
      <c r="Z687" s="34"/>
      <c r="AA687" s="34"/>
      <c r="AB687" s="34"/>
      <c r="AC687" s="34"/>
      <c r="AD687" s="34"/>
      <c r="AE687" s="34"/>
      <c r="AR687" s="156" t="s">
        <v>93</v>
      </c>
      <c r="AT687" s="156" t="s">
        <v>157</v>
      </c>
      <c r="AU687" s="156" t="s">
        <v>90</v>
      </c>
      <c r="AY687" s="19" t="s">
        <v>154</v>
      </c>
      <c r="BE687" s="157">
        <f>IF(N687="základní",J687,0)</f>
        <v>0</v>
      </c>
      <c r="BF687" s="157">
        <f>IF(N687="snížená",J687,0)</f>
        <v>0</v>
      </c>
      <c r="BG687" s="157">
        <f>IF(N687="zákl. přenesená",J687,0)</f>
        <v>0</v>
      </c>
      <c r="BH687" s="157">
        <f>IF(N687="sníž. přenesená",J687,0)</f>
        <v>0</v>
      </c>
      <c r="BI687" s="157">
        <f>IF(N687="nulová",J687,0)</f>
        <v>0</v>
      </c>
      <c r="BJ687" s="19" t="s">
        <v>15</v>
      </c>
      <c r="BK687" s="157">
        <f>ROUND(I687*H687,2)</f>
        <v>0</v>
      </c>
      <c r="BL687" s="19" t="s">
        <v>93</v>
      </c>
      <c r="BM687" s="156" t="s">
        <v>1132</v>
      </c>
    </row>
    <row r="688" spans="1:47" s="2" customFormat="1" ht="10.2">
      <c r="A688" s="34"/>
      <c r="B688" s="35"/>
      <c r="C688" s="34"/>
      <c r="D688" s="158" t="s">
        <v>163</v>
      </c>
      <c r="E688" s="34"/>
      <c r="F688" s="159" t="s">
        <v>1133</v>
      </c>
      <c r="G688" s="34"/>
      <c r="H688" s="34"/>
      <c r="I688" s="160"/>
      <c r="J688" s="34"/>
      <c r="K688" s="34"/>
      <c r="L688" s="35"/>
      <c r="M688" s="161"/>
      <c r="N688" s="162"/>
      <c r="O688" s="55"/>
      <c r="P688" s="55"/>
      <c r="Q688" s="55"/>
      <c r="R688" s="55"/>
      <c r="S688" s="55"/>
      <c r="T688" s="56"/>
      <c r="U688" s="34"/>
      <c r="V688" s="34"/>
      <c r="W688" s="34"/>
      <c r="X688" s="34"/>
      <c r="Y688" s="34"/>
      <c r="Z688" s="34"/>
      <c r="AA688" s="34"/>
      <c r="AB688" s="34"/>
      <c r="AC688" s="34"/>
      <c r="AD688" s="34"/>
      <c r="AE688" s="34"/>
      <c r="AT688" s="19" t="s">
        <v>163</v>
      </c>
      <c r="AU688" s="19" t="s">
        <v>90</v>
      </c>
    </row>
    <row r="689" spans="2:51" s="14" customFormat="1" ht="10.2">
      <c r="B689" s="171"/>
      <c r="D689" s="164" t="s">
        <v>170</v>
      </c>
      <c r="E689" s="172" t="s">
        <v>3</v>
      </c>
      <c r="F689" s="173" t="s">
        <v>1134</v>
      </c>
      <c r="H689" s="174">
        <v>9.192</v>
      </c>
      <c r="I689" s="175"/>
      <c r="L689" s="171"/>
      <c r="M689" s="176"/>
      <c r="N689" s="177"/>
      <c r="O689" s="177"/>
      <c r="P689" s="177"/>
      <c r="Q689" s="177"/>
      <c r="R689" s="177"/>
      <c r="S689" s="177"/>
      <c r="T689" s="178"/>
      <c r="AT689" s="172" t="s">
        <v>170</v>
      </c>
      <c r="AU689" s="172" t="s">
        <v>90</v>
      </c>
      <c r="AV689" s="14" t="s">
        <v>80</v>
      </c>
      <c r="AW689" s="14" t="s">
        <v>33</v>
      </c>
      <c r="AX689" s="14" t="s">
        <v>72</v>
      </c>
      <c r="AY689" s="172" t="s">
        <v>154</v>
      </c>
    </row>
    <row r="690" spans="2:51" s="14" customFormat="1" ht="10.2">
      <c r="B690" s="171"/>
      <c r="D690" s="164" t="s">
        <v>170</v>
      </c>
      <c r="E690" s="172" t="s">
        <v>3</v>
      </c>
      <c r="F690" s="173" t="s">
        <v>1135</v>
      </c>
      <c r="H690" s="174">
        <v>5.9</v>
      </c>
      <c r="I690" s="175"/>
      <c r="L690" s="171"/>
      <c r="M690" s="176"/>
      <c r="N690" s="177"/>
      <c r="O690" s="177"/>
      <c r="P690" s="177"/>
      <c r="Q690" s="177"/>
      <c r="R690" s="177"/>
      <c r="S690" s="177"/>
      <c r="T690" s="178"/>
      <c r="AT690" s="172" t="s">
        <v>170</v>
      </c>
      <c r="AU690" s="172" t="s">
        <v>90</v>
      </c>
      <c r="AV690" s="14" t="s">
        <v>80</v>
      </c>
      <c r="AW690" s="14" t="s">
        <v>33</v>
      </c>
      <c r="AX690" s="14" t="s">
        <v>72</v>
      </c>
      <c r="AY690" s="172" t="s">
        <v>154</v>
      </c>
    </row>
    <row r="691" spans="2:51" s="15" customFormat="1" ht="10.2">
      <c r="B691" s="179"/>
      <c r="D691" s="164" t="s">
        <v>170</v>
      </c>
      <c r="E691" s="180" t="s">
        <v>3</v>
      </c>
      <c r="F691" s="181" t="s">
        <v>175</v>
      </c>
      <c r="H691" s="182">
        <v>15.092</v>
      </c>
      <c r="I691" s="183"/>
      <c r="L691" s="179"/>
      <c r="M691" s="184"/>
      <c r="N691" s="185"/>
      <c r="O691" s="185"/>
      <c r="P691" s="185"/>
      <c r="Q691" s="185"/>
      <c r="R691" s="185"/>
      <c r="S691" s="185"/>
      <c r="T691" s="186"/>
      <c r="AT691" s="180" t="s">
        <v>170</v>
      </c>
      <c r="AU691" s="180" t="s">
        <v>90</v>
      </c>
      <c r="AV691" s="15" t="s">
        <v>93</v>
      </c>
      <c r="AW691" s="15" t="s">
        <v>33</v>
      </c>
      <c r="AX691" s="15" t="s">
        <v>15</v>
      </c>
      <c r="AY691" s="180" t="s">
        <v>154</v>
      </c>
    </row>
    <row r="692" spans="1:65" s="2" customFormat="1" ht="55.5" customHeight="1">
      <c r="A692" s="34"/>
      <c r="B692" s="144"/>
      <c r="C692" s="145" t="s">
        <v>1136</v>
      </c>
      <c r="D692" s="145" t="s">
        <v>157</v>
      </c>
      <c r="E692" s="146" t="s">
        <v>1137</v>
      </c>
      <c r="F692" s="147" t="s">
        <v>1138</v>
      </c>
      <c r="G692" s="148" t="s">
        <v>160</v>
      </c>
      <c r="H692" s="149">
        <v>15.092</v>
      </c>
      <c r="I692" s="150"/>
      <c r="J692" s="151">
        <f>ROUND(I692*H692,2)</f>
        <v>0</v>
      </c>
      <c r="K692" s="147" t="s">
        <v>161</v>
      </c>
      <c r="L692" s="35"/>
      <c r="M692" s="152" t="s">
        <v>3</v>
      </c>
      <c r="N692" s="153" t="s">
        <v>43</v>
      </c>
      <c r="O692" s="55"/>
      <c r="P692" s="154">
        <f>O692*H692</f>
        <v>0</v>
      </c>
      <c r="Q692" s="154">
        <v>0.01838</v>
      </c>
      <c r="R692" s="154">
        <f>Q692*H692</f>
        <v>0.27739096</v>
      </c>
      <c r="S692" s="154">
        <v>0</v>
      </c>
      <c r="T692" s="155">
        <f>S692*H692</f>
        <v>0</v>
      </c>
      <c r="U692" s="34"/>
      <c r="V692" s="34"/>
      <c r="W692" s="34"/>
      <c r="X692" s="34"/>
      <c r="Y692" s="34"/>
      <c r="Z692" s="34"/>
      <c r="AA692" s="34"/>
      <c r="AB692" s="34"/>
      <c r="AC692" s="34"/>
      <c r="AD692" s="34"/>
      <c r="AE692" s="34"/>
      <c r="AR692" s="156" t="s">
        <v>93</v>
      </c>
      <c r="AT692" s="156" t="s">
        <v>157</v>
      </c>
      <c r="AU692" s="156" t="s">
        <v>90</v>
      </c>
      <c r="AY692" s="19" t="s">
        <v>154</v>
      </c>
      <c r="BE692" s="157">
        <f>IF(N692="základní",J692,0)</f>
        <v>0</v>
      </c>
      <c r="BF692" s="157">
        <f>IF(N692="snížená",J692,0)</f>
        <v>0</v>
      </c>
      <c r="BG692" s="157">
        <f>IF(N692="zákl. přenesená",J692,0)</f>
        <v>0</v>
      </c>
      <c r="BH692" s="157">
        <f>IF(N692="sníž. přenesená",J692,0)</f>
        <v>0</v>
      </c>
      <c r="BI692" s="157">
        <f>IF(N692="nulová",J692,0)</f>
        <v>0</v>
      </c>
      <c r="BJ692" s="19" t="s">
        <v>15</v>
      </c>
      <c r="BK692" s="157">
        <f>ROUND(I692*H692,2)</f>
        <v>0</v>
      </c>
      <c r="BL692" s="19" t="s">
        <v>93</v>
      </c>
      <c r="BM692" s="156" t="s">
        <v>1139</v>
      </c>
    </row>
    <row r="693" spans="1:47" s="2" customFormat="1" ht="10.2">
      <c r="A693" s="34"/>
      <c r="B693" s="35"/>
      <c r="C693" s="34"/>
      <c r="D693" s="158" t="s">
        <v>163</v>
      </c>
      <c r="E693" s="34"/>
      <c r="F693" s="159" t="s">
        <v>1140</v>
      </c>
      <c r="G693" s="34"/>
      <c r="H693" s="34"/>
      <c r="I693" s="160"/>
      <c r="J693" s="34"/>
      <c r="K693" s="34"/>
      <c r="L693" s="35"/>
      <c r="M693" s="161"/>
      <c r="N693" s="162"/>
      <c r="O693" s="55"/>
      <c r="P693" s="55"/>
      <c r="Q693" s="55"/>
      <c r="R693" s="55"/>
      <c r="S693" s="55"/>
      <c r="T693" s="56"/>
      <c r="U693" s="34"/>
      <c r="V693" s="34"/>
      <c r="W693" s="34"/>
      <c r="X693" s="34"/>
      <c r="Y693" s="34"/>
      <c r="Z693" s="34"/>
      <c r="AA693" s="34"/>
      <c r="AB693" s="34"/>
      <c r="AC693" s="34"/>
      <c r="AD693" s="34"/>
      <c r="AE693" s="34"/>
      <c r="AT693" s="19" t="s">
        <v>163</v>
      </c>
      <c r="AU693" s="19" t="s">
        <v>90</v>
      </c>
    </row>
    <row r="694" spans="1:65" s="2" customFormat="1" ht="24.15" customHeight="1">
      <c r="A694" s="34"/>
      <c r="B694" s="144"/>
      <c r="C694" s="145" t="s">
        <v>1141</v>
      </c>
      <c r="D694" s="145" t="s">
        <v>157</v>
      </c>
      <c r="E694" s="146" t="s">
        <v>1142</v>
      </c>
      <c r="F694" s="147" t="s">
        <v>1143</v>
      </c>
      <c r="G694" s="148" t="s">
        <v>160</v>
      </c>
      <c r="H694" s="149">
        <v>2609.453</v>
      </c>
      <c r="I694" s="150"/>
      <c r="J694" s="151">
        <f>ROUND(I694*H694,2)</f>
        <v>0</v>
      </c>
      <c r="K694" s="147" t="s">
        <v>161</v>
      </c>
      <c r="L694" s="35"/>
      <c r="M694" s="152" t="s">
        <v>3</v>
      </c>
      <c r="N694" s="153" t="s">
        <v>43</v>
      </c>
      <c r="O694" s="55"/>
      <c r="P694" s="154">
        <f>O694*H694</f>
        <v>0</v>
      </c>
      <c r="Q694" s="154">
        <v>0.00026</v>
      </c>
      <c r="R694" s="154">
        <f>Q694*H694</f>
        <v>0.6784577799999999</v>
      </c>
      <c r="S694" s="154">
        <v>0</v>
      </c>
      <c r="T694" s="155">
        <f>S694*H694</f>
        <v>0</v>
      </c>
      <c r="U694" s="34"/>
      <c r="V694" s="34"/>
      <c r="W694" s="34"/>
      <c r="X694" s="34"/>
      <c r="Y694" s="34"/>
      <c r="Z694" s="34"/>
      <c r="AA694" s="34"/>
      <c r="AB694" s="34"/>
      <c r="AC694" s="34"/>
      <c r="AD694" s="34"/>
      <c r="AE694" s="34"/>
      <c r="AR694" s="156" t="s">
        <v>93</v>
      </c>
      <c r="AT694" s="156" t="s">
        <v>157</v>
      </c>
      <c r="AU694" s="156" t="s">
        <v>90</v>
      </c>
      <c r="AY694" s="19" t="s">
        <v>154</v>
      </c>
      <c r="BE694" s="157">
        <f>IF(N694="základní",J694,0)</f>
        <v>0</v>
      </c>
      <c r="BF694" s="157">
        <f>IF(N694="snížená",J694,0)</f>
        <v>0</v>
      </c>
      <c r="BG694" s="157">
        <f>IF(N694="zákl. přenesená",J694,0)</f>
        <v>0</v>
      </c>
      <c r="BH694" s="157">
        <f>IF(N694="sníž. přenesená",J694,0)</f>
        <v>0</v>
      </c>
      <c r="BI694" s="157">
        <f>IF(N694="nulová",J694,0)</f>
        <v>0</v>
      </c>
      <c r="BJ694" s="19" t="s">
        <v>15</v>
      </c>
      <c r="BK694" s="157">
        <f>ROUND(I694*H694,2)</f>
        <v>0</v>
      </c>
      <c r="BL694" s="19" t="s">
        <v>93</v>
      </c>
      <c r="BM694" s="156" t="s">
        <v>1144</v>
      </c>
    </row>
    <row r="695" spans="1:47" s="2" customFormat="1" ht="10.2">
      <c r="A695" s="34"/>
      <c r="B695" s="35"/>
      <c r="C695" s="34"/>
      <c r="D695" s="158" t="s">
        <v>163</v>
      </c>
      <c r="E695" s="34"/>
      <c r="F695" s="159" t="s">
        <v>1145</v>
      </c>
      <c r="G695" s="34"/>
      <c r="H695" s="34"/>
      <c r="I695" s="160"/>
      <c r="J695" s="34"/>
      <c r="K695" s="34"/>
      <c r="L695" s="35"/>
      <c r="M695" s="161"/>
      <c r="N695" s="162"/>
      <c r="O695" s="55"/>
      <c r="P695" s="55"/>
      <c r="Q695" s="55"/>
      <c r="R695" s="55"/>
      <c r="S695" s="55"/>
      <c r="T695" s="56"/>
      <c r="U695" s="34"/>
      <c r="V695" s="34"/>
      <c r="W695" s="34"/>
      <c r="X695" s="34"/>
      <c r="Y695" s="34"/>
      <c r="Z695" s="34"/>
      <c r="AA695" s="34"/>
      <c r="AB695" s="34"/>
      <c r="AC695" s="34"/>
      <c r="AD695" s="34"/>
      <c r="AE695" s="34"/>
      <c r="AT695" s="19" t="s">
        <v>163</v>
      </c>
      <c r="AU695" s="19" t="s">
        <v>90</v>
      </c>
    </row>
    <row r="696" spans="2:51" s="13" customFormat="1" ht="10.2">
      <c r="B696" s="163"/>
      <c r="D696" s="164" t="s">
        <v>170</v>
      </c>
      <c r="E696" s="165" t="s">
        <v>3</v>
      </c>
      <c r="F696" s="166" t="s">
        <v>209</v>
      </c>
      <c r="H696" s="165" t="s">
        <v>3</v>
      </c>
      <c r="I696" s="167"/>
      <c r="L696" s="163"/>
      <c r="M696" s="168"/>
      <c r="N696" s="169"/>
      <c r="O696" s="169"/>
      <c r="P696" s="169"/>
      <c r="Q696" s="169"/>
      <c r="R696" s="169"/>
      <c r="S696" s="169"/>
      <c r="T696" s="170"/>
      <c r="AT696" s="165" t="s">
        <v>170</v>
      </c>
      <c r="AU696" s="165" t="s">
        <v>90</v>
      </c>
      <c r="AV696" s="13" t="s">
        <v>15</v>
      </c>
      <c r="AW696" s="13" t="s">
        <v>33</v>
      </c>
      <c r="AX696" s="13" t="s">
        <v>72</v>
      </c>
      <c r="AY696" s="165" t="s">
        <v>154</v>
      </c>
    </row>
    <row r="697" spans="2:51" s="13" customFormat="1" ht="10.2">
      <c r="B697" s="163"/>
      <c r="D697" s="164" t="s">
        <v>170</v>
      </c>
      <c r="E697" s="165" t="s">
        <v>3</v>
      </c>
      <c r="F697" s="166" t="s">
        <v>1146</v>
      </c>
      <c r="H697" s="165" t="s">
        <v>3</v>
      </c>
      <c r="I697" s="167"/>
      <c r="L697" s="163"/>
      <c r="M697" s="168"/>
      <c r="N697" s="169"/>
      <c r="O697" s="169"/>
      <c r="P697" s="169"/>
      <c r="Q697" s="169"/>
      <c r="R697" s="169"/>
      <c r="S697" s="169"/>
      <c r="T697" s="170"/>
      <c r="AT697" s="165" t="s">
        <v>170</v>
      </c>
      <c r="AU697" s="165" t="s">
        <v>90</v>
      </c>
      <c r="AV697" s="13" t="s">
        <v>15</v>
      </c>
      <c r="AW697" s="13" t="s">
        <v>33</v>
      </c>
      <c r="AX697" s="13" t="s">
        <v>72</v>
      </c>
      <c r="AY697" s="165" t="s">
        <v>154</v>
      </c>
    </row>
    <row r="698" spans="2:51" s="14" customFormat="1" ht="10.2">
      <c r="B698" s="171"/>
      <c r="D698" s="164" t="s">
        <v>170</v>
      </c>
      <c r="E698" s="172" t="s">
        <v>3</v>
      </c>
      <c r="F698" s="173" t="s">
        <v>1147</v>
      </c>
      <c r="H698" s="174">
        <v>78.88</v>
      </c>
      <c r="I698" s="175"/>
      <c r="L698" s="171"/>
      <c r="M698" s="176"/>
      <c r="N698" s="177"/>
      <c r="O698" s="177"/>
      <c r="P698" s="177"/>
      <c r="Q698" s="177"/>
      <c r="R698" s="177"/>
      <c r="S698" s="177"/>
      <c r="T698" s="178"/>
      <c r="AT698" s="172" t="s">
        <v>170</v>
      </c>
      <c r="AU698" s="172" t="s">
        <v>90</v>
      </c>
      <c r="AV698" s="14" t="s">
        <v>80</v>
      </c>
      <c r="AW698" s="14" t="s">
        <v>33</v>
      </c>
      <c r="AX698" s="14" t="s">
        <v>72</v>
      </c>
      <c r="AY698" s="172" t="s">
        <v>154</v>
      </c>
    </row>
    <row r="699" spans="2:51" s="14" customFormat="1" ht="10.2">
      <c r="B699" s="171"/>
      <c r="D699" s="164" t="s">
        <v>170</v>
      </c>
      <c r="E699" s="172" t="s">
        <v>3</v>
      </c>
      <c r="F699" s="173" t="s">
        <v>1148</v>
      </c>
      <c r="H699" s="174">
        <v>-9.6</v>
      </c>
      <c r="I699" s="175"/>
      <c r="L699" s="171"/>
      <c r="M699" s="176"/>
      <c r="N699" s="177"/>
      <c r="O699" s="177"/>
      <c r="P699" s="177"/>
      <c r="Q699" s="177"/>
      <c r="R699" s="177"/>
      <c r="S699" s="177"/>
      <c r="T699" s="178"/>
      <c r="AT699" s="172" t="s">
        <v>170</v>
      </c>
      <c r="AU699" s="172" t="s">
        <v>90</v>
      </c>
      <c r="AV699" s="14" t="s">
        <v>80</v>
      </c>
      <c r="AW699" s="14" t="s">
        <v>33</v>
      </c>
      <c r="AX699" s="14" t="s">
        <v>72</v>
      </c>
      <c r="AY699" s="172" t="s">
        <v>154</v>
      </c>
    </row>
    <row r="700" spans="2:51" s="14" customFormat="1" ht="10.2">
      <c r="B700" s="171"/>
      <c r="D700" s="164" t="s">
        <v>170</v>
      </c>
      <c r="E700" s="172" t="s">
        <v>3</v>
      </c>
      <c r="F700" s="173" t="s">
        <v>1149</v>
      </c>
      <c r="H700" s="174">
        <v>1.85</v>
      </c>
      <c r="I700" s="175"/>
      <c r="L700" s="171"/>
      <c r="M700" s="176"/>
      <c r="N700" s="177"/>
      <c r="O700" s="177"/>
      <c r="P700" s="177"/>
      <c r="Q700" s="177"/>
      <c r="R700" s="177"/>
      <c r="S700" s="177"/>
      <c r="T700" s="178"/>
      <c r="AT700" s="172" t="s">
        <v>170</v>
      </c>
      <c r="AU700" s="172" t="s">
        <v>90</v>
      </c>
      <c r="AV700" s="14" t="s">
        <v>80</v>
      </c>
      <c r="AW700" s="14" t="s">
        <v>33</v>
      </c>
      <c r="AX700" s="14" t="s">
        <v>72</v>
      </c>
      <c r="AY700" s="172" t="s">
        <v>154</v>
      </c>
    </row>
    <row r="701" spans="2:51" s="13" customFormat="1" ht="10.2">
      <c r="B701" s="163"/>
      <c r="D701" s="164" t="s">
        <v>170</v>
      </c>
      <c r="E701" s="165" t="s">
        <v>3</v>
      </c>
      <c r="F701" s="166" t="s">
        <v>1150</v>
      </c>
      <c r="H701" s="165" t="s">
        <v>3</v>
      </c>
      <c r="I701" s="167"/>
      <c r="L701" s="163"/>
      <c r="M701" s="168"/>
      <c r="N701" s="169"/>
      <c r="O701" s="169"/>
      <c r="P701" s="169"/>
      <c r="Q701" s="169"/>
      <c r="R701" s="169"/>
      <c r="S701" s="169"/>
      <c r="T701" s="170"/>
      <c r="AT701" s="165" t="s">
        <v>170</v>
      </c>
      <c r="AU701" s="165" t="s">
        <v>90</v>
      </c>
      <c r="AV701" s="13" t="s">
        <v>15</v>
      </c>
      <c r="AW701" s="13" t="s">
        <v>33</v>
      </c>
      <c r="AX701" s="13" t="s">
        <v>72</v>
      </c>
      <c r="AY701" s="165" t="s">
        <v>154</v>
      </c>
    </row>
    <row r="702" spans="2:51" s="14" customFormat="1" ht="10.2">
      <c r="B702" s="171"/>
      <c r="D702" s="164" t="s">
        <v>170</v>
      </c>
      <c r="E702" s="172" t="s">
        <v>3</v>
      </c>
      <c r="F702" s="173" t="s">
        <v>1151</v>
      </c>
      <c r="H702" s="174">
        <v>71.92</v>
      </c>
      <c r="I702" s="175"/>
      <c r="L702" s="171"/>
      <c r="M702" s="176"/>
      <c r="N702" s="177"/>
      <c r="O702" s="177"/>
      <c r="P702" s="177"/>
      <c r="Q702" s="177"/>
      <c r="R702" s="177"/>
      <c r="S702" s="177"/>
      <c r="T702" s="178"/>
      <c r="AT702" s="172" t="s">
        <v>170</v>
      </c>
      <c r="AU702" s="172" t="s">
        <v>90</v>
      </c>
      <c r="AV702" s="14" t="s">
        <v>80</v>
      </c>
      <c r="AW702" s="14" t="s">
        <v>33</v>
      </c>
      <c r="AX702" s="14" t="s">
        <v>72</v>
      </c>
      <c r="AY702" s="172" t="s">
        <v>154</v>
      </c>
    </row>
    <row r="703" spans="2:51" s="14" customFormat="1" ht="10.2">
      <c r="B703" s="171"/>
      <c r="D703" s="164" t="s">
        <v>170</v>
      </c>
      <c r="E703" s="172" t="s">
        <v>3</v>
      </c>
      <c r="F703" s="173" t="s">
        <v>1152</v>
      </c>
      <c r="H703" s="174">
        <v>-8.2</v>
      </c>
      <c r="I703" s="175"/>
      <c r="L703" s="171"/>
      <c r="M703" s="176"/>
      <c r="N703" s="177"/>
      <c r="O703" s="177"/>
      <c r="P703" s="177"/>
      <c r="Q703" s="177"/>
      <c r="R703" s="177"/>
      <c r="S703" s="177"/>
      <c r="T703" s="178"/>
      <c r="AT703" s="172" t="s">
        <v>170</v>
      </c>
      <c r="AU703" s="172" t="s">
        <v>90</v>
      </c>
      <c r="AV703" s="14" t="s">
        <v>80</v>
      </c>
      <c r="AW703" s="14" t="s">
        <v>33</v>
      </c>
      <c r="AX703" s="14" t="s">
        <v>72</v>
      </c>
      <c r="AY703" s="172" t="s">
        <v>154</v>
      </c>
    </row>
    <row r="704" spans="2:51" s="14" customFormat="1" ht="10.2">
      <c r="B704" s="171"/>
      <c r="D704" s="164" t="s">
        <v>170</v>
      </c>
      <c r="E704" s="172" t="s">
        <v>3</v>
      </c>
      <c r="F704" s="173" t="s">
        <v>1149</v>
      </c>
      <c r="H704" s="174">
        <v>1.85</v>
      </c>
      <c r="I704" s="175"/>
      <c r="L704" s="171"/>
      <c r="M704" s="176"/>
      <c r="N704" s="177"/>
      <c r="O704" s="177"/>
      <c r="P704" s="177"/>
      <c r="Q704" s="177"/>
      <c r="R704" s="177"/>
      <c r="S704" s="177"/>
      <c r="T704" s="178"/>
      <c r="AT704" s="172" t="s">
        <v>170</v>
      </c>
      <c r="AU704" s="172" t="s">
        <v>90</v>
      </c>
      <c r="AV704" s="14" t="s">
        <v>80</v>
      </c>
      <c r="AW704" s="14" t="s">
        <v>33</v>
      </c>
      <c r="AX704" s="14" t="s">
        <v>72</v>
      </c>
      <c r="AY704" s="172" t="s">
        <v>154</v>
      </c>
    </row>
    <row r="705" spans="2:51" s="13" customFormat="1" ht="10.2">
      <c r="B705" s="163"/>
      <c r="D705" s="164" t="s">
        <v>170</v>
      </c>
      <c r="E705" s="165" t="s">
        <v>3</v>
      </c>
      <c r="F705" s="166" t="s">
        <v>1153</v>
      </c>
      <c r="H705" s="165" t="s">
        <v>3</v>
      </c>
      <c r="I705" s="167"/>
      <c r="L705" s="163"/>
      <c r="M705" s="168"/>
      <c r="N705" s="169"/>
      <c r="O705" s="169"/>
      <c r="P705" s="169"/>
      <c r="Q705" s="169"/>
      <c r="R705" s="169"/>
      <c r="S705" s="169"/>
      <c r="T705" s="170"/>
      <c r="AT705" s="165" t="s">
        <v>170</v>
      </c>
      <c r="AU705" s="165" t="s">
        <v>90</v>
      </c>
      <c r="AV705" s="13" t="s">
        <v>15</v>
      </c>
      <c r="AW705" s="13" t="s">
        <v>33</v>
      </c>
      <c r="AX705" s="13" t="s">
        <v>72</v>
      </c>
      <c r="AY705" s="165" t="s">
        <v>154</v>
      </c>
    </row>
    <row r="706" spans="2:51" s="14" customFormat="1" ht="10.2">
      <c r="B706" s="171"/>
      <c r="D706" s="164" t="s">
        <v>170</v>
      </c>
      <c r="E706" s="172" t="s">
        <v>3</v>
      </c>
      <c r="F706" s="173" t="s">
        <v>1154</v>
      </c>
      <c r="H706" s="174">
        <v>48.43</v>
      </c>
      <c r="I706" s="175"/>
      <c r="L706" s="171"/>
      <c r="M706" s="176"/>
      <c r="N706" s="177"/>
      <c r="O706" s="177"/>
      <c r="P706" s="177"/>
      <c r="Q706" s="177"/>
      <c r="R706" s="177"/>
      <c r="S706" s="177"/>
      <c r="T706" s="178"/>
      <c r="AT706" s="172" t="s">
        <v>170</v>
      </c>
      <c r="AU706" s="172" t="s">
        <v>90</v>
      </c>
      <c r="AV706" s="14" t="s">
        <v>80</v>
      </c>
      <c r="AW706" s="14" t="s">
        <v>33</v>
      </c>
      <c r="AX706" s="14" t="s">
        <v>72</v>
      </c>
      <c r="AY706" s="172" t="s">
        <v>154</v>
      </c>
    </row>
    <row r="707" spans="2:51" s="14" customFormat="1" ht="10.2">
      <c r="B707" s="171"/>
      <c r="D707" s="164" t="s">
        <v>170</v>
      </c>
      <c r="E707" s="172" t="s">
        <v>3</v>
      </c>
      <c r="F707" s="173" t="s">
        <v>1155</v>
      </c>
      <c r="H707" s="174">
        <v>-6.05</v>
      </c>
      <c r="I707" s="175"/>
      <c r="L707" s="171"/>
      <c r="M707" s="176"/>
      <c r="N707" s="177"/>
      <c r="O707" s="177"/>
      <c r="P707" s="177"/>
      <c r="Q707" s="177"/>
      <c r="R707" s="177"/>
      <c r="S707" s="177"/>
      <c r="T707" s="178"/>
      <c r="AT707" s="172" t="s">
        <v>170</v>
      </c>
      <c r="AU707" s="172" t="s">
        <v>90</v>
      </c>
      <c r="AV707" s="14" t="s">
        <v>80</v>
      </c>
      <c r="AW707" s="14" t="s">
        <v>33</v>
      </c>
      <c r="AX707" s="14" t="s">
        <v>72</v>
      </c>
      <c r="AY707" s="172" t="s">
        <v>154</v>
      </c>
    </row>
    <row r="708" spans="2:51" s="14" customFormat="1" ht="10.2">
      <c r="B708" s="171"/>
      <c r="D708" s="164" t="s">
        <v>170</v>
      </c>
      <c r="E708" s="172" t="s">
        <v>3</v>
      </c>
      <c r="F708" s="173" t="s">
        <v>1156</v>
      </c>
      <c r="H708" s="174">
        <v>1.025</v>
      </c>
      <c r="I708" s="175"/>
      <c r="L708" s="171"/>
      <c r="M708" s="176"/>
      <c r="N708" s="177"/>
      <c r="O708" s="177"/>
      <c r="P708" s="177"/>
      <c r="Q708" s="177"/>
      <c r="R708" s="177"/>
      <c r="S708" s="177"/>
      <c r="T708" s="178"/>
      <c r="AT708" s="172" t="s">
        <v>170</v>
      </c>
      <c r="AU708" s="172" t="s">
        <v>90</v>
      </c>
      <c r="AV708" s="14" t="s">
        <v>80</v>
      </c>
      <c r="AW708" s="14" t="s">
        <v>33</v>
      </c>
      <c r="AX708" s="14" t="s">
        <v>72</v>
      </c>
      <c r="AY708" s="172" t="s">
        <v>154</v>
      </c>
    </row>
    <row r="709" spans="2:51" s="13" customFormat="1" ht="10.2">
      <c r="B709" s="163"/>
      <c r="D709" s="164" t="s">
        <v>170</v>
      </c>
      <c r="E709" s="165" t="s">
        <v>3</v>
      </c>
      <c r="F709" s="166" t="s">
        <v>1157</v>
      </c>
      <c r="H709" s="165" t="s">
        <v>3</v>
      </c>
      <c r="I709" s="167"/>
      <c r="L709" s="163"/>
      <c r="M709" s="168"/>
      <c r="N709" s="169"/>
      <c r="O709" s="169"/>
      <c r="P709" s="169"/>
      <c r="Q709" s="169"/>
      <c r="R709" s="169"/>
      <c r="S709" s="169"/>
      <c r="T709" s="170"/>
      <c r="AT709" s="165" t="s">
        <v>170</v>
      </c>
      <c r="AU709" s="165" t="s">
        <v>90</v>
      </c>
      <c r="AV709" s="13" t="s">
        <v>15</v>
      </c>
      <c r="AW709" s="13" t="s">
        <v>33</v>
      </c>
      <c r="AX709" s="13" t="s">
        <v>72</v>
      </c>
      <c r="AY709" s="165" t="s">
        <v>154</v>
      </c>
    </row>
    <row r="710" spans="2:51" s="14" customFormat="1" ht="10.2">
      <c r="B710" s="171"/>
      <c r="D710" s="164" t="s">
        <v>170</v>
      </c>
      <c r="E710" s="172" t="s">
        <v>3</v>
      </c>
      <c r="F710" s="173" t="s">
        <v>1158</v>
      </c>
      <c r="H710" s="174">
        <v>29.29</v>
      </c>
      <c r="I710" s="175"/>
      <c r="L710" s="171"/>
      <c r="M710" s="176"/>
      <c r="N710" s="177"/>
      <c r="O710" s="177"/>
      <c r="P710" s="177"/>
      <c r="Q710" s="177"/>
      <c r="R710" s="177"/>
      <c r="S710" s="177"/>
      <c r="T710" s="178"/>
      <c r="AT710" s="172" t="s">
        <v>170</v>
      </c>
      <c r="AU710" s="172" t="s">
        <v>90</v>
      </c>
      <c r="AV710" s="14" t="s">
        <v>80</v>
      </c>
      <c r="AW710" s="14" t="s">
        <v>33</v>
      </c>
      <c r="AX710" s="14" t="s">
        <v>72</v>
      </c>
      <c r="AY710" s="172" t="s">
        <v>154</v>
      </c>
    </row>
    <row r="711" spans="2:51" s="14" customFormat="1" ht="10.2">
      <c r="B711" s="171"/>
      <c r="D711" s="164" t="s">
        <v>170</v>
      </c>
      <c r="E711" s="172" t="s">
        <v>3</v>
      </c>
      <c r="F711" s="173" t="s">
        <v>1159</v>
      </c>
      <c r="H711" s="174">
        <v>-8</v>
      </c>
      <c r="I711" s="175"/>
      <c r="L711" s="171"/>
      <c r="M711" s="176"/>
      <c r="N711" s="177"/>
      <c r="O711" s="177"/>
      <c r="P711" s="177"/>
      <c r="Q711" s="177"/>
      <c r="R711" s="177"/>
      <c r="S711" s="177"/>
      <c r="T711" s="178"/>
      <c r="AT711" s="172" t="s">
        <v>170</v>
      </c>
      <c r="AU711" s="172" t="s">
        <v>90</v>
      </c>
      <c r="AV711" s="14" t="s">
        <v>80</v>
      </c>
      <c r="AW711" s="14" t="s">
        <v>33</v>
      </c>
      <c r="AX711" s="14" t="s">
        <v>72</v>
      </c>
      <c r="AY711" s="172" t="s">
        <v>154</v>
      </c>
    </row>
    <row r="712" spans="2:51" s="13" customFormat="1" ht="10.2">
      <c r="B712" s="163"/>
      <c r="D712" s="164" t="s">
        <v>170</v>
      </c>
      <c r="E712" s="165" t="s">
        <v>3</v>
      </c>
      <c r="F712" s="166" t="s">
        <v>1160</v>
      </c>
      <c r="H712" s="165" t="s">
        <v>3</v>
      </c>
      <c r="I712" s="167"/>
      <c r="L712" s="163"/>
      <c r="M712" s="168"/>
      <c r="N712" s="169"/>
      <c r="O712" s="169"/>
      <c r="P712" s="169"/>
      <c r="Q712" s="169"/>
      <c r="R712" s="169"/>
      <c r="S712" s="169"/>
      <c r="T712" s="170"/>
      <c r="AT712" s="165" t="s">
        <v>170</v>
      </c>
      <c r="AU712" s="165" t="s">
        <v>90</v>
      </c>
      <c r="AV712" s="13" t="s">
        <v>15</v>
      </c>
      <c r="AW712" s="13" t="s">
        <v>33</v>
      </c>
      <c r="AX712" s="13" t="s">
        <v>72</v>
      </c>
      <c r="AY712" s="165" t="s">
        <v>154</v>
      </c>
    </row>
    <row r="713" spans="2:51" s="14" customFormat="1" ht="10.2">
      <c r="B713" s="171"/>
      <c r="D713" s="164" t="s">
        <v>170</v>
      </c>
      <c r="E713" s="172" t="s">
        <v>3</v>
      </c>
      <c r="F713" s="173" t="s">
        <v>1161</v>
      </c>
      <c r="H713" s="174">
        <v>58.87</v>
      </c>
      <c r="I713" s="175"/>
      <c r="L713" s="171"/>
      <c r="M713" s="176"/>
      <c r="N713" s="177"/>
      <c r="O713" s="177"/>
      <c r="P713" s="177"/>
      <c r="Q713" s="177"/>
      <c r="R713" s="177"/>
      <c r="S713" s="177"/>
      <c r="T713" s="178"/>
      <c r="AT713" s="172" t="s">
        <v>170</v>
      </c>
      <c r="AU713" s="172" t="s">
        <v>90</v>
      </c>
      <c r="AV713" s="14" t="s">
        <v>80</v>
      </c>
      <c r="AW713" s="14" t="s">
        <v>33</v>
      </c>
      <c r="AX713" s="14" t="s">
        <v>72</v>
      </c>
      <c r="AY713" s="172" t="s">
        <v>154</v>
      </c>
    </row>
    <row r="714" spans="2:51" s="14" customFormat="1" ht="10.2">
      <c r="B714" s="171"/>
      <c r="D714" s="164" t="s">
        <v>170</v>
      </c>
      <c r="E714" s="172" t="s">
        <v>3</v>
      </c>
      <c r="F714" s="173" t="s">
        <v>1162</v>
      </c>
      <c r="H714" s="174">
        <v>-11.5</v>
      </c>
      <c r="I714" s="175"/>
      <c r="L714" s="171"/>
      <c r="M714" s="176"/>
      <c r="N714" s="177"/>
      <c r="O714" s="177"/>
      <c r="P714" s="177"/>
      <c r="Q714" s="177"/>
      <c r="R714" s="177"/>
      <c r="S714" s="177"/>
      <c r="T714" s="178"/>
      <c r="AT714" s="172" t="s">
        <v>170</v>
      </c>
      <c r="AU714" s="172" t="s">
        <v>90</v>
      </c>
      <c r="AV714" s="14" t="s">
        <v>80</v>
      </c>
      <c r="AW714" s="14" t="s">
        <v>33</v>
      </c>
      <c r="AX714" s="14" t="s">
        <v>72</v>
      </c>
      <c r="AY714" s="172" t="s">
        <v>154</v>
      </c>
    </row>
    <row r="715" spans="2:51" s="14" customFormat="1" ht="10.2">
      <c r="B715" s="171"/>
      <c r="D715" s="164" t="s">
        <v>170</v>
      </c>
      <c r="E715" s="172" t="s">
        <v>3</v>
      </c>
      <c r="F715" s="173" t="s">
        <v>1163</v>
      </c>
      <c r="H715" s="174">
        <v>1.575</v>
      </c>
      <c r="I715" s="175"/>
      <c r="L715" s="171"/>
      <c r="M715" s="176"/>
      <c r="N715" s="177"/>
      <c r="O715" s="177"/>
      <c r="P715" s="177"/>
      <c r="Q715" s="177"/>
      <c r="R715" s="177"/>
      <c r="S715" s="177"/>
      <c r="T715" s="178"/>
      <c r="AT715" s="172" t="s">
        <v>170</v>
      </c>
      <c r="AU715" s="172" t="s">
        <v>90</v>
      </c>
      <c r="AV715" s="14" t="s">
        <v>80</v>
      </c>
      <c r="AW715" s="14" t="s">
        <v>33</v>
      </c>
      <c r="AX715" s="14" t="s">
        <v>72</v>
      </c>
      <c r="AY715" s="172" t="s">
        <v>154</v>
      </c>
    </row>
    <row r="716" spans="2:51" s="13" customFormat="1" ht="10.2">
      <c r="B716" s="163"/>
      <c r="D716" s="164" t="s">
        <v>170</v>
      </c>
      <c r="E716" s="165" t="s">
        <v>3</v>
      </c>
      <c r="F716" s="166" t="s">
        <v>1164</v>
      </c>
      <c r="H716" s="165" t="s">
        <v>3</v>
      </c>
      <c r="I716" s="167"/>
      <c r="L716" s="163"/>
      <c r="M716" s="168"/>
      <c r="N716" s="169"/>
      <c r="O716" s="169"/>
      <c r="P716" s="169"/>
      <c r="Q716" s="169"/>
      <c r="R716" s="169"/>
      <c r="S716" s="169"/>
      <c r="T716" s="170"/>
      <c r="AT716" s="165" t="s">
        <v>170</v>
      </c>
      <c r="AU716" s="165" t="s">
        <v>90</v>
      </c>
      <c r="AV716" s="13" t="s">
        <v>15</v>
      </c>
      <c r="AW716" s="13" t="s">
        <v>33</v>
      </c>
      <c r="AX716" s="13" t="s">
        <v>72</v>
      </c>
      <c r="AY716" s="165" t="s">
        <v>154</v>
      </c>
    </row>
    <row r="717" spans="2:51" s="14" customFormat="1" ht="10.2">
      <c r="B717" s="171"/>
      <c r="D717" s="164" t="s">
        <v>170</v>
      </c>
      <c r="E717" s="172" t="s">
        <v>3</v>
      </c>
      <c r="F717" s="173" t="s">
        <v>1165</v>
      </c>
      <c r="H717" s="174">
        <v>63.8</v>
      </c>
      <c r="I717" s="175"/>
      <c r="L717" s="171"/>
      <c r="M717" s="176"/>
      <c r="N717" s="177"/>
      <c r="O717" s="177"/>
      <c r="P717" s="177"/>
      <c r="Q717" s="177"/>
      <c r="R717" s="177"/>
      <c r="S717" s="177"/>
      <c r="T717" s="178"/>
      <c r="AT717" s="172" t="s">
        <v>170</v>
      </c>
      <c r="AU717" s="172" t="s">
        <v>90</v>
      </c>
      <c r="AV717" s="14" t="s">
        <v>80</v>
      </c>
      <c r="AW717" s="14" t="s">
        <v>33</v>
      </c>
      <c r="AX717" s="14" t="s">
        <v>72</v>
      </c>
      <c r="AY717" s="172" t="s">
        <v>154</v>
      </c>
    </row>
    <row r="718" spans="2:51" s="14" customFormat="1" ht="10.2">
      <c r="B718" s="171"/>
      <c r="D718" s="164" t="s">
        <v>170</v>
      </c>
      <c r="E718" s="172" t="s">
        <v>3</v>
      </c>
      <c r="F718" s="173" t="s">
        <v>1166</v>
      </c>
      <c r="H718" s="174">
        <v>-4.9</v>
      </c>
      <c r="I718" s="175"/>
      <c r="L718" s="171"/>
      <c r="M718" s="176"/>
      <c r="N718" s="177"/>
      <c r="O718" s="177"/>
      <c r="P718" s="177"/>
      <c r="Q718" s="177"/>
      <c r="R718" s="177"/>
      <c r="S718" s="177"/>
      <c r="T718" s="178"/>
      <c r="AT718" s="172" t="s">
        <v>170</v>
      </c>
      <c r="AU718" s="172" t="s">
        <v>90</v>
      </c>
      <c r="AV718" s="14" t="s">
        <v>80</v>
      </c>
      <c r="AW718" s="14" t="s">
        <v>33</v>
      </c>
      <c r="AX718" s="14" t="s">
        <v>72</v>
      </c>
      <c r="AY718" s="172" t="s">
        <v>154</v>
      </c>
    </row>
    <row r="719" spans="2:51" s="14" customFormat="1" ht="10.2">
      <c r="B719" s="171"/>
      <c r="D719" s="164" t="s">
        <v>170</v>
      </c>
      <c r="E719" s="172" t="s">
        <v>3</v>
      </c>
      <c r="F719" s="173" t="s">
        <v>1167</v>
      </c>
      <c r="H719" s="174">
        <v>1.3</v>
      </c>
      <c r="I719" s="175"/>
      <c r="L719" s="171"/>
      <c r="M719" s="176"/>
      <c r="N719" s="177"/>
      <c r="O719" s="177"/>
      <c r="P719" s="177"/>
      <c r="Q719" s="177"/>
      <c r="R719" s="177"/>
      <c r="S719" s="177"/>
      <c r="T719" s="178"/>
      <c r="AT719" s="172" t="s">
        <v>170</v>
      </c>
      <c r="AU719" s="172" t="s">
        <v>90</v>
      </c>
      <c r="AV719" s="14" t="s">
        <v>80</v>
      </c>
      <c r="AW719" s="14" t="s">
        <v>33</v>
      </c>
      <c r="AX719" s="14" t="s">
        <v>72</v>
      </c>
      <c r="AY719" s="172" t="s">
        <v>154</v>
      </c>
    </row>
    <row r="720" spans="2:51" s="13" customFormat="1" ht="10.2">
      <c r="B720" s="163"/>
      <c r="D720" s="164" t="s">
        <v>170</v>
      </c>
      <c r="E720" s="165" t="s">
        <v>3</v>
      </c>
      <c r="F720" s="166" t="s">
        <v>1168</v>
      </c>
      <c r="H720" s="165" t="s">
        <v>3</v>
      </c>
      <c r="I720" s="167"/>
      <c r="L720" s="163"/>
      <c r="M720" s="168"/>
      <c r="N720" s="169"/>
      <c r="O720" s="169"/>
      <c r="P720" s="169"/>
      <c r="Q720" s="169"/>
      <c r="R720" s="169"/>
      <c r="S720" s="169"/>
      <c r="T720" s="170"/>
      <c r="AT720" s="165" t="s">
        <v>170</v>
      </c>
      <c r="AU720" s="165" t="s">
        <v>90</v>
      </c>
      <c r="AV720" s="13" t="s">
        <v>15</v>
      </c>
      <c r="AW720" s="13" t="s">
        <v>33</v>
      </c>
      <c r="AX720" s="13" t="s">
        <v>72</v>
      </c>
      <c r="AY720" s="165" t="s">
        <v>154</v>
      </c>
    </row>
    <row r="721" spans="2:51" s="14" customFormat="1" ht="10.2">
      <c r="B721" s="171"/>
      <c r="D721" s="164" t="s">
        <v>170</v>
      </c>
      <c r="E721" s="172" t="s">
        <v>3</v>
      </c>
      <c r="F721" s="173" t="s">
        <v>1169</v>
      </c>
      <c r="H721" s="174">
        <v>124.41</v>
      </c>
      <c r="I721" s="175"/>
      <c r="L721" s="171"/>
      <c r="M721" s="176"/>
      <c r="N721" s="177"/>
      <c r="O721" s="177"/>
      <c r="P721" s="177"/>
      <c r="Q721" s="177"/>
      <c r="R721" s="177"/>
      <c r="S721" s="177"/>
      <c r="T721" s="178"/>
      <c r="AT721" s="172" t="s">
        <v>170</v>
      </c>
      <c r="AU721" s="172" t="s">
        <v>90</v>
      </c>
      <c r="AV721" s="14" t="s">
        <v>80</v>
      </c>
      <c r="AW721" s="14" t="s">
        <v>33</v>
      </c>
      <c r="AX721" s="14" t="s">
        <v>72</v>
      </c>
      <c r="AY721" s="172" t="s">
        <v>154</v>
      </c>
    </row>
    <row r="722" spans="2:51" s="14" customFormat="1" ht="10.2">
      <c r="B722" s="171"/>
      <c r="D722" s="164" t="s">
        <v>170</v>
      </c>
      <c r="E722" s="172" t="s">
        <v>3</v>
      </c>
      <c r="F722" s="173" t="s">
        <v>1170</v>
      </c>
      <c r="H722" s="174">
        <v>-19.4</v>
      </c>
      <c r="I722" s="175"/>
      <c r="L722" s="171"/>
      <c r="M722" s="176"/>
      <c r="N722" s="177"/>
      <c r="O722" s="177"/>
      <c r="P722" s="177"/>
      <c r="Q722" s="177"/>
      <c r="R722" s="177"/>
      <c r="S722" s="177"/>
      <c r="T722" s="178"/>
      <c r="AT722" s="172" t="s">
        <v>170</v>
      </c>
      <c r="AU722" s="172" t="s">
        <v>90</v>
      </c>
      <c r="AV722" s="14" t="s">
        <v>80</v>
      </c>
      <c r="AW722" s="14" t="s">
        <v>33</v>
      </c>
      <c r="AX722" s="14" t="s">
        <v>72</v>
      </c>
      <c r="AY722" s="172" t="s">
        <v>154</v>
      </c>
    </row>
    <row r="723" spans="2:51" s="13" customFormat="1" ht="10.2">
      <c r="B723" s="163"/>
      <c r="D723" s="164" t="s">
        <v>170</v>
      </c>
      <c r="E723" s="165" t="s">
        <v>3</v>
      </c>
      <c r="F723" s="166" t="s">
        <v>1171</v>
      </c>
      <c r="H723" s="165" t="s">
        <v>3</v>
      </c>
      <c r="I723" s="167"/>
      <c r="L723" s="163"/>
      <c r="M723" s="168"/>
      <c r="N723" s="169"/>
      <c r="O723" s="169"/>
      <c r="P723" s="169"/>
      <c r="Q723" s="169"/>
      <c r="R723" s="169"/>
      <c r="S723" s="169"/>
      <c r="T723" s="170"/>
      <c r="AT723" s="165" t="s">
        <v>170</v>
      </c>
      <c r="AU723" s="165" t="s">
        <v>90</v>
      </c>
      <c r="AV723" s="13" t="s">
        <v>15</v>
      </c>
      <c r="AW723" s="13" t="s">
        <v>33</v>
      </c>
      <c r="AX723" s="13" t="s">
        <v>72</v>
      </c>
      <c r="AY723" s="165" t="s">
        <v>154</v>
      </c>
    </row>
    <row r="724" spans="2:51" s="14" customFormat="1" ht="10.2">
      <c r="B724" s="171"/>
      <c r="D724" s="164" t="s">
        <v>170</v>
      </c>
      <c r="E724" s="172" t="s">
        <v>3</v>
      </c>
      <c r="F724" s="173" t="s">
        <v>1172</v>
      </c>
      <c r="H724" s="174">
        <v>32.19</v>
      </c>
      <c r="I724" s="175"/>
      <c r="L724" s="171"/>
      <c r="M724" s="176"/>
      <c r="N724" s="177"/>
      <c r="O724" s="177"/>
      <c r="P724" s="177"/>
      <c r="Q724" s="177"/>
      <c r="R724" s="177"/>
      <c r="S724" s="177"/>
      <c r="T724" s="178"/>
      <c r="AT724" s="172" t="s">
        <v>170</v>
      </c>
      <c r="AU724" s="172" t="s">
        <v>90</v>
      </c>
      <c r="AV724" s="14" t="s">
        <v>80</v>
      </c>
      <c r="AW724" s="14" t="s">
        <v>33</v>
      </c>
      <c r="AX724" s="14" t="s">
        <v>72</v>
      </c>
      <c r="AY724" s="172" t="s">
        <v>154</v>
      </c>
    </row>
    <row r="725" spans="2:51" s="14" customFormat="1" ht="10.2">
      <c r="B725" s="171"/>
      <c r="D725" s="164" t="s">
        <v>170</v>
      </c>
      <c r="E725" s="172" t="s">
        <v>3</v>
      </c>
      <c r="F725" s="173" t="s">
        <v>1173</v>
      </c>
      <c r="H725" s="174">
        <v>-4.2</v>
      </c>
      <c r="I725" s="175"/>
      <c r="L725" s="171"/>
      <c r="M725" s="176"/>
      <c r="N725" s="177"/>
      <c r="O725" s="177"/>
      <c r="P725" s="177"/>
      <c r="Q725" s="177"/>
      <c r="R725" s="177"/>
      <c r="S725" s="177"/>
      <c r="T725" s="178"/>
      <c r="AT725" s="172" t="s">
        <v>170</v>
      </c>
      <c r="AU725" s="172" t="s">
        <v>90</v>
      </c>
      <c r="AV725" s="14" t="s">
        <v>80</v>
      </c>
      <c r="AW725" s="14" t="s">
        <v>33</v>
      </c>
      <c r="AX725" s="14" t="s">
        <v>72</v>
      </c>
      <c r="AY725" s="172" t="s">
        <v>154</v>
      </c>
    </row>
    <row r="726" spans="2:51" s="13" customFormat="1" ht="10.2">
      <c r="B726" s="163"/>
      <c r="D726" s="164" t="s">
        <v>170</v>
      </c>
      <c r="E726" s="165" t="s">
        <v>3</v>
      </c>
      <c r="F726" s="166" t="s">
        <v>1174</v>
      </c>
      <c r="H726" s="165" t="s">
        <v>3</v>
      </c>
      <c r="I726" s="167"/>
      <c r="L726" s="163"/>
      <c r="M726" s="168"/>
      <c r="N726" s="169"/>
      <c r="O726" s="169"/>
      <c r="P726" s="169"/>
      <c r="Q726" s="169"/>
      <c r="R726" s="169"/>
      <c r="S726" s="169"/>
      <c r="T726" s="170"/>
      <c r="AT726" s="165" t="s">
        <v>170</v>
      </c>
      <c r="AU726" s="165" t="s">
        <v>90</v>
      </c>
      <c r="AV726" s="13" t="s">
        <v>15</v>
      </c>
      <c r="AW726" s="13" t="s">
        <v>33</v>
      </c>
      <c r="AX726" s="13" t="s">
        <v>72</v>
      </c>
      <c r="AY726" s="165" t="s">
        <v>154</v>
      </c>
    </row>
    <row r="727" spans="2:51" s="14" customFormat="1" ht="10.2">
      <c r="B727" s="171"/>
      <c r="D727" s="164" t="s">
        <v>170</v>
      </c>
      <c r="E727" s="172" t="s">
        <v>3</v>
      </c>
      <c r="F727" s="173" t="s">
        <v>1175</v>
      </c>
      <c r="H727" s="174">
        <v>29</v>
      </c>
      <c r="I727" s="175"/>
      <c r="L727" s="171"/>
      <c r="M727" s="176"/>
      <c r="N727" s="177"/>
      <c r="O727" s="177"/>
      <c r="P727" s="177"/>
      <c r="Q727" s="177"/>
      <c r="R727" s="177"/>
      <c r="S727" s="177"/>
      <c r="T727" s="178"/>
      <c r="AT727" s="172" t="s">
        <v>170</v>
      </c>
      <c r="AU727" s="172" t="s">
        <v>90</v>
      </c>
      <c r="AV727" s="14" t="s">
        <v>80</v>
      </c>
      <c r="AW727" s="14" t="s">
        <v>33</v>
      </c>
      <c r="AX727" s="14" t="s">
        <v>72</v>
      </c>
      <c r="AY727" s="172" t="s">
        <v>154</v>
      </c>
    </row>
    <row r="728" spans="2:51" s="14" customFormat="1" ht="10.2">
      <c r="B728" s="171"/>
      <c r="D728" s="164" t="s">
        <v>170</v>
      </c>
      <c r="E728" s="172" t="s">
        <v>3</v>
      </c>
      <c r="F728" s="173" t="s">
        <v>754</v>
      </c>
      <c r="H728" s="174">
        <v>-1.4</v>
      </c>
      <c r="I728" s="175"/>
      <c r="L728" s="171"/>
      <c r="M728" s="176"/>
      <c r="N728" s="177"/>
      <c r="O728" s="177"/>
      <c r="P728" s="177"/>
      <c r="Q728" s="177"/>
      <c r="R728" s="177"/>
      <c r="S728" s="177"/>
      <c r="T728" s="178"/>
      <c r="AT728" s="172" t="s">
        <v>170</v>
      </c>
      <c r="AU728" s="172" t="s">
        <v>90</v>
      </c>
      <c r="AV728" s="14" t="s">
        <v>80</v>
      </c>
      <c r="AW728" s="14" t="s">
        <v>33</v>
      </c>
      <c r="AX728" s="14" t="s">
        <v>72</v>
      </c>
      <c r="AY728" s="172" t="s">
        <v>154</v>
      </c>
    </row>
    <row r="729" spans="2:51" s="13" customFormat="1" ht="10.2">
      <c r="B729" s="163"/>
      <c r="D729" s="164" t="s">
        <v>170</v>
      </c>
      <c r="E729" s="165" t="s">
        <v>3</v>
      </c>
      <c r="F729" s="166" t="s">
        <v>1176</v>
      </c>
      <c r="H729" s="165" t="s">
        <v>3</v>
      </c>
      <c r="I729" s="167"/>
      <c r="L729" s="163"/>
      <c r="M729" s="168"/>
      <c r="N729" s="169"/>
      <c r="O729" s="169"/>
      <c r="P729" s="169"/>
      <c r="Q729" s="169"/>
      <c r="R729" s="169"/>
      <c r="S729" s="169"/>
      <c r="T729" s="170"/>
      <c r="AT729" s="165" t="s">
        <v>170</v>
      </c>
      <c r="AU729" s="165" t="s">
        <v>90</v>
      </c>
      <c r="AV729" s="13" t="s">
        <v>15</v>
      </c>
      <c r="AW729" s="13" t="s">
        <v>33</v>
      </c>
      <c r="AX729" s="13" t="s">
        <v>72</v>
      </c>
      <c r="AY729" s="165" t="s">
        <v>154</v>
      </c>
    </row>
    <row r="730" spans="2:51" s="14" customFormat="1" ht="10.2">
      <c r="B730" s="171"/>
      <c r="D730" s="164" t="s">
        <v>170</v>
      </c>
      <c r="E730" s="172" t="s">
        <v>3</v>
      </c>
      <c r="F730" s="173" t="s">
        <v>1177</v>
      </c>
      <c r="H730" s="174">
        <v>32.77</v>
      </c>
      <c r="I730" s="175"/>
      <c r="L730" s="171"/>
      <c r="M730" s="176"/>
      <c r="N730" s="177"/>
      <c r="O730" s="177"/>
      <c r="P730" s="177"/>
      <c r="Q730" s="177"/>
      <c r="R730" s="177"/>
      <c r="S730" s="177"/>
      <c r="T730" s="178"/>
      <c r="AT730" s="172" t="s">
        <v>170</v>
      </c>
      <c r="AU730" s="172" t="s">
        <v>90</v>
      </c>
      <c r="AV730" s="14" t="s">
        <v>80</v>
      </c>
      <c r="AW730" s="14" t="s">
        <v>33</v>
      </c>
      <c r="AX730" s="14" t="s">
        <v>72</v>
      </c>
      <c r="AY730" s="172" t="s">
        <v>154</v>
      </c>
    </row>
    <row r="731" spans="2:51" s="14" customFormat="1" ht="10.2">
      <c r="B731" s="171"/>
      <c r="D731" s="164" t="s">
        <v>170</v>
      </c>
      <c r="E731" s="172" t="s">
        <v>3</v>
      </c>
      <c r="F731" s="173" t="s">
        <v>1173</v>
      </c>
      <c r="H731" s="174">
        <v>-4.2</v>
      </c>
      <c r="I731" s="175"/>
      <c r="L731" s="171"/>
      <c r="M731" s="176"/>
      <c r="N731" s="177"/>
      <c r="O731" s="177"/>
      <c r="P731" s="177"/>
      <c r="Q731" s="177"/>
      <c r="R731" s="177"/>
      <c r="S731" s="177"/>
      <c r="T731" s="178"/>
      <c r="AT731" s="172" t="s">
        <v>170</v>
      </c>
      <c r="AU731" s="172" t="s">
        <v>90</v>
      </c>
      <c r="AV731" s="14" t="s">
        <v>80</v>
      </c>
      <c r="AW731" s="14" t="s">
        <v>33</v>
      </c>
      <c r="AX731" s="14" t="s">
        <v>72</v>
      </c>
      <c r="AY731" s="172" t="s">
        <v>154</v>
      </c>
    </row>
    <row r="732" spans="2:51" s="13" customFormat="1" ht="10.2">
      <c r="B732" s="163"/>
      <c r="D732" s="164" t="s">
        <v>170</v>
      </c>
      <c r="E732" s="165" t="s">
        <v>3</v>
      </c>
      <c r="F732" s="166" t="s">
        <v>1178</v>
      </c>
      <c r="H732" s="165" t="s">
        <v>3</v>
      </c>
      <c r="I732" s="167"/>
      <c r="L732" s="163"/>
      <c r="M732" s="168"/>
      <c r="N732" s="169"/>
      <c r="O732" s="169"/>
      <c r="P732" s="169"/>
      <c r="Q732" s="169"/>
      <c r="R732" s="169"/>
      <c r="S732" s="169"/>
      <c r="T732" s="170"/>
      <c r="AT732" s="165" t="s">
        <v>170</v>
      </c>
      <c r="AU732" s="165" t="s">
        <v>90</v>
      </c>
      <c r="AV732" s="13" t="s">
        <v>15</v>
      </c>
      <c r="AW732" s="13" t="s">
        <v>33</v>
      </c>
      <c r="AX732" s="13" t="s">
        <v>72</v>
      </c>
      <c r="AY732" s="165" t="s">
        <v>154</v>
      </c>
    </row>
    <row r="733" spans="2:51" s="14" customFormat="1" ht="10.2">
      <c r="B733" s="171"/>
      <c r="D733" s="164" t="s">
        <v>170</v>
      </c>
      <c r="E733" s="172" t="s">
        <v>3</v>
      </c>
      <c r="F733" s="173" t="s">
        <v>1179</v>
      </c>
      <c r="H733" s="174">
        <v>22.33</v>
      </c>
      <c r="I733" s="175"/>
      <c r="L733" s="171"/>
      <c r="M733" s="176"/>
      <c r="N733" s="177"/>
      <c r="O733" s="177"/>
      <c r="P733" s="177"/>
      <c r="Q733" s="177"/>
      <c r="R733" s="177"/>
      <c r="S733" s="177"/>
      <c r="T733" s="178"/>
      <c r="AT733" s="172" t="s">
        <v>170</v>
      </c>
      <c r="AU733" s="172" t="s">
        <v>90</v>
      </c>
      <c r="AV733" s="14" t="s">
        <v>80</v>
      </c>
      <c r="AW733" s="14" t="s">
        <v>33</v>
      </c>
      <c r="AX733" s="14" t="s">
        <v>72</v>
      </c>
      <c r="AY733" s="172" t="s">
        <v>154</v>
      </c>
    </row>
    <row r="734" spans="2:51" s="14" customFormat="1" ht="10.2">
      <c r="B734" s="171"/>
      <c r="D734" s="164" t="s">
        <v>170</v>
      </c>
      <c r="E734" s="172" t="s">
        <v>3</v>
      </c>
      <c r="F734" s="173" t="s">
        <v>754</v>
      </c>
      <c r="H734" s="174">
        <v>-1.4</v>
      </c>
      <c r="I734" s="175"/>
      <c r="L734" s="171"/>
      <c r="M734" s="176"/>
      <c r="N734" s="177"/>
      <c r="O734" s="177"/>
      <c r="P734" s="177"/>
      <c r="Q734" s="177"/>
      <c r="R734" s="177"/>
      <c r="S734" s="177"/>
      <c r="T734" s="178"/>
      <c r="AT734" s="172" t="s">
        <v>170</v>
      </c>
      <c r="AU734" s="172" t="s">
        <v>90</v>
      </c>
      <c r="AV734" s="14" t="s">
        <v>80</v>
      </c>
      <c r="AW734" s="14" t="s">
        <v>33</v>
      </c>
      <c r="AX734" s="14" t="s">
        <v>72</v>
      </c>
      <c r="AY734" s="172" t="s">
        <v>154</v>
      </c>
    </row>
    <row r="735" spans="2:51" s="13" customFormat="1" ht="10.2">
      <c r="B735" s="163"/>
      <c r="D735" s="164" t="s">
        <v>170</v>
      </c>
      <c r="E735" s="165" t="s">
        <v>3</v>
      </c>
      <c r="F735" s="166" t="s">
        <v>1180</v>
      </c>
      <c r="H735" s="165" t="s">
        <v>3</v>
      </c>
      <c r="I735" s="167"/>
      <c r="L735" s="163"/>
      <c r="M735" s="168"/>
      <c r="N735" s="169"/>
      <c r="O735" s="169"/>
      <c r="P735" s="169"/>
      <c r="Q735" s="169"/>
      <c r="R735" s="169"/>
      <c r="S735" s="169"/>
      <c r="T735" s="170"/>
      <c r="AT735" s="165" t="s">
        <v>170</v>
      </c>
      <c r="AU735" s="165" t="s">
        <v>90</v>
      </c>
      <c r="AV735" s="13" t="s">
        <v>15</v>
      </c>
      <c r="AW735" s="13" t="s">
        <v>33</v>
      </c>
      <c r="AX735" s="13" t="s">
        <v>72</v>
      </c>
      <c r="AY735" s="165" t="s">
        <v>154</v>
      </c>
    </row>
    <row r="736" spans="2:51" s="14" customFormat="1" ht="10.2">
      <c r="B736" s="171"/>
      <c r="D736" s="164" t="s">
        <v>170</v>
      </c>
      <c r="E736" s="172" t="s">
        <v>3</v>
      </c>
      <c r="F736" s="173" t="s">
        <v>1181</v>
      </c>
      <c r="H736" s="174">
        <v>45.53</v>
      </c>
      <c r="I736" s="175"/>
      <c r="L736" s="171"/>
      <c r="M736" s="176"/>
      <c r="N736" s="177"/>
      <c r="O736" s="177"/>
      <c r="P736" s="177"/>
      <c r="Q736" s="177"/>
      <c r="R736" s="177"/>
      <c r="S736" s="177"/>
      <c r="T736" s="178"/>
      <c r="AT736" s="172" t="s">
        <v>170</v>
      </c>
      <c r="AU736" s="172" t="s">
        <v>90</v>
      </c>
      <c r="AV736" s="14" t="s">
        <v>80</v>
      </c>
      <c r="AW736" s="14" t="s">
        <v>33</v>
      </c>
      <c r="AX736" s="14" t="s">
        <v>72</v>
      </c>
      <c r="AY736" s="172" t="s">
        <v>154</v>
      </c>
    </row>
    <row r="737" spans="2:51" s="14" customFormat="1" ht="10.2">
      <c r="B737" s="171"/>
      <c r="D737" s="164" t="s">
        <v>170</v>
      </c>
      <c r="E737" s="172" t="s">
        <v>3</v>
      </c>
      <c r="F737" s="173" t="s">
        <v>602</v>
      </c>
      <c r="H737" s="174">
        <v>-1.6</v>
      </c>
      <c r="I737" s="175"/>
      <c r="L737" s="171"/>
      <c r="M737" s="176"/>
      <c r="N737" s="177"/>
      <c r="O737" s="177"/>
      <c r="P737" s="177"/>
      <c r="Q737" s="177"/>
      <c r="R737" s="177"/>
      <c r="S737" s="177"/>
      <c r="T737" s="178"/>
      <c r="AT737" s="172" t="s">
        <v>170</v>
      </c>
      <c r="AU737" s="172" t="s">
        <v>90</v>
      </c>
      <c r="AV737" s="14" t="s">
        <v>80</v>
      </c>
      <c r="AW737" s="14" t="s">
        <v>33</v>
      </c>
      <c r="AX737" s="14" t="s">
        <v>72</v>
      </c>
      <c r="AY737" s="172" t="s">
        <v>154</v>
      </c>
    </row>
    <row r="738" spans="2:51" s="13" customFormat="1" ht="10.2">
      <c r="B738" s="163"/>
      <c r="D738" s="164" t="s">
        <v>170</v>
      </c>
      <c r="E738" s="165" t="s">
        <v>3</v>
      </c>
      <c r="F738" s="166" t="s">
        <v>1182</v>
      </c>
      <c r="H738" s="165" t="s">
        <v>3</v>
      </c>
      <c r="I738" s="167"/>
      <c r="L738" s="163"/>
      <c r="M738" s="168"/>
      <c r="N738" s="169"/>
      <c r="O738" s="169"/>
      <c r="P738" s="169"/>
      <c r="Q738" s="169"/>
      <c r="R738" s="169"/>
      <c r="S738" s="169"/>
      <c r="T738" s="170"/>
      <c r="AT738" s="165" t="s">
        <v>170</v>
      </c>
      <c r="AU738" s="165" t="s">
        <v>90</v>
      </c>
      <c r="AV738" s="13" t="s">
        <v>15</v>
      </c>
      <c r="AW738" s="13" t="s">
        <v>33</v>
      </c>
      <c r="AX738" s="13" t="s">
        <v>72</v>
      </c>
      <c r="AY738" s="165" t="s">
        <v>154</v>
      </c>
    </row>
    <row r="739" spans="2:51" s="14" customFormat="1" ht="10.2">
      <c r="B739" s="171"/>
      <c r="D739" s="164" t="s">
        <v>170</v>
      </c>
      <c r="E739" s="172" t="s">
        <v>3</v>
      </c>
      <c r="F739" s="173" t="s">
        <v>1183</v>
      </c>
      <c r="H739" s="174">
        <v>58</v>
      </c>
      <c r="I739" s="175"/>
      <c r="L739" s="171"/>
      <c r="M739" s="176"/>
      <c r="N739" s="177"/>
      <c r="O739" s="177"/>
      <c r="P739" s="177"/>
      <c r="Q739" s="177"/>
      <c r="R739" s="177"/>
      <c r="S739" s="177"/>
      <c r="T739" s="178"/>
      <c r="AT739" s="172" t="s">
        <v>170</v>
      </c>
      <c r="AU739" s="172" t="s">
        <v>90</v>
      </c>
      <c r="AV739" s="14" t="s">
        <v>80</v>
      </c>
      <c r="AW739" s="14" t="s">
        <v>33</v>
      </c>
      <c r="AX739" s="14" t="s">
        <v>72</v>
      </c>
      <c r="AY739" s="172" t="s">
        <v>154</v>
      </c>
    </row>
    <row r="740" spans="2:51" s="14" customFormat="1" ht="10.2">
      <c r="B740" s="171"/>
      <c r="D740" s="164" t="s">
        <v>170</v>
      </c>
      <c r="E740" s="172" t="s">
        <v>3</v>
      </c>
      <c r="F740" s="173" t="s">
        <v>1184</v>
      </c>
      <c r="H740" s="174">
        <v>-4.4</v>
      </c>
      <c r="I740" s="175"/>
      <c r="L740" s="171"/>
      <c r="M740" s="176"/>
      <c r="N740" s="177"/>
      <c r="O740" s="177"/>
      <c r="P740" s="177"/>
      <c r="Q740" s="177"/>
      <c r="R740" s="177"/>
      <c r="S740" s="177"/>
      <c r="T740" s="178"/>
      <c r="AT740" s="172" t="s">
        <v>170</v>
      </c>
      <c r="AU740" s="172" t="s">
        <v>90</v>
      </c>
      <c r="AV740" s="14" t="s">
        <v>80</v>
      </c>
      <c r="AW740" s="14" t="s">
        <v>33</v>
      </c>
      <c r="AX740" s="14" t="s">
        <v>72</v>
      </c>
      <c r="AY740" s="172" t="s">
        <v>154</v>
      </c>
    </row>
    <row r="741" spans="2:51" s="13" customFormat="1" ht="10.2">
      <c r="B741" s="163"/>
      <c r="D741" s="164" t="s">
        <v>170</v>
      </c>
      <c r="E741" s="165" t="s">
        <v>3</v>
      </c>
      <c r="F741" s="166" t="s">
        <v>1185</v>
      </c>
      <c r="H741" s="165" t="s">
        <v>3</v>
      </c>
      <c r="I741" s="167"/>
      <c r="L741" s="163"/>
      <c r="M741" s="168"/>
      <c r="N741" s="169"/>
      <c r="O741" s="169"/>
      <c r="P741" s="169"/>
      <c r="Q741" s="169"/>
      <c r="R741" s="169"/>
      <c r="S741" s="169"/>
      <c r="T741" s="170"/>
      <c r="AT741" s="165" t="s">
        <v>170</v>
      </c>
      <c r="AU741" s="165" t="s">
        <v>90</v>
      </c>
      <c r="AV741" s="13" t="s">
        <v>15</v>
      </c>
      <c r="AW741" s="13" t="s">
        <v>33</v>
      </c>
      <c r="AX741" s="13" t="s">
        <v>72</v>
      </c>
      <c r="AY741" s="165" t="s">
        <v>154</v>
      </c>
    </row>
    <row r="742" spans="2:51" s="14" customFormat="1" ht="10.2">
      <c r="B742" s="171"/>
      <c r="D742" s="164" t="s">
        <v>170</v>
      </c>
      <c r="E742" s="172" t="s">
        <v>3</v>
      </c>
      <c r="F742" s="173" t="s">
        <v>1186</v>
      </c>
      <c r="H742" s="174">
        <v>62.93</v>
      </c>
      <c r="I742" s="175"/>
      <c r="L742" s="171"/>
      <c r="M742" s="176"/>
      <c r="N742" s="177"/>
      <c r="O742" s="177"/>
      <c r="P742" s="177"/>
      <c r="Q742" s="177"/>
      <c r="R742" s="177"/>
      <c r="S742" s="177"/>
      <c r="T742" s="178"/>
      <c r="AT742" s="172" t="s">
        <v>170</v>
      </c>
      <c r="AU742" s="172" t="s">
        <v>90</v>
      </c>
      <c r="AV742" s="14" t="s">
        <v>80</v>
      </c>
      <c r="AW742" s="14" t="s">
        <v>33</v>
      </c>
      <c r="AX742" s="14" t="s">
        <v>72</v>
      </c>
      <c r="AY742" s="172" t="s">
        <v>154</v>
      </c>
    </row>
    <row r="743" spans="2:51" s="14" customFormat="1" ht="10.2">
      <c r="B743" s="171"/>
      <c r="D743" s="164" t="s">
        <v>170</v>
      </c>
      <c r="E743" s="172" t="s">
        <v>3</v>
      </c>
      <c r="F743" s="173" t="s">
        <v>1184</v>
      </c>
      <c r="H743" s="174">
        <v>-4.4</v>
      </c>
      <c r="I743" s="175"/>
      <c r="L743" s="171"/>
      <c r="M743" s="176"/>
      <c r="N743" s="177"/>
      <c r="O743" s="177"/>
      <c r="P743" s="177"/>
      <c r="Q743" s="177"/>
      <c r="R743" s="177"/>
      <c r="S743" s="177"/>
      <c r="T743" s="178"/>
      <c r="AT743" s="172" t="s">
        <v>170</v>
      </c>
      <c r="AU743" s="172" t="s">
        <v>90</v>
      </c>
      <c r="AV743" s="14" t="s">
        <v>80</v>
      </c>
      <c r="AW743" s="14" t="s">
        <v>33</v>
      </c>
      <c r="AX743" s="14" t="s">
        <v>72</v>
      </c>
      <c r="AY743" s="172" t="s">
        <v>154</v>
      </c>
    </row>
    <row r="744" spans="2:51" s="13" customFormat="1" ht="10.2">
      <c r="B744" s="163"/>
      <c r="D744" s="164" t="s">
        <v>170</v>
      </c>
      <c r="E744" s="165" t="s">
        <v>3</v>
      </c>
      <c r="F744" s="166" t="s">
        <v>1187</v>
      </c>
      <c r="H744" s="165" t="s">
        <v>3</v>
      </c>
      <c r="I744" s="167"/>
      <c r="L744" s="163"/>
      <c r="M744" s="168"/>
      <c r="N744" s="169"/>
      <c r="O744" s="169"/>
      <c r="P744" s="169"/>
      <c r="Q744" s="169"/>
      <c r="R744" s="169"/>
      <c r="S744" s="169"/>
      <c r="T744" s="170"/>
      <c r="AT744" s="165" t="s">
        <v>170</v>
      </c>
      <c r="AU744" s="165" t="s">
        <v>90</v>
      </c>
      <c r="AV744" s="13" t="s">
        <v>15</v>
      </c>
      <c r="AW744" s="13" t="s">
        <v>33</v>
      </c>
      <c r="AX744" s="13" t="s">
        <v>72</v>
      </c>
      <c r="AY744" s="165" t="s">
        <v>154</v>
      </c>
    </row>
    <row r="745" spans="2:51" s="14" customFormat="1" ht="10.2">
      <c r="B745" s="171"/>
      <c r="D745" s="164" t="s">
        <v>170</v>
      </c>
      <c r="E745" s="172" t="s">
        <v>3</v>
      </c>
      <c r="F745" s="173" t="s">
        <v>1188</v>
      </c>
      <c r="H745" s="174">
        <v>70.18</v>
      </c>
      <c r="I745" s="175"/>
      <c r="L745" s="171"/>
      <c r="M745" s="176"/>
      <c r="N745" s="177"/>
      <c r="O745" s="177"/>
      <c r="P745" s="177"/>
      <c r="Q745" s="177"/>
      <c r="R745" s="177"/>
      <c r="S745" s="177"/>
      <c r="T745" s="178"/>
      <c r="AT745" s="172" t="s">
        <v>170</v>
      </c>
      <c r="AU745" s="172" t="s">
        <v>90</v>
      </c>
      <c r="AV745" s="14" t="s">
        <v>80</v>
      </c>
      <c r="AW745" s="14" t="s">
        <v>33</v>
      </c>
      <c r="AX745" s="14" t="s">
        <v>72</v>
      </c>
      <c r="AY745" s="172" t="s">
        <v>154</v>
      </c>
    </row>
    <row r="746" spans="2:51" s="14" customFormat="1" ht="10.2">
      <c r="B746" s="171"/>
      <c r="D746" s="164" t="s">
        <v>170</v>
      </c>
      <c r="E746" s="172" t="s">
        <v>3</v>
      </c>
      <c r="F746" s="173" t="s">
        <v>1189</v>
      </c>
      <c r="H746" s="174">
        <v>-13.125</v>
      </c>
      <c r="I746" s="175"/>
      <c r="L746" s="171"/>
      <c r="M746" s="176"/>
      <c r="N746" s="177"/>
      <c r="O746" s="177"/>
      <c r="P746" s="177"/>
      <c r="Q746" s="177"/>
      <c r="R746" s="177"/>
      <c r="S746" s="177"/>
      <c r="T746" s="178"/>
      <c r="AT746" s="172" t="s">
        <v>170</v>
      </c>
      <c r="AU746" s="172" t="s">
        <v>90</v>
      </c>
      <c r="AV746" s="14" t="s">
        <v>80</v>
      </c>
      <c r="AW746" s="14" t="s">
        <v>33</v>
      </c>
      <c r="AX746" s="14" t="s">
        <v>72</v>
      </c>
      <c r="AY746" s="172" t="s">
        <v>154</v>
      </c>
    </row>
    <row r="747" spans="2:51" s="14" customFormat="1" ht="10.2">
      <c r="B747" s="171"/>
      <c r="D747" s="164" t="s">
        <v>170</v>
      </c>
      <c r="E747" s="172" t="s">
        <v>3</v>
      </c>
      <c r="F747" s="173" t="s">
        <v>1190</v>
      </c>
      <c r="H747" s="174">
        <v>2.613</v>
      </c>
      <c r="I747" s="175"/>
      <c r="L747" s="171"/>
      <c r="M747" s="176"/>
      <c r="N747" s="177"/>
      <c r="O747" s="177"/>
      <c r="P747" s="177"/>
      <c r="Q747" s="177"/>
      <c r="R747" s="177"/>
      <c r="S747" s="177"/>
      <c r="T747" s="178"/>
      <c r="AT747" s="172" t="s">
        <v>170</v>
      </c>
      <c r="AU747" s="172" t="s">
        <v>90</v>
      </c>
      <c r="AV747" s="14" t="s">
        <v>80</v>
      </c>
      <c r="AW747" s="14" t="s">
        <v>33</v>
      </c>
      <c r="AX747" s="14" t="s">
        <v>72</v>
      </c>
      <c r="AY747" s="172" t="s">
        <v>154</v>
      </c>
    </row>
    <row r="748" spans="2:51" s="13" customFormat="1" ht="10.2">
      <c r="B748" s="163"/>
      <c r="D748" s="164" t="s">
        <v>170</v>
      </c>
      <c r="E748" s="165" t="s">
        <v>3</v>
      </c>
      <c r="F748" s="166" t="s">
        <v>1191</v>
      </c>
      <c r="H748" s="165" t="s">
        <v>3</v>
      </c>
      <c r="I748" s="167"/>
      <c r="L748" s="163"/>
      <c r="M748" s="168"/>
      <c r="N748" s="169"/>
      <c r="O748" s="169"/>
      <c r="P748" s="169"/>
      <c r="Q748" s="169"/>
      <c r="R748" s="169"/>
      <c r="S748" s="169"/>
      <c r="T748" s="170"/>
      <c r="AT748" s="165" t="s">
        <v>170</v>
      </c>
      <c r="AU748" s="165" t="s">
        <v>90</v>
      </c>
      <c r="AV748" s="13" t="s">
        <v>15</v>
      </c>
      <c r="AW748" s="13" t="s">
        <v>33</v>
      </c>
      <c r="AX748" s="13" t="s">
        <v>72</v>
      </c>
      <c r="AY748" s="165" t="s">
        <v>154</v>
      </c>
    </row>
    <row r="749" spans="2:51" s="14" customFormat="1" ht="10.2">
      <c r="B749" s="171"/>
      <c r="D749" s="164" t="s">
        <v>170</v>
      </c>
      <c r="E749" s="172" t="s">
        <v>3</v>
      </c>
      <c r="F749" s="173" t="s">
        <v>1192</v>
      </c>
      <c r="H749" s="174">
        <v>148.19</v>
      </c>
      <c r="I749" s="175"/>
      <c r="L749" s="171"/>
      <c r="M749" s="176"/>
      <c r="N749" s="177"/>
      <c r="O749" s="177"/>
      <c r="P749" s="177"/>
      <c r="Q749" s="177"/>
      <c r="R749" s="177"/>
      <c r="S749" s="177"/>
      <c r="T749" s="178"/>
      <c r="AT749" s="172" t="s">
        <v>170</v>
      </c>
      <c r="AU749" s="172" t="s">
        <v>90</v>
      </c>
      <c r="AV749" s="14" t="s">
        <v>80</v>
      </c>
      <c r="AW749" s="14" t="s">
        <v>33</v>
      </c>
      <c r="AX749" s="14" t="s">
        <v>72</v>
      </c>
      <c r="AY749" s="172" t="s">
        <v>154</v>
      </c>
    </row>
    <row r="750" spans="2:51" s="14" customFormat="1" ht="10.2">
      <c r="B750" s="171"/>
      <c r="D750" s="164" t="s">
        <v>170</v>
      </c>
      <c r="E750" s="172" t="s">
        <v>3</v>
      </c>
      <c r="F750" s="173" t="s">
        <v>599</v>
      </c>
      <c r="H750" s="174">
        <v>-2.2</v>
      </c>
      <c r="I750" s="175"/>
      <c r="L750" s="171"/>
      <c r="M750" s="176"/>
      <c r="N750" s="177"/>
      <c r="O750" s="177"/>
      <c r="P750" s="177"/>
      <c r="Q750" s="177"/>
      <c r="R750" s="177"/>
      <c r="S750" s="177"/>
      <c r="T750" s="178"/>
      <c r="AT750" s="172" t="s">
        <v>170</v>
      </c>
      <c r="AU750" s="172" t="s">
        <v>90</v>
      </c>
      <c r="AV750" s="14" t="s">
        <v>80</v>
      </c>
      <c r="AW750" s="14" t="s">
        <v>33</v>
      </c>
      <c r="AX750" s="14" t="s">
        <v>72</v>
      </c>
      <c r="AY750" s="172" t="s">
        <v>154</v>
      </c>
    </row>
    <row r="751" spans="2:51" s="13" customFormat="1" ht="10.2">
      <c r="B751" s="163"/>
      <c r="D751" s="164" t="s">
        <v>170</v>
      </c>
      <c r="E751" s="165" t="s">
        <v>3</v>
      </c>
      <c r="F751" s="166" t="s">
        <v>1193</v>
      </c>
      <c r="H751" s="165" t="s">
        <v>3</v>
      </c>
      <c r="I751" s="167"/>
      <c r="L751" s="163"/>
      <c r="M751" s="168"/>
      <c r="N751" s="169"/>
      <c r="O751" s="169"/>
      <c r="P751" s="169"/>
      <c r="Q751" s="169"/>
      <c r="R751" s="169"/>
      <c r="S751" s="169"/>
      <c r="T751" s="170"/>
      <c r="AT751" s="165" t="s">
        <v>170</v>
      </c>
      <c r="AU751" s="165" t="s">
        <v>90</v>
      </c>
      <c r="AV751" s="13" t="s">
        <v>15</v>
      </c>
      <c r="AW751" s="13" t="s">
        <v>33</v>
      </c>
      <c r="AX751" s="13" t="s">
        <v>72</v>
      </c>
      <c r="AY751" s="165" t="s">
        <v>154</v>
      </c>
    </row>
    <row r="752" spans="2:51" s="14" customFormat="1" ht="10.2">
      <c r="B752" s="171"/>
      <c r="D752" s="164" t="s">
        <v>170</v>
      </c>
      <c r="E752" s="172" t="s">
        <v>3</v>
      </c>
      <c r="F752" s="173" t="s">
        <v>1194</v>
      </c>
      <c r="H752" s="174">
        <v>124.95</v>
      </c>
      <c r="I752" s="175"/>
      <c r="L752" s="171"/>
      <c r="M752" s="176"/>
      <c r="N752" s="177"/>
      <c r="O752" s="177"/>
      <c r="P752" s="177"/>
      <c r="Q752" s="177"/>
      <c r="R752" s="177"/>
      <c r="S752" s="177"/>
      <c r="T752" s="178"/>
      <c r="AT752" s="172" t="s">
        <v>170</v>
      </c>
      <c r="AU752" s="172" t="s">
        <v>90</v>
      </c>
      <c r="AV752" s="14" t="s">
        <v>80</v>
      </c>
      <c r="AW752" s="14" t="s">
        <v>33</v>
      </c>
      <c r="AX752" s="14" t="s">
        <v>72</v>
      </c>
      <c r="AY752" s="172" t="s">
        <v>154</v>
      </c>
    </row>
    <row r="753" spans="2:51" s="14" customFormat="1" ht="10.2">
      <c r="B753" s="171"/>
      <c r="D753" s="164" t="s">
        <v>170</v>
      </c>
      <c r="E753" s="172" t="s">
        <v>3</v>
      </c>
      <c r="F753" s="173" t="s">
        <v>1195</v>
      </c>
      <c r="H753" s="174">
        <v>-1.8</v>
      </c>
      <c r="I753" s="175"/>
      <c r="L753" s="171"/>
      <c r="M753" s="176"/>
      <c r="N753" s="177"/>
      <c r="O753" s="177"/>
      <c r="P753" s="177"/>
      <c r="Q753" s="177"/>
      <c r="R753" s="177"/>
      <c r="S753" s="177"/>
      <c r="T753" s="178"/>
      <c r="AT753" s="172" t="s">
        <v>170</v>
      </c>
      <c r="AU753" s="172" t="s">
        <v>90</v>
      </c>
      <c r="AV753" s="14" t="s">
        <v>80</v>
      </c>
      <c r="AW753" s="14" t="s">
        <v>33</v>
      </c>
      <c r="AX753" s="14" t="s">
        <v>72</v>
      </c>
      <c r="AY753" s="172" t="s">
        <v>154</v>
      </c>
    </row>
    <row r="754" spans="2:51" s="16" customFormat="1" ht="10.2">
      <c r="B754" s="202"/>
      <c r="D754" s="164" t="s">
        <v>170</v>
      </c>
      <c r="E754" s="203" t="s">
        <v>3</v>
      </c>
      <c r="F754" s="204" t="s">
        <v>1196</v>
      </c>
      <c r="H754" s="205">
        <v>1005.508</v>
      </c>
      <c r="I754" s="206"/>
      <c r="L754" s="202"/>
      <c r="M754" s="207"/>
      <c r="N754" s="208"/>
      <c r="O754" s="208"/>
      <c r="P754" s="208"/>
      <c r="Q754" s="208"/>
      <c r="R754" s="208"/>
      <c r="S754" s="208"/>
      <c r="T754" s="209"/>
      <c r="AT754" s="203" t="s">
        <v>170</v>
      </c>
      <c r="AU754" s="203" t="s">
        <v>90</v>
      </c>
      <c r="AV754" s="16" t="s">
        <v>90</v>
      </c>
      <c r="AW754" s="16" t="s">
        <v>33</v>
      </c>
      <c r="AX754" s="16" t="s">
        <v>72</v>
      </c>
      <c r="AY754" s="203" t="s">
        <v>154</v>
      </c>
    </row>
    <row r="755" spans="2:51" s="13" customFormat="1" ht="10.2">
      <c r="B755" s="163"/>
      <c r="D755" s="164" t="s">
        <v>170</v>
      </c>
      <c r="E755" s="165" t="s">
        <v>3</v>
      </c>
      <c r="F755" s="166" t="s">
        <v>1197</v>
      </c>
      <c r="H755" s="165" t="s">
        <v>3</v>
      </c>
      <c r="I755" s="167"/>
      <c r="L755" s="163"/>
      <c r="M755" s="168"/>
      <c r="N755" s="169"/>
      <c r="O755" s="169"/>
      <c r="P755" s="169"/>
      <c r="Q755" s="169"/>
      <c r="R755" s="169"/>
      <c r="S755" s="169"/>
      <c r="T755" s="170"/>
      <c r="AT755" s="165" t="s">
        <v>170</v>
      </c>
      <c r="AU755" s="165" t="s">
        <v>90</v>
      </c>
      <c r="AV755" s="13" t="s">
        <v>15</v>
      </c>
      <c r="AW755" s="13" t="s">
        <v>33</v>
      </c>
      <c r="AX755" s="13" t="s">
        <v>72</v>
      </c>
      <c r="AY755" s="165" t="s">
        <v>154</v>
      </c>
    </row>
    <row r="756" spans="2:51" s="14" customFormat="1" ht="10.2">
      <c r="B756" s="171"/>
      <c r="D756" s="164" t="s">
        <v>170</v>
      </c>
      <c r="E756" s="172" t="s">
        <v>3</v>
      </c>
      <c r="F756" s="173" t="s">
        <v>1198</v>
      </c>
      <c r="H756" s="174">
        <v>44.29</v>
      </c>
      <c r="I756" s="175"/>
      <c r="L756" s="171"/>
      <c r="M756" s="176"/>
      <c r="N756" s="177"/>
      <c r="O756" s="177"/>
      <c r="P756" s="177"/>
      <c r="Q756" s="177"/>
      <c r="R756" s="177"/>
      <c r="S756" s="177"/>
      <c r="T756" s="178"/>
      <c r="AT756" s="172" t="s">
        <v>170</v>
      </c>
      <c r="AU756" s="172" t="s">
        <v>90</v>
      </c>
      <c r="AV756" s="14" t="s">
        <v>80</v>
      </c>
      <c r="AW756" s="14" t="s">
        <v>33</v>
      </c>
      <c r="AX756" s="14" t="s">
        <v>72</v>
      </c>
      <c r="AY756" s="172" t="s">
        <v>154</v>
      </c>
    </row>
    <row r="757" spans="2:51" s="14" customFormat="1" ht="10.2">
      <c r="B757" s="171"/>
      <c r="D757" s="164" t="s">
        <v>170</v>
      </c>
      <c r="E757" s="172" t="s">
        <v>3</v>
      </c>
      <c r="F757" s="173" t="s">
        <v>1199</v>
      </c>
      <c r="H757" s="174">
        <v>-3.2</v>
      </c>
      <c r="I757" s="175"/>
      <c r="L757" s="171"/>
      <c r="M757" s="176"/>
      <c r="N757" s="177"/>
      <c r="O757" s="177"/>
      <c r="P757" s="177"/>
      <c r="Q757" s="177"/>
      <c r="R757" s="177"/>
      <c r="S757" s="177"/>
      <c r="T757" s="178"/>
      <c r="AT757" s="172" t="s">
        <v>170</v>
      </c>
      <c r="AU757" s="172" t="s">
        <v>90</v>
      </c>
      <c r="AV757" s="14" t="s">
        <v>80</v>
      </c>
      <c r="AW757" s="14" t="s">
        <v>33</v>
      </c>
      <c r="AX757" s="14" t="s">
        <v>72</v>
      </c>
      <c r="AY757" s="172" t="s">
        <v>154</v>
      </c>
    </row>
    <row r="758" spans="2:51" s="13" customFormat="1" ht="10.2">
      <c r="B758" s="163"/>
      <c r="D758" s="164" t="s">
        <v>170</v>
      </c>
      <c r="E758" s="165" t="s">
        <v>3</v>
      </c>
      <c r="F758" s="166" t="s">
        <v>1200</v>
      </c>
      <c r="H758" s="165" t="s">
        <v>3</v>
      </c>
      <c r="I758" s="167"/>
      <c r="L758" s="163"/>
      <c r="M758" s="168"/>
      <c r="N758" s="169"/>
      <c r="O758" s="169"/>
      <c r="P758" s="169"/>
      <c r="Q758" s="169"/>
      <c r="R758" s="169"/>
      <c r="S758" s="169"/>
      <c r="T758" s="170"/>
      <c r="AT758" s="165" t="s">
        <v>170</v>
      </c>
      <c r="AU758" s="165" t="s">
        <v>90</v>
      </c>
      <c r="AV758" s="13" t="s">
        <v>15</v>
      </c>
      <c r="AW758" s="13" t="s">
        <v>33</v>
      </c>
      <c r="AX758" s="13" t="s">
        <v>72</v>
      </c>
      <c r="AY758" s="165" t="s">
        <v>154</v>
      </c>
    </row>
    <row r="759" spans="2:51" s="14" customFormat="1" ht="10.2">
      <c r="B759" s="171"/>
      <c r="D759" s="164" t="s">
        <v>170</v>
      </c>
      <c r="E759" s="172" t="s">
        <v>3</v>
      </c>
      <c r="F759" s="173" t="s">
        <v>1201</v>
      </c>
      <c r="H759" s="174">
        <v>134.16</v>
      </c>
      <c r="I759" s="175"/>
      <c r="L759" s="171"/>
      <c r="M759" s="176"/>
      <c r="N759" s="177"/>
      <c r="O759" s="177"/>
      <c r="P759" s="177"/>
      <c r="Q759" s="177"/>
      <c r="R759" s="177"/>
      <c r="S759" s="177"/>
      <c r="T759" s="178"/>
      <c r="AT759" s="172" t="s">
        <v>170</v>
      </c>
      <c r="AU759" s="172" t="s">
        <v>90</v>
      </c>
      <c r="AV759" s="14" t="s">
        <v>80</v>
      </c>
      <c r="AW759" s="14" t="s">
        <v>33</v>
      </c>
      <c r="AX759" s="14" t="s">
        <v>72</v>
      </c>
      <c r="AY759" s="172" t="s">
        <v>154</v>
      </c>
    </row>
    <row r="760" spans="2:51" s="14" customFormat="1" ht="10.2">
      <c r="B760" s="171"/>
      <c r="D760" s="164" t="s">
        <v>170</v>
      </c>
      <c r="E760" s="172" t="s">
        <v>3</v>
      </c>
      <c r="F760" s="173" t="s">
        <v>1202</v>
      </c>
      <c r="H760" s="174">
        <v>-7.6</v>
      </c>
      <c r="I760" s="175"/>
      <c r="L760" s="171"/>
      <c r="M760" s="176"/>
      <c r="N760" s="177"/>
      <c r="O760" s="177"/>
      <c r="P760" s="177"/>
      <c r="Q760" s="177"/>
      <c r="R760" s="177"/>
      <c r="S760" s="177"/>
      <c r="T760" s="178"/>
      <c r="AT760" s="172" t="s">
        <v>170</v>
      </c>
      <c r="AU760" s="172" t="s">
        <v>90</v>
      </c>
      <c r="AV760" s="14" t="s">
        <v>80</v>
      </c>
      <c r="AW760" s="14" t="s">
        <v>33</v>
      </c>
      <c r="AX760" s="14" t="s">
        <v>72</v>
      </c>
      <c r="AY760" s="172" t="s">
        <v>154</v>
      </c>
    </row>
    <row r="761" spans="2:51" s="14" customFormat="1" ht="10.2">
      <c r="B761" s="171"/>
      <c r="D761" s="164" t="s">
        <v>170</v>
      </c>
      <c r="E761" s="172" t="s">
        <v>3</v>
      </c>
      <c r="F761" s="173" t="s">
        <v>1203</v>
      </c>
      <c r="H761" s="174">
        <v>2.175</v>
      </c>
      <c r="I761" s="175"/>
      <c r="L761" s="171"/>
      <c r="M761" s="176"/>
      <c r="N761" s="177"/>
      <c r="O761" s="177"/>
      <c r="P761" s="177"/>
      <c r="Q761" s="177"/>
      <c r="R761" s="177"/>
      <c r="S761" s="177"/>
      <c r="T761" s="178"/>
      <c r="AT761" s="172" t="s">
        <v>170</v>
      </c>
      <c r="AU761" s="172" t="s">
        <v>90</v>
      </c>
      <c r="AV761" s="14" t="s">
        <v>80</v>
      </c>
      <c r="AW761" s="14" t="s">
        <v>33</v>
      </c>
      <c r="AX761" s="14" t="s">
        <v>72</v>
      </c>
      <c r="AY761" s="172" t="s">
        <v>154</v>
      </c>
    </row>
    <row r="762" spans="2:51" s="13" customFormat="1" ht="10.2">
      <c r="B762" s="163"/>
      <c r="D762" s="164" t="s">
        <v>170</v>
      </c>
      <c r="E762" s="165" t="s">
        <v>3</v>
      </c>
      <c r="F762" s="166" t="s">
        <v>1204</v>
      </c>
      <c r="H762" s="165" t="s">
        <v>3</v>
      </c>
      <c r="I762" s="167"/>
      <c r="L762" s="163"/>
      <c r="M762" s="168"/>
      <c r="N762" s="169"/>
      <c r="O762" s="169"/>
      <c r="P762" s="169"/>
      <c r="Q762" s="169"/>
      <c r="R762" s="169"/>
      <c r="S762" s="169"/>
      <c r="T762" s="170"/>
      <c r="AT762" s="165" t="s">
        <v>170</v>
      </c>
      <c r="AU762" s="165" t="s">
        <v>90</v>
      </c>
      <c r="AV762" s="13" t="s">
        <v>15</v>
      </c>
      <c r="AW762" s="13" t="s">
        <v>33</v>
      </c>
      <c r="AX762" s="13" t="s">
        <v>72</v>
      </c>
      <c r="AY762" s="165" t="s">
        <v>154</v>
      </c>
    </row>
    <row r="763" spans="2:51" s="14" customFormat="1" ht="10.2">
      <c r="B763" s="171"/>
      <c r="D763" s="164" t="s">
        <v>170</v>
      </c>
      <c r="E763" s="172" t="s">
        <v>3</v>
      </c>
      <c r="F763" s="173" t="s">
        <v>1205</v>
      </c>
      <c r="H763" s="174">
        <v>61.49</v>
      </c>
      <c r="I763" s="175"/>
      <c r="L763" s="171"/>
      <c r="M763" s="176"/>
      <c r="N763" s="177"/>
      <c r="O763" s="177"/>
      <c r="P763" s="177"/>
      <c r="Q763" s="177"/>
      <c r="R763" s="177"/>
      <c r="S763" s="177"/>
      <c r="T763" s="178"/>
      <c r="AT763" s="172" t="s">
        <v>170</v>
      </c>
      <c r="AU763" s="172" t="s">
        <v>90</v>
      </c>
      <c r="AV763" s="14" t="s">
        <v>80</v>
      </c>
      <c r="AW763" s="14" t="s">
        <v>33</v>
      </c>
      <c r="AX763" s="14" t="s">
        <v>72</v>
      </c>
      <c r="AY763" s="172" t="s">
        <v>154</v>
      </c>
    </row>
    <row r="764" spans="2:51" s="14" customFormat="1" ht="10.2">
      <c r="B764" s="171"/>
      <c r="D764" s="164" t="s">
        <v>170</v>
      </c>
      <c r="E764" s="172" t="s">
        <v>3</v>
      </c>
      <c r="F764" s="173" t="s">
        <v>1206</v>
      </c>
      <c r="H764" s="174">
        <v>-5.05</v>
      </c>
      <c r="I764" s="175"/>
      <c r="L764" s="171"/>
      <c r="M764" s="176"/>
      <c r="N764" s="177"/>
      <c r="O764" s="177"/>
      <c r="P764" s="177"/>
      <c r="Q764" s="177"/>
      <c r="R764" s="177"/>
      <c r="S764" s="177"/>
      <c r="T764" s="178"/>
      <c r="AT764" s="172" t="s">
        <v>170</v>
      </c>
      <c r="AU764" s="172" t="s">
        <v>90</v>
      </c>
      <c r="AV764" s="14" t="s">
        <v>80</v>
      </c>
      <c r="AW764" s="14" t="s">
        <v>33</v>
      </c>
      <c r="AX764" s="14" t="s">
        <v>72</v>
      </c>
      <c r="AY764" s="172" t="s">
        <v>154</v>
      </c>
    </row>
    <row r="765" spans="2:51" s="14" customFormat="1" ht="10.2">
      <c r="B765" s="171"/>
      <c r="D765" s="164" t="s">
        <v>170</v>
      </c>
      <c r="E765" s="172" t="s">
        <v>3</v>
      </c>
      <c r="F765" s="173" t="s">
        <v>1207</v>
      </c>
      <c r="H765" s="174">
        <v>1.225</v>
      </c>
      <c r="I765" s="175"/>
      <c r="L765" s="171"/>
      <c r="M765" s="176"/>
      <c r="N765" s="177"/>
      <c r="O765" s="177"/>
      <c r="P765" s="177"/>
      <c r="Q765" s="177"/>
      <c r="R765" s="177"/>
      <c r="S765" s="177"/>
      <c r="T765" s="178"/>
      <c r="AT765" s="172" t="s">
        <v>170</v>
      </c>
      <c r="AU765" s="172" t="s">
        <v>90</v>
      </c>
      <c r="AV765" s="14" t="s">
        <v>80</v>
      </c>
      <c r="AW765" s="14" t="s">
        <v>33</v>
      </c>
      <c r="AX765" s="14" t="s">
        <v>72</v>
      </c>
      <c r="AY765" s="172" t="s">
        <v>154</v>
      </c>
    </row>
    <row r="766" spans="2:51" s="13" customFormat="1" ht="10.2">
      <c r="B766" s="163"/>
      <c r="D766" s="164" t="s">
        <v>170</v>
      </c>
      <c r="E766" s="165" t="s">
        <v>3</v>
      </c>
      <c r="F766" s="166" t="s">
        <v>1208</v>
      </c>
      <c r="H766" s="165" t="s">
        <v>3</v>
      </c>
      <c r="I766" s="167"/>
      <c r="L766" s="163"/>
      <c r="M766" s="168"/>
      <c r="N766" s="169"/>
      <c r="O766" s="169"/>
      <c r="P766" s="169"/>
      <c r="Q766" s="169"/>
      <c r="R766" s="169"/>
      <c r="S766" s="169"/>
      <c r="T766" s="170"/>
      <c r="AT766" s="165" t="s">
        <v>170</v>
      </c>
      <c r="AU766" s="165" t="s">
        <v>90</v>
      </c>
      <c r="AV766" s="13" t="s">
        <v>15</v>
      </c>
      <c r="AW766" s="13" t="s">
        <v>33</v>
      </c>
      <c r="AX766" s="13" t="s">
        <v>72</v>
      </c>
      <c r="AY766" s="165" t="s">
        <v>154</v>
      </c>
    </row>
    <row r="767" spans="2:51" s="14" customFormat="1" ht="10.2">
      <c r="B767" s="171"/>
      <c r="D767" s="164" t="s">
        <v>170</v>
      </c>
      <c r="E767" s="172" t="s">
        <v>3</v>
      </c>
      <c r="F767" s="173" t="s">
        <v>1209</v>
      </c>
      <c r="H767" s="174">
        <v>61.92</v>
      </c>
      <c r="I767" s="175"/>
      <c r="L767" s="171"/>
      <c r="M767" s="176"/>
      <c r="N767" s="177"/>
      <c r="O767" s="177"/>
      <c r="P767" s="177"/>
      <c r="Q767" s="177"/>
      <c r="R767" s="177"/>
      <c r="S767" s="177"/>
      <c r="T767" s="178"/>
      <c r="AT767" s="172" t="s">
        <v>170</v>
      </c>
      <c r="AU767" s="172" t="s">
        <v>90</v>
      </c>
      <c r="AV767" s="14" t="s">
        <v>80</v>
      </c>
      <c r="AW767" s="14" t="s">
        <v>33</v>
      </c>
      <c r="AX767" s="14" t="s">
        <v>72</v>
      </c>
      <c r="AY767" s="172" t="s">
        <v>154</v>
      </c>
    </row>
    <row r="768" spans="2:51" s="14" customFormat="1" ht="10.2">
      <c r="B768" s="171"/>
      <c r="D768" s="164" t="s">
        <v>170</v>
      </c>
      <c r="E768" s="172" t="s">
        <v>3</v>
      </c>
      <c r="F768" s="173" t="s">
        <v>1210</v>
      </c>
      <c r="H768" s="174">
        <v>-5.84</v>
      </c>
      <c r="I768" s="175"/>
      <c r="L768" s="171"/>
      <c r="M768" s="176"/>
      <c r="N768" s="177"/>
      <c r="O768" s="177"/>
      <c r="P768" s="177"/>
      <c r="Q768" s="177"/>
      <c r="R768" s="177"/>
      <c r="S768" s="177"/>
      <c r="T768" s="178"/>
      <c r="AT768" s="172" t="s">
        <v>170</v>
      </c>
      <c r="AU768" s="172" t="s">
        <v>90</v>
      </c>
      <c r="AV768" s="14" t="s">
        <v>80</v>
      </c>
      <c r="AW768" s="14" t="s">
        <v>33</v>
      </c>
      <c r="AX768" s="14" t="s">
        <v>72</v>
      </c>
      <c r="AY768" s="172" t="s">
        <v>154</v>
      </c>
    </row>
    <row r="769" spans="2:51" s="14" customFormat="1" ht="10.2">
      <c r="B769" s="171"/>
      <c r="D769" s="164" t="s">
        <v>170</v>
      </c>
      <c r="E769" s="172" t="s">
        <v>3</v>
      </c>
      <c r="F769" s="173" t="s">
        <v>1211</v>
      </c>
      <c r="H769" s="174">
        <v>1.225</v>
      </c>
      <c r="I769" s="175"/>
      <c r="L769" s="171"/>
      <c r="M769" s="176"/>
      <c r="N769" s="177"/>
      <c r="O769" s="177"/>
      <c r="P769" s="177"/>
      <c r="Q769" s="177"/>
      <c r="R769" s="177"/>
      <c r="S769" s="177"/>
      <c r="T769" s="178"/>
      <c r="AT769" s="172" t="s">
        <v>170</v>
      </c>
      <c r="AU769" s="172" t="s">
        <v>90</v>
      </c>
      <c r="AV769" s="14" t="s">
        <v>80</v>
      </c>
      <c r="AW769" s="14" t="s">
        <v>33</v>
      </c>
      <c r="AX769" s="14" t="s">
        <v>72</v>
      </c>
      <c r="AY769" s="172" t="s">
        <v>154</v>
      </c>
    </row>
    <row r="770" spans="2:51" s="13" customFormat="1" ht="10.2">
      <c r="B770" s="163"/>
      <c r="D770" s="164" t="s">
        <v>170</v>
      </c>
      <c r="E770" s="165" t="s">
        <v>3</v>
      </c>
      <c r="F770" s="166" t="s">
        <v>1212</v>
      </c>
      <c r="H770" s="165" t="s">
        <v>3</v>
      </c>
      <c r="I770" s="167"/>
      <c r="L770" s="163"/>
      <c r="M770" s="168"/>
      <c r="N770" s="169"/>
      <c r="O770" s="169"/>
      <c r="P770" s="169"/>
      <c r="Q770" s="169"/>
      <c r="R770" s="169"/>
      <c r="S770" s="169"/>
      <c r="T770" s="170"/>
      <c r="AT770" s="165" t="s">
        <v>170</v>
      </c>
      <c r="AU770" s="165" t="s">
        <v>90</v>
      </c>
      <c r="AV770" s="13" t="s">
        <v>15</v>
      </c>
      <c r="AW770" s="13" t="s">
        <v>33</v>
      </c>
      <c r="AX770" s="13" t="s">
        <v>72</v>
      </c>
      <c r="AY770" s="165" t="s">
        <v>154</v>
      </c>
    </row>
    <row r="771" spans="2:51" s="14" customFormat="1" ht="10.2">
      <c r="B771" s="171"/>
      <c r="D771" s="164" t="s">
        <v>170</v>
      </c>
      <c r="E771" s="172" t="s">
        <v>3</v>
      </c>
      <c r="F771" s="173" t="s">
        <v>1213</v>
      </c>
      <c r="H771" s="174">
        <v>36.12</v>
      </c>
      <c r="I771" s="175"/>
      <c r="L771" s="171"/>
      <c r="M771" s="176"/>
      <c r="N771" s="177"/>
      <c r="O771" s="177"/>
      <c r="P771" s="177"/>
      <c r="Q771" s="177"/>
      <c r="R771" s="177"/>
      <c r="S771" s="177"/>
      <c r="T771" s="178"/>
      <c r="AT771" s="172" t="s">
        <v>170</v>
      </c>
      <c r="AU771" s="172" t="s">
        <v>90</v>
      </c>
      <c r="AV771" s="14" t="s">
        <v>80</v>
      </c>
      <c r="AW771" s="14" t="s">
        <v>33</v>
      </c>
      <c r="AX771" s="14" t="s">
        <v>72</v>
      </c>
      <c r="AY771" s="172" t="s">
        <v>154</v>
      </c>
    </row>
    <row r="772" spans="2:51" s="14" customFormat="1" ht="10.2">
      <c r="B772" s="171"/>
      <c r="D772" s="164" t="s">
        <v>170</v>
      </c>
      <c r="E772" s="172" t="s">
        <v>3</v>
      </c>
      <c r="F772" s="173" t="s">
        <v>602</v>
      </c>
      <c r="H772" s="174">
        <v>-1.6</v>
      </c>
      <c r="I772" s="175"/>
      <c r="L772" s="171"/>
      <c r="M772" s="176"/>
      <c r="N772" s="177"/>
      <c r="O772" s="177"/>
      <c r="P772" s="177"/>
      <c r="Q772" s="177"/>
      <c r="R772" s="177"/>
      <c r="S772" s="177"/>
      <c r="T772" s="178"/>
      <c r="AT772" s="172" t="s">
        <v>170</v>
      </c>
      <c r="AU772" s="172" t="s">
        <v>90</v>
      </c>
      <c r="AV772" s="14" t="s">
        <v>80</v>
      </c>
      <c r="AW772" s="14" t="s">
        <v>33</v>
      </c>
      <c r="AX772" s="14" t="s">
        <v>72</v>
      </c>
      <c r="AY772" s="172" t="s">
        <v>154</v>
      </c>
    </row>
    <row r="773" spans="2:51" s="13" customFormat="1" ht="10.2">
      <c r="B773" s="163"/>
      <c r="D773" s="164" t="s">
        <v>170</v>
      </c>
      <c r="E773" s="165" t="s">
        <v>3</v>
      </c>
      <c r="F773" s="166" t="s">
        <v>1214</v>
      </c>
      <c r="H773" s="165" t="s">
        <v>3</v>
      </c>
      <c r="I773" s="167"/>
      <c r="L773" s="163"/>
      <c r="M773" s="168"/>
      <c r="N773" s="169"/>
      <c r="O773" s="169"/>
      <c r="P773" s="169"/>
      <c r="Q773" s="169"/>
      <c r="R773" s="169"/>
      <c r="S773" s="169"/>
      <c r="T773" s="170"/>
      <c r="AT773" s="165" t="s">
        <v>170</v>
      </c>
      <c r="AU773" s="165" t="s">
        <v>90</v>
      </c>
      <c r="AV773" s="13" t="s">
        <v>15</v>
      </c>
      <c r="AW773" s="13" t="s">
        <v>33</v>
      </c>
      <c r="AX773" s="13" t="s">
        <v>72</v>
      </c>
      <c r="AY773" s="165" t="s">
        <v>154</v>
      </c>
    </row>
    <row r="774" spans="2:51" s="14" customFormat="1" ht="10.2">
      <c r="B774" s="171"/>
      <c r="D774" s="164" t="s">
        <v>170</v>
      </c>
      <c r="E774" s="172" t="s">
        <v>3</v>
      </c>
      <c r="F774" s="173" t="s">
        <v>1215</v>
      </c>
      <c r="H774" s="174">
        <v>33.97</v>
      </c>
      <c r="I774" s="175"/>
      <c r="L774" s="171"/>
      <c r="M774" s="176"/>
      <c r="N774" s="177"/>
      <c r="O774" s="177"/>
      <c r="P774" s="177"/>
      <c r="Q774" s="177"/>
      <c r="R774" s="177"/>
      <c r="S774" s="177"/>
      <c r="T774" s="178"/>
      <c r="AT774" s="172" t="s">
        <v>170</v>
      </c>
      <c r="AU774" s="172" t="s">
        <v>90</v>
      </c>
      <c r="AV774" s="14" t="s">
        <v>80</v>
      </c>
      <c r="AW774" s="14" t="s">
        <v>33</v>
      </c>
      <c r="AX774" s="14" t="s">
        <v>72</v>
      </c>
      <c r="AY774" s="172" t="s">
        <v>154</v>
      </c>
    </row>
    <row r="775" spans="2:51" s="14" customFormat="1" ht="10.2">
      <c r="B775" s="171"/>
      <c r="D775" s="164" t="s">
        <v>170</v>
      </c>
      <c r="E775" s="172" t="s">
        <v>3</v>
      </c>
      <c r="F775" s="173" t="s">
        <v>602</v>
      </c>
      <c r="H775" s="174">
        <v>-1.6</v>
      </c>
      <c r="I775" s="175"/>
      <c r="L775" s="171"/>
      <c r="M775" s="176"/>
      <c r="N775" s="177"/>
      <c r="O775" s="177"/>
      <c r="P775" s="177"/>
      <c r="Q775" s="177"/>
      <c r="R775" s="177"/>
      <c r="S775" s="177"/>
      <c r="T775" s="178"/>
      <c r="AT775" s="172" t="s">
        <v>170</v>
      </c>
      <c r="AU775" s="172" t="s">
        <v>90</v>
      </c>
      <c r="AV775" s="14" t="s">
        <v>80</v>
      </c>
      <c r="AW775" s="14" t="s">
        <v>33</v>
      </c>
      <c r="AX775" s="14" t="s">
        <v>72</v>
      </c>
      <c r="AY775" s="172" t="s">
        <v>154</v>
      </c>
    </row>
    <row r="776" spans="2:51" s="13" customFormat="1" ht="10.2">
      <c r="B776" s="163"/>
      <c r="D776" s="164" t="s">
        <v>170</v>
      </c>
      <c r="E776" s="165" t="s">
        <v>3</v>
      </c>
      <c r="F776" s="166" t="s">
        <v>1216</v>
      </c>
      <c r="H776" s="165" t="s">
        <v>3</v>
      </c>
      <c r="I776" s="167"/>
      <c r="L776" s="163"/>
      <c r="M776" s="168"/>
      <c r="N776" s="169"/>
      <c r="O776" s="169"/>
      <c r="P776" s="169"/>
      <c r="Q776" s="169"/>
      <c r="R776" s="169"/>
      <c r="S776" s="169"/>
      <c r="T776" s="170"/>
      <c r="AT776" s="165" t="s">
        <v>170</v>
      </c>
      <c r="AU776" s="165" t="s">
        <v>90</v>
      </c>
      <c r="AV776" s="13" t="s">
        <v>15</v>
      </c>
      <c r="AW776" s="13" t="s">
        <v>33</v>
      </c>
      <c r="AX776" s="13" t="s">
        <v>72</v>
      </c>
      <c r="AY776" s="165" t="s">
        <v>154</v>
      </c>
    </row>
    <row r="777" spans="2:51" s="14" customFormat="1" ht="10.2">
      <c r="B777" s="171"/>
      <c r="D777" s="164" t="s">
        <v>170</v>
      </c>
      <c r="E777" s="172" t="s">
        <v>3</v>
      </c>
      <c r="F777" s="173" t="s">
        <v>1217</v>
      </c>
      <c r="H777" s="174">
        <v>63.64</v>
      </c>
      <c r="I777" s="175"/>
      <c r="L777" s="171"/>
      <c r="M777" s="176"/>
      <c r="N777" s="177"/>
      <c r="O777" s="177"/>
      <c r="P777" s="177"/>
      <c r="Q777" s="177"/>
      <c r="R777" s="177"/>
      <c r="S777" s="177"/>
      <c r="T777" s="178"/>
      <c r="AT777" s="172" t="s">
        <v>170</v>
      </c>
      <c r="AU777" s="172" t="s">
        <v>90</v>
      </c>
      <c r="AV777" s="14" t="s">
        <v>80</v>
      </c>
      <c r="AW777" s="14" t="s">
        <v>33</v>
      </c>
      <c r="AX777" s="14" t="s">
        <v>72</v>
      </c>
      <c r="AY777" s="172" t="s">
        <v>154</v>
      </c>
    </row>
    <row r="778" spans="2:51" s="14" customFormat="1" ht="10.2">
      <c r="B778" s="171"/>
      <c r="D778" s="164" t="s">
        <v>170</v>
      </c>
      <c r="E778" s="172" t="s">
        <v>3</v>
      </c>
      <c r="F778" s="173" t="s">
        <v>1199</v>
      </c>
      <c r="H778" s="174">
        <v>-3.2</v>
      </c>
      <c r="I778" s="175"/>
      <c r="L778" s="171"/>
      <c r="M778" s="176"/>
      <c r="N778" s="177"/>
      <c r="O778" s="177"/>
      <c r="P778" s="177"/>
      <c r="Q778" s="177"/>
      <c r="R778" s="177"/>
      <c r="S778" s="177"/>
      <c r="T778" s="178"/>
      <c r="AT778" s="172" t="s">
        <v>170</v>
      </c>
      <c r="AU778" s="172" t="s">
        <v>90</v>
      </c>
      <c r="AV778" s="14" t="s">
        <v>80</v>
      </c>
      <c r="AW778" s="14" t="s">
        <v>33</v>
      </c>
      <c r="AX778" s="14" t="s">
        <v>72</v>
      </c>
      <c r="AY778" s="172" t="s">
        <v>154</v>
      </c>
    </row>
    <row r="779" spans="2:51" s="13" customFormat="1" ht="10.2">
      <c r="B779" s="163"/>
      <c r="D779" s="164" t="s">
        <v>170</v>
      </c>
      <c r="E779" s="165" t="s">
        <v>3</v>
      </c>
      <c r="F779" s="166" t="s">
        <v>1218</v>
      </c>
      <c r="H779" s="165" t="s">
        <v>3</v>
      </c>
      <c r="I779" s="167"/>
      <c r="L779" s="163"/>
      <c r="M779" s="168"/>
      <c r="N779" s="169"/>
      <c r="O779" s="169"/>
      <c r="P779" s="169"/>
      <c r="Q779" s="169"/>
      <c r="R779" s="169"/>
      <c r="S779" s="169"/>
      <c r="T779" s="170"/>
      <c r="AT779" s="165" t="s">
        <v>170</v>
      </c>
      <c r="AU779" s="165" t="s">
        <v>90</v>
      </c>
      <c r="AV779" s="13" t="s">
        <v>15</v>
      </c>
      <c r="AW779" s="13" t="s">
        <v>33</v>
      </c>
      <c r="AX779" s="13" t="s">
        <v>72</v>
      </c>
      <c r="AY779" s="165" t="s">
        <v>154</v>
      </c>
    </row>
    <row r="780" spans="2:51" s="14" customFormat="1" ht="10.2">
      <c r="B780" s="171"/>
      <c r="D780" s="164" t="s">
        <v>170</v>
      </c>
      <c r="E780" s="172" t="s">
        <v>3</v>
      </c>
      <c r="F780" s="173" t="s">
        <v>1198</v>
      </c>
      <c r="H780" s="174">
        <v>44.29</v>
      </c>
      <c r="I780" s="175"/>
      <c r="L780" s="171"/>
      <c r="M780" s="176"/>
      <c r="N780" s="177"/>
      <c r="O780" s="177"/>
      <c r="P780" s="177"/>
      <c r="Q780" s="177"/>
      <c r="R780" s="177"/>
      <c r="S780" s="177"/>
      <c r="T780" s="178"/>
      <c r="AT780" s="172" t="s">
        <v>170</v>
      </c>
      <c r="AU780" s="172" t="s">
        <v>90</v>
      </c>
      <c r="AV780" s="14" t="s">
        <v>80</v>
      </c>
      <c r="AW780" s="14" t="s">
        <v>33</v>
      </c>
      <c r="AX780" s="14" t="s">
        <v>72</v>
      </c>
      <c r="AY780" s="172" t="s">
        <v>154</v>
      </c>
    </row>
    <row r="781" spans="2:51" s="14" customFormat="1" ht="10.2">
      <c r="B781" s="171"/>
      <c r="D781" s="164" t="s">
        <v>170</v>
      </c>
      <c r="E781" s="172" t="s">
        <v>3</v>
      </c>
      <c r="F781" s="173" t="s">
        <v>602</v>
      </c>
      <c r="H781" s="174">
        <v>-1.6</v>
      </c>
      <c r="I781" s="175"/>
      <c r="L781" s="171"/>
      <c r="M781" s="176"/>
      <c r="N781" s="177"/>
      <c r="O781" s="177"/>
      <c r="P781" s="177"/>
      <c r="Q781" s="177"/>
      <c r="R781" s="177"/>
      <c r="S781" s="177"/>
      <c r="T781" s="178"/>
      <c r="AT781" s="172" t="s">
        <v>170</v>
      </c>
      <c r="AU781" s="172" t="s">
        <v>90</v>
      </c>
      <c r="AV781" s="14" t="s">
        <v>80</v>
      </c>
      <c r="AW781" s="14" t="s">
        <v>33</v>
      </c>
      <c r="AX781" s="14" t="s">
        <v>72</v>
      </c>
      <c r="AY781" s="172" t="s">
        <v>154</v>
      </c>
    </row>
    <row r="782" spans="2:51" s="13" customFormat="1" ht="10.2">
      <c r="B782" s="163"/>
      <c r="D782" s="164" t="s">
        <v>170</v>
      </c>
      <c r="E782" s="165" t="s">
        <v>3</v>
      </c>
      <c r="F782" s="166" t="s">
        <v>1219</v>
      </c>
      <c r="H782" s="165" t="s">
        <v>3</v>
      </c>
      <c r="I782" s="167"/>
      <c r="L782" s="163"/>
      <c r="M782" s="168"/>
      <c r="N782" s="169"/>
      <c r="O782" s="169"/>
      <c r="P782" s="169"/>
      <c r="Q782" s="169"/>
      <c r="R782" s="169"/>
      <c r="S782" s="169"/>
      <c r="T782" s="170"/>
      <c r="AT782" s="165" t="s">
        <v>170</v>
      </c>
      <c r="AU782" s="165" t="s">
        <v>90</v>
      </c>
      <c r="AV782" s="13" t="s">
        <v>15</v>
      </c>
      <c r="AW782" s="13" t="s">
        <v>33</v>
      </c>
      <c r="AX782" s="13" t="s">
        <v>72</v>
      </c>
      <c r="AY782" s="165" t="s">
        <v>154</v>
      </c>
    </row>
    <row r="783" spans="2:51" s="14" customFormat="1" ht="10.2">
      <c r="B783" s="171"/>
      <c r="D783" s="164" t="s">
        <v>170</v>
      </c>
      <c r="E783" s="172" t="s">
        <v>3</v>
      </c>
      <c r="F783" s="173" t="s">
        <v>1220</v>
      </c>
      <c r="H783" s="174">
        <v>35.26</v>
      </c>
      <c r="I783" s="175"/>
      <c r="L783" s="171"/>
      <c r="M783" s="176"/>
      <c r="N783" s="177"/>
      <c r="O783" s="177"/>
      <c r="P783" s="177"/>
      <c r="Q783" s="177"/>
      <c r="R783" s="177"/>
      <c r="S783" s="177"/>
      <c r="T783" s="178"/>
      <c r="AT783" s="172" t="s">
        <v>170</v>
      </c>
      <c r="AU783" s="172" t="s">
        <v>90</v>
      </c>
      <c r="AV783" s="14" t="s">
        <v>80</v>
      </c>
      <c r="AW783" s="14" t="s">
        <v>33</v>
      </c>
      <c r="AX783" s="14" t="s">
        <v>72</v>
      </c>
      <c r="AY783" s="172" t="s">
        <v>154</v>
      </c>
    </row>
    <row r="784" spans="2:51" s="14" customFormat="1" ht="10.2">
      <c r="B784" s="171"/>
      <c r="D784" s="164" t="s">
        <v>170</v>
      </c>
      <c r="E784" s="172" t="s">
        <v>3</v>
      </c>
      <c r="F784" s="173" t="s">
        <v>602</v>
      </c>
      <c r="H784" s="174">
        <v>-1.6</v>
      </c>
      <c r="I784" s="175"/>
      <c r="L784" s="171"/>
      <c r="M784" s="176"/>
      <c r="N784" s="177"/>
      <c r="O784" s="177"/>
      <c r="P784" s="177"/>
      <c r="Q784" s="177"/>
      <c r="R784" s="177"/>
      <c r="S784" s="177"/>
      <c r="T784" s="178"/>
      <c r="AT784" s="172" t="s">
        <v>170</v>
      </c>
      <c r="AU784" s="172" t="s">
        <v>90</v>
      </c>
      <c r="AV784" s="14" t="s">
        <v>80</v>
      </c>
      <c r="AW784" s="14" t="s">
        <v>33</v>
      </c>
      <c r="AX784" s="14" t="s">
        <v>72</v>
      </c>
      <c r="AY784" s="172" t="s">
        <v>154</v>
      </c>
    </row>
    <row r="785" spans="2:51" s="13" customFormat="1" ht="10.2">
      <c r="B785" s="163"/>
      <c r="D785" s="164" t="s">
        <v>170</v>
      </c>
      <c r="E785" s="165" t="s">
        <v>3</v>
      </c>
      <c r="F785" s="166" t="s">
        <v>1221</v>
      </c>
      <c r="H785" s="165" t="s">
        <v>3</v>
      </c>
      <c r="I785" s="167"/>
      <c r="L785" s="163"/>
      <c r="M785" s="168"/>
      <c r="N785" s="169"/>
      <c r="O785" s="169"/>
      <c r="P785" s="169"/>
      <c r="Q785" s="169"/>
      <c r="R785" s="169"/>
      <c r="S785" s="169"/>
      <c r="T785" s="170"/>
      <c r="AT785" s="165" t="s">
        <v>170</v>
      </c>
      <c r="AU785" s="165" t="s">
        <v>90</v>
      </c>
      <c r="AV785" s="13" t="s">
        <v>15</v>
      </c>
      <c r="AW785" s="13" t="s">
        <v>33</v>
      </c>
      <c r="AX785" s="13" t="s">
        <v>72</v>
      </c>
      <c r="AY785" s="165" t="s">
        <v>154</v>
      </c>
    </row>
    <row r="786" spans="2:51" s="14" customFormat="1" ht="10.2">
      <c r="B786" s="171"/>
      <c r="D786" s="164" t="s">
        <v>170</v>
      </c>
      <c r="E786" s="172" t="s">
        <v>3</v>
      </c>
      <c r="F786" s="173" t="s">
        <v>1222</v>
      </c>
      <c r="H786" s="174">
        <v>29.67</v>
      </c>
      <c r="I786" s="175"/>
      <c r="L786" s="171"/>
      <c r="M786" s="176"/>
      <c r="N786" s="177"/>
      <c r="O786" s="177"/>
      <c r="P786" s="177"/>
      <c r="Q786" s="177"/>
      <c r="R786" s="177"/>
      <c r="S786" s="177"/>
      <c r="T786" s="178"/>
      <c r="AT786" s="172" t="s">
        <v>170</v>
      </c>
      <c r="AU786" s="172" t="s">
        <v>90</v>
      </c>
      <c r="AV786" s="14" t="s">
        <v>80</v>
      </c>
      <c r="AW786" s="14" t="s">
        <v>33</v>
      </c>
      <c r="AX786" s="14" t="s">
        <v>72</v>
      </c>
      <c r="AY786" s="172" t="s">
        <v>154</v>
      </c>
    </row>
    <row r="787" spans="2:51" s="14" customFormat="1" ht="10.2">
      <c r="B787" s="171"/>
      <c r="D787" s="164" t="s">
        <v>170</v>
      </c>
      <c r="E787" s="172" t="s">
        <v>3</v>
      </c>
      <c r="F787" s="173" t="s">
        <v>602</v>
      </c>
      <c r="H787" s="174">
        <v>-1.6</v>
      </c>
      <c r="I787" s="175"/>
      <c r="L787" s="171"/>
      <c r="M787" s="176"/>
      <c r="N787" s="177"/>
      <c r="O787" s="177"/>
      <c r="P787" s="177"/>
      <c r="Q787" s="177"/>
      <c r="R787" s="177"/>
      <c r="S787" s="177"/>
      <c r="T787" s="178"/>
      <c r="AT787" s="172" t="s">
        <v>170</v>
      </c>
      <c r="AU787" s="172" t="s">
        <v>90</v>
      </c>
      <c r="AV787" s="14" t="s">
        <v>80</v>
      </c>
      <c r="AW787" s="14" t="s">
        <v>33</v>
      </c>
      <c r="AX787" s="14" t="s">
        <v>72</v>
      </c>
      <c r="AY787" s="172" t="s">
        <v>154</v>
      </c>
    </row>
    <row r="788" spans="2:51" s="13" customFormat="1" ht="10.2">
      <c r="B788" s="163"/>
      <c r="D788" s="164" t="s">
        <v>170</v>
      </c>
      <c r="E788" s="165" t="s">
        <v>3</v>
      </c>
      <c r="F788" s="166" t="s">
        <v>1223</v>
      </c>
      <c r="H788" s="165" t="s">
        <v>3</v>
      </c>
      <c r="I788" s="167"/>
      <c r="L788" s="163"/>
      <c r="M788" s="168"/>
      <c r="N788" s="169"/>
      <c r="O788" s="169"/>
      <c r="P788" s="169"/>
      <c r="Q788" s="169"/>
      <c r="R788" s="169"/>
      <c r="S788" s="169"/>
      <c r="T788" s="170"/>
      <c r="AT788" s="165" t="s">
        <v>170</v>
      </c>
      <c r="AU788" s="165" t="s">
        <v>90</v>
      </c>
      <c r="AV788" s="13" t="s">
        <v>15</v>
      </c>
      <c r="AW788" s="13" t="s">
        <v>33</v>
      </c>
      <c r="AX788" s="13" t="s">
        <v>72</v>
      </c>
      <c r="AY788" s="165" t="s">
        <v>154</v>
      </c>
    </row>
    <row r="789" spans="2:51" s="14" customFormat="1" ht="10.2">
      <c r="B789" s="171"/>
      <c r="D789" s="164" t="s">
        <v>170</v>
      </c>
      <c r="E789" s="172" t="s">
        <v>3</v>
      </c>
      <c r="F789" s="173" t="s">
        <v>1224</v>
      </c>
      <c r="H789" s="174">
        <v>101.48</v>
      </c>
      <c r="I789" s="175"/>
      <c r="L789" s="171"/>
      <c r="M789" s="176"/>
      <c r="N789" s="177"/>
      <c r="O789" s="177"/>
      <c r="P789" s="177"/>
      <c r="Q789" s="177"/>
      <c r="R789" s="177"/>
      <c r="S789" s="177"/>
      <c r="T789" s="178"/>
      <c r="AT789" s="172" t="s">
        <v>170</v>
      </c>
      <c r="AU789" s="172" t="s">
        <v>90</v>
      </c>
      <c r="AV789" s="14" t="s">
        <v>80</v>
      </c>
      <c r="AW789" s="14" t="s">
        <v>33</v>
      </c>
      <c r="AX789" s="14" t="s">
        <v>72</v>
      </c>
      <c r="AY789" s="172" t="s">
        <v>154</v>
      </c>
    </row>
    <row r="790" spans="2:51" s="14" customFormat="1" ht="10.2">
      <c r="B790" s="171"/>
      <c r="D790" s="164" t="s">
        <v>170</v>
      </c>
      <c r="E790" s="172" t="s">
        <v>3</v>
      </c>
      <c r="F790" s="173" t="s">
        <v>1225</v>
      </c>
      <c r="H790" s="174">
        <v>-14.88</v>
      </c>
      <c r="I790" s="175"/>
      <c r="L790" s="171"/>
      <c r="M790" s="176"/>
      <c r="N790" s="177"/>
      <c r="O790" s="177"/>
      <c r="P790" s="177"/>
      <c r="Q790" s="177"/>
      <c r="R790" s="177"/>
      <c r="S790" s="177"/>
      <c r="T790" s="178"/>
      <c r="AT790" s="172" t="s">
        <v>170</v>
      </c>
      <c r="AU790" s="172" t="s">
        <v>90</v>
      </c>
      <c r="AV790" s="14" t="s">
        <v>80</v>
      </c>
      <c r="AW790" s="14" t="s">
        <v>33</v>
      </c>
      <c r="AX790" s="14" t="s">
        <v>72</v>
      </c>
      <c r="AY790" s="172" t="s">
        <v>154</v>
      </c>
    </row>
    <row r="791" spans="2:51" s="14" customFormat="1" ht="10.2">
      <c r="B791" s="171"/>
      <c r="D791" s="164" t="s">
        <v>170</v>
      </c>
      <c r="E791" s="172" t="s">
        <v>3</v>
      </c>
      <c r="F791" s="173" t="s">
        <v>1226</v>
      </c>
      <c r="H791" s="174">
        <v>1.25</v>
      </c>
      <c r="I791" s="175"/>
      <c r="L791" s="171"/>
      <c r="M791" s="176"/>
      <c r="N791" s="177"/>
      <c r="O791" s="177"/>
      <c r="P791" s="177"/>
      <c r="Q791" s="177"/>
      <c r="R791" s="177"/>
      <c r="S791" s="177"/>
      <c r="T791" s="178"/>
      <c r="AT791" s="172" t="s">
        <v>170</v>
      </c>
      <c r="AU791" s="172" t="s">
        <v>90</v>
      </c>
      <c r="AV791" s="14" t="s">
        <v>80</v>
      </c>
      <c r="AW791" s="14" t="s">
        <v>33</v>
      </c>
      <c r="AX791" s="14" t="s">
        <v>72</v>
      </c>
      <c r="AY791" s="172" t="s">
        <v>154</v>
      </c>
    </row>
    <row r="792" spans="2:51" s="13" customFormat="1" ht="10.2">
      <c r="B792" s="163"/>
      <c r="D792" s="164" t="s">
        <v>170</v>
      </c>
      <c r="E792" s="165" t="s">
        <v>3</v>
      </c>
      <c r="F792" s="166" t="s">
        <v>1227</v>
      </c>
      <c r="H792" s="165" t="s">
        <v>3</v>
      </c>
      <c r="I792" s="167"/>
      <c r="L792" s="163"/>
      <c r="M792" s="168"/>
      <c r="N792" s="169"/>
      <c r="O792" s="169"/>
      <c r="P792" s="169"/>
      <c r="Q792" s="169"/>
      <c r="R792" s="169"/>
      <c r="S792" s="169"/>
      <c r="T792" s="170"/>
      <c r="AT792" s="165" t="s">
        <v>170</v>
      </c>
      <c r="AU792" s="165" t="s">
        <v>90</v>
      </c>
      <c r="AV792" s="13" t="s">
        <v>15</v>
      </c>
      <c r="AW792" s="13" t="s">
        <v>33</v>
      </c>
      <c r="AX792" s="13" t="s">
        <v>72</v>
      </c>
      <c r="AY792" s="165" t="s">
        <v>154</v>
      </c>
    </row>
    <row r="793" spans="2:51" s="14" customFormat="1" ht="10.2">
      <c r="B793" s="171"/>
      <c r="D793" s="164" t="s">
        <v>170</v>
      </c>
      <c r="E793" s="172" t="s">
        <v>3</v>
      </c>
      <c r="F793" s="173" t="s">
        <v>1228</v>
      </c>
      <c r="H793" s="174">
        <v>51.17</v>
      </c>
      <c r="I793" s="175"/>
      <c r="L793" s="171"/>
      <c r="M793" s="176"/>
      <c r="N793" s="177"/>
      <c r="O793" s="177"/>
      <c r="P793" s="177"/>
      <c r="Q793" s="177"/>
      <c r="R793" s="177"/>
      <c r="S793" s="177"/>
      <c r="T793" s="178"/>
      <c r="AT793" s="172" t="s">
        <v>170</v>
      </c>
      <c r="AU793" s="172" t="s">
        <v>90</v>
      </c>
      <c r="AV793" s="14" t="s">
        <v>80</v>
      </c>
      <c r="AW793" s="14" t="s">
        <v>33</v>
      </c>
      <c r="AX793" s="14" t="s">
        <v>72</v>
      </c>
      <c r="AY793" s="172" t="s">
        <v>154</v>
      </c>
    </row>
    <row r="794" spans="2:51" s="14" customFormat="1" ht="10.2">
      <c r="B794" s="171"/>
      <c r="D794" s="164" t="s">
        <v>170</v>
      </c>
      <c r="E794" s="172" t="s">
        <v>3</v>
      </c>
      <c r="F794" s="173" t="s">
        <v>1173</v>
      </c>
      <c r="H794" s="174">
        <v>-4.2</v>
      </c>
      <c r="I794" s="175"/>
      <c r="L794" s="171"/>
      <c r="M794" s="176"/>
      <c r="N794" s="177"/>
      <c r="O794" s="177"/>
      <c r="P794" s="177"/>
      <c r="Q794" s="177"/>
      <c r="R794" s="177"/>
      <c r="S794" s="177"/>
      <c r="T794" s="178"/>
      <c r="AT794" s="172" t="s">
        <v>170</v>
      </c>
      <c r="AU794" s="172" t="s">
        <v>90</v>
      </c>
      <c r="AV794" s="14" t="s">
        <v>80</v>
      </c>
      <c r="AW794" s="14" t="s">
        <v>33</v>
      </c>
      <c r="AX794" s="14" t="s">
        <v>72</v>
      </c>
      <c r="AY794" s="172" t="s">
        <v>154</v>
      </c>
    </row>
    <row r="795" spans="2:51" s="13" customFormat="1" ht="10.2">
      <c r="B795" s="163"/>
      <c r="D795" s="164" t="s">
        <v>170</v>
      </c>
      <c r="E795" s="165" t="s">
        <v>3</v>
      </c>
      <c r="F795" s="166" t="s">
        <v>1229</v>
      </c>
      <c r="H795" s="165" t="s">
        <v>3</v>
      </c>
      <c r="I795" s="167"/>
      <c r="L795" s="163"/>
      <c r="M795" s="168"/>
      <c r="N795" s="169"/>
      <c r="O795" s="169"/>
      <c r="P795" s="169"/>
      <c r="Q795" s="169"/>
      <c r="R795" s="169"/>
      <c r="S795" s="169"/>
      <c r="T795" s="170"/>
      <c r="AT795" s="165" t="s">
        <v>170</v>
      </c>
      <c r="AU795" s="165" t="s">
        <v>90</v>
      </c>
      <c r="AV795" s="13" t="s">
        <v>15</v>
      </c>
      <c r="AW795" s="13" t="s">
        <v>33</v>
      </c>
      <c r="AX795" s="13" t="s">
        <v>72</v>
      </c>
      <c r="AY795" s="165" t="s">
        <v>154</v>
      </c>
    </row>
    <row r="796" spans="2:51" s="14" customFormat="1" ht="10.2">
      <c r="B796" s="171"/>
      <c r="D796" s="164" t="s">
        <v>170</v>
      </c>
      <c r="E796" s="172" t="s">
        <v>3</v>
      </c>
      <c r="F796" s="173" t="s">
        <v>1230</v>
      </c>
      <c r="H796" s="174">
        <v>59.34</v>
      </c>
      <c r="I796" s="175"/>
      <c r="L796" s="171"/>
      <c r="M796" s="176"/>
      <c r="N796" s="177"/>
      <c r="O796" s="177"/>
      <c r="P796" s="177"/>
      <c r="Q796" s="177"/>
      <c r="R796" s="177"/>
      <c r="S796" s="177"/>
      <c r="T796" s="178"/>
      <c r="AT796" s="172" t="s">
        <v>170</v>
      </c>
      <c r="AU796" s="172" t="s">
        <v>90</v>
      </c>
      <c r="AV796" s="14" t="s">
        <v>80</v>
      </c>
      <c r="AW796" s="14" t="s">
        <v>33</v>
      </c>
      <c r="AX796" s="14" t="s">
        <v>72</v>
      </c>
      <c r="AY796" s="172" t="s">
        <v>154</v>
      </c>
    </row>
    <row r="797" spans="2:51" s="14" customFormat="1" ht="10.2">
      <c r="B797" s="171"/>
      <c r="D797" s="164" t="s">
        <v>170</v>
      </c>
      <c r="E797" s="172" t="s">
        <v>3</v>
      </c>
      <c r="F797" s="173" t="s">
        <v>602</v>
      </c>
      <c r="H797" s="174">
        <v>-1.6</v>
      </c>
      <c r="I797" s="175"/>
      <c r="L797" s="171"/>
      <c r="M797" s="176"/>
      <c r="N797" s="177"/>
      <c r="O797" s="177"/>
      <c r="P797" s="177"/>
      <c r="Q797" s="177"/>
      <c r="R797" s="177"/>
      <c r="S797" s="177"/>
      <c r="T797" s="178"/>
      <c r="AT797" s="172" t="s">
        <v>170</v>
      </c>
      <c r="AU797" s="172" t="s">
        <v>90</v>
      </c>
      <c r="AV797" s="14" t="s">
        <v>80</v>
      </c>
      <c r="AW797" s="14" t="s">
        <v>33</v>
      </c>
      <c r="AX797" s="14" t="s">
        <v>72</v>
      </c>
      <c r="AY797" s="172" t="s">
        <v>154</v>
      </c>
    </row>
    <row r="798" spans="2:51" s="13" customFormat="1" ht="10.2">
      <c r="B798" s="163"/>
      <c r="D798" s="164" t="s">
        <v>170</v>
      </c>
      <c r="E798" s="165" t="s">
        <v>3</v>
      </c>
      <c r="F798" s="166" t="s">
        <v>1231</v>
      </c>
      <c r="H798" s="165" t="s">
        <v>3</v>
      </c>
      <c r="I798" s="167"/>
      <c r="L798" s="163"/>
      <c r="M798" s="168"/>
      <c r="N798" s="169"/>
      <c r="O798" s="169"/>
      <c r="P798" s="169"/>
      <c r="Q798" s="169"/>
      <c r="R798" s="169"/>
      <c r="S798" s="169"/>
      <c r="T798" s="170"/>
      <c r="AT798" s="165" t="s">
        <v>170</v>
      </c>
      <c r="AU798" s="165" t="s">
        <v>90</v>
      </c>
      <c r="AV798" s="13" t="s">
        <v>15</v>
      </c>
      <c r="AW798" s="13" t="s">
        <v>33</v>
      </c>
      <c r="AX798" s="13" t="s">
        <v>72</v>
      </c>
      <c r="AY798" s="165" t="s">
        <v>154</v>
      </c>
    </row>
    <row r="799" spans="2:51" s="14" customFormat="1" ht="10.2">
      <c r="B799" s="171"/>
      <c r="D799" s="164" t="s">
        <v>170</v>
      </c>
      <c r="E799" s="172" t="s">
        <v>3</v>
      </c>
      <c r="F799" s="173" t="s">
        <v>1232</v>
      </c>
      <c r="H799" s="174">
        <v>322.5</v>
      </c>
      <c r="I799" s="175"/>
      <c r="L799" s="171"/>
      <c r="M799" s="176"/>
      <c r="N799" s="177"/>
      <c r="O799" s="177"/>
      <c r="P799" s="177"/>
      <c r="Q799" s="177"/>
      <c r="R799" s="177"/>
      <c r="S799" s="177"/>
      <c r="T799" s="178"/>
      <c r="AT799" s="172" t="s">
        <v>170</v>
      </c>
      <c r="AU799" s="172" t="s">
        <v>90</v>
      </c>
      <c r="AV799" s="14" t="s">
        <v>80</v>
      </c>
      <c r="AW799" s="14" t="s">
        <v>33</v>
      </c>
      <c r="AX799" s="14" t="s">
        <v>72</v>
      </c>
      <c r="AY799" s="172" t="s">
        <v>154</v>
      </c>
    </row>
    <row r="800" spans="2:51" s="14" customFormat="1" ht="10.2">
      <c r="B800" s="171"/>
      <c r="D800" s="164" t="s">
        <v>170</v>
      </c>
      <c r="E800" s="172" t="s">
        <v>3</v>
      </c>
      <c r="F800" s="173" t="s">
        <v>1233</v>
      </c>
      <c r="H800" s="174">
        <v>-36.78</v>
      </c>
      <c r="I800" s="175"/>
      <c r="L800" s="171"/>
      <c r="M800" s="176"/>
      <c r="N800" s="177"/>
      <c r="O800" s="177"/>
      <c r="P800" s="177"/>
      <c r="Q800" s="177"/>
      <c r="R800" s="177"/>
      <c r="S800" s="177"/>
      <c r="T800" s="178"/>
      <c r="AT800" s="172" t="s">
        <v>170</v>
      </c>
      <c r="AU800" s="172" t="s">
        <v>90</v>
      </c>
      <c r="AV800" s="14" t="s">
        <v>80</v>
      </c>
      <c r="AW800" s="14" t="s">
        <v>33</v>
      </c>
      <c r="AX800" s="14" t="s">
        <v>72</v>
      </c>
      <c r="AY800" s="172" t="s">
        <v>154</v>
      </c>
    </row>
    <row r="801" spans="2:51" s="14" customFormat="1" ht="10.2">
      <c r="B801" s="171"/>
      <c r="D801" s="164" t="s">
        <v>170</v>
      </c>
      <c r="E801" s="172" t="s">
        <v>3</v>
      </c>
      <c r="F801" s="173" t="s">
        <v>1234</v>
      </c>
      <c r="H801" s="174">
        <v>5.55</v>
      </c>
      <c r="I801" s="175"/>
      <c r="L801" s="171"/>
      <c r="M801" s="176"/>
      <c r="N801" s="177"/>
      <c r="O801" s="177"/>
      <c r="P801" s="177"/>
      <c r="Q801" s="177"/>
      <c r="R801" s="177"/>
      <c r="S801" s="177"/>
      <c r="T801" s="178"/>
      <c r="AT801" s="172" t="s">
        <v>170</v>
      </c>
      <c r="AU801" s="172" t="s">
        <v>90</v>
      </c>
      <c r="AV801" s="14" t="s">
        <v>80</v>
      </c>
      <c r="AW801" s="14" t="s">
        <v>33</v>
      </c>
      <c r="AX801" s="14" t="s">
        <v>72</v>
      </c>
      <c r="AY801" s="172" t="s">
        <v>154</v>
      </c>
    </row>
    <row r="802" spans="2:51" s="14" customFormat="1" ht="10.2">
      <c r="B802" s="171"/>
      <c r="D802" s="164" t="s">
        <v>170</v>
      </c>
      <c r="E802" s="172" t="s">
        <v>3</v>
      </c>
      <c r="F802" s="173" t="s">
        <v>1167</v>
      </c>
      <c r="H802" s="174">
        <v>1.3</v>
      </c>
      <c r="I802" s="175"/>
      <c r="L802" s="171"/>
      <c r="M802" s="176"/>
      <c r="N802" s="177"/>
      <c r="O802" s="177"/>
      <c r="P802" s="177"/>
      <c r="Q802" s="177"/>
      <c r="R802" s="177"/>
      <c r="S802" s="177"/>
      <c r="T802" s="178"/>
      <c r="AT802" s="172" t="s">
        <v>170</v>
      </c>
      <c r="AU802" s="172" t="s">
        <v>90</v>
      </c>
      <c r="AV802" s="14" t="s">
        <v>80</v>
      </c>
      <c r="AW802" s="14" t="s">
        <v>33</v>
      </c>
      <c r="AX802" s="14" t="s">
        <v>72</v>
      </c>
      <c r="AY802" s="172" t="s">
        <v>154</v>
      </c>
    </row>
    <row r="803" spans="2:51" s="13" customFormat="1" ht="10.2">
      <c r="B803" s="163"/>
      <c r="D803" s="164" t="s">
        <v>170</v>
      </c>
      <c r="E803" s="165" t="s">
        <v>3</v>
      </c>
      <c r="F803" s="166" t="s">
        <v>1235</v>
      </c>
      <c r="H803" s="165" t="s">
        <v>3</v>
      </c>
      <c r="I803" s="167"/>
      <c r="L803" s="163"/>
      <c r="M803" s="168"/>
      <c r="N803" s="169"/>
      <c r="O803" s="169"/>
      <c r="P803" s="169"/>
      <c r="Q803" s="169"/>
      <c r="R803" s="169"/>
      <c r="S803" s="169"/>
      <c r="T803" s="170"/>
      <c r="AT803" s="165" t="s">
        <v>170</v>
      </c>
      <c r="AU803" s="165" t="s">
        <v>90</v>
      </c>
      <c r="AV803" s="13" t="s">
        <v>15</v>
      </c>
      <c r="AW803" s="13" t="s">
        <v>33</v>
      </c>
      <c r="AX803" s="13" t="s">
        <v>72</v>
      </c>
      <c r="AY803" s="165" t="s">
        <v>154</v>
      </c>
    </row>
    <row r="804" spans="2:51" s="14" customFormat="1" ht="10.2">
      <c r="B804" s="171"/>
      <c r="D804" s="164" t="s">
        <v>170</v>
      </c>
      <c r="E804" s="172" t="s">
        <v>3</v>
      </c>
      <c r="F804" s="173" t="s">
        <v>1236</v>
      </c>
      <c r="H804" s="174">
        <v>46.87</v>
      </c>
      <c r="I804" s="175"/>
      <c r="L804" s="171"/>
      <c r="M804" s="176"/>
      <c r="N804" s="177"/>
      <c r="O804" s="177"/>
      <c r="P804" s="177"/>
      <c r="Q804" s="177"/>
      <c r="R804" s="177"/>
      <c r="S804" s="177"/>
      <c r="T804" s="178"/>
      <c r="AT804" s="172" t="s">
        <v>170</v>
      </c>
      <c r="AU804" s="172" t="s">
        <v>90</v>
      </c>
      <c r="AV804" s="14" t="s">
        <v>80</v>
      </c>
      <c r="AW804" s="14" t="s">
        <v>33</v>
      </c>
      <c r="AX804" s="14" t="s">
        <v>72</v>
      </c>
      <c r="AY804" s="172" t="s">
        <v>154</v>
      </c>
    </row>
    <row r="805" spans="2:51" s="14" customFormat="1" ht="10.2">
      <c r="B805" s="171"/>
      <c r="D805" s="164" t="s">
        <v>170</v>
      </c>
      <c r="E805" s="172" t="s">
        <v>3</v>
      </c>
      <c r="F805" s="173" t="s">
        <v>1237</v>
      </c>
      <c r="H805" s="174">
        <v>-3.2</v>
      </c>
      <c r="I805" s="175"/>
      <c r="L805" s="171"/>
      <c r="M805" s="176"/>
      <c r="N805" s="177"/>
      <c r="O805" s="177"/>
      <c r="P805" s="177"/>
      <c r="Q805" s="177"/>
      <c r="R805" s="177"/>
      <c r="S805" s="177"/>
      <c r="T805" s="178"/>
      <c r="AT805" s="172" t="s">
        <v>170</v>
      </c>
      <c r="AU805" s="172" t="s">
        <v>90</v>
      </c>
      <c r="AV805" s="14" t="s">
        <v>80</v>
      </c>
      <c r="AW805" s="14" t="s">
        <v>33</v>
      </c>
      <c r="AX805" s="14" t="s">
        <v>72</v>
      </c>
      <c r="AY805" s="172" t="s">
        <v>154</v>
      </c>
    </row>
    <row r="806" spans="2:51" s="13" customFormat="1" ht="10.2">
      <c r="B806" s="163"/>
      <c r="D806" s="164" t="s">
        <v>170</v>
      </c>
      <c r="E806" s="165" t="s">
        <v>3</v>
      </c>
      <c r="F806" s="166" t="s">
        <v>1238</v>
      </c>
      <c r="H806" s="165" t="s">
        <v>3</v>
      </c>
      <c r="I806" s="167"/>
      <c r="L806" s="163"/>
      <c r="M806" s="168"/>
      <c r="N806" s="169"/>
      <c r="O806" s="169"/>
      <c r="P806" s="169"/>
      <c r="Q806" s="169"/>
      <c r="R806" s="169"/>
      <c r="S806" s="169"/>
      <c r="T806" s="170"/>
      <c r="AT806" s="165" t="s">
        <v>170</v>
      </c>
      <c r="AU806" s="165" t="s">
        <v>90</v>
      </c>
      <c r="AV806" s="13" t="s">
        <v>15</v>
      </c>
      <c r="AW806" s="13" t="s">
        <v>33</v>
      </c>
      <c r="AX806" s="13" t="s">
        <v>72</v>
      </c>
      <c r="AY806" s="165" t="s">
        <v>154</v>
      </c>
    </row>
    <row r="807" spans="2:51" s="14" customFormat="1" ht="10.2">
      <c r="B807" s="171"/>
      <c r="D807" s="164" t="s">
        <v>170</v>
      </c>
      <c r="E807" s="172" t="s">
        <v>3</v>
      </c>
      <c r="F807" s="173" t="s">
        <v>1239</v>
      </c>
      <c r="H807" s="174">
        <v>92.45</v>
      </c>
      <c r="I807" s="175"/>
      <c r="L807" s="171"/>
      <c r="M807" s="176"/>
      <c r="N807" s="177"/>
      <c r="O807" s="177"/>
      <c r="P807" s="177"/>
      <c r="Q807" s="177"/>
      <c r="R807" s="177"/>
      <c r="S807" s="177"/>
      <c r="T807" s="178"/>
      <c r="AT807" s="172" t="s">
        <v>170</v>
      </c>
      <c r="AU807" s="172" t="s">
        <v>90</v>
      </c>
      <c r="AV807" s="14" t="s">
        <v>80</v>
      </c>
      <c r="AW807" s="14" t="s">
        <v>33</v>
      </c>
      <c r="AX807" s="14" t="s">
        <v>72</v>
      </c>
      <c r="AY807" s="172" t="s">
        <v>154</v>
      </c>
    </row>
    <row r="808" spans="2:51" s="14" customFormat="1" ht="10.2">
      <c r="B808" s="171"/>
      <c r="D808" s="164" t="s">
        <v>170</v>
      </c>
      <c r="E808" s="172" t="s">
        <v>3</v>
      </c>
      <c r="F808" s="173" t="s">
        <v>1240</v>
      </c>
      <c r="H808" s="174">
        <v>-12.42</v>
      </c>
      <c r="I808" s="175"/>
      <c r="L808" s="171"/>
      <c r="M808" s="176"/>
      <c r="N808" s="177"/>
      <c r="O808" s="177"/>
      <c r="P808" s="177"/>
      <c r="Q808" s="177"/>
      <c r="R808" s="177"/>
      <c r="S808" s="177"/>
      <c r="T808" s="178"/>
      <c r="AT808" s="172" t="s">
        <v>170</v>
      </c>
      <c r="AU808" s="172" t="s">
        <v>90</v>
      </c>
      <c r="AV808" s="14" t="s">
        <v>80</v>
      </c>
      <c r="AW808" s="14" t="s">
        <v>33</v>
      </c>
      <c r="AX808" s="14" t="s">
        <v>72</v>
      </c>
      <c r="AY808" s="172" t="s">
        <v>154</v>
      </c>
    </row>
    <row r="809" spans="2:51" s="14" customFormat="1" ht="10.2">
      <c r="B809" s="171"/>
      <c r="D809" s="164" t="s">
        <v>170</v>
      </c>
      <c r="E809" s="172" t="s">
        <v>3</v>
      </c>
      <c r="F809" s="173" t="s">
        <v>1241</v>
      </c>
      <c r="H809" s="174">
        <v>3.15</v>
      </c>
      <c r="I809" s="175"/>
      <c r="L809" s="171"/>
      <c r="M809" s="176"/>
      <c r="N809" s="177"/>
      <c r="O809" s="177"/>
      <c r="P809" s="177"/>
      <c r="Q809" s="177"/>
      <c r="R809" s="177"/>
      <c r="S809" s="177"/>
      <c r="T809" s="178"/>
      <c r="AT809" s="172" t="s">
        <v>170</v>
      </c>
      <c r="AU809" s="172" t="s">
        <v>90</v>
      </c>
      <c r="AV809" s="14" t="s">
        <v>80</v>
      </c>
      <c r="AW809" s="14" t="s">
        <v>33</v>
      </c>
      <c r="AX809" s="14" t="s">
        <v>72</v>
      </c>
      <c r="AY809" s="172" t="s">
        <v>154</v>
      </c>
    </row>
    <row r="810" spans="2:51" s="13" customFormat="1" ht="10.2">
      <c r="B810" s="163"/>
      <c r="D810" s="164" t="s">
        <v>170</v>
      </c>
      <c r="E810" s="165" t="s">
        <v>3</v>
      </c>
      <c r="F810" s="166" t="s">
        <v>1242</v>
      </c>
      <c r="H810" s="165" t="s">
        <v>3</v>
      </c>
      <c r="I810" s="167"/>
      <c r="L810" s="163"/>
      <c r="M810" s="168"/>
      <c r="N810" s="169"/>
      <c r="O810" s="169"/>
      <c r="P810" s="169"/>
      <c r="Q810" s="169"/>
      <c r="R810" s="169"/>
      <c r="S810" s="169"/>
      <c r="T810" s="170"/>
      <c r="AT810" s="165" t="s">
        <v>170</v>
      </c>
      <c r="AU810" s="165" t="s">
        <v>90</v>
      </c>
      <c r="AV810" s="13" t="s">
        <v>15</v>
      </c>
      <c r="AW810" s="13" t="s">
        <v>33</v>
      </c>
      <c r="AX810" s="13" t="s">
        <v>72</v>
      </c>
      <c r="AY810" s="165" t="s">
        <v>154</v>
      </c>
    </row>
    <row r="811" spans="2:51" s="14" customFormat="1" ht="10.2">
      <c r="B811" s="171"/>
      <c r="D811" s="164" t="s">
        <v>170</v>
      </c>
      <c r="E811" s="172" t="s">
        <v>3</v>
      </c>
      <c r="F811" s="173" t="s">
        <v>1243</v>
      </c>
      <c r="H811" s="174">
        <v>101.05</v>
      </c>
      <c r="I811" s="175"/>
      <c r="L811" s="171"/>
      <c r="M811" s="176"/>
      <c r="N811" s="177"/>
      <c r="O811" s="177"/>
      <c r="P811" s="177"/>
      <c r="Q811" s="177"/>
      <c r="R811" s="177"/>
      <c r="S811" s="177"/>
      <c r="T811" s="178"/>
      <c r="AT811" s="172" t="s">
        <v>170</v>
      </c>
      <c r="AU811" s="172" t="s">
        <v>90</v>
      </c>
      <c r="AV811" s="14" t="s">
        <v>80</v>
      </c>
      <c r="AW811" s="14" t="s">
        <v>33</v>
      </c>
      <c r="AX811" s="14" t="s">
        <v>72</v>
      </c>
      <c r="AY811" s="172" t="s">
        <v>154</v>
      </c>
    </row>
    <row r="812" spans="2:51" s="14" customFormat="1" ht="10.2">
      <c r="B812" s="171"/>
      <c r="D812" s="164" t="s">
        <v>170</v>
      </c>
      <c r="E812" s="172" t="s">
        <v>3</v>
      </c>
      <c r="F812" s="173" t="s">
        <v>1244</v>
      </c>
      <c r="H812" s="174">
        <v>-3.4</v>
      </c>
      <c r="I812" s="175"/>
      <c r="L812" s="171"/>
      <c r="M812" s="176"/>
      <c r="N812" s="177"/>
      <c r="O812" s="177"/>
      <c r="P812" s="177"/>
      <c r="Q812" s="177"/>
      <c r="R812" s="177"/>
      <c r="S812" s="177"/>
      <c r="T812" s="178"/>
      <c r="AT812" s="172" t="s">
        <v>170</v>
      </c>
      <c r="AU812" s="172" t="s">
        <v>90</v>
      </c>
      <c r="AV812" s="14" t="s">
        <v>80</v>
      </c>
      <c r="AW812" s="14" t="s">
        <v>33</v>
      </c>
      <c r="AX812" s="14" t="s">
        <v>72</v>
      </c>
      <c r="AY812" s="172" t="s">
        <v>154</v>
      </c>
    </row>
    <row r="813" spans="2:51" s="13" customFormat="1" ht="10.2">
      <c r="B813" s="163"/>
      <c r="D813" s="164" t="s">
        <v>170</v>
      </c>
      <c r="E813" s="165" t="s">
        <v>3</v>
      </c>
      <c r="F813" s="166" t="s">
        <v>1245</v>
      </c>
      <c r="H813" s="165" t="s">
        <v>3</v>
      </c>
      <c r="I813" s="167"/>
      <c r="L813" s="163"/>
      <c r="M813" s="168"/>
      <c r="N813" s="169"/>
      <c r="O813" s="169"/>
      <c r="P813" s="169"/>
      <c r="Q813" s="169"/>
      <c r="R813" s="169"/>
      <c r="S813" s="169"/>
      <c r="T813" s="170"/>
      <c r="AT813" s="165" t="s">
        <v>170</v>
      </c>
      <c r="AU813" s="165" t="s">
        <v>90</v>
      </c>
      <c r="AV813" s="13" t="s">
        <v>15</v>
      </c>
      <c r="AW813" s="13" t="s">
        <v>33</v>
      </c>
      <c r="AX813" s="13" t="s">
        <v>72</v>
      </c>
      <c r="AY813" s="165" t="s">
        <v>154</v>
      </c>
    </row>
    <row r="814" spans="2:51" s="14" customFormat="1" ht="10.2">
      <c r="B814" s="171"/>
      <c r="D814" s="164" t="s">
        <v>170</v>
      </c>
      <c r="E814" s="172" t="s">
        <v>3</v>
      </c>
      <c r="F814" s="173" t="s">
        <v>1246</v>
      </c>
      <c r="H814" s="174">
        <v>72.24</v>
      </c>
      <c r="I814" s="175"/>
      <c r="L814" s="171"/>
      <c r="M814" s="176"/>
      <c r="N814" s="177"/>
      <c r="O814" s="177"/>
      <c r="P814" s="177"/>
      <c r="Q814" s="177"/>
      <c r="R814" s="177"/>
      <c r="S814" s="177"/>
      <c r="T814" s="178"/>
      <c r="AT814" s="172" t="s">
        <v>170</v>
      </c>
      <c r="AU814" s="172" t="s">
        <v>90</v>
      </c>
      <c r="AV814" s="14" t="s">
        <v>80</v>
      </c>
      <c r="AW814" s="14" t="s">
        <v>33</v>
      </c>
      <c r="AX814" s="14" t="s">
        <v>72</v>
      </c>
      <c r="AY814" s="172" t="s">
        <v>154</v>
      </c>
    </row>
    <row r="815" spans="2:51" s="14" customFormat="1" ht="10.2">
      <c r="B815" s="171"/>
      <c r="D815" s="164" t="s">
        <v>170</v>
      </c>
      <c r="E815" s="172" t="s">
        <v>3</v>
      </c>
      <c r="F815" s="173" t="s">
        <v>1166</v>
      </c>
      <c r="H815" s="174">
        <v>-4.9</v>
      </c>
      <c r="I815" s="175"/>
      <c r="L815" s="171"/>
      <c r="M815" s="176"/>
      <c r="N815" s="177"/>
      <c r="O815" s="177"/>
      <c r="P815" s="177"/>
      <c r="Q815" s="177"/>
      <c r="R815" s="177"/>
      <c r="S815" s="177"/>
      <c r="T815" s="178"/>
      <c r="AT815" s="172" t="s">
        <v>170</v>
      </c>
      <c r="AU815" s="172" t="s">
        <v>90</v>
      </c>
      <c r="AV815" s="14" t="s">
        <v>80</v>
      </c>
      <c r="AW815" s="14" t="s">
        <v>33</v>
      </c>
      <c r="AX815" s="14" t="s">
        <v>72</v>
      </c>
      <c r="AY815" s="172" t="s">
        <v>154</v>
      </c>
    </row>
    <row r="816" spans="2:51" s="14" customFormat="1" ht="10.2">
      <c r="B816" s="171"/>
      <c r="D816" s="164" t="s">
        <v>170</v>
      </c>
      <c r="E816" s="172" t="s">
        <v>3</v>
      </c>
      <c r="F816" s="173" t="s">
        <v>1167</v>
      </c>
      <c r="H816" s="174">
        <v>1.3</v>
      </c>
      <c r="I816" s="175"/>
      <c r="L816" s="171"/>
      <c r="M816" s="176"/>
      <c r="N816" s="177"/>
      <c r="O816" s="177"/>
      <c r="P816" s="177"/>
      <c r="Q816" s="177"/>
      <c r="R816" s="177"/>
      <c r="S816" s="177"/>
      <c r="T816" s="178"/>
      <c r="AT816" s="172" t="s">
        <v>170</v>
      </c>
      <c r="AU816" s="172" t="s">
        <v>90</v>
      </c>
      <c r="AV816" s="14" t="s">
        <v>80</v>
      </c>
      <c r="AW816" s="14" t="s">
        <v>33</v>
      </c>
      <c r="AX816" s="14" t="s">
        <v>72</v>
      </c>
      <c r="AY816" s="172" t="s">
        <v>154</v>
      </c>
    </row>
    <row r="817" spans="2:51" s="13" customFormat="1" ht="10.2">
      <c r="B817" s="163"/>
      <c r="D817" s="164" t="s">
        <v>170</v>
      </c>
      <c r="E817" s="165" t="s">
        <v>3</v>
      </c>
      <c r="F817" s="166" t="s">
        <v>1247</v>
      </c>
      <c r="H817" s="165" t="s">
        <v>3</v>
      </c>
      <c r="I817" s="167"/>
      <c r="L817" s="163"/>
      <c r="M817" s="168"/>
      <c r="N817" s="169"/>
      <c r="O817" s="169"/>
      <c r="P817" s="169"/>
      <c r="Q817" s="169"/>
      <c r="R817" s="169"/>
      <c r="S817" s="169"/>
      <c r="T817" s="170"/>
      <c r="AT817" s="165" t="s">
        <v>170</v>
      </c>
      <c r="AU817" s="165" t="s">
        <v>90</v>
      </c>
      <c r="AV817" s="13" t="s">
        <v>15</v>
      </c>
      <c r="AW817" s="13" t="s">
        <v>33</v>
      </c>
      <c r="AX817" s="13" t="s">
        <v>72</v>
      </c>
      <c r="AY817" s="165" t="s">
        <v>154</v>
      </c>
    </row>
    <row r="818" spans="2:51" s="14" customFormat="1" ht="10.2">
      <c r="B818" s="171"/>
      <c r="D818" s="164" t="s">
        <v>170</v>
      </c>
      <c r="E818" s="172" t="s">
        <v>3</v>
      </c>
      <c r="F818" s="173" t="s">
        <v>1248</v>
      </c>
      <c r="H818" s="174">
        <v>139.75</v>
      </c>
      <c r="I818" s="175"/>
      <c r="L818" s="171"/>
      <c r="M818" s="176"/>
      <c r="N818" s="177"/>
      <c r="O818" s="177"/>
      <c r="P818" s="177"/>
      <c r="Q818" s="177"/>
      <c r="R818" s="177"/>
      <c r="S818" s="177"/>
      <c r="T818" s="178"/>
      <c r="AT818" s="172" t="s">
        <v>170</v>
      </c>
      <c r="AU818" s="172" t="s">
        <v>90</v>
      </c>
      <c r="AV818" s="14" t="s">
        <v>80</v>
      </c>
      <c r="AW818" s="14" t="s">
        <v>33</v>
      </c>
      <c r="AX818" s="14" t="s">
        <v>72</v>
      </c>
      <c r="AY818" s="172" t="s">
        <v>154</v>
      </c>
    </row>
    <row r="819" spans="2:51" s="14" customFormat="1" ht="10.2">
      <c r="B819" s="171"/>
      <c r="D819" s="164" t="s">
        <v>170</v>
      </c>
      <c r="E819" s="172" t="s">
        <v>3</v>
      </c>
      <c r="F819" s="173" t="s">
        <v>1249</v>
      </c>
      <c r="H819" s="174">
        <v>-21.76</v>
      </c>
      <c r="I819" s="175"/>
      <c r="L819" s="171"/>
      <c r="M819" s="176"/>
      <c r="N819" s="177"/>
      <c r="O819" s="177"/>
      <c r="P819" s="177"/>
      <c r="Q819" s="177"/>
      <c r="R819" s="177"/>
      <c r="S819" s="177"/>
      <c r="T819" s="178"/>
      <c r="AT819" s="172" t="s">
        <v>170</v>
      </c>
      <c r="AU819" s="172" t="s">
        <v>90</v>
      </c>
      <c r="AV819" s="14" t="s">
        <v>80</v>
      </c>
      <c r="AW819" s="14" t="s">
        <v>33</v>
      </c>
      <c r="AX819" s="14" t="s">
        <v>72</v>
      </c>
      <c r="AY819" s="172" t="s">
        <v>154</v>
      </c>
    </row>
    <row r="820" spans="2:51" s="13" customFormat="1" ht="10.2">
      <c r="B820" s="163"/>
      <c r="D820" s="164" t="s">
        <v>170</v>
      </c>
      <c r="E820" s="165" t="s">
        <v>3</v>
      </c>
      <c r="F820" s="166" t="s">
        <v>1250</v>
      </c>
      <c r="H820" s="165" t="s">
        <v>3</v>
      </c>
      <c r="I820" s="167"/>
      <c r="L820" s="163"/>
      <c r="M820" s="168"/>
      <c r="N820" s="169"/>
      <c r="O820" s="169"/>
      <c r="P820" s="169"/>
      <c r="Q820" s="169"/>
      <c r="R820" s="169"/>
      <c r="S820" s="169"/>
      <c r="T820" s="170"/>
      <c r="AT820" s="165" t="s">
        <v>170</v>
      </c>
      <c r="AU820" s="165" t="s">
        <v>90</v>
      </c>
      <c r="AV820" s="13" t="s">
        <v>15</v>
      </c>
      <c r="AW820" s="13" t="s">
        <v>33</v>
      </c>
      <c r="AX820" s="13" t="s">
        <v>72</v>
      </c>
      <c r="AY820" s="165" t="s">
        <v>154</v>
      </c>
    </row>
    <row r="821" spans="2:51" s="14" customFormat="1" ht="10.2">
      <c r="B821" s="171"/>
      <c r="D821" s="164" t="s">
        <v>170</v>
      </c>
      <c r="E821" s="172" t="s">
        <v>3</v>
      </c>
      <c r="F821" s="173" t="s">
        <v>1251</v>
      </c>
      <c r="H821" s="174">
        <v>80.41</v>
      </c>
      <c r="I821" s="175"/>
      <c r="L821" s="171"/>
      <c r="M821" s="176"/>
      <c r="N821" s="177"/>
      <c r="O821" s="177"/>
      <c r="P821" s="177"/>
      <c r="Q821" s="177"/>
      <c r="R821" s="177"/>
      <c r="S821" s="177"/>
      <c r="T821" s="178"/>
      <c r="AT821" s="172" t="s">
        <v>170</v>
      </c>
      <c r="AU821" s="172" t="s">
        <v>90</v>
      </c>
      <c r="AV821" s="14" t="s">
        <v>80</v>
      </c>
      <c r="AW821" s="14" t="s">
        <v>33</v>
      </c>
      <c r="AX821" s="14" t="s">
        <v>72</v>
      </c>
      <c r="AY821" s="172" t="s">
        <v>154</v>
      </c>
    </row>
    <row r="822" spans="2:51" s="14" customFormat="1" ht="10.2">
      <c r="B822" s="171"/>
      <c r="D822" s="164" t="s">
        <v>170</v>
      </c>
      <c r="E822" s="172" t="s">
        <v>3</v>
      </c>
      <c r="F822" s="173" t="s">
        <v>1252</v>
      </c>
      <c r="H822" s="174">
        <v>-6.05</v>
      </c>
      <c r="I822" s="175"/>
      <c r="L822" s="171"/>
      <c r="M822" s="176"/>
      <c r="N822" s="177"/>
      <c r="O822" s="177"/>
      <c r="P822" s="177"/>
      <c r="Q822" s="177"/>
      <c r="R822" s="177"/>
      <c r="S822" s="177"/>
      <c r="T822" s="178"/>
      <c r="AT822" s="172" t="s">
        <v>170</v>
      </c>
      <c r="AU822" s="172" t="s">
        <v>90</v>
      </c>
      <c r="AV822" s="14" t="s">
        <v>80</v>
      </c>
      <c r="AW822" s="14" t="s">
        <v>33</v>
      </c>
      <c r="AX822" s="14" t="s">
        <v>72</v>
      </c>
      <c r="AY822" s="172" t="s">
        <v>154</v>
      </c>
    </row>
    <row r="823" spans="2:51" s="14" customFormat="1" ht="10.2">
      <c r="B823" s="171"/>
      <c r="D823" s="164" t="s">
        <v>170</v>
      </c>
      <c r="E823" s="172" t="s">
        <v>3</v>
      </c>
      <c r="F823" s="173" t="s">
        <v>1207</v>
      </c>
      <c r="H823" s="174">
        <v>1.225</v>
      </c>
      <c r="I823" s="175"/>
      <c r="L823" s="171"/>
      <c r="M823" s="176"/>
      <c r="N823" s="177"/>
      <c r="O823" s="177"/>
      <c r="P823" s="177"/>
      <c r="Q823" s="177"/>
      <c r="R823" s="177"/>
      <c r="S823" s="177"/>
      <c r="T823" s="178"/>
      <c r="AT823" s="172" t="s">
        <v>170</v>
      </c>
      <c r="AU823" s="172" t="s">
        <v>90</v>
      </c>
      <c r="AV823" s="14" t="s">
        <v>80</v>
      </c>
      <c r="AW823" s="14" t="s">
        <v>33</v>
      </c>
      <c r="AX823" s="14" t="s">
        <v>72</v>
      </c>
      <c r="AY823" s="172" t="s">
        <v>154</v>
      </c>
    </row>
    <row r="824" spans="2:51" s="13" customFormat="1" ht="10.2">
      <c r="B824" s="163"/>
      <c r="D824" s="164" t="s">
        <v>170</v>
      </c>
      <c r="E824" s="165" t="s">
        <v>3</v>
      </c>
      <c r="F824" s="166" t="s">
        <v>1253</v>
      </c>
      <c r="H824" s="165" t="s">
        <v>3</v>
      </c>
      <c r="I824" s="167"/>
      <c r="L824" s="163"/>
      <c r="M824" s="168"/>
      <c r="N824" s="169"/>
      <c r="O824" s="169"/>
      <c r="P824" s="169"/>
      <c r="Q824" s="169"/>
      <c r="R824" s="169"/>
      <c r="S824" s="169"/>
      <c r="T824" s="170"/>
      <c r="AT824" s="165" t="s">
        <v>170</v>
      </c>
      <c r="AU824" s="165" t="s">
        <v>90</v>
      </c>
      <c r="AV824" s="13" t="s">
        <v>15</v>
      </c>
      <c r="AW824" s="13" t="s">
        <v>33</v>
      </c>
      <c r="AX824" s="13" t="s">
        <v>72</v>
      </c>
      <c r="AY824" s="165" t="s">
        <v>154</v>
      </c>
    </row>
    <row r="825" spans="2:51" s="14" customFormat="1" ht="10.2">
      <c r="B825" s="171"/>
      <c r="D825" s="164" t="s">
        <v>170</v>
      </c>
      <c r="E825" s="172" t="s">
        <v>3</v>
      </c>
      <c r="F825" s="173" t="s">
        <v>1254</v>
      </c>
      <c r="H825" s="174">
        <v>76.54</v>
      </c>
      <c r="I825" s="175"/>
      <c r="L825" s="171"/>
      <c r="M825" s="176"/>
      <c r="N825" s="177"/>
      <c r="O825" s="177"/>
      <c r="P825" s="177"/>
      <c r="Q825" s="177"/>
      <c r="R825" s="177"/>
      <c r="S825" s="177"/>
      <c r="T825" s="178"/>
      <c r="AT825" s="172" t="s">
        <v>170</v>
      </c>
      <c r="AU825" s="172" t="s">
        <v>90</v>
      </c>
      <c r="AV825" s="14" t="s">
        <v>80</v>
      </c>
      <c r="AW825" s="14" t="s">
        <v>33</v>
      </c>
      <c r="AX825" s="14" t="s">
        <v>72</v>
      </c>
      <c r="AY825" s="172" t="s">
        <v>154</v>
      </c>
    </row>
    <row r="826" spans="2:51" s="14" customFormat="1" ht="10.2">
      <c r="B826" s="171"/>
      <c r="D826" s="164" t="s">
        <v>170</v>
      </c>
      <c r="E826" s="172" t="s">
        <v>3</v>
      </c>
      <c r="F826" s="173" t="s">
        <v>1255</v>
      </c>
      <c r="H826" s="174">
        <v>-11.45</v>
      </c>
      <c r="I826" s="175"/>
      <c r="L826" s="171"/>
      <c r="M826" s="176"/>
      <c r="N826" s="177"/>
      <c r="O826" s="177"/>
      <c r="P826" s="177"/>
      <c r="Q826" s="177"/>
      <c r="R826" s="177"/>
      <c r="S826" s="177"/>
      <c r="T826" s="178"/>
      <c r="AT826" s="172" t="s">
        <v>170</v>
      </c>
      <c r="AU826" s="172" t="s">
        <v>90</v>
      </c>
      <c r="AV826" s="14" t="s">
        <v>80</v>
      </c>
      <c r="AW826" s="14" t="s">
        <v>33</v>
      </c>
      <c r="AX826" s="14" t="s">
        <v>72</v>
      </c>
      <c r="AY826" s="172" t="s">
        <v>154</v>
      </c>
    </row>
    <row r="827" spans="2:51" s="14" customFormat="1" ht="10.2">
      <c r="B827" s="171"/>
      <c r="D827" s="164" t="s">
        <v>170</v>
      </c>
      <c r="E827" s="172" t="s">
        <v>3</v>
      </c>
      <c r="F827" s="173" t="s">
        <v>1256</v>
      </c>
      <c r="H827" s="174">
        <v>2.875</v>
      </c>
      <c r="I827" s="175"/>
      <c r="L827" s="171"/>
      <c r="M827" s="176"/>
      <c r="N827" s="177"/>
      <c r="O827" s="177"/>
      <c r="P827" s="177"/>
      <c r="Q827" s="177"/>
      <c r="R827" s="177"/>
      <c r="S827" s="177"/>
      <c r="T827" s="178"/>
      <c r="AT827" s="172" t="s">
        <v>170</v>
      </c>
      <c r="AU827" s="172" t="s">
        <v>90</v>
      </c>
      <c r="AV827" s="14" t="s">
        <v>80</v>
      </c>
      <c r="AW827" s="14" t="s">
        <v>33</v>
      </c>
      <c r="AX827" s="14" t="s">
        <v>72</v>
      </c>
      <c r="AY827" s="172" t="s">
        <v>154</v>
      </c>
    </row>
    <row r="828" spans="2:51" s="13" customFormat="1" ht="10.2">
      <c r="B828" s="163"/>
      <c r="D828" s="164" t="s">
        <v>170</v>
      </c>
      <c r="E828" s="165" t="s">
        <v>3</v>
      </c>
      <c r="F828" s="166" t="s">
        <v>1257</v>
      </c>
      <c r="H828" s="165" t="s">
        <v>3</v>
      </c>
      <c r="I828" s="167"/>
      <c r="L828" s="163"/>
      <c r="M828" s="168"/>
      <c r="N828" s="169"/>
      <c r="O828" s="169"/>
      <c r="P828" s="169"/>
      <c r="Q828" s="169"/>
      <c r="R828" s="169"/>
      <c r="S828" s="169"/>
      <c r="T828" s="170"/>
      <c r="AT828" s="165" t="s">
        <v>170</v>
      </c>
      <c r="AU828" s="165" t="s">
        <v>90</v>
      </c>
      <c r="AV828" s="13" t="s">
        <v>15</v>
      </c>
      <c r="AW828" s="13" t="s">
        <v>33</v>
      </c>
      <c r="AX828" s="13" t="s">
        <v>72</v>
      </c>
      <c r="AY828" s="165" t="s">
        <v>154</v>
      </c>
    </row>
    <row r="829" spans="2:51" s="14" customFormat="1" ht="10.2">
      <c r="B829" s="171"/>
      <c r="D829" s="164" t="s">
        <v>170</v>
      </c>
      <c r="E829" s="172" t="s">
        <v>3</v>
      </c>
      <c r="F829" s="173" t="s">
        <v>1258</v>
      </c>
      <c r="H829" s="174">
        <v>58.05</v>
      </c>
      <c r="I829" s="175"/>
      <c r="L829" s="171"/>
      <c r="M829" s="176"/>
      <c r="N829" s="177"/>
      <c r="O829" s="177"/>
      <c r="P829" s="177"/>
      <c r="Q829" s="177"/>
      <c r="R829" s="177"/>
      <c r="S829" s="177"/>
      <c r="T829" s="178"/>
      <c r="AT829" s="172" t="s">
        <v>170</v>
      </c>
      <c r="AU829" s="172" t="s">
        <v>90</v>
      </c>
      <c r="AV829" s="14" t="s">
        <v>80</v>
      </c>
      <c r="AW829" s="14" t="s">
        <v>33</v>
      </c>
      <c r="AX829" s="14" t="s">
        <v>72</v>
      </c>
      <c r="AY829" s="172" t="s">
        <v>154</v>
      </c>
    </row>
    <row r="830" spans="2:51" s="14" customFormat="1" ht="10.2">
      <c r="B830" s="171"/>
      <c r="D830" s="164" t="s">
        <v>170</v>
      </c>
      <c r="E830" s="172" t="s">
        <v>3</v>
      </c>
      <c r="F830" s="173" t="s">
        <v>1259</v>
      </c>
      <c r="H830" s="174">
        <v>-14.56</v>
      </c>
      <c r="I830" s="175"/>
      <c r="L830" s="171"/>
      <c r="M830" s="176"/>
      <c r="N830" s="177"/>
      <c r="O830" s="177"/>
      <c r="P830" s="177"/>
      <c r="Q830" s="177"/>
      <c r="R830" s="177"/>
      <c r="S830" s="177"/>
      <c r="T830" s="178"/>
      <c r="AT830" s="172" t="s">
        <v>170</v>
      </c>
      <c r="AU830" s="172" t="s">
        <v>90</v>
      </c>
      <c r="AV830" s="14" t="s">
        <v>80</v>
      </c>
      <c r="AW830" s="14" t="s">
        <v>33</v>
      </c>
      <c r="AX830" s="14" t="s">
        <v>72</v>
      </c>
      <c r="AY830" s="172" t="s">
        <v>154</v>
      </c>
    </row>
    <row r="831" spans="2:51" s="14" customFormat="1" ht="10.2">
      <c r="B831" s="171"/>
      <c r="D831" s="164" t="s">
        <v>170</v>
      </c>
      <c r="E831" s="172" t="s">
        <v>3</v>
      </c>
      <c r="F831" s="173" t="s">
        <v>1260</v>
      </c>
      <c r="H831" s="174">
        <v>4.1</v>
      </c>
      <c r="I831" s="175"/>
      <c r="L831" s="171"/>
      <c r="M831" s="176"/>
      <c r="N831" s="177"/>
      <c r="O831" s="177"/>
      <c r="P831" s="177"/>
      <c r="Q831" s="177"/>
      <c r="R831" s="177"/>
      <c r="S831" s="177"/>
      <c r="T831" s="178"/>
      <c r="AT831" s="172" t="s">
        <v>170</v>
      </c>
      <c r="AU831" s="172" t="s">
        <v>90</v>
      </c>
      <c r="AV831" s="14" t="s">
        <v>80</v>
      </c>
      <c r="AW831" s="14" t="s">
        <v>33</v>
      </c>
      <c r="AX831" s="14" t="s">
        <v>72</v>
      </c>
      <c r="AY831" s="172" t="s">
        <v>154</v>
      </c>
    </row>
    <row r="832" spans="2:51" s="16" customFormat="1" ht="10.2">
      <c r="B832" s="202"/>
      <c r="D832" s="164" t="s">
        <v>170</v>
      </c>
      <c r="E832" s="203" t="s">
        <v>3</v>
      </c>
      <c r="F832" s="204" t="s">
        <v>1196</v>
      </c>
      <c r="H832" s="205">
        <v>1603.945</v>
      </c>
      <c r="I832" s="206"/>
      <c r="L832" s="202"/>
      <c r="M832" s="207"/>
      <c r="N832" s="208"/>
      <c r="O832" s="208"/>
      <c r="P832" s="208"/>
      <c r="Q832" s="208"/>
      <c r="R832" s="208"/>
      <c r="S832" s="208"/>
      <c r="T832" s="209"/>
      <c r="AT832" s="203" t="s">
        <v>170</v>
      </c>
      <c r="AU832" s="203" t="s">
        <v>90</v>
      </c>
      <c r="AV832" s="16" t="s">
        <v>90</v>
      </c>
      <c r="AW832" s="16" t="s">
        <v>33</v>
      </c>
      <c r="AX832" s="16" t="s">
        <v>72</v>
      </c>
      <c r="AY832" s="203" t="s">
        <v>154</v>
      </c>
    </row>
    <row r="833" spans="2:51" s="15" customFormat="1" ht="10.2">
      <c r="B833" s="179"/>
      <c r="D833" s="164" t="s">
        <v>170</v>
      </c>
      <c r="E833" s="180" t="s">
        <v>3</v>
      </c>
      <c r="F833" s="181" t="s">
        <v>175</v>
      </c>
      <c r="H833" s="182">
        <v>2609.453</v>
      </c>
      <c r="I833" s="183"/>
      <c r="L833" s="179"/>
      <c r="M833" s="184"/>
      <c r="N833" s="185"/>
      <c r="O833" s="185"/>
      <c r="P833" s="185"/>
      <c r="Q833" s="185"/>
      <c r="R833" s="185"/>
      <c r="S833" s="185"/>
      <c r="T833" s="186"/>
      <c r="AT833" s="180" t="s">
        <v>170</v>
      </c>
      <c r="AU833" s="180" t="s">
        <v>90</v>
      </c>
      <c r="AV833" s="15" t="s">
        <v>93</v>
      </c>
      <c r="AW833" s="15" t="s">
        <v>33</v>
      </c>
      <c r="AX833" s="15" t="s">
        <v>15</v>
      </c>
      <c r="AY833" s="180" t="s">
        <v>154</v>
      </c>
    </row>
    <row r="834" spans="1:65" s="2" customFormat="1" ht="37.8" customHeight="1">
      <c r="A834" s="34"/>
      <c r="B834" s="144"/>
      <c r="C834" s="145" t="s">
        <v>1261</v>
      </c>
      <c r="D834" s="145" t="s">
        <v>157</v>
      </c>
      <c r="E834" s="146" t="s">
        <v>1262</v>
      </c>
      <c r="F834" s="147" t="s">
        <v>1263</v>
      </c>
      <c r="G834" s="148" t="s">
        <v>160</v>
      </c>
      <c r="H834" s="149">
        <v>138.5</v>
      </c>
      <c r="I834" s="150"/>
      <c r="J834" s="151">
        <f>ROUND(I834*H834,2)</f>
        <v>0</v>
      </c>
      <c r="K834" s="147" t="s">
        <v>161</v>
      </c>
      <c r="L834" s="35"/>
      <c r="M834" s="152" t="s">
        <v>3</v>
      </c>
      <c r="N834" s="153" t="s">
        <v>43</v>
      </c>
      <c r="O834" s="55"/>
      <c r="P834" s="154">
        <f>O834*H834</f>
        <v>0</v>
      </c>
      <c r="Q834" s="154">
        <v>0.01575</v>
      </c>
      <c r="R834" s="154">
        <f>Q834*H834</f>
        <v>2.181375</v>
      </c>
      <c r="S834" s="154">
        <v>0</v>
      </c>
      <c r="T834" s="155">
        <f>S834*H834</f>
        <v>0</v>
      </c>
      <c r="U834" s="34"/>
      <c r="V834" s="34"/>
      <c r="W834" s="34"/>
      <c r="X834" s="34"/>
      <c r="Y834" s="34"/>
      <c r="Z834" s="34"/>
      <c r="AA834" s="34"/>
      <c r="AB834" s="34"/>
      <c r="AC834" s="34"/>
      <c r="AD834" s="34"/>
      <c r="AE834" s="34"/>
      <c r="AR834" s="156" t="s">
        <v>93</v>
      </c>
      <c r="AT834" s="156" t="s">
        <v>157</v>
      </c>
      <c r="AU834" s="156" t="s">
        <v>90</v>
      </c>
      <c r="AY834" s="19" t="s">
        <v>154</v>
      </c>
      <c r="BE834" s="157">
        <f>IF(N834="základní",J834,0)</f>
        <v>0</v>
      </c>
      <c r="BF834" s="157">
        <f>IF(N834="snížená",J834,0)</f>
        <v>0</v>
      </c>
      <c r="BG834" s="157">
        <f>IF(N834="zákl. přenesená",J834,0)</f>
        <v>0</v>
      </c>
      <c r="BH834" s="157">
        <f>IF(N834="sníž. přenesená",J834,0)</f>
        <v>0</v>
      </c>
      <c r="BI834" s="157">
        <f>IF(N834="nulová",J834,0)</f>
        <v>0</v>
      </c>
      <c r="BJ834" s="19" t="s">
        <v>15</v>
      </c>
      <c r="BK834" s="157">
        <f>ROUND(I834*H834,2)</f>
        <v>0</v>
      </c>
      <c r="BL834" s="19" t="s">
        <v>93</v>
      </c>
      <c r="BM834" s="156" t="s">
        <v>1264</v>
      </c>
    </row>
    <row r="835" spans="1:47" s="2" customFormat="1" ht="10.2">
      <c r="A835" s="34"/>
      <c r="B835" s="35"/>
      <c r="C835" s="34"/>
      <c r="D835" s="158" t="s">
        <v>163</v>
      </c>
      <c r="E835" s="34"/>
      <c r="F835" s="159" t="s">
        <v>1265</v>
      </c>
      <c r="G835" s="34"/>
      <c r="H835" s="34"/>
      <c r="I835" s="160"/>
      <c r="J835" s="34"/>
      <c r="K835" s="34"/>
      <c r="L835" s="35"/>
      <c r="M835" s="161"/>
      <c r="N835" s="162"/>
      <c r="O835" s="55"/>
      <c r="P835" s="55"/>
      <c r="Q835" s="55"/>
      <c r="R835" s="55"/>
      <c r="S835" s="55"/>
      <c r="T835" s="56"/>
      <c r="U835" s="34"/>
      <c r="V835" s="34"/>
      <c r="W835" s="34"/>
      <c r="X835" s="34"/>
      <c r="Y835" s="34"/>
      <c r="Z835" s="34"/>
      <c r="AA835" s="34"/>
      <c r="AB835" s="34"/>
      <c r="AC835" s="34"/>
      <c r="AD835" s="34"/>
      <c r="AE835" s="34"/>
      <c r="AT835" s="19" t="s">
        <v>163</v>
      </c>
      <c r="AU835" s="19" t="s">
        <v>90</v>
      </c>
    </row>
    <row r="836" spans="2:51" s="13" customFormat="1" ht="10.2">
      <c r="B836" s="163"/>
      <c r="D836" s="164" t="s">
        <v>170</v>
      </c>
      <c r="E836" s="165" t="s">
        <v>3</v>
      </c>
      <c r="F836" s="166" t="s">
        <v>1266</v>
      </c>
      <c r="H836" s="165" t="s">
        <v>3</v>
      </c>
      <c r="I836" s="167"/>
      <c r="L836" s="163"/>
      <c r="M836" s="168"/>
      <c r="N836" s="169"/>
      <c r="O836" s="169"/>
      <c r="P836" s="169"/>
      <c r="Q836" s="169"/>
      <c r="R836" s="169"/>
      <c r="S836" s="169"/>
      <c r="T836" s="170"/>
      <c r="AT836" s="165" t="s">
        <v>170</v>
      </c>
      <c r="AU836" s="165" t="s">
        <v>90</v>
      </c>
      <c r="AV836" s="13" t="s">
        <v>15</v>
      </c>
      <c r="AW836" s="13" t="s">
        <v>33</v>
      </c>
      <c r="AX836" s="13" t="s">
        <v>72</v>
      </c>
      <c r="AY836" s="165" t="s">
        <v>154</v>
      </c>
    </row>
    <row r="837" spans="2:51" s="14" customFormat="1" ht="10.2">
      <c r="B837" s="171"/>
      <c r="D837" s="164" t="s">
        <v>170</v>
      </c>
      <c r="E837" s="172" t="s">
        <v>3</v>
      </c>
      <c r="F837" s="173" t="s">
        <v>1267</v>
      </c>
      <c r="H837" s="174">
        <v>138.5</v>
      </c>
      <c r="I837" s="175"/>
      <c r="L837" s="171"/>
      <c r="M837" s="176"/>
      <c r="N837" s="177"/>
      <c r="O837" s="177"/>
      <c r="P837" s="177"/>
      <c r="Q837" s="177"/>
      <c r="R837" s="177"/>
      <c r="S837" s="177"/>
      <c r="T837" s="178"/>
      <c r="AT837" s="172" t="s">
        <v>170</v>
      </c>
      <c r="AU837" s="172" t="s">
        <v>90</v>
      </c>
      <c r="AV837" s="14" t="s">
        <v>80</v>
      </c>
      <c r="AW837" s="14" t="s">
        <v>33</v>
      </c>
      <c r="AX837" s="14" t="s">
        <v>15</v>
      </c>
      <c r="AY837" s="172" t="s">
        <v>154</v>
      </c>
    </row>
    <row r="838" spans="1:65" s="2" customFormat="1" ht="44.25" customHeight="1">
      <c r="A838" s="34"/>
      <c r="B838" s="144"/>
      <c r="C838" s="145" t="s">
        <v>1268</v>
      </c>
      <c r="D838" s="145" t="s">
        <v>157</v>
      </c>
      <c r="E838" s="146" t="s">
        <v>1269</v>
      </c>
      <c r="F838" s="147" t="s">
        <v>1270</v>
      </c>
      <c r="G838" s="148" t="s">
        <v>160</v>
      </c>
      <c r="H838" s="149">
        <v>2470.953</v>
      </c>
      <c r="I838" s="150"/>
      <c r="J838" s="151">
        <f>ROUND(I838*H838,2)</f>
        <v>0</v>
      </c>
      <c r="K838" s="147" t="s">
        <v>161</v>
      </c>
      <c r="L838" s="35"/>
      <c r="M838" s="152" t="s">
        <v>3</v>
      </c>
      <c r="N838" s="153" t="s">
        <v>43</v>
      </c>
      <c r="O838" s="55"/>
      <c r="P838" s="154">
        <f>O838*H838</f>
        <v>0</v>
      </c>
      <c r="Q838" s="154">
        <v>0.01838</v>
      </c>
      <c r="R838" s="154">
        <f>Q838*H838</f>
        <v>45.41611614</v>
      </c>
      <c r="S838" s="154">
        <v>0</v>
      </c>
      <c r="T838" s="155">
        <f>S838*H838</f>
        <v>0</v>
      </c>
      <c r="U838" s="34"/>
      <c r="V838" s="34"/>
      <c r="W838" s="34"/>
      <c r="X838" s="34"/>
      <c r="Y838" s="34"/>
      <c r="Z838" s="34"/>
      <c r="AA838" s="34"/>
      <c r="AB838" s="34"/>
      <c r="AC838" s="34"/>
      <c r="AD838" s="34"/>
      <c r="AE838" s="34"/>
      <c r="AR838" s="156" t="s">
        <v>93</v>
      </c>
      <c r="AT838" s="156" t="s">
        <v>157</v>
      </c>
      <c r="AU838" s="156" t="s">
        <v>90</v>
      </c>
      <c r="AY838" s="19" t="s">
        <v>154</v>
      </c>
      <c r="BE838" s="157">
        <f>IF(N838="základní",J838,0)</f>
        <v>0</v>
      </c>
      <c r="BF838" s="157">
        <f>IF(N838="snížená",J838,0)</f>
        <v>0</v>
      </c>
      <c r="BG838" s="157">
        <f>IF(N838="zákl. přenesená",J838,0)</f>
        <v>0</v>
      </c>
      <c r="BH838" s="157">
        <f>IF(N838="sníž. přenesená",J838,0)</f>
        <v>0</v>
      </c>
      <c r="BI838" s="157">
        <f>IF(N838="nulová",J838,0)</f>
        <v>0</v>
      </c>
      <c r="BJ838" s="19" t="s">
        <v>15</v>
      </c>
      <c r="BK838" s="157">
        <f>ROUND(I838*H838,2)</f>
        <v>0</v>
      </c>
      <c r="BL838" s="19" t="s">
        <v>93</v>
      </c>
      <c r="BM838" s="156" t="s">
        <v>1271</v>
      </c>
    </row>
    <row r="839" spans="1:47" s="2" customFormat="1" ht="10.2">
      <c r="A839" s="34"/>
      <c r="B839" s="35"/>
      <c r="C839" s="34"/>
      <c r="D839" s="158" t="s">
        <v>163</v>
      </c>
      <c r="E839" s="34"/>
      <c r="F839" s="159" t="s">
        <v>1272</v>
      </c>
      <c r="G839" s="34"/>
      <c r="H839" s="34"/>
      <c r="I839" s="160"/>
      <c r="J839" s="34"/>
      <c r="K839" s="34"/>
      <c r="L839" s="35"/>
      <c r="M839" s="161"/>
      <c r="N839" s="162"/>
      <c r="O839" s="55"/>
      <c r="P839" s="55"/>
      <c r="Q839" s="55"/>
      <c r="R839" s="55"/>
      <c r="S839" s="55"/>
      <c r="T839" s="56"/>
      <c r="U839" s="34"/>
      <c r="V839" s="34"/>
      <c r="W839" s="34"/>
      <c r="X839" s="34"/>
      <c r="Y839" s="34"/>
      <c r="Z839" s="34"/>
      <c r="AA839" s="34"/>
      <c r="AB839" s="34"/>
      <c r="AC839" s="34"/>
      <c r="AD839" s="34"/>
      <c r="AE839" s="34"/>
      <c r="AT839" s="19" t="s">
        <v>163</v>
      </c>
      <c r="AU839" s="19" t="s">
        <v>90</v>
      </c>
    </row>
    <row r="840" spans="2:51" s="14" customFormat="1" ht="10.2">
      <c r="B840" s="171"/>
      <c r="D840" s="164" t="s">
        <v>170</v>
      </c>
      <c r="E840" s="172" t="s">
        <v>3</v>
      </c>
      <c r="F840" s="173" t="s">
        <v>1273</v>
      </c>
      <c r="H840" s="174">
        <v>2470.953</v>
      </c>
      <c r="I840" s="175"/>
      <c r="L840" s="171"/>
      <c r="M840" s="176"/>
      <c r="N840" s="177"/>
      <c r="O840" s="177"/>
      <c r="P840" s="177"/>
      <c r="Q840" s="177"/>
      <c r="R840" s="177"/>
      <c r="S840" s="177"/>
      <c r="T840" s="178"/>
      <c r="AT840" s="172" t="s">
        <v>170</v>
      </c>
      <c r="AU840" s="172" t="s">
        <v>90</v>
      </c>
      <c r="AV840" s="14" t="s">
        <v>80</v>
      </c>
      <c r="AW840" s="14" t="s">
        <v>33</v>
      </c>
      <c r="AX840" s="14" t="s">
        <v>15</v>
      </c>
      <c r="AY840" s="172" t="s">
        <v>154</v>
      </c>
    </row>
    <row r="841" spans="1:65" s="2" customFormat="1" ht="37.8" customHeight="1">
      <c r="A841" s="34"/>
      <c r="B841" s="144"/>
      <c r="C841" s="145" t="s">
        <v>1274</v>
      </c>
      <c r="D841" s="145" t="s">
        <v>157</v>
      </c>
      <c r="E841" s="146" t="s">
        <v>1275</v>
      </c>
      <c r="F841" s="147" t="s">
        <v>1276</v>
      </c>
      <c r="G841" s="148" t="s">
        <v>160</v>
      </c>
      <c r="H841" s="149">
        <v>20.64</v>
      </c>
      <c r="I841" s="150"/>
      <c r="J841" s="151">
        <f>ROUND(I841*H841,2)</f>
        <v>0</v>
      </c>
      <c r="K841" s="147" t="s">
        <v>161</v>
      </c>
      <c r="L841" s="35"/>
      <c r="M841" s="152" t="s">
        <v>3</v>
      </c>
      <c r="N841" s="153" t="s">
        <v>43</v>
      </c>
      <c r="O841" s="55"/>
      <c r="P841" s="154">
        <f>O841*H841</f>
        <v>0</v>
      </c>
      <c r="Q841" s="154">
        <v>0.00026</v>
      </c>
      <c r="R841" s="154">
        <f>Q841*H841</f>
        <v>0.0053663999999999995</v>
      </c>
      <c r="S841" s="154">
        <v>0</v>
      </c>
      <c r="T841" s="155">
        <f>S841*H841</f>
        <v>0</v>
      </c>
      <c r="U841" s="34"/>
      <c r="V841" s="34"/>
      <c r="W841" s="34"/>
      <c r="X841" s="34"/>
      <c r="Y841" s="34"/>
      <c r="Z841" s="34"/>
      <c r="AA841" s="34"/>
      <c r="AB841" s="34"/>
      <c r="AC841" s="34"/>
      <c r="AD841" s="34"/>
      <c r="AE841" s="34"/>
      <c r="AR841" s="156" t="s">
        <v>93</v>
      </c>
      <c r="AT841" s="156" t="s">
        <v>157</v>
      </c>
      <c r="AU841" s="156" t="s">
        <v>90</v>
      </c>
      <c r="AY841" s="19" t="s">
        <v>154</v>
      </c>
      <c r="BE841" s="157">
        <f>IF(N841="základní",J841,0)</f>
        <v>0</v>
      </c>
      <c r="BF841" s="157">
        <f>IF(N841="snížená",J841,0)</f>
        <v>0</v>
      </c>
      <c r="BG841" s="157">
        <f>IF(N841="zákl. přenesená",J841,0)</f>
        <v>0</v>
      </c>
      <c r="BH841" s="157">
        <f>IF(N841="sníž. přenesená",J841,0)</f>
        <v>0</v>
      </c>
      <c r="BI841" s="157">
        <f>IF(N841="nulová",J841,0)</f>
        <v>0</v>
      </c>
      <c r="BJ841" s="19" t="s">
        <v>15</v>
      </c>
      <c r="BK841" s="157">
        <f>ROUND(I841*H841,2)</f>
        <v>0</v>
      </c>
      <c r="BL841" s="19" t="s">
        <v>93</v>
      </c>
      <c r="BM841" s="156" t="s">
        <v>1277</v>
      </c>
    </row>
    <row r="842" spans="1:47" s="2" customFormat="1" ht="10.2">
      <c r="A842" s="34"/>
      <c r="B842" s="35"/>
      <c r="C842" s="34"/>
      <c r="D842" s="158" t="s">
        <v>163</v>
      </c>
      <c r="E842" s="34"/>
      <c r="F842" s="159" t="s">
        <v>1278</v>
      </c>
      <c r="G842" s="34"/>
      <c r="H842" s="34"/>
      <c r="I842" s="160"/>
      <c r="J842" s="34"/>
      <c r="K842" s="34"/>
      <c r="L842" s="35"/>
      <c r="M842" s="161"/>
      <c r="N842" s="162"/>
      <c r="O842" s="55"/>
      <c r="P842" s="55"/>
      <c r="Q842" s="55"/>
      <c r="R842" s="55"/>
      <c r="S842" s="55"/>
      <c r="T842" s="56"/>
      <c r="U842" s="34"/>
      <c r="V842" s="34"/>
      <c r="W842" s="34"/>
      <c r="X842" s="34"/>
      <c r="Y842" s="34"/>
      <c r="Z842" s="34"/>
      <c r="AA842" s="34"/>
      <c r="AB842" s="34"/>
      <c r="AC842" s="34"/>
      <c r="AD842" s="34"/>
      <c r="AE842" s="34"/>
      <c r="AT842" s="19" t="s">
        <v>163</v>
      </c>
      <c r="AU842" s="19" t="s">
        <v>90</v>
      </c>
    </row>
    <row r="843" spans="2:51" s="14" customFormat="1" ht="10.2">
      <c r="B843" s="171"/>
      <c r="D843" s="164" t="s">
        <v>170</v>
      </c>
      <c r="E843" s="172" t="s">
        <v>3</v>
      </c>
      <c r="F843" s="173" t="s">
        <v>1279</v>
      </c>
      <c r="H843" s="174">
        <v>20.64</v>
      </c>
      <c r="I843" s="175"/>
      <c r="L843" s="171"/>
      <c r="M843" s="176"/>
      <c r="N843" s="177"/>
      <c r="O843" s="177"/>
      <c r="P843" s="177"/>
      <c r="Q843" s="177"/>
      <c r="R843" s="177"/>
      <c r="S843" s="177"/>
      <c r="T843" s="178"/>
      <c r="AT843" s="172" t="s">
        <v>170</v>
      </c>
      <c r="AU843" s="172" t="s">
        <v>90</v>
      </c>
      <c r="AV843" s="14" t="s">
        <v>80</v>
      </c>
      <c r="AW843" s="14" t="s">
        <v>33</v>
      </c>
      <c r="AX843" s="14" t="s">
        <v>15</v>
      </c>
      <c r="AY843" s="172" t="s">
        <v>154</v>
      </c>
    </row>
    <row r="844" spans="1:65" s="2" customFormat="1" ht="49.05" customHeight="1">
      <c r="A844" s="34"/>
      <c r="B844" s="144"/>
      <c r="C844" s="145" t="s">
        <v>1280</v>
      </c>
      <c r="D844" s="145" t="s">
        <v>157</v>
      </c>
      <c r="E844" s="146" t="s">
        <v>1281</v>
      </c>
      <c r="F844" s="147" t="s">
        <v>1282</v>
      </c>
      <c r="G844" s="148" t="s">
        <v>160</v>
      </c>
      <c r="H844" s="149">
        <v>20.64</v>
      </c>
      <c r="I844" s="150"/>
      <c r="J844" s="151">
        <f>ROUND(I844*H844,2)</f>
        <v>0</v>
      </c>
      <c r="K844" s="147" t="s">
        <v>161</v>
      </c>
      <c r="L844" s="35"/>
      <c r="M844" s="152" t="s">
        <v>3</v>
      </c>
      <c r="N844" s="153" t="s">
        <v>43</v>
      </c>
      <c r="O844" s="55"/>
      <c r="P844" s="154">
        <f>O844*H844</f>
        <v>0</v>
      </c>
      <c r="Q844" s="154">
        <v>0.01838</v>
      </c>
      <c r="R844" s="154">
        <f>Q844*H844</f>
        <v>0.3793632</v>
      </c>
      <c r="S844" s="154">
        <v>0</v>
      </c>
      <c r="T844" s="155">
        <f>S844*H844</f>
        <v>0</v>
      </c>
      <c r="U844" s="34"/>
      <c r="V844" s="34"/>
      <c r="W844" s="34"/>
      <c r="X844" s="34"/>
      <c r="Y844" s="34"/>
      <c r="Z844" s="34"/>
      <c r="AA844" s="34"/>
      <c r="AB844" s="34"/>
      <c r="AC844" s="34"/>
      <c r="AD844" s="34"/>
      <c r="AE844" s="34"/>
      <c r="AR844" s="156" t="s">
        <v>93</v>
      </c>
      <c r="AT844" s="156" t="s">
        <v>157</v>
      </c>
      <c r="AU844" s="156" t="s">
        <v>90</v>
      </c>
      <c r="AY844" s="19" t="s">
        <v>154</v>
      </c>
      <c r="BE844" s="157">
        <f>IF(N844="základní",J844,0)</f>
        <v>0</v>
      </c>
      <c r="BF844" s="157">
        <f>IF(N844="snížená",J844,0)</f>
        <v>0</v>
      </c>
      <c r="BG844" s="157">
        <f>IF(N844="zákl. přenesená",J844,0)</f>
        <v>0</v>
      </c>
      <c r="BH844" s="157">
        <f>IF(N844="sníž. přenesená",J844,0)</f>
        <v>0</v>
      </c>
      <c r="BI844" s="157">
        <f>IF(N844="nulová",J844,0)</f>
        <v>0</v>
      </c>
      <c r="BJ844" s="19" t="s">
        <v>15</v>
      </c>
      <c r="BK844" s="157">
        <f>ROUND(I844*H844,2)</f>
        <v>0</v>
      </c>
      <c r="BL844" s="19" t="s">
        <v>93</v>
      </c>
      <c r="BM844" s="156" t="s">
        <v>1283</v>
      </c>
    </row>
    <row r="845" spans="1:47" s="2" customFormat="1" ht="10.2">
      <c r="A845" s="34"/>
      <c r="B845" s="35"/>
      <c r="C845" s="34"/>
      <c r="D845" s="158" t="s">
        <v>163</v>
      </c>
      <c r="E845" s="34"/>
      <c r="F845" s="159" t="s">
        <v>1284</v>
      </c>
      <c r="G845" s="34"/>
      <c r="H845" s="34"/>
      <c r="I845" s="160"/>
      <c r="J845" s="34"/>
      <c r="K845" s="34"/>
      <c r="L845" s="35"/>
      <c r="M845" s="161"/>
      <c r="N845" s="162"/>
      <c r="O845" s="55"/>
      <c r="P845" s="55"/>
      <c r="Q845" s="55"/>
      <c r="R845" s="55"/>
      <c r="S845" s="55"/>
      <c r="T845" s="56"/>
      <c r="U845" s="34"/>
      <c r="V845" s="34"/>
      <c r="W845" s="34"/>
      <c r="X845" s="34"/>
      <c r="Y845" s="34"/>
      <c r="Z845" s="34"/>
      <c r="AA845" s="34"/>
      <c r="AB845" s="34"/>
      <c r="AC845" s="34"/>
      <c r="AD845" s="34"/>
      <c r="AE845" s="34"/>
      <c r="AT845" s="19" t="s">
        <v>163</v>
      </c>
      <c r="AU845" s="19" t="s">
        <v>90</v>
      </c>
    </row>
    <row r="846" spans="1:65" s="2" customFormat="1" ht="24.15" customHeight="1">
      <c r="A846" s="34"/>
      <c r="B846" s="144"/>
      <c r="C846" s="145" t="s">
        <v>1285</v>
      </c>
      <c r="D846" s="145" t="s">
        <v>157</v>
      </c>
      <c r="E846" s="146" t="s">
        <v>1286</v>
      </c>
      <c r="F846" s="147" t="s">
        <v>1287</v>
      </c>
      <c r="G846" s="148" t="s">
        <v>183</v>
      </c>
      <c r="H846" s="149">
        <v>357.9</v>
      </c>
      <c r="I846" s="150"/>
      <c r="J846" s="151">
        <f>ROUND(I846*H846,2)</f>
        <v>0</v>
      </c>
      <c r="K846" s="147" t="s">
        <v>161</v>
      </c>
      <c r="L846" s="35"/>
      <c r="M846" s="152" t="s">
        <v>3</v>
      </c>
      <c r="N846" s="153" t="s">
        <v>43</v>
      </c>
      <c r="O846" s="55"/>
      <c r="P846" s="154">
        <f>O846*H846</f>
        <v>0</v>
      </c>
      <c r="Q846" s="154">
        <v>0.0015</v>
      </c>
      <c r="R846" s="154">
        <f>Q846*H846</f>
        <v>0.5368499999999999</v>
      </c>
      <c r="S846" s="154">
        <v>0</v>
      </c>
      <c r="T846" s="155">
        <f>S846*H846</f>
        <v>0</v>
      </c>
      <c r="U846" s="34"/>
      <c r="V846" s="34"/>
      <c r="W846" s="34"/>
      <c r="X846" s="34"/>
      <c r="Y846" s="34"/>
      <c r="Z846" s="34"/>
      <c r="AA846" s="34"/>
      <c r="AB846" s="34"/>
      <c r="AC846" s="34"/>
      <c r="AD846" s="34"/>
      <c r="AE846" s="34"/>
      <c r="AR846" s="156" t="s">
        <v>93</v>
      </c>
      <c r="AT846" s="156" t="s">
        <v>157</v>
      </c>
      <c r="AU846" s="156" t="s">
        <v>90</v>
      </c>
      <c r="AY846" s="19" t="s">
        <v>154</v>
      </c>
      <c r="BE846" s="157">
        <f>IF(N846="základní",J846,0)</f>
        <v>0</v>
      </c>
      <c r="BF846" s="157">
        <f>IF(N846="snížená",J846,0)</f>
        <v>0</v>
      </c>
      <c r="BG846" s="157">
        <f>IF(N846="zákl. přenesená",J846,0)</f>
        <v>0</v>
      </c>
      <c r="BH846" s="157">
        <f>IF(N846="sníž. přenesená",J846,0)</f>
        <v>0</v>
      </c>
      <c r="BI846" s="157">
        <f>IF(N846="nulová",J846,0)</f>
        <v>0</v>
      </c>
      <c r="BJ846" s="19" t="s">
        <v>15</v>
      </c>
      <c r="BK846" s="157">
        <f>ROUND(I846*H846,2)</f>
        <v>0</v>
      </c>
      <c r="BL846" s="19" t="s">
        <v>93</v>
      </c>
      <c r="BM846" s="156" t="s">
        <v>1288</v>
      </c>
    </row>
    <row r="847" spans="1:47" s="2" customFormat="1" ht="10.2">
      <c r="A847" s="34"/>
      <c r="B847" s="35"/>
      <c r="C847" s="34"/>
      <c r="D847" s="158" t="s">
        <v>163</v>
      </c>
      <c r="E847" s="34"/>
      <c r="F847" s="159" t="s">
        <v>1289</v>
      </c>
      <c r="G847" s="34"/>
      <c r="H847" s="34"/>
      <c r="I847" s="160"/>
      <c r="J847" s="34"/>
      <c r="K847" s="34"/>
      <c r="L847" s="35"/>
      <c r="M847" s="161"/>
      <c r="N847" s="162"/>
      <c r="O847" s="55"/>
      <c r="P847" s="55"/>
      <c r="Q847" s="55"/>
      <c r="R847" s="55"/>
      <c r="S847" s="55"/>
      <c r="T847" s="56"/>
      <c r="U847" s="34"/>
      <c r="V847" s="34"/>
      <c r="W847" s="34"/>
      <c r="X847" s="34"/>
      <c r="Y847" s="34"/>
      <c r="Z847" s="34"/>
      <c r="AA847" s="34"/>
      <c r="AB847" s="34"/>
      <c r="AC847" s="34"/>
      <c r="AD847" s="34"/>
      <c r="AE847" s="34"/>
      <c r="AT847" s="19" t="s">
        <v>163</v>
      </c>
      <c r="AU847" s="19" t="s">
        <v>90</v>
      </c>
    </row>
    <row r="848" spans="2:51" s="13" customFormat="1" ht="10.2">
      <c r="B848" s="163"/>
      <c r="D848" s="164" t="s">
        <v>170</v>
      </c>
      <c r="E848" s="165" t="s">
        <v>3</v>
      </c>
      <c r="F848" s="166" t="s">
        <v>1290</v>
      </c>
      <c r="H848" s="165" t="s">
        <v>3</v>
      </c>
      <c r="I848" s="167"/>
      <c r="L848" s="163"/>
      <c r="M848" s="168"/>
      <c r="N848" s="169"/>
      <c r="O848" s="169"/>
      <c r="P848" s="169"/>
      <c r="Q848" s="169"/>
      <c r="R848" s="169"/>
      <c r="S848" s="169"/>
      <c r="T848" s="170"/>
      <c r="AT848" s="165" t="s">
        <v>170</v>
      </c>
      <c r="AU848" s="165" t="s">
        <v>90</v>
      </c>
      <c r="AV848" s="13" t="s">
        <v>15</v>
      </c>
      <c r="AW848" s="13" t="s">
        <v>33</v>
      </c>
      <c r="AX848" s="13" t="s">
        <v>72</v>
      </c>
      <c r="AY848" s="165" t="s">
        <v>154</v>
      </c>
    </row>
    <row r="849" spans="2:51" s="14" customFormat="1" ht="10.2">
      <c r="B849" s="171"/>
      <c r="D849" s="164" t="s">
        <v>170</v>
      </c>
      <c r="E849" s="172" t="s">
        <v>3</v>
      </c>
      <c r="F849" s="173" t="s">
        <v>1291</v>
      </c>
      <c r="H849" s="174">
        <v>278.4</v>
      </c>
      <c r="I849" s="175"/>
      <c r="L849" s="171"/>
      <c r="M849" s="176"/>
      <c r="N849" s="177"/>
      <c r="O849" s="177"/>
      <c r="P849" s="177"/>
      <c r="Q849" s="177"/>
      <c r="R849" s="177"/>
      <c r="S849" s="177"/>
      <c r="T849" s="178"/>
      <c r="AT849" s="172" t="s">
        <v>170</v>
      </c>
      <c r="AU849" s="172" t="s">
        <v>90</v>
      </c>
      <c r="AV849" s="14" t="s">
        <v>80</v>
      </c>
      <c r="AW849" s="14" t="s">
        <v>33</v>
      </c>
      <c r="AX849" s="14" t="s">
        <v>72</v>
      </c>
      <c r="AY849" s="172" t="s">
        <v>154</v>
      </c>
    </row>
    <row r="850" spans="2:51" s="13" customFormat="1" ht="10.2">
      <c r="B850" s="163"/>
      <c r="D850" s="164" t="s">
        <v>170</v>
      </c>
      <c r="E850" s="165" t="s">
        <v>3</v>
      </c>
      <c r="F850" s="166" t="s">
        <v>1292</v>
      </c>
      <c r="H850" s="165" t="s">
        <v>3</v>
      </c>
      <c r="I850" s="167"/>
      <c r="L850" s="163"/>
      <c r="M850" s="168"/>
      <c r="N850" s="169"/>
      <c r="O850" s="169"/>
      <c r="P850" s="169"/>
      <c r="Q850" s="169"/>
      <c r="R850" s="169"/>
      <c r="S850" s="169"/>
      <c r="T850" s="170"/>
      <c r="AT850" s="165" t="s">
        <v>170</v>
      </c>
      <c r="AU850" s="165" t="s">
        <v>90</v>
      </c>
      <c r="AV850" s="13" t="s">
        <v>15</v>
      </c>
      <c r="AW850" s="13" t="s">
        <v>33</v>
      </c>
      <c r="AX850" s="13" t="s">
        <v>72</v>
      </c>
      <c r="AY850" s="165" t="s">
        <v>154</v>
      </c>
    </row>
    <row r="851" spans="2:51" s="13" customFormat="1" ht="10.2">
      <c r="B851" s="163"/>
      <c r="D851" s="164" t="s">
        <v>170</v>
      </c>
      <c r="E851" s="165" t="s">
        <v>3</v>
      </c>
      <c r="F851" s="166" t="s">
        <v>209</v>
      </c>
      <c r="H851" s="165" t="s">
        <v>3</v>
      </c>
      <c r="I851" s="167"/>
      <c r="L851" s="163"/>
      <c r="M851" s="168"/>
      <c r="N851" s="169"/>
      <c r="O851" s="169"/>
      <c r="P851" s="169"/>
      <c r="Q851" s="169"/>
      <c r="R851" s="169"/>
      <c r="S851" s="169"/>
      <c r="T851" s="170"/>
      <c r="AT851" s="165" t="s">
        <v>170</v>
      </c>
      <c r="AU851" s="165" t="s">
        <v>90</v>
      </c>
      <c r="AV851" s="13" t="s">
        <v>15</v>
      </c>
      <c r="AW851" s="13" t="s">
        <v>33</v>
      </c>
      <c r="AX851" s="13" t="s">
        <v>72</v>
      </c>
      <c r="AY851" s="165" t="s">
        <v>154</v>
      </c>
    </row>
    <row r="852" spans="2:51" s="13" customFormat="1" ht="10.2">
      <c r="B852" s="163"/>
      <c r="D852" s="164" t="s">
        <v>170</v>
      </c>
      <c r="E852" s="165" t="s">
        <v>3</v>
      </c>
      <c r="F852" s="166" t="s">
        <v>1171</v>
      </c>
      <c r="H852" s="165" t="s">
        <v>3</v>
      </c>
      <c r="I852" s="167"/>
      <c r="L852" s="163"/>
      <c r="M852" s="168"/>
      <c r="N852" s="169"/>
      <c r="O852" s="169"/>
      <c r="P852" s="169"/>
      <c r="Q852" s="169"/>
      <c r="R852" s="169"/>
      <c r="S852" s="169"/>
      <c r="T852" s="170"/>
      <c r="AT852" s="165" t="s">
        <v>170</v>
      </c>
      <c r="AU852" s="165" t="s">
        <v>90</v>
      </c>
      <c r="AV852" s="13" t="s">
        <v>15</v>
      </c>
      <c r="AW852" s="13" t="s">
        <v>33</v>
      </c>
      <c r="AX852" s="13" t="s">
        <v>72</v>
      </c>
      <c r="AY852" s="165" t="s">
        <v>154</v>
      </c>
    </row>
    <row r="853" spans="2:51" s="14" customFormat="1" ht="10.2">
      <c r="B853" s="171"/>
      <c r="D853" s="164" t="s">
        <v>170</v>
      </c>
      <c r="E853" s="172" t="s">
        <v>3</v>
      </c>
      <c r="F853" s="173" t="s">
        <v>1293</v>
      </c>
      <c r="H853" s="174">
        <v>11.1</v>
      </c>
      <c r="I853" s="175"/>
      <c r="L853" s="171"/>
      <c r="M853" s="176"/>
      <c r="N853" s="177"/>
      <c r="O853" s="177"/>
      <c r="P853" s="177"/>
      <c r="Q853" s="177"/>
      <c r="R853" s="177"/>
      <c r="S853" s="177"/>
      <c r="T853" s="178"/>
      <c r="AT853" s="172" t="s">
        <v>170</v>
      </c>
      <c r="AU853" s="172" t="s">
        <v>90</v>
      </c>
      <c r="AV853" s="14" t="s">
        <v>80</v>
      </c>
      <c r="AW853" s="14" t="s">
        <v>33</v>
      </c>
      <c r="AX853" s="14" t="s">
        <v>72</v>
      </c>
      <c r="AY853" s="172" t="s">
        <v>154</v>
      </c>
    </row>
    <row r="854" spans="2:51" s="14" customFormat="1" ht="10.2">
      <c r="B854" s="171"/>
      <c r="D854" s="164" t="s">
        <v>170</v>
      </c>
      <c r="E854" s="172" t="s">
        <v>3</v>
      </c>
      <c r="F854" s="173" t="s">
        <v>1294</v>
      </c>
      <c r="H854" s="174">
        <v>-2.1</v>
      </c>
      <c r="I854" s="175"/>
      <c r="L854" s="171"/>
      <c r="M854" s="176"/>
      <c r="N854" s="177"/>
      <c r="O854" s="177"/>
      <c r="P854" s="177"/>
      <c r="Q854" s="177"/>
      <c r="R854" s="177"/>
      <c r="S854" s="177"/>
      <c r="T854" s="178"/>
      <c r="AT854" s="172" t="s">
        <v>170</v>
      </c>
      <c r="AU854" s="172" t="s">
        <v>90</v>
      </c>
      <c r="AV854" s="14" t="s">
        <v>80</v>
      </c>
      <c r="AW854" s="14" t="s">
        <v>33</v>
      </c>
      <c r="AX854" s="14" t="s">
        <v>72</v>
      </c>
      <c r="AY854" s="172" t="s">
        <v>154</v>
      </c>
    </row>
    <row r="855" spans="2:51" s="13" customFormat="1" ht="10.2">
      <c r="B855" s="163"/>
      <c r="D855" s="164" t="s">
        <v>170</v>
      </c>
      <c r="E855" s="165" t="s">
        <v>3</v>
      </c>
      <c r="F855" s="166" t="s">
        <v>1174</v>
      </c>
      <c r="H855" s="165" t="s">
        <v>3</v>
      </c>
      <c r="I855" s="167"/>
      <c r="L855" s="163"/>
      <c r="M855" s="168"/>
      <c r="N855" s="169"/>
      <c r="O855" s="169"/>
      <c r="P855" s="169"/>
      <c r="Q855" s="169"/>
      <c r="R855" s="169"/>
      <c r="S855" s="169"/>
      <c r="T855" s="170"/>
      <c r="AT855" s="165" t="s">
        <v>170</v>
      </c>
      <c r="AU855" s="165" t="s">
        <v>90</v>
      </c>
      <c r="AV855" s="13" t="s">
        <v>15</v>
      </c>
      <c r="AW855" s="13" t="s">
        <v>33</v>
      </c>
      <c r="AX855" s="13" t="s">
        <v>72</v>
      </c>
      <c r="AY855" s="165" t="s">
        <v>154</v>
      </c>
    </row>
    <row r="856" spans="2:51" s="14" customFormat="1" ht="10.2">
      <c r="B856" s="171"/>
      <c r="D856" s="164" t="s">
        <v>170</v>
      </c>
      <c r="E856" s="172" t="s">
        <v>3</v>
      </c>
      <c r="F856" s="173" t="s">
        <v>1295</v>
      </c>
      <c r="H856" s="174">
        <v>10</v>
      </c>
      <c r="I856" s="175"/>
      <c r="L856" s="171"/>
      <c r="M856" s="176"/>
      <c r="N856" s="177"/>
      <c r="O856" s="177"/>
      <c r="P856" s="177"/>
      <c r="Q856" s="177"/>
      <c r="R856" s="177"/>
      <c r="S856" s="177"/>
      <c r="T856" s="178"/>
      <c r="AT856" s="172" t="s">
        <v>170</v>
      </c>
      <c r="AU856" s="172" t="s">
        <v>90</v>
      </c>
      <c r="AV856" s="14" t="s">
        <v>80</v>
      </c>
      <c r="AW856" s="14" t="s">
        <v>33</v>
      </c>
      <c r="AX856" s="14" t="s">
        <v>72</v>
      </c>
      <c r="AY856" s="172" t="s">
        <v>154</v>
      </c>
    </row>
    <row r="857" spans="2:51" s="14" customFormat="1" ht="10.2">
      <c r="B857" s="171"/>
      <c r="D857" s="164" t="s">
        <v>170</v>
      </c>
      <c r="E857" s="172" t="s">
        <v>3</v>
      </c>
      <c r="F857" s="173" t="s">
        <v>1296</v>
      </c>
      <c r="H857" s="174">
        <v>-0.7</v>
      </c>
      <c r="I857" s="175"/>
      <c r="L857" s="171"/>
      <c r="M857" s="176"/>
      <c r="N857" s="177"/>
      <c r="O857" s="177"/>
      <c r="P857" s="177"/>
      <c r="Q857" s="177"/>
      <c r="R857" s="177"/>
      <c r="S857" s="177"/>
      <c r="T857" s="178"/>
      <c r="AT857" s="172" t="s">
        <v>170</v>
      </c>
      <c r="AU857" s="172" t="s">
        <v>90</v>
      </c>
      <c r="AV857" s="14" t="s">
        <v>80</v>
      </c>
      <c r="AW857" s="14" t="s">
        <v>33</v>
      </c>
      <c r="AX857" s="14" t="s">
        <v>72</v>
      </c>
      <c r="AY857" s="172" t="s">
        <v>154</v>
      </c>
    </row>
    <row r="858" spans="2:51" s="13" customFormat="1" ht="10.2">
      <c r="B858" s="163"/>
      <c r="D858" s="164" t="s">
        <v>170</v>
      </c>
      <c r="E858" s="165" t="s">
        <v>3</v>
      </c>
      <c r="F858" s="166" t="s">
        <v>1176</v>
      </c>
      <c r="H858" s="165" t="s">
        <v>3</v>
      </c>
      <c r="I858" s="167"/>
      <c r="L858" s="163"/>
      <c r="M858" s="168"/>
      <c r="N858" s="169"/>
      <c r="O858" s="169"/>
      <c r="P858" s="169"/>
      <c r="Q858" s="169"/>
      <c r="R858" s="169"/>
      <c r="S858" s="169"/>
      <c r="T858" s="170"/>
      <c r="AT858" s="165" t="s">
        <v>170</v>
      </c>
      <c r="AU858" s="165" t="s">
        <v>90</v>
      </c>
      <c r="AV858" s="13" t="s">
        <v>15</v>
      </c>
      <c r="AW858" s="13" t="s">
        <v>33</v>
      </c>
      <c r="AX858" s="13" t="s">
        <v>72</v>
      </c>
      <c r="AY858" s="165" t="s">
        <v>154</v>
      </c>
    </row>
    <row r="859" spans="2:51" s="14" customFormat="1" ht="10.2">
      <c r="B859" s="171"/>
      <c r="D859" s="164" t="s">
        <v>170</v>
      </c>
      <c r="E859" s="172" t="s">
        <v>3</v>
      </c>
      <c r="F859" s="173" t="s">
        <v>1297</v>
      </c>
      <c r="H859" s="174">
        <v>11.3</v>
      </c>
      <c r="I859" s="175"/>
      <c r="L859" s="171"/>
      <c r="M859" s="176"/>
      <c r="N859" s="177"/>
      <c r="O859" s="177"/>
      <c r="P859" s="177"/>
      <c r="Q859" s="177"/>
      <c r="R859" s="177"/>
      <c r="S859" s="177"/>
      <c r="T859" s="178"/>
      <c r="AT859" s="172" t="s">
        <v>170</v>
      </c>
      <c r="AU859" s="172" t="s">
        <v>90</v>
      </c>
      <c r="AV859" s="14" t="s">
        <v>80</v>
      </c>
      <c r="AW859" s="14" t="s">
        <v>33</v>
      </c>
      <c r="AX859" s="14" t="s">
        <v>72</v>
      </c>
      <c r="AY859" s="172" t="s">
        <v>154</v>
      </c>
    </row>
    <row r="860" spans="2:51" s="14" customFormat="1" ht="10.2">
      <c r="B860" s="171"/>
      <c r="D860" s="164" t="s">
        <v>170</v>
      </c>
      <c r="E860" s="172" t="s">
        <v>3</v>
      </c>
      <c r="F860" s="173" t="s">
        <v>1298</v>
      </c>
      <c r="H860" s="174">
        <v>-2.1</v>
      </c>
      <c r="I860" s="175"/>
      <c r="L860" s="171"/>
      <c r="M860" s="176"/>
      <c r="N860" s="177"/>
      <c r="O860" s="177"/>
      <c r="P860" s="177"/>
      <c r="Q860" s="177"/>
      <c r="R860" s="177"/>
      <c r="S860" s="177"/>
      <c r="T860" s="178"/>
      <c r="AT860" s="172" t="s">
        <v>170</v>
      </c>
      <c r="AU860" s="172" t="s">
        <v>90</v>
      </c>
      <c r="AV860" s="14" t="s">
        <v>80</v>
      </c>
      <c r="AW860" s="14" t="s">
        <v>33</v>
      </c>
      <c r="AX860" s="14" t="s">
        <v>72</v>
      </c>
      <c r="AY860" s="172" t="s">
        <v>154</v>
      </c>
    </row>
    <row r="861" spans="2:51" s="13" customFormat="1" ht="10.2">
      <c r="B861" s="163"/>
      <c r="D861" s="164" t="s">
        <v>170</v>
      </c>
      <c r="E861" s="165" t="s">
        <v>3</v>
      </c>
      <c r="F861" s="166" t="s">
        <v>1178</v>
      </c>
      <c r="H861" s="165" t="s">
        <v>3</v>
      </c>
      <c r="I861" s="167"/>
      <c r="L861" s="163"/>
      <c r="M861" s="168"/>
      <c r="N861" s="169"/>
      <c r="O861" s="169"/>
      <c r="P861" s="169"/>
      <c r="Q861" s="169"/>
      <c r="R861" s="169"/>
      <c r="S861" s="169"/>
      <c r="T861" s="170"/>
      <c r="AT861" s="165" t="s">
        <v>170</v>
      </c>
      <c r="AU861" s="165" t="s">
        <v>90</v>
      </c>
      <c r="AV861" s="13" t="s">
        <v>15</v>
      </c>
      <c r="AW861" s="13" t="s">
        <v>33</v>
      </c>
      <c r="AX861" s="13" t="s">
        <v>72</v>
      </c>
      <c r="AY861" s="165" t="s">
        <v>154</v>
      </c>
    </row>
    <row r="862" spans="2:51" s="14" customFormat="1" ht="10.2">
      <c r="B862" s="171"/>
      <c r="D862" s="164" t="s">
        <v>170</v>
      </c>
      <c r="E862" s="172" t="s">
        <v>3</v>
      </c>
      <c r="F862" s="173" t="s">
        <v>1299</v>
      </c>
      <c r="H862" s="174">
        <v>7.7</v>
      </c>
      <c r="I862" s="175"/>
      <c r="L862" s="171"/>
      <c r="M862" s="176"/>
      <c r="N862" s="177"/>
      <c r="O862" s="177"/>
      <c r="P862" s="177"/>
      <c r="Q862" s="177"/>
      <c r="R862" s="177"/>
      <c r="S862" s="177"/>
      <c r="T862" s="178"/>
      <c r="AT862" s="172" t="s">
        <v>170</v>
      </c>
      <c r="AU862" s="172" t="s">
        <v>90</v>
      </c>
      <c r="AV862" s="14" t="s">
        <v>80</v>
      </c>
      <c r="AW862" s="14" t="s">
        <v>33</v>
      </c>
      <c r="AX862" s="14" t="s">
        <v>72</v>
      </c>
      <c r="AY862" s="172" t="s">
        <v>154</v>
      </c>
    </row>
    <row r="863" spans="2:51" s="14" customFormat="1" ht="10.2">
      <c r="B863" s="171"/>
      <c r="D863" s="164" t="s">
        <v>170</v>
      </c>
      <c r="E863" s="172" t="s">
        <v>3</v>
      </c>
      <c r="F863" s="173" t="s">
        <v>1300</v>
      </c>
      <c r="H863" s="174">
        <v>-0.7</v>
      </c>
      <c r="I863" s="175"/>
      <c r="L863" s="171"/>
      <c r="M863" s="176"/>
      <c r="N863" s="177"/>
      <c r="O863" s="177"/>
      <c r="P863" s="177"/>
      <c r="Q863" s="177"/>
      <c r="R863" s="177"/>
      <c r="S863" s="177"/>
      <c r="T863" s="178"/>
      <c r="AT863" s="172" t="s">
        <v>170</v>
      </c>
      <c r="AU863" s="172" t="s">
        <v>90</v>
      </c>
      <c r="AV863" s="14" t="s">
        <v>80</v>
      </c>
      <c r="AW863" s="14" t="s">
        <v>33</v>
      </c>
      <c r="AX863" s="14" t="s">
        <v>72</v>
      </c>
      <c r="AY863" s="172" t="s">
        <v>154</v>
      </c>
    </row>
    <row r="864" spans="2:51" s="13" customFormat="1" ht="10.2">
      <c r="B864" s="163"/>
      <c r="D864" s="164" t="s">
        <v>170</v>
      </c>
      <c r="E864" s="165" t="s">
        <v>3</v>
      </c>
      <c r="F864" s="166" t="s">
        <v>216</v>
      </c>
      <c r="H864" s="165" t="s">
        <v>3</v>
      </c>
      <c r="I864" s="167"/>
      <c r="L864" s="163"/>
      <c r="M864" s="168"/>
      <c r="N864" s="169"/>
      <c r="O864" s="169"/>
      <c r="P864" s="169"/>
      <c r="Q864" s="169"/>
      <c r="R864" s="169"/>
      <c r="S864" s="169"/>
      <c r="T864" s="170"/>
      <c r="AT864" s="165" t="s">
        <v>170</v>
      </c>
      <c r="AU864" s="165" t="s">
        <v>90</v>
      </c>
      <c r="AV864" s="13" t="s">
        <v>15</v>
      </c>
      <c r="AW864" s="13" t="s">
        <v>33</v>
      </c>
      <c r="AX864" s="13" t="s">
        <v>72</v>
      </c>
      <c r="AY864" s="165" t="s">
        <v>154</v>
      </c>
    </row>
    <row r="865" spans="2:51" s="13" customFormat="1" ht="10.2">
      <c r="B865" s="163"/>
      <c r="D865" s="164" t="s">
        <v>170</v>
      </c>
      <c r="E865" s="165" t="s">
        <v>3</v>
      </c>
      <c r="F865" s="166" t="s">
        <v>1212</v>
      </c>
      <c r="H865" s="165" t="s">
        <v>3</v>
      </c>
      <c r="I865" s="167"/>
      <c r="L865" s="163"/>
      <c r="M865" s="168"/>
      <c r="N865" s="169"/>
      <c r="O865" s="169"/>
      <c r="P865" s="169"/>
      <c r="Q865" s="169"/>
      <c r="R865" s="169"/>
      <c r="S865" s="169"/>
      <c r="T865" s="170"/>
      <c r="AT865" s="165" t="s">
        <v>170</v>
      </c>
      <c r="AU865" s="165" t="s">
        <v>90</v>
      </c>
      <c r="AV865" s="13" t="s">
        <v>15</v>
      </c>
      <c r="AW865" s="13" t="s">
        <v>33</v>
      </c>
      <c r="AX865" s="13" t="s">
        <v>72</v>
      </c>
      <c r="AY865" s="165" t="s">
        <v>154</v>
      </c>
    </row>
    <row r="866" spans="2:51" s="14" customFormat="1" ht="10.2">
      <c r="B866" s="171"/>
      <c r="D866" s="164" t="s">
        <v>170</v>
      </c>
      <c r="E866" s="172" t="s">
        <v>3</v>
      </c>
      <c r="F866" s="173" t="s">
        <v>1301</v>
      </c>
      <c r="H866" s="174">
        <v>8.4</v>
      </c>
      <c r="I866" s="175"/>
      <c r="L866" s="171"/>
      <c r="M866" s="176"/>
      <c r="N866" s="177"/>
      <c r="O866" s="177"/>
      <c r="P866" s="177"/>
      <c r="Q866" s="177"/>
      <c r="R866" s="177"/>
      <c r="S866" s="177"/>
      <c r="T866" s="178"/>
      <c r="AT866" s="172" t="s">
        <v>170</v>
      </c>
      <c r="AU866" s="172" t="s">
        <v>90</v>
      </c>
      <c r="AV866" s="14" t="s">
        <v>80</v>
      </c>
      <c r="AW866" s="14" t="s">
        <v>33</v>
      </c>
      <c r="AX866" s="14" t="s">
        <v>72</v>
      </c>
      <c r="AY866" s="172" t="s">
        <v>154</v>
      </c>
    </row>
    <row r="867" spans="2:51" s="14" customFormat="1" ht="10.2">
      <c r="B867" s="171"/>
      <c r="D867" s="164" t="s">
        <v>170</v>
      </c>
      <c r="E867" s="172" t="s">
        <v>3</v>
      </c>
      <c r="F867" s="173" t="s">
        <v>1302</v>
      </c>
      <c r="H867" s="174">
        <v>-0.8</v>
      </c>
      <c r="I867" s="175"/>
      <c r="L867" s="171"/>
      <c r="M867" s="176"/>
      <c r="N867" s="177"/>
      <c r="O867" s="177"/>
      <c r="P867" s="177"/>
      <c r="Q867" s="177"/>
      <c r="R867" s="177"/>
      <c r="S867" s="177"/>
      <c r="T867" s="178"/>
      <c r="AT867" s="172" t="s">
        <v>170</v>
      </c>
      <c r="AU867" s="172" t="s">
        <v>90</v>
      </c>
      <c r="AV867" s="14" t="s">
        <v>80</v>
      </c>
      <c r="AW867" s="14" t="s">
        <v>33</v>
      </c>
      <c r="AX867" s="14" t="s">
        <v>72</v>
      </c>
      <c r="AY867" s="172" t="s">
        <v>154</v>
      </c>
    </row>
    <row r="868" spans="2:51" s="13" customFormat="1" ht="10.2">
      <c r="B868" s="163"/>
      <c r="D868" s="164" t="s">
        <v>170</v>
      </c>
      <c r="E868" s="165" t="s">
        <v>3</v>
      </c>
      <c r="F868" s="166" t="s">
        <v>1214</v>
      </c>
      <c r="H868" s="165" t="s">
        <v>3</v>
      </c>
      <c r="I868" s="167"/>
      <c r="L868" s="163"/>
      <c r="M868" s="168"/>
      <c r="N868" s="169"/>
      <c r="O868" s="169"/>
      <c r="P868" s="169"/>
      <c r="Q868" s="169"/>
      <c r="R868" s="169"/>
      <c r="S868" s="169"/>
      <c r="T868" s="170"/>
      <c r="AT868" s="165" t="s">
        <v>170</v>
      </c>
      <c r="AU868" s="165" t="s">
        <v>90</v>
      </c>
      <c r="AV868" s="13" t="s">
        <v>15</v>
      </c>
      <c r="AW868" s="13" t="s">
        <v>33</v>
      </c>
      <c r="AX868" s="13" t="s">
        <v>72</v>
      </c>
      <c r="AY868" s="165" t="s">
        <v>154</v>
      </c>
    </row>
    <row r="869" spans="2:51" s="14" customFormat="1" ht="10.2">
      <c r="B869" s="171"/>
      <c r="D869" s="164" t="s">
        <v>170</v>
      </c>
      <c r="E869" s="172" t="s">
        <v>3</v>
      </c>
      <c r="F869" s="173" t="s">
        <v>1303</v>
      </c>
      <c r="H869" s="174">
        <v>7.9</v>
      </c>
      <c r="I869" s="175"/>
      <c r="L869" s="171"/>
      <c r="M869" s="176"/>
      <c r="N869" s="177"/>
      <c r="O869" s="177"/>
      <c r="P869" s="177"/>
      <c r="Q869" s="177"/>
      <c r="R869" s="177"/>
      <c r="S869" s="177"/>
      <c r="T869" s="178"/>
      <c r="AT869" s="172" t="s">
        <v>170</v>
      </c>
      <c r="AU869" s="172" t="s">
        <v>90</v>
      </c>
      <c r="AV869" s="14" t="s">
        <v>80</v>
      </c>
      <c r="AW869" s="14" t="s">
        <v>33</v>
      </c>
      <c r="AX869" s="14" t="s">
        <v>72</v>
      </c>
      <c r="AY869" s="172" t="s">
        <v>154</v>
      </c>
    </row>
    <row r="870" spans="2:51" s="14" customFormat="1" ht="10.2">
      <c r="B870" s="171"/>
      <c r="D870" s="164" t="s">
        <v>170</v>
      </c>
      <c r="E870" s="172" t="s">
        <v>3</v>
      </c>
      <c r="F870" s="173" t="s">
        <v>1302</v>
      </c>
      <c r="H870" s="174">
        <v>-0.8</v>
      </c>
      <c r="I870" s="175"/>
      <c r="L870" s="171"/>
      <c r="M870" s="176"/>
      <c r="N870" s="177"/>
      <c r="O870" s="177"/>
      <c r="P870" s="177"/>
      <c r="Q870" s="177"/>
      <c r="R870" s="177"/>
      <c r="S870" s="177"/>
      <c r="T870" s="178"/>
      <c r="AT870" s="172" t="s">
        <v>170</v>
      </c>
      <c r="AU870" s="172" t="s">
        <v>90</v>
      </c>
      <c r="AV870" s="14" t="s">
        <v>80</v>
      </c>
      <c r="AW870" s="14" t="s">
        <v>33</v>
      </c>
      <c r="AX870" s="14" t="s">
        <v>72</v>
      </c>
      <c r="AY870" s="172" t="s">
        <v>154</v>
      </c>
    </row>
    <row r="871" spans="2:51" s="13" customFormat="1" ht="10.2">
      <c r="B871" s="163"/>
      <c r="D871" s="164" t="s">
        <v>170</v>
      </c>
      <c r="E871" s="165" t="s">
        <v>3</v>
      </c>
      <c r="F871" s="166" t="s">
        <v>1227</v>
      </c>
      <c r="H871" s="165" t="s">
        <v>3</v>
      </c>
      <c r="I871" s="167"/>
      <c r="L871" s="163"/>
      <c r="M871" s="168"/>
      <c r="N871" s="169"/>
      <c r="O871" s="169"/>
      <c r="P871" s="169"/>
      <c r="Q871" s="169"/>
      <c r="R871" s="169"/>
      <c r="S871" s="169"/>
      <c r="T871" s="170"/>
      <c r="AT871" s="165" t="s">
        <v>170</v>
      </c>
      <c r="AU871" s="165" t="s">
        <v>90</v>
      </c>
      <c r="AV871" s="13" t="s">
        <v>15</v>
      </c>
      <c r="AW871" s="13" t="s">
        <v>33</v>
      </c>
      <c r="AX871" s="13" t="s">
        <v>72</v>
      </c>
      <c r="AY871" s="165" t="s">
        <v>154</v>
      </c>
    </row>
    <row r="872" spans="2:51" s="14" customFormat="1" ht="10.2">
      <c r="B872" s="171"/>
      <c r="D872" s="164" t="s">
        <v>170</v>
      </c>
      <c r="E872" s="172" t="s">
        <v>3</v>
      </c>
      <c r="F872" s="173" t="s">
        <v>1304</v>
      </c>
      <c r="H872" s="174">
        <v>11.9</v>
      </c>
      <c r="I872" s="175"/>
      <c r="L872" s="171"/>
      <c r="M872" s="176"/>
      <c r="N872" s="177"/>
      <c r="O872" s="177"/>
      <c r="P872" s="177"/>
      <c r="Q872" s="177"/>
      <c r="R872" s="177"/>
      <c r="S872" s="177"/>
      <c r="T872" s="178"/>
      <c r="AT872" s="172" t="s">
        <v>170</v>
      </c>
      <c r="AU872" s="172" t="s">
        <v>90</v>
      </c>
      <c r="AV872" s="14" t="s">
        <v>80</v>
      </c>
      <c r="AW872" s="14" t="s">
        <v>33</v>
      </c>
      <c r="AX872" s="14" t="s">
        <v>72</v>
      </c>
      <c r="AY872" s="172" t="s">
        <v>154</v>
      </c>
    </row>
    <row r="873" spans="2:51" s="14" customFormat="1" ht="10.2">
      <c r="B873" s="171"/>
      <c r="D873" s="164" t="s">
        <v>170</v>
      </c>
      <c r="E873" s="172" t="s">
        <v>3</v>
      </c>
      <c r="F873" s="173" t="s">
        <v>1298</v>
      </c>
      <c r="H873" s="174">
        <v>-2.1</v>
      </c>
      <c r="I873" s="175"/>
      <c r="L873" s="171"/>
      <c r="M873" s="176"/>
      <c r="N873" s="177"/>
      <c r="O873" s="177"/>
      <c r="P873" s="177"/>
      <c r="Q873" s="177"/>
      <c r="R873" s="177"/>
      <c r="S873" s="177"/>
      <c r="T873" s="178"/>
      <c r="AT873" s="172" t="s">
        <v>170</v>
      </c>
      <c r="AU873" s="172" t="s">
        <v>90</v>
      </c>
      <c r="AV873" s="14" t="s">
        <v>80</v>
      </c>
      <c r="AW873" s="14" t="s">
        <v>33</v>
      </c>
      <c r="AX873" s="14" t="s">
        <v>72</v>
      </c>
      <c r="AY873" s="172" t="s">
        <v>154</v>
      </c>
    </row>
    <row r="874" spans="2:51" s="13" customFormat="1" ht="10.2">
      <c r="B874" s="163"/>
      <c r="D874" s="164" t="s">
        <v>170</v>
      </c>
      <c r="E874" s="165" t="s">
        <v>3</v>
      </c>
      <c r="F874" s="166" t="s">
        <v>1305</v>
      </c>
      <c r="H874" s="165" t="s">
        <v>3</v>
      </c>
      <c r="I874" s="167"/>
      <c r="L874" s="163"/>
      <c r="M874" s="168"/>
      <c r="N874" s="169"/>
      <c r="O874" s="169"/>
      <c r="P874" s="169"/>
      <c r="Q874" s="169"/>
      <c r="R874" s="169"/>
      <c r="S874" s="169"/>
      <c r="T874" s="170"/>
      <c r="AT874" s="165" t="s">
        <v>170</v>
      </c>
      <c r="AU874" s="165" t="s">
        <v>90</v>
      </c>
      <c r="AV874" s="13" t="s">
        <v>15</v>
      </c>
      <c r="AW874" s="13" t="s">
        <v>33</v>
      </c>
      <c r="AX874" s="13" t="s">
        <v>72</v>
      </c>
      <c r="AY874" s="165" t="s">
        <v>154</v>
      </c>
    </row>
    <row r="875" spans="2:51" s="13" customFormat="1" ht="10.2">
      <c r="B875" s="163"/>
      <c r="D875" s="164" t="s">
        <v>170</v>
      </c>
      <c r="E875" s="165" t="s">
        <v>3</v>
      </c>
      <c r="F875" s="166" t="s">
        <v>1150</v>
      </c>
      <c r="H875" s="165" t="s">
        <v>3</v>
      </c>
      <c r="I875" s="167"/>
      <c r="L875" s="163"/>
      <c r="M875" s="168"/>
      <c r="N875" s="169"/>
      <c r="O875" s="169"/>
      <c r="P875" s="169"/>
      <c r="Q875" s="169"/>
      <c r="R875" s="169"/>
      <c r="S875" s="169"/>
      <c r="T875" s="170"/>
      <c r="AT875" s="165" t="s">
        <v>170</v>
      </c>
      <c r="AU875" s="165" t="s">
        <v>90</v>
      </c>
      <c r="AV875" s="13" t="s">
        <v>15</v>
      </c>
      <c r="AW875" s="13" t="s">
        <v>33</v>
      </c>
      <c r="AX875" s="13" t="s">
        <v>72</v>
      </c>
      <c r="AY875" s="165" t="s">
        <v>154</v>
      </c>
    </row>
    <row r="876" spans="2:51" s="14" customFormat="1" ht="10.2">
      <c r="B876" s="171"/>
      <c r="D876" s="164" t="s">
        <v>170</v>
      </c>
      <c r="E876" s="172" t="s">
        <v>3</v>
      </c>
      <c r="F876" s="173" t="s">
        <v>1306</v>
      </c>
      <c r="H876" s="174">
        <v>14</v>
      </c>
      <c r="I876" s="175"/>
      <c r="L876" s="171"/>
      <c r="M876" s="176"/>
      <c r="N876" s="177"/>
      <c r="O876" s="177"/>
      <c r="P876" s="177"/>
      <c r="Q876" s="177"/>
      <c r="R876" s="177"/>
      <c r="S876" s="177"/>
      <c r="T876" s="178"/>
      <c r="AT876" s="172" t="s">
        <v>170</v>
      </c>
      <c r="AU876" s="172" t="s">
        <v>90</v>
      </c>
      <c r="AV876" s="14" t="s">
        <v>80</v>
      </c>
      <c r="AW876" s="14" t="s">
        <v>33</v>
      </c>
      <c r="AX876" s="14" t="s">
        <v>72</v>
      </c>
      <c r="AY876" s="172" t="s">
        <v>154</v>
      </c>
    </row>
    <row r="877" spans="2:51" s="13" customFormat="1" ht="10.2">
      <c r="B877" s="163"/>
      <c r="D877" s="164" t="s">
        <v>170</v>
      </c>
      <c r="E877" s="165" t="s">
        <v>3</v>
      </c>
      <c r="F877" s="166" t="s">
        <v>1218</v>
      </c>
      <c r="H877" s="165" t="s">
        <v>3</v>
      </c>
      <c r="I877" s="167"/>
      <c r="L877" s="163"/>
      <c r="M877" s="168"/>
      <c r="N877" s="169"/>
      <c r="O877" s="169"/>
      <c r="P877" s="169"/>
      <c r="Q877" s="169"/>
      <c r="R877" s="169"/>
      <c r="S877" s="169"/>
      <c r="T877" s="170"/>
      <c r="AT877" s="165" t="s">
        <v>170</v>
      </c>
      <c r="AU877" s="165" t="s">
        <v>90</v>
      </c>
      <c r="AV877" s="13" t="s">
        <v>15</v>
      </c>
      <c r="AW877" s="13" t="s">
        <v>33</v>
      </c>
      <c r="AX877" s="13" t="s">
        <v>72</v>
      </c>
      <c r="AY877" s="165" t="s">
        <v>154</v>
      </c>
    </row>
    <row r="878" spans="2:51" s="14" customFormat="1" ht="10.2">
      <c r="B878" s="171"/>
      <c r="D878" s="164" t="s">
        <v>170</v>
      </c>
      <c r="E878" s="172" t="s">
        <v>3</v>
      </c>
      <c r="F878" s="173" t="s">
        <v>1307</v>
      </c>
      <c r="H878" s="174">
        <v>6.5</v>
      </c>
      <c r="I878" s="175"/>
      <c r="L878" s="171"/>
      <c r="M878" s="176"/>
      <c r="N878" s="177"/>
      <c r="O878" s="177"/>
      <c r="P878" s="177"/>
      <c r="Q878" s="177"/>
      <c r="R878" s="177"/>
      <c r="S878" s="177"/>
      <c r="T878" s="178"/>
      <c r="AT878" s="172" t="s">
        <v>170</v>
      </c>
      <c r="AU878" s="172" t="s">
        <v>90</v>
      </c>
      <c r="AV878" s="14" t="s">
        <v>80</v>
      </c>
      <c r="AW878" s="14" t="s">
        <v>33</v>
      </c>
      <c r="AX878" s="14" t="s">
        <v>72</v>
      </c>
      <c r="AY878" s="172" t="s">
        <v>154</v>
      </c>
    </row>
    <row r="879" spans="2:51" s="15" customFormat="1" ht="10.2">
      <c r="B879" s="179"/>
      <c r="D879" s="164" t="s">
        <v>170</v>
      </c>
      <c r="E879" s="180" t="s">
        <v>3</v>
      </c>
      <c r="F879" s="181" t="s">
        <v>175</v>
      </c>
      <c r="H879" s="182">
        <v>357.9</v>
      </c>
      <c r="I879" s="183"/>
      <c r="L879" s="179"/>
      <c r="M879" s="184"/>
      <c r="N879" s="185"/>
      <c r="O879" s="185"/>
      <c r="P879" s="185"/>
      <c r="Q879" s="185"/>
      <c r="R879" s="185"/>
      <c r="S879" s="185"/>
      <c r="T879" s="186"/>
      <c r="AT879" s="180" t="s">
        <v>170</v>
      </c>
      <c r="AU879" s="180" t="s">
        <v>90</v>
      </c>
      <c r="AV879" s="15" t="s">
        <v>93</v>
      </c>
      <c r="AW879" s="15" t="s">
        <v>33</v>
      </c>
      <c r="AX879" s="15" t="s">
        <v>15</v>
      </c>
      <c r="AY879" s="180" t="s">
        <v>154</v>
      </c>
    </row>
    <row r="880" spans="1:65" s="2" customFormat="1" ht="33" customHeight="1">
      <c r="A880" s="34"/>
      <c r="B880" s="144"/>
      <c r="C880" s="145" t="s">
        <v>1308</v>
      </c>
      <c r="D880" s="145" t="s">
        <v>157</v>
      </c>
      <c r="E880" s="146" t="s">
        <v>1309</v>
      </c>
      <c r="F880" s="147" t="s">
        <v>1310</v>
      </c>
      <c r="G880" s="148" t="s">
        <v>160</v>
      </c>
      <c r="H880" s="149">
        <v>852.83</v>
      </c>
      <c r="I880" s="150"/>
      <c r="J880" s="151">
        <f>ROUND(I880*H880,2)</f>
        <v>0</v>
      </c>
      <c r="K880" s="147" t="s">
        <v>161</v>
      </c>
      <c r="L880" s="35"/>
      <c r="M880" s="152" t="s">
        <v>3</v>
      </c>
      <c r="N880" s="153" t="s">
        <v>43</v>
      </c>
      <c r="O880" s="55"/>
      <c r="P880" s="154">
        <f>O880*H880</f>
        <v>0</v>
      </c>
      <c r="Q880" s="154">
        <v>0</v>
      </c>
      <c r="R880" s="154">
        <f>Q880*H880</f>
        <v>0</v>
      </c>
      <c r="S880" s="154">
        <v>0</v>
      </c>
      <c r="T880" s="155">
        <f>S880*H880</f>
        <v>0</v>
      </c>
      <c r="U880" s="34"/>
      <c r="V880" s="34"/>
      <c r="W880" s="34"/>
      <c r="X880" s="34"/>
      <c r="Y880" s="34"/>
      <c r="Z880" s="34"/>
      <c r="AA880" s="34"/>
      <c r="AB880" s="34"/>
      <c r="AC880" s="34"/>
      <c r="AD880" s="34"/>
      <c r="AE880" s="34"/>
      <c r="AR880" s="156" t="s">
        <v>93</v>
      </c>
      <c r="AT880" s="156" t="s">
        <v>157</v>
      </c>
      <c r="AU880" s="156" t="s">
        <v>90</v>
      </c>
      <c r="AY880" s="19" t="s">
        <v>154</v>
      </c>
      <c r="BE880" s="157">
        <f>IF(N880="základní",J880,0)</f>
        <v>0</v>
      </c>
      <c r="BF880" s="157">
        <f>IF(N880="snížená",J880,0)</f>
        <v>0</v>
      </c>
      <c r="BG880" s="157">
        <f>IF(N880="zákl. přenesená",J880,0)</f>
        <v>0</v>
      </c>
      <c r="BH880" s="157">
        <f>IF(N880="sníž. přenesená",J880,0)</f>
        <v>0</v>
      </c>
      <c r="BI880" s="157">
        <f>IF(N880="nulová",J880,0)</f>
        <v>0</v>
      </c>
      <c r="BJ880" s="19" t="s">
        <v>15</v>
      </c>
      <c r="BK880" s="157">
        <f>ROUND(I880*H880,2)</f>
        <v>0</v>
      </c>
      <c r="BL880" s="19" t="s">
        <v>93</v>
      </c>
      <c r="BM880" s="156" t="s">
        <v>1311</v>
      </c>
    </row>
    <row r="881" spans="1:47" s="2" customFormat="1" ht="10.2">
      <c r="A881" s="34"/>
      <c r="B881" s="35"/>
      <c r="C881" s="34"/>
      <c r="D881" s="158" t="s">
        <v>163</v>
      </c>
      <c r="E881" s="34"/>
      <c r="F881" s="159" t="s">
        <v>1312</v>
      </c>
      <c r="G881" s="34"/>
      <c r="H881" s="34"/>
      <c r="I881" s="160"/>
      <c r="J881" s="34"/>
      <c r="K881" s="34"/>
      <c r="L881" s="35"/>
      <c r="M881" s="161"/>
      <c r="N881" s="162"/>
      <c r="O881" s="55"/>
      <c r="P881" s="55"/>
      <c r="Q881" s="55"/>
      <c r="R881" s="55"/>
      <c r="S881" s="55"/>
      <c r="T881" s="56"/>
      <c r="U881" s="34"/>
      <c r="V881" s="34"/>
      <c r="W881" s="34"/>
      <c r="X881" s="34"/>
      <c r="Y881" s="34"/>
      <c r="Z881" s="34"/>
      <c r="AA881" s="34"/>
      <c r="AB881" s="34"/>
      <c r="AC881" s="34"/>
      <c r="AD881" s="34"/>
      <c r="AE881" s="34"/>
      <c r="AT881" s="19" t="s">
        <v>163</v>
      </c>
      <c r="AU881" s="19" t="s">
        <v>90</v>
      </c>
    </row>
    <row r="882" spans="2:51" s="14" customFormat="1" ht="10.2">
      <c r="B882" s="171"/>
      <c r="D882" s="164" t="s">
        <v>170</v>
      </c>
      <c r="E882" s="172" t="s">
        <v>3</v>
      </c>
      <c r="F882" s="173" t="s">
        <v>1313</v>
      </c>
      <c r="H882" s="174">
        <v>852.83</v>
      </c>
      <c r="I882" s="175"/>
      <c r="L882" s="171"/>
      <c r="M882" s="176"/>
      <c r="N882" s="177"/>
      <c r="O882" s="177"/>
      <c r="P882" s="177"/>
      <c r="Q882" s="177"/>
      <c r="R882" s="177"/>
      <c r="S882" s="177"/>
      <c r="T882" s="178"/>
      <c r="AT882" s="172" t="s">
        <v>170</v>
      </c>
      <c r="AU882" s="172" t="s">
        <v>90</v>
      </c>
      <c r="AV882" s="14" t="s">
        <v>80</v>
      </c>
      <c r="AW882" s="14" t="s">
        <v>33</v>
      </c>
      <c r="AX882" s="14" t="s">
        <v>15</v>
      </c>
      <c r="AY882" s="172" t="s">
        <v>154</v>
      </c>
    </row>
    <row r="883" spans="1:65" s="2" customFormat="1" ht="44.25" customHeight="1">
      <c r="A883" s="34"/>
      <c r="B883" s="144"/>
      <c r="C883" s="145" t="s">
        <v>1314</v>
      </c>
      <c r="D883" s="145" t="s">
        <v>157</v>
      </c>
      <c r="E883" s="146" t="s">
        <v>1315</v>
      </c>
      <c r="F883" s="355" t="s">
        <v>1316</v>
      </c>
      <c r="G883" s="148" t="s">
        <v>183</v>
      </c>
      <c r="H883" s="149">
        <v>323.98</v>
      </c>
      <c r="I883" s="150"/>
      <c r="J883" s="151">
        <f>ROUND(I883*H883,2)</f>
        <v>0</v>
      </c>
      <c r="K883" s="147" t="s">
        <v>161</v>
      </c>
      <c r="L883" s="35"/>
      <c r="M883" s="152" t="s">
        <v>3</v>
      </c>
      <c r="N883" s="153" t="s">
        <v>43</v>
      </c>
      <c r="O883" s="55"/>
      <c r="P883" s="154">
        <f>O883*H883</f>
        <v>0</v>
      </c>
      <c r="Q883" s="154">
        <v>0</v>
      </c>
      <c r="R883" s="154">
        <f>Q883*H883</f>
        <v>0</v>
      </c>
      <c r="S883" s="154">
        <v>0</v>
      </c>
      <c r="T883" s="155">
        <f>S883*H883</f>
        <v>0</v>
      </c>
      <c r="U883" s="34"/>
      <c r="V883" s="34"/>
      <c r="W883" s="34"/>
      <c r="X883" s="34"/>
      <c r="Y883" s="34"/>
      <c r="Z883" s="34"/>
      <c r="AA883" s="34"/>
      <c r="AB883" s="34"/>
      <c r="AC883" s="34"/>
      <c r="AD883" s="34"/>
      <c r="AE883" s="34"/>
      <c r="AR883" s="156" t="s">
        <v>93</v>
      </c>
      <c r="AT883" s="156" t="s">
        <v>157</v>
      </c>
      <c r="AU883" s="156" t="s">
        <v>90</v>
      </c>
      <c r="AY883" s="19" t="s">
        <v>154</v>
      </c>
      <c r="BE883" s="157">
        <f>IF(N883="základní",J883,0)</f>
        <v>0</v>
      </c>
      <c r="BF883" s="157">
        <f>IF(N883="snížená",J883,0)</f>
        <v>0</v>
      </c>
      <c r="BG883" s="157">
        <f>IF(N883="zákl. přenesená",J883,0)</f>
        <v>0</v>
      </c>
      <c r="BH883" s="157">
        <f>IF(N883="sníž. přenesená",J883,0)</f>
        <v>0</v>
      </c>
      <c r="BI883" s="157">
        <f>IF(N883="nulová",J883,0)</f>
        <v>0</v>
      </c>
      <c r="BJ883" s="19" t="s">
        <v>15</v>
      </c>
      <c r="BK883" s="157">
        <f>ROUND(I883*H883,2)</f>
        <v>0</v>
      </c>
      <c r="BL883" s="19" t="s">
        <v>93</v>
      </c>
      <c r="BM883" s="156" t="s">
        <v>1317</v>
      </c>
    </row>
    <row r="884" spans="1:47" s="2" customFormat="1" ht="10.2">
      <c r="A884" s="34"/>
      <c r="B884" s="35"/>
      <c r="C884" s="34"/>
      <c r="D884" s="158" t="s">
        <v>163</v>
      </c>
      <c r="E884" s="34"/>
      <c r="F884" s="159" t="s">
        <v>1318</v>
      </c>
      <c r="G884" s="34"/>
      <c r="H884" s="34"/>
      <c r="I884" s="160"/>
      <c r="J884" s="34"/>
      <c r="K884" s="34"/>
      <c r="L884" s="35"/>
      <c r="M884" s="161"/>
      <c r="N884" s="162"/>
      <c r="O884" s="55"/>
      <c r="P884" s="55"/>
      <c r="Q884" s="55"/>
      <c r="R884" s="55"/>
      <c r="S884" s="55"/>
      <c r="T884" s="56"/>
      <c r="U884" s="34"/>
      <c r="V884" s="34"/>
      <c r="W884" s="34"/>
      <c r="X884" s="34"/>
      <c r="Y884" s="34"/>
      <c r="Z884" s="34"/>
      <c r="AA884" s="34"/>
      <c r="AB884" s="34"/>
      <c r="AC884" s="34"/>
      <c r="AD884" s="34"/>
      <c r="AE884" s="34"/>
      <c r="AT884" s="19" t="s">
        <v>163</v>
      </c>
      <c r="AU884" s="19" t="s">
        <v>90</v>
      </c>
    </row>
    <row r="885" spans="2:51" s="13" customFormat="1" ht="10.2">
      <c r="B885" s="163"/>
      <c r="D885" s="164" t="s">
        <v>170</v>
      </c>
      <c r="E885" s="165" t="s">
        <v>3</v>
      </c>
      <c r="F885" s="166" t="s">
        <v>1319</v>
      </c>
      <c r="H885" s="165" t="s">
        <v>3</v>
      </c>
      <c r="I885" s="167"/>
      <c r="L885" s="163"/>
      <c r="M885" s="168"/>
      <c r="N885" s="169"/>
      <c r="O885" s="169"/>
      <c r="P885" s="169"/>
      <c r="Q885" s="169"/>
      <c r="R885" s="169"/>
      <c r="S885" s="169"/>
      <c r="T885" s="170"/>
      <c r="AT885" s="165" t="s">
        <v>170</v>
      </c>
      <c r="AU885" s="165" t="s">
        <v>90</v>
      </c>
      <c r="AV885" s="13" t="s">
        <v>15</v>
      </c>
      <c r="AW885" s="13" t="s">
        <v>33</v>
      </c>
      <c r="AX885" s="13" t="s">
        <v>72</v>
      </c>
      <c r="AY885" s="165" t="s">
        <v>154</v>
      </c>
    </row>
    <row r="886" spans="2:51" s="14" customFormat="1" ht="10.2">
      <c r="B886" s="171"/>
      <c r="D886" s="164" t="s">
        <v>170</v>
      </c>
      <c r="E886" s="172" t="s">
        <v>3</v>
      </c>
      <c r="F886" s="173" t="s">
        <v>1320</v>
      </c>
      <c r="H886" s="174">
        <v>152.98</v>
      </c>
      <c r="I886" s="175"/>
      <c r="L886" s="171"/>
      <c r="M886" s="176"/>
      <c r="N886" s="177"/>
      <c r="O886" s="177"/>
      <c r="P886" s="177"/>
      <c r="Q886" s="177"/>
      <c r="R886" s="177"/>
      <c r="S886" s="177"/>
      <c r="T886" s="178"/>
      <c r="AT886" s="172" t="s">
        <v>170</v>
      </c>
      <c r="AU886" s="172" t="s">
        <v>90</v>
      </c>
      <c r="AV886" s="14" t="s">
        <v>80</v>
      </c>
      <c r="AW886" s="14" t="s">
        <v>33</v>
      </c>
      <c r="AX886" s="14" t="s">
        <v>72</v>
      </c>
      <c r="AY886" s="172" t="s">
        <v>154</v>
      </c>
    </row>
    <row r="887" spans="2:51" s="13" customFormat="1" ht="10.2">
      <c r="B887" s="163"/>
      <c r="D887" s="164" t="s">
        <v>170</v>
      </c>
      <c r="E887" s="165" t="s">
        <v>3</v>
      </c>
      <c r="F887" s="166" t="s">
        <v>1321</v>
      </c>
      <c r="H887" s="165" t="s">
        <v>3</v>
      </c>
      <c r="I887" s="167"/>
      <c r="L887" s="163"/>
      <c r="M887" s="168"/>
      <c r="N887" s="169"/>
      <c r="O887" s="169"/>
      <c r="P887" s="169"/>
      <c r="Q887" s="169"/>
      <c r="R887" s="169"/>
      <c r="S887" s="169"/>
      <c r="T887" s="170"/>
      <c r="AT887" s="165" t="s">
        <v>170</v>
      </c>
      <c r="AU887" s="165" t="s">
        <v>90</v>
      </c>
      <c r="AV887" s="13" t="s">
        <v>15</v>
      </c>
      <c r="AW887" s="13" t="s">
        <v>33</v>
      </c>
      <c r="AX887" s="13" t="s">
        <v>72</v>
      </c>
      <c r="AY887" s="165" t="s">
        <v>154</v>
      </c>
    </row>
    <row r="888" spans="2:51" s="14" customFormat="1" ht="10.2">
      <c r="B888" s="171"/>
      <c r="D888" s="164" t="s">
        <v>170</v>
      </c>
      <c r="E888" s="172" t="s">
        <v>3</v>
      </c>
      <c r="F888" s="173" t="s">
        <v>1322</v>
      </c>
      <c r="H888" s="174">
        <v>37.7</v>
      </c>
      <c r="I888" s="175"/>
      <c r="L888" s="171"/>
      <c r="M888" s="176"/>
      <c r="N888" s="177"/>
      <c r="O888" s="177"/>
      <c r="P888" s="177"/>
      <c r="Q888" s="177"/>
      <c r="R888" s="177"/>
      <c r="S888" s="177"/>
      <c r="T888" s="178"/>
      <c r="AT888" s="172" t="s">
        <v>170</v>
      </c>
      <c r="AU888" s="172" t="s">
        <v>90</v>
      </c>
      <c r="AV888" s="14" t="s">
        <v>80</v>
      </c>
      <c r="AW888" s="14" t="s">
        <v>33</v>
      </c>
      <c r="AX888" s="14" t="s">
        <v>72</v>
      </c>
      <c r="AY888" s="172" t="s">
        <v>154</v>
      </c>
    </row>
    <row r="889" spans="2:51" s="14" customFormat="1" ht="10.2">
      <c r="B889" s="171"/>
      <c r="D889" s="164" t="s">
        <v>170</v>
      </c>
      <c r="E889" s="172" t="s">
        <v>3</v>
      </c>
      <c r="F889" s="173" t="s">
        <v>1323</v>
      </c>
      <c r="H889" s="174">
        <v>133.3</v>
      </c>
      <c r="I889" s="175"/>
      <c r="L889" s="171"/>
      <c r="M889" s="176"/>
      <c r="N889" s="177"/>
      <c r="O889" s="177"/>
      <c r="P889" s="177"/>
      <c r="Q889" s="177"/>
      <c r="R889" s="177"/>
      <c r="S889" s="177"/>
      <c r="T889" s="178"/>
      <c r="AT889" s="172" t="s">
        <v>170</v>
      </c>
      <c r="AU889" s="172" t="s">
        <v>90</v>
      </c>
      <c r="AV889" s="14" t="s">
        <v>80</v>
      </c>
      <c r="AW889" s="14" t="s">
        <v>33</v>
      </c>
      <c r="AX889" s="14" t="s">
        <v>72</v>
      </c>
      <c r="AY889" s="172" t="s">
        <v>154</v>
      </c>
    </row>
    <row r="890" spans="2:51" s="15" customFormat="1" ht="10.2">
      <c r="B890" s="179"/>
      <c r="D890" s="164" t="s">
        <v>170</v>
      </c>
      <c r="E890" s="180" t="s">
        <v>3</v>
      </c>
      <c r="F890" s="181" t="s">
        <v>175</v>
      </c>
      <c r="H890" s="182">
        <v>323.98</v>
      </c>
      <c r="I890" s="183"/>
      <c r="L890" s="179"/>
      <c r="M890" s="184"/>
      <c r="N890" s="185"/>
      <c r="O890" s="185"/>
      <c r="P890" s="185"/>
      <c r="Q890" s="185"/>
      <c r="R890" s="185"/>
      <c r="S890" s="185"/>
      <c r="T890" s="186"/>
      <c r="AT890" s="180" t="s">
        <v>170</v>
      </c>
      <c r="AU890" s="180" t="s">
        <v>90</v>
      </c>
      <c r="AV890" s="15" t="s">
        <v>93</v>
      </c>
      <c r="AW890" s="15" t="s">
        <v>33</v>
      </c>
      <c r="AX890" s="15" t="s">
        <v>15</v>
      </c>
      <c r="AY890" s="180" t="s">
        <v>154</v>
      </c>
    </row>
    <row r="891" spans="1:65" s="2" customFormat="1" ht="24.15" customHeight="1">
      <c r="A891" s="34"/>
      <c r="B891" s="144"/>
      <c r="C891" s="192" t="s">
        <v>1324</v>
      </c>
      <c r="D891" s="192" t="s">
        <v>402</v>
      </c>
      <c r="E891" s="193" t="s">
        <v>1325</v>
      </c>
      <c r="F891" s="356" t="s">
        <v>1326</v>
      </c>
      <c r="G891" s="195" t="s">
        <v>183</v>
      </c>
      <c r="H891" s="196">
        <v>340.179</v>
      </c>
      <c r="I891" s="197"/>
      <c r="J891" s="198">
        <f>ROUND(I891*H891,2)</f>
        <v>0</v>
      </c>
      <c r="K891" s="194" t="s">
        <v>161</v>
      </c>
      <c r="L891" s="199"/>
      <c r="M891" s="200" t="s">
        <v>3</v>
      </c>
      <c r="N891" s="201" t="s">
        <v>43</v>
      </c>
      <c r="O891" s="55"/>
      <c r="P891" s="154">
        <f>O891*H891</f>
        <v>0</v>
      </c>
      <c r="Q891" s="154">
        <v>0.00011</v>
      </c>
      <c r="R891" s="154">
        <f>Q891*H891</f>
        <v>0.03741969</v>
      </c>
      <c r="S891" s="154">
        <v>0</v>
      </c>
      <c r="T891" s="155">
        <f>S891*H891</f>
        <v>0</v>
      </c>
      <c r="U891" s="34"/>
      <c r="V891" s="34"/>
      <c r="W891" s="34"/>
      <c r="X891" s="34"/>
      <c r="Y891" s="34"/>
      <c r="Z891" s="34"/>
      <c r="AA891" s="34"/>
      <c r="AB891" s="34"/>
      <c r="AC891" s="34"/>
      <c r="AD891" s="34"/>
      <c r="AE891" s="34"/>
      <c r="AR891" s="156" t="s">
        <v>113</v>
      </c>
      <c r="AT891" s="156" t="s">
        <v>402</v>
      </c>
      <c r="AU891" s="156" t="s">
        <v>90</v>
      </c>
      <c r="AY891" s="19" t="s">
        <v>154</v>
      </c>
      <c r="BE891" s="157">
        <f>IF(N891="základní",J891,0)</f>
        <v>0</v>
      </c>
      <c r="BF891" s="157">
        <f>IF(N891="snížená",J891,0)</f>
        <v>0</v>
      </c>
      <c r="BG891" s="157">
        <f>IF(N891="zákl. přenesená",J891,0)</f>
        <v>0</v>
      </c>
      <c r="BH891" s="157">
        <f>IF(N891="sníž. přenesená",J891,0)</f>
        <v>0</v>
      </c>
      <c r="BI891" s="157">
        <f>IF(N891="nulová",J891,0)</f>
        <v>0</v>
      </c>
      <c r="BJ891" s="19" t="s">
        <v>15</v>
      </c>
      <c r="BK891" s="157">
        <f>ROUND(I891*H891,2)</f>
        <v>0</v>
      </c>
      <c r="BL891" s="19" t="s">
        <v>93</v>
      </c>
      <c r="BM891" s="156" t="s">
        <v>1327</v>
      </c>
    </row>
    <row r="892" spans="2:51" s="14" customFormat="1" ht="10.2">
      <c r="B892" s="171"/>
      <c r="D892" s="164" t="s">
        <v>170</v>
      </c>
      <c r="F892" s="173" t="s">
        <v>1328</v>
      </c>
      <c r="H892" s="174">
        <v>340.179</v>
      </c>
      <c r="I892" s="175"/>
      <c r="L892" s="171"/>
      <c r="M892" s="176"/>
      <c r="N892" s="177"/>
      <c r="O892" s="177"/>
      <c r="P892" s="177"/>
      <c r="Q892" s="177"/>
      <c r="R892" s="177"/>
      <c r="S892" s="177"/>
      <c r="T892" s="178"/>
      <c r="AT892" s="172" t="s">
        <v>170</v>
      </c>
      <c r="AU892" s="172" t="s">
        <v>90</v>
      </c>
      <c r="AV892" s="14" t="s">
        <v>80</v>
      </c>
      <c r="AW892" s="14" t="s">
        <v>4</v>
      </c>
      <c r="AX892" s="14" t="s">
        <v>15</v>
      </c>
      <c r="AY892" s="172" t="s">
        <v>154</v>
      </c>
    </row>
    <row r="893" spans="1:65" s="2" customFormat="1" ht="55.5" customHeight="1">
      <c r="A893" s="34"/>
      <c r="B893" s="144"/>
      <c r="C893" s="145" t="s">
        <v>1329</v>
      </c>
      <c r="D893" s="145" t="s">
        <v>157</v>
      </c>
      <c r="E893" s="146" t="s">
        <v>1330</v>
      </c>
      <c r="F893" s="355" t="s">
        <v>1331</v>
      </c>
      <c r="G893" s="148" t="s">
        <v>183</v>
      </c>
      <c r="H893" s="149">
        <v>159.67</v>
      </c>
      <c r="I893" s="150"/>
      <c r="J893" s="151">
        <f>ROUND(I893*H893,2)</f>
        <v>0</v>
      </c>
      <c r="K893" s="147" t="s">
        <v>161</v>
      </c>
      <c r="L893" s="35"/>
      <c r="M893" s="152" t="s">
        <v>3</v>
      </c>
      <c r="N893" s="153" t="s">
        <v>43</v>
      </c>
      <c r="O893" s="55"/>
      <c r="P893" s="154">
        <f>O893*H893</f>
        <v>0</v>
      </c>
      <c r="Q893" s="154">
        <v>0</v>
      </c>
      <c r="R893" s="154">
        <f>Q893*H893</f>
        <v>0</v>
      </c>
      <c r="S893" s="154">
        <v>0</v>
      </c>
      <c r="T893" s="155">
        <f>S893*H893</f>
        <v>0</v>
      </c>
      <c r="U893" s="34"/>
      <c r="V893" s="34"/>
      <c r="W893" s="34"/>
      <c r="X893" s="34"/>
      <c r="Y893" s="34"/>
      <c r="Z893" s="34"/>
      <c r="AA893" s="34"/>
      <c r="AB893" s="34"/>
      <c r="AC893" s="34"/>
      <c r="AD893" s="34"/>
      <c r="AE893" s="34"/>
      <c r="AR893" s="156" t="s">
        <v>93</v>
      </c>
      <c r="AT893" s="156" t="s">
        <v>157</v>
      </c>
      <c r="AU893" s="156" t="s">
        <v>90</v>
      </c>
      <c r="AY893" s="19" t="s">
        <v>154</v>
      </c>
      <c r="BE893" s="157">
        <f>IF(N893="základní",J893,0)</f>
        <v>0</v>
      </c>
      <c r="BF893" s="157">
        <f>IF(N893="snížená",J893,0)</f>
        <v>0</v>
      </c>
      <c r="BG893" s="157">
        <f>IF(N893="zákl. přenesená",J893,0)</f>
        <v>0</v>
      </c>
      <c r="BH893" s="157">
        <f>IF(N893="sníž. přenesená",J893,0)</f>
        <v>0</v>
      </c>
      <c r="BI893" s="157">
        <f>IF(N893="nulová",J893,0)</f>
        <v>0</v>
      </c>
      <c r="BJ893" s="19" t="s">
        <v>15</v>
      </c>
      <c r="BK893" s="157">
        <f>ROUND(I893*H893,2)</f>
        <v>0</v>
      </c>
      <c r="BL893" s="19" t="s">
        <v>93</v>
      </c>
      <c r="BM893" s="156" t="s">
        <v>1332</v>
      </c>
    </row>
    <row r="894" spans="1:47" s="2" customFormat="1" ht="10.2">
      <c r="A894" s="34"/>
      <c r="B894" s="35"/>
      <c r="C894" s="34"/>
      <c r="D894" s="158" t="s">
        <v>163</v>
      </c>
      <c r="E894" s="34"/>
      <c r="F894" s="159" t="s">
        <v>1333</v>
      </c>
      <c r="G894" s="34"/>
      <c r="H894" s="34"/>
      <c r="I894" s="160"/>
      <c r="J894" s="34"/>
      <c r="K894" s="34"/>
      <c r="L894" s="35"/>
      <c r="M894" s="161"/>
      <c r="N894" s="162"/>
      <c r="O894" s="55"/>
      <c r="P894" s="55"/>
      <c r="Q894" s="55"/>
      <c r="R894" s="55"/>
      <c r="S894" s="55"/>
      <c r="T894" s="56"/>
      <c r="U894" s="34"/>
      <c r="V894" s="34"/>
      <c r="W894" s="34"/>
      <c r="X894" s="34"/>
      <c r="Y894" s="34"/>
      <c r="Z894" s="34"/>
      <c r="AA894" s="34"/>
      <c r="AB894" s="34"/>
      <c r="AC894" s="34"/>
      <c r="AD894" s="34"/>
      <c r="AE894" s="34"/>
      <c r="AT894" s="19" t="s">
        <v>163</v>
      </c>
      <c r="AU894" s="19" t="s">
        <v>90</v>
      </c>
    </row>
    <row r="895" spans="2:51" s="13" customFormat="1" ht="10.2">
      <c r="B895" s="163"/>
      <c r="D895" s="164" t="s">
        <v>170</v>
      </c>
      <c r="E895" s="165" t="s">
        <v>3</v>
      </c>
      <c r="F895" s="166" t="s">
        <v>676</v>
      </c>
      <c r="H895" s="165" t="s">
        <v>3</v>
      </c>
      <c r="I895" s="167"/>
      <c r="L895" s="163"/>
      <c r="M895" s="168"/>
      <c r="N895" s="169"/>
      <c r="O895" s="169"/>
      <c r="P895" s="169"/>
      <c r="Q895" s="169"/>
      <c r="R895" s="169"/>
      <c r="S895" s="169"/>
      <c r="T895" s="170"/>
      <c r="AT895" s="165" t="s">
        <v>170</v>
      </c>
      <c r="AU895" s="165" t="s">
        <v>90</v>
      </c>
      <c r="AV895" s="13" t="s">
        <v>15</v>
      </c>
      <c r="AW895" s="13" t="s">
        <v>33</v>
      </c>
      <c r="AX895" s="13" t="s">
        <v>72</v>
      </c>
      <c r="AY895" s="165" t="s">
        <v>154</v>
      </c>
    </row>
    <row r="896" spans="2:51" s="14" customFormat="1" ht="10.2">
      <c r="B896" s="171"/>
      <c r="D896" s="164" t="s">
        <v>170</v>
      </c>
      <c r="E896" s="172" t="s">
        <v>3</v>
      </c>
      <c r="F896" s="173" t="s">
        <v>1334</v>
      </c>
      <c r="H896" s="174">
        <v>9.8</v>
      </c>
      <c r="I896" s="175"/>
      <c r="L896" s="171"/>
      <c r="M896" s="176"/>
      <c r="N896" s="177"/>
      <c r="O896" s="177"/>
      <c r="P896" s="177"/>
      <c r="Q896" s="177"/>
      <c r="R896" s="177"/>
      <c r="S896" s="177"/>
      <c r="T896" s="178"/>
      <c r="AT896" s="172" t="s">
        <v>170</v>
      </c>
      <c r="AU896" s="172" t="s">
        <v>90</v>
      </c>
      <c r="AV896" s="14" t="s">
        <v>80</v>
      </c>
      <c r="AW896" s="14" t="s">
        <v>33</v>
      </c>
      <c r="AX896" s="14" t="s">
        <v>72</v>
      </c>
      <c r="AY896" s="172" t="s">
        <v>154</v>
      </c>
    </row>
    <row r="897" spans="2:51" s="14" customFormat="1" ht="10.2">
      <c r="B897" s="171"/>
      <c r="D897" s="164" t="s">
        <v>170</v>
      </c>
      <c r="E897" s="172" t="s">
        <v>3</v>
      </c>
      <c r="F897" s="173" t="s">
        <v>1335</v>
      </c>
      <c r="H897" s="174">
        <v>3.8</v>
      </c>
      <c r="I897" s="175"/>
      <c r="L897" s="171"/>
      <c r="M897" s="176"/>
      <c r="N897" s="177"/>
      <c r="O897" s="177"/>
      <c r="P897" s="177"/>
      <c r="Q897" s="177"/>
      <c r="R897" s="177"/>
      <c r="S897" s="177"/>
      <c r="T897" s="178"/>
      <c r="AT897" s="172" t="s">
        <v>170</v>
      </c>
      <c r="AU897" s="172" t="s">
        <v>90</v>
      </c>
      <c r="AV897" s="14" t="s">
        <v>80</v>
      </c>
      <c r="AW897" s="14" t="s">
        <v>33</v>
      </c>
      <c r="AX897" s="14" t="s">
        <v>72</v>
      </c>
      <c r="AY897" s="172" t="s">
        <v>154</v>
      </c>
    </row>
    <row r="898" spans="2:51" s="14" customFormat="1" ht="10.2">
      <c r="B898" s="171"/>
      <c r="D898" s="164" t="s">
        <v>170</v>
      </c>
      <c r="E898" s="172" t="s">
        <v>3</v>
      </c>
      <c r="F898" s="173" t="s">
        <v>1336</v>
      </c>
      <c r="H898" s="174">
        <v>31.5</v>
      </c>
      <c r="I898" s="175"/>
      <c r="L898" s="171"/>
      <c r="M898" s="176"/>
      <c r="N898" s="177"/>
      <c r="O898" s="177"/>
      <c r="P898" s="177"/>
      <c r="Q898" s="177"/>
      <c r="R898" s="177"/>
      <c r="S898" s="177"/>
      <c r="T898" s="178"/>
      <c r="AT898" s="172" t="s">
        <v>170</v>
      </c>
      <c r="AU898" s="172" t="s">
        <v>90</v>
      </c>
      <c r="AV898" s="14" t="s">
        <v>80</v>
      </c>
      <c r="AW898" s="14" t="s">
        <v>33</v>
      </c>
      <c r="AX898" s="14" t="s">
        <v>72</v>
      </c>
      <c r="AY898" s="172" t="s">
        <v>154</v>
      </c>
    </row>
    <row r="899" spans="2:51" s="14" customFormat="1" ht="10.2">
      <c r="B899" s="171"/>
      <c r="D899" s="164" t="s">
        <v>170</v>
      </c>
      <c r="E899" s="172" t="s">
        <v>3</v>
      </c>
      <c r="F899" s="173" t="s">
        <v>1337</v>
      </c>
      <c r="H899" s="174">
        <v>20.8</v>
      </c>
      <c r="I899" s="175"/>
      <c r="L899" s="171"/>
      <c r="M899" s="176"/>
      <c r="N899" s="177"/>
      <c r="O899" s="177"/>
      <c r="P899" s="177"/>
      <c r="Q899" s="177"/>
      <c r="R899" s="177"/>
      <c r="S899" s="177"/>
      <c r="T899" s="178"/>
      <c r="AT899" s="172" t="s">
        <v>170</v>
      </c>
      <c r="AU899" s="172" t="s">
        <v>90</v>
      </c>
      <c r="AV899" s="14" t="s">
        <v>80</v>
      </c>
      <c r="AW899" s="14" t="s">
        <v>33</v>
      </c>
      <c r="AX899" s="14" t="s">
        <v>72</v>
      </c>
      <c r="AY899" s="172" t="s">
        <v>154</v>
      </c>
    </row>
    <row r="900" spans="2:51" s="14" customFormat="1" ht="10.2">
      <c r="B900" s="171"/>
      <c r="D900" s="164" t="s">
        <v>170</v>
      </c>
      <c r="E900" s="172" t="s">
        <v>3</v>
      </c>
      <c r="F900" s="173" t="s">
        <v>1338</v>
      </c>
      <c r="H900" s="174">
        <v>9.6</v>
      </c>
      <c r="I900" s="175"/>
      <c r="L900" s="171"/>
      <c r="M900" s="176"/>
      <c r="N900" s="177"/>
      <c r="O900" s="177"/>
      <c r="P900" s="177"/>
      <c r="Q900" s="177"/>
      <c r="R900" s="177"/>
      <c r="S900" s="177"/>
      <c r="T900" s="178"/>
      <c r="AT900" s="172" t="s">
        <v>170</v>
      </c>
      <c r="AU900" s="172" t="s">
        <v>90</v>
      </c>
      <c r="AV900" s="14" t="s">
        <v>80</v>
      </c>
      <c r="AW900" s="14" t="s">
        <v>33</v>
      </c>
      <c r="AX900" s="14" t="s">
        <v>72</v>
      </c>
      <c r="AY900" s="172" t="s">
        <v>154</v>
      </c>
    </row>
    <row r="901" spans="2:51" s="14" customFormat="1" ht="10.2">
      <c r="B901" s="171"/>
      <c r="D901" s="164" t="s">
        <v>170</v>
      </c>
      <c r="E901" s="172" t="s">
        <v>3</v>
      </c>
      <c r="F901" s="173" t="s">
        <v>1339</v>
      </c>
      <c r="H901" s="174">
        <v>9.8</v>
      </c>
      <c r="I901" s="175"/>
      <c r="L901" s="171"/>
      <c r="M901" s="176"/>
      <c r="N901" s="177"/>
      <c r="O901" s="177"/>
      <c r="P901" s="177"/>
      <c r="Q901" s="177"/>
      <c r="R901" s="177"/>
      <c r="S901" s="177"/>
      <c r="T901" s="178"/>
      <c r="AT901" s="172" t="s">
        <v>170</v>
      </c>
      <c r="AU901" s="172" t="s">
        <v>90</v>
      </c>
      <c r="AV901" s="14" t="s">
        <v>80</v>
      </c>
      <c r="AW901" s="14" t="s">
        <v>33</v>
      </c>
      <c r="AX901" s="14" t="s">
        <v>72</v>
      </c>
      <c r="AY901" s="172" t="s">
        <v>154</v>
      </c>
    </row>
    <row r="902" spans="2:51" s="14" customFormat="1" ht="10.2">
      <c r="B902" s="171"/>
      <c r="D902" s="164" t="s">
        <v>170</v>
      </c>
      <c r="E902" s="172" t="s">
        <v>3</v>
      </c>
      <c r="F902" s="173" t="s">
        <v>1340</v>
      </c>
      <c r="H902" s="174">
        <v>37</v>
      </c>
      <c r="I902" s="175"/>
      <c r="L902" s="171"/>
      <c r="M902" s="176"/>
      <c r="N902" s="177"/>
      <c r="O902" s="177"/>
      <c r="P902" s="177"/>
      <c r="Q902" s="177"/>
      <c r="R902" s="177"/>
      <c r="S902" s="177"/>
      <c r="T902" s="178"/>
      <c r="AT902" s="172" t="s">
        <v>170</v>
      </c>
      <c r="AU902" s="172" t="s">
        <v>90</v>
      </c>
      <c r="AV902" s="14" t="s">
        <v>80</v>
      </c>
      <c r="AW902" s="14" t="s">
        <v>33</v>
      </c>
      <c r="AX902" s="14" t="s">
        <v>72</v>
      </c>
      <c r="AY902" s="172" t="s">
        <v>154</v>
      </c>
    </row>
    <row r="903" spans="2:51" s="14" customFormat="1" ht="10.2">
      <c r="B903" s="171"/>
      <c r="D903" s="164" t="s">
        <v>170</v>
      </c>
      <c r="E903" s="172" t="s">
        <v>3</v>
      </c>
      <c r="F903" s="173" t="s">
        <v>1341</v>
      </c>
      <c r="H903" s="174">
        <v>4.1</v>
      </c>
      <c r="I903" s="175"/>
      <c r="L903" s="171"/>
      <c r="M903" s="176"/>
      <c r="N903" s="177"/>
      <c r="O903" s="177"/>
      <c r="P903" s="177"/>
      <c r="Q903" s="177"/>
      <c r="R903" s="177"/>
      <c r="S903" s="177"/>
      <c r="T903" s="178"/>
      <c r="AT903" s="172" t="s">
        <v>170</v>
      </c>
      <c r="AU903" s="172" t="s">
        <v>90</v>
      </c>
      <c r="AV903" s="14" t="s">
        <v>80</v>
      </c>
      <c r="AW903" s="14" t="s">
        <v>33</v>
      </c>
      <c r="AX903" s="14" t="s">
        <v>72</v>
      </c>
      <c r="AY903" s="172" t="s">
        <v>154</v>
      </c>
    </row>
    <row r="904" spans="2:51" s="14" customFormat="1" ht="10.2">
      <c r="B904" s="171"/>
      <c r="D904" s="164" t="s">
        <v>170</v>
      </c>
      <c r="E904" s="172" t="s">
        <v>3</v>
      </c>
      <c r="F904" s="173" t="s">
        <v>1342</v>
      </c>
      <c r="H904" s="174">
        <v>10.37</v>
      </c>
      <c r="I904" s="175"/>
      <c r="L904" s="171"/>
      <c r="M904" s="176"/>
      <c r="N904" s="177"/>
      <c r="O904" s="177"/>
      <c r="P904" s="177"/>
      <c r="Q904" s="177"/>
      <c r="R904" s="177"/>
      <c r="S904" s="177"/>
      <c r="T904" s="178"/>
      <c r="AT904" s="172" t="s">
        <v>170</v>
      </c>
      <c r="AU904" s="172" t="s">
        <v>90</v>
      </c>
      <c r="AV904" s="14" t="s">
        <v>80</v>
      </c>
      <c r="AW904" s="14" t="s">
        <v>33</v>
      </c>
      <c r="AX904" s="14" t="s">
        <v>72</v>
      </c>
      <c r="AY904" s="172" t="s">
        <v>154</v>
      </c>
    </row>
    <row r="905" spans="2:51" s="13" customFormat="1" ht="10.2">
      <c r="B905" s="163"/>
      <c r="D905" s="164" t="s">
        <v>170</v>
      </c>
      <c r="E905" s="165" t="s">
        <v>3</v>
      </c>
      <c r="F905" s="166" t="s">
        <v>1343</v>
      </c>
      <c r="H905" s="165" t="s">
        <v>3</v>
      </c>
      <c r="I905" s="167"/>
      <c r="L905" s="163"/>
      <c r="M905" s="168"/>
      <c r="N905" s="169"/>
      <c r="O905" s="169"/>
      <c r="P905" s="169"/>
      <c r="Q905" s="169"/>
      <c r="R905" s="169"/>
      <c r="S905" s="169"/>
      <c r="T905" s="170"/>
      <c r="AT905" s="165" t="s">
        <v>170</v>
      </c>
      <c r="AU905" s="165" t="s">
        <v>90</v>
      </c>
      <c r="AV905" s="13" t="s">
        <v>15</v>
      </c>
      <c r="AW905" s="13" t="s">
        <v>33</v>
      </c>
      <c r="AX905" s="13" t="s">
        <v>72</v>
      </c>
      <c r="AY905" s="165" t="s">
        <v>154</v>
      </c>
    </row>
    <row r="906" spans="2:51" s="14" customFormat="1" ht="10.2">
      <c r="B906" s="171"/>
      <c r="D906" s="164" t="s">
        <v>170</v>
      </c>
      <c r="E906" s="172" t="s">
        <v>3</v>
      </c>
      <c r="F906" s="173" t="s">
        <v>1344</v>
      </c>
      <c r="H906" s="174">
        <v>4.9</v>
      </c>
      <c r="I906" s="175"/>
      <c r="L906" s="171"/>
      <c r="M906" s="176"/>
      <c r="N906" s="177"/>
      <c r="O906" s="177"/>
      <c r="P906" s="177"/>
      <c r="Q906" s="177"/>
      <c r="R906" s="177"/>
      <c r="S906" s="177"/>
      <c r="T906" s="178"/>
      <c r="AT906" s="172" t="s">
        <v>170</v>
      </c>
      <c r="AU906" s="172" t="s">
        <v>90</v>
      </c>
      <c r="AV906" s="14" t="s">
        <v>80</v>
      </c>
      <c r="AW906" s="14" t="s">
        <v>33</v>
      </c>
      <c r="AX906" s="14" t="s">
        <v>72</v>
      </c>
      <c r="AY906" s="172" t="s">
        <v>154</v>
      </c>
    </row>
    <row r="907" spans="2:51" s="14" customFormat="1" ht="10.2">
      <c r="B907" s="171"/>
      <c r="D907" s="164" t="s">
        <v>170</v>
      </c>
      <c r="E907" s="172" t="s">
        <v>3</v>
      </c>
      <c r="F907" s="173" t="s">
        <v>1345</v>
      </c>
      <c r="H907" s="174">
        <v>7</v>
      </c>
      <c r="I907" s="175"/>
      <c r="L907" s="171"/>
      <c r="M907" s="176"/>
      <c r="N907" s="177"/>
      <c r="O907" s="177"/>
      <c r="P907" s="177"/>
      <c r="Q907" s="177"/>
      <c r="R907" s="177"/>
      <c r="S907" s="177"/>
      <c r="T907" s="178"/>
      <c r="AT907" s="172" t="s">
        <v>170</v>
      </c>
      <c r="AU907" s="172" t="s">
        <v>90</v>
      </c>
      <c r="AV907" s="14" t="s">
        <v>80</v>
      </c>
      <c r="AW907" s="14" t="s">
        <v>33</v>
      </c>
      <c r="AX907" s="14" t="s">
        <v>72</v>
      </c>
      <c r="AY907" s="172" t="s">
        <v>154</v>
      </c>
    </row>
    <row r="908" spans="2:51" s="14" customFormat="1" ht="10.2">
      <c r="B908" s="171"/>
      <c r="D908" s="164" t="s">
        <v>170</v>
      </c>
      <c r="E908" s="172" t="s">
        <v>3</v>
      </c>
      <c r="F908" s="173" t="s">
        <v>1346</v>
      </c>
      <c r="H908" s="174">
        <v>6</v>
      </c>
      <c r="I908" s="175"/>
      <c r="L908" s="171"/>
      <c r="M908" s="176"/>
      <c r="N908" s="177"/>
      <c r="O908" s="177"/>
      <c r="P908" s="177"/>
      <c r="Q908" s="177"/>
      <c r="R908" s="177"/>
      <c r="S908" s="177"/>
      <c r="T908" s="178"/>
      <c r="AT908" s="172" t="s">
        <v>170</v>
      </c>
      <c r="AU908" s="172" t="s">
        <v>90</v>
      </c>
      <c r="AV908" s="14" t="s">
        <v>80</v>
      </c>
      <c r="AW908" s="14" t="s">
        <v>33</v>
      </c>
      <c r="AX908" s="14" t="s">
        <v>72</v>
      </c>
      <c r="AY908" s="172" t="s">
        <v>154</v>
      </c>
    </row>
    <row r="909" spans="2:51" s="14" customFormat="1" ht="10.2">
      <c r="B909" s="171"/>
      <c r="D909" s="164" t="s">
        <v>170</v>
      </c>
      <c r="E909" s="172" t="s">
        <v>3</v>
      </c>
      <c r="F909" s="173" t="s">
        <v>1347</v>
      </c>
      <c r="H909" s="174">
        <v>5</v>
      </c>
      <c r="I909" s="175"/>
      <c r="L909" s="171"/>
      <c r="M909" s="176"/>
      <c r="N909" s="177"/>
      <c r="O909" s="177"/>
      <c r="P909" s="177"/>
      <c r="Q909" s="177"/>
      <c r="R909" s="177"/>
      <c r="S909" s="177"/>
      <c r="T909" s="178"/>
      <c r="AT909" s="172" t="s">
        <v>170</v>
      </c>
      <c r="AU909" s="172" t="s">
        <v>90</v>
      </c>
      <c r="AV909" s="14" t="s">
        <v>80</v>
      </c>
      <c r="AW909" s="14" t="s">
        <v>33</v>
      </c>
      <c r="AX909" s="14" t="s">
        <v>72</v>
      </c>
      <c r="AY909" s="172" t="s">
        <v>154</v>
      </c>
    </row>
    <row r="910" spans="2:51" s="15" customFormat="1" ht="10.2">
      <c r="B910" s="179"/>
      <c r="D910" s="164" t="s">
        <v>170</v>
      </c>
      <c r="E910" s="180" t="s">
        <v>3</v>
      </c>
      <c r="F910" s="181" t="s">
        <v>175</v>
      </c>
      <c r="H910" s="182">
        <v>159.67</v>
      </c>
      <c r="I910" s="183"/>
      <c r="L910" s="179"/>
      <c r="M910" s="184"/>
      <c r="N910" s="185"/>
      <c r="O910" s="185"/>
      <c r="P910" s="185"/>
      <c r="Q910" s="185"/>
      <c r="R910" s="185"/>
      <c r="S910" s="185"/>
      <c r="T910" s="186"/>
      <c r="AT910" s="180" t="s">
        <v>170</v>
      </c>
      <c r="AU910" s="180" t="s">
        <v>90</v>
      </c>
      <c r="AV910" s="15" t="s">
        <v>93</v>
      </c>
      <c r="AW910" s="15" t="s">
        <v>33</v>
      </c>
      <c r="AX910" s="15" t="s">
        <v>15</v>
      </c>
      <c r="AY910" s="180" t="s">
        <v>154</v>
      </c>
    </row>
    <row r="911" spans="1:65" s="2" customFormat="1" ht="24.15" customHeight="1">
      <c r="A911" s="34"/>
      <c r="B911" s="144"/>
      <c r="C911" s="192" t="s">
        <v>1348</v>
      </c>
      <c r="D911" s="192" t="s">
        <v>402</v>
      </c>
      <c r="E911" s="193" t="s">
        <v>1349</v>
      </c>
      <c r="F911" s="356" t="s">
        <v>1350</v>
      </c>
      <c r="G911" s="195" t="s">
        <v>183</v>
      </c>
      <c r="H911" s="196">
        <v>167.654</v>
      </c>
      <c r="I911" s="197"/>
      <c r="J911" s="198">
        <f>ROUND(I911*H911,2)</f>
        <v>0</v>
      </c>
      <c r="K911" s="194" t="s">
        <v>161</v>
      </c>
      <c r="L911" s="199"/>
      <c r="M911" s="200" t="s">
        <v>3</v>
      </c>
      <c r="N911" s="201" t="s">
        <v>43</v>
      </c>
      <c r="O911" s="55"/>
      <c r="P911" s="154">
        <f>O911*H911</f>
        <v>0</v>
      </c>
      <c r="Q911" s="154">
        <v>4E-05</v>
      </c>
      <c r="R911" s="154">
        <f>Q911*H911</f>
        <v>0.00670616</v>
      </c>
      <c r="S911" s="154">
        <v>0</v>
      </c>
      <c r="T911" s="155">
        <f>S911*H911</f>
        <v>0</v>
      </c>
      <c r="U911" s="34"/>
      <c r="V911" s="34"/>
      <c r="W911" s="34"/>
      <c r="X911" s="34"/>
      <c r="Y911" s="34"/>
      <c r="Z911" s="34"/>
      <c r="AA911" s="34"/>
      <c r="AB911" s="34"/>
      <c r="AC911" s="34"/>
      <c r="AD911" s="34"/>
      <c r="AE911" s="34"/>
      <c r="AR911" s="156" t="s">
        <v>113</v>
      </c>
      <c r="AT911" s="156" t="s">
        <v>402</v>
      </c>
      <c r="AU911" s="156" t="s">
        <v>90</v>
      </c>
      <c r="AY911" s="19" t="s">
        <v>154</v>
      </c>
      <c r="BE911" s="157">
        <f>IF(N911="základní",J911,0)</f>
        <v>0</v>
      </c>
      <c r="BF911" s="157">
        <f>IF(N911="snížená",J911,0)</f>
        <v>0</v>
      </c>
      <c r="BG911" s="157">
        <f>IF(N911="zákl. přenesená",J911,0)</f>
        <v>0</v>
      </c>
      <c r="BH911" s="157">
        <f>IF(N911="sníž. přenesená",J911,0)</f>
        <v>0</v>
      </c>
      <c r="BI911" s="157">
        <f>IF(N911="nulová",J911,0)</f>
        <v>0</v>
      </c>
      <c r="BJ911" s="19" t="s">
        <v>15</v>
      </c>
      <c r="BK911" s="157">
        <f>ROUND(I911*H911,2)</f>
        <v>0</v>
      </c>
      <c r="BL911" s="19" t="s">
        <v>93</v>
      </c>
      <c r="BM911" s="156" t="s">
        <v>1351</v>
      </c>
    </row>
    <row r="912" spans="2:51" s="14" customFormat="1" ht="10.2">
      <c r="B912" s="171"/>
      <c r="D912" s="164" t="s">
        <v>170</v>
      </c>
      <c r="F912" s="173" t="s">
        <v>1352</v>
      </c>
      <c r="H912" s="174">
        <v>167.654</v>
      </c>
      <c r="I912" s="175"/>
      <c r="L912" s="171"/>
      <c r="M912" s="176"/>
      <c r="N912" s="177"/>
      <c r="O912" s="177"/>
      <c r="P912" s="177"/>
      <c r="Q912" s="177"/>
      <c r="R912" s="177"/>
      <c r="S912" s="177"/>
      <c r="T912" s="178"/>
      <c r="AT912" s="172" t="s">
        <v>170</v>
      </c>
      <c r="AU912" s="172" t="s">
        <v>90</v>
      </c>
      <c r="AV912" s="14" t="s">
        <v>80</v>
      </c>
      <c r="AW912" s="14" t="s">
        <v>4</v>
      </c>
      <c r="AX912" s="14" t="s">
        <v>15</v>
      </c>
      <c r="AY912" s="172" t="s">
        <v>154</v>
      </c>
    </row>
    <row r="913" spans="1:65" s="2" customFormat="1" ht="37.8" customHeight="1">
      <c r="A913" s="34"/>
      <c r="B913" s="144"/>
      <c r="C913" s="145" t="s">
        <v>1353</v>
      </c>
      <c r="D913" s="145" t="s">
        <v>157</v>
      </c>
      <c r="E913" s="146" t="s">
        <v>1354</v>
      </c>
      <c r="F913" s="355" t="s">
        <v>1355</v>
      </c>
      <c r="G913" s="148" t="s">
        <v>160</v>
      </c>
      <c r="H913" s="149">
        <v>108.687</v>
      </c>
      <c r="I913" s="150"/>
      <c r="J913" s="151">
        <f>ROUND(I913*H913,2)</f>
        <v>0</v>
      </c>
      <c r="K913" s="147" t="s">
        <v>161</v>
      </c>
      <c r="L913" s="35"/>
      <c r="M913" s="152" t="s">
        <v>3</v>
      </c>
      <c r="N913" s="153" t="s">
        <v>43</v>
      </c>
      <c r="O913" s="55"/>
      <c r="P913" s="154">
        <f>O913*H913</f>
        <v>0</v>
      </c>
      <c r="Q913" s="154">
        <v>0</v>
      </c>
      <c r="R913" s="154">
        <f>Q913*H913</f>
        <v>0</v>
      </c>
      <c r="S913" s="154">
        <v>0</v>
      </c>
      <c r="T913" s="155">
        <f>S913*H913</f>
        <v>0</v>
      </c>
      <c r="U913" s="34"/>
      <c r="V913" s="34"/>
      <c r="W913" s="34"/>
      <c r="X913" s="34"/>
      <c r="Y913" s="34"/>
      <c r="Z913" s="34"/>
      <c r="AA913" s="34"/>
      <c r="AB913" s="34"/>
      <c r="AC913" s="34"/>
      <c r="AD913" s="34"/>
      <c r="AE913" s="34"/>
      <c r="AR913" s="156" t="s">
        <v>93</v>
      </c>
      <c r="AT913" s="156" t="s">
        <v>157</v>
      </c>
      <c r="AU913" s="156" t="s">
        <v>90</v>
      </c>
      <c r="AY913" s="19" t="s">
        <v>154</v>
      </c>
      <c r="BE913" s="157">
        <f>IF(N913="základní",J913,0)</f>
        <v>0</v>
      </c>
      <c r="BF913" s="157">
        <f>IF(N913="snížená",J913,0)</f>
        <v>0</v>
      </c>
      <c r="BG913" s="157">
        <f>IF(N913="zákl. přenesená",J913,0)</f>
        <v>0</v>
      </c>
      <c r="BH913" s="157">
        <f>IF(N913="sníž. přenesená",J913,0)</f>
        <v>0</v>
      </c>
      <c r="BI913" s="157">
        <f>IF(N913="nulová",J913,0)</f>
        <v>0</v>
      </c>
      <c r="BJ913" s="19" t="s">
        <v>15</v>
      </c>
      <c r="BK913" s="157">
        <f>ROUND(I913*H913,2)</f>
        <v>0</v>
      </c>
      <c r="BL913" s="19" t="s">
        <v>93</v>
      </c>
      <c r="BM913" s="156" t="s">
        <v>1356</v>
      </c>
    </row>
    <row r="914" spans="1:47" s="2" customFormat="1" ht="10.2">
      <c r="A914" s="34"/>
      <c r="B914" s="35"/>
      <c r="C914" s="34"/>
      <c r="D914" s="158" t="s">
        <v>163</v>
      </c>
      <c r="E914" s="34"/>
      <c r="F914" s="159" t="s">
        <v>1357</v>
      </c>
      <c r="G914" s="34"/>
      <c r="H914" s="34"/>
      <c r="I914" s="160"/>
      <c r="J914" s="34"/>
      <c r="K914" s="34"/>
      <c r="L914" s="35"/>
      <c r="M914" s="161"/>
      <c r="N914" s="162"/>
      <c r="O914" s="55"/>
      <c r="P914" s="55"/>
      <c r="Q914" s="55"/>
      <c r="R914" s="55"/>
      <c r="S914" s="55"/>
      <c r="T914" s="56"/>
      <c r="U914" s="34"/>
      <c r="V914" s="34"/>
      <c r="W914" s="34"/>
      <c r="X914" s="34"/>
      <c r="Y914" s="34"/>
      <c r="Z914" s="34"/>
      <c r="AA914" s="34"/>
      <c r="AB914" s="34"/>
      <c r="AC914" s="34"/>
      <c r="AD914" s="34"/>
      <c r="AE914" s="34"/>
      <c r="AT914" s="19" t="s">
        <v>163</v>
      </c>
      <c r="AU914" s="19" t="s">
        <v>90</v>
      </c>
    </row>
    <row r="915" spans="2:51" s="13" customFormat="1" ht="10.2">
      <c r="B915" s="163"/>
      <c r="D915" s="164" t="s">
        <v>170</v>
      </c>
      <c r="E915" s="165" t="s">
        <v>3</v>
      </c>
      <c r="F915" s="166" t="s">
        <v>676</v>
      </c>
      <c r="H915" s="165" t="s">
        <v>3</v>
      </c>
      <c r="I915" s="167"/>
      <c r="L915" s="163"/>
      <c r="M915" s="168"/>
      <c r="N915" s="169"/>
      <c r="O915" s="169"/>
      <c r="P915" s="169"/>
      <c r="Q915" s="169"/>
      <c r="R915" s="169"/>
      <c r="S915" s="169"/>
      <c r="T915" s="170"/>
      <c r="AT915" s="165" t="s">
        <v>170</v>
      </c>
      <c r="AU915" s="165" t="s">
        <v>90</v>
      </c>
      <c r="AV915" s="13" t="s">
        <v>15</v>
      </c>
      <c r="AW915" s="13" t="s">
        <v>33</v>
      </c>
      <c r="AX915" s="13" t="s">
        <v>72</v>
      </c>
      <c r="AY915" s="165" t="s">
        <v>154</v>
      </c>
    </row>
    <row r="916" spans="2:51" s="14" customFormat="1" ht="10.2">
      <c r="B916" s="171"/>
      <c r="D916" s="164" t="s">
        <v>170</v>
      </c>
      <c r="E916" s="172" t="s">
        <v>3</v>
      </c>
      <c r="F916" s="173" t="s">
        <v>1358</v>
      </c>
      <c r="H916" s="174">
        <v>5.28</v>
      </c>
      <c r="I916" s="175"/>
      <c r="L916" s="171"/>
      <c r="M916" s="176"/>
      <c r="N916" s="177"/>
      <c r="O916" s="177"/>
      <c r="P916" s="177"/>
      <c r="Q916" s="177"/>
      <c r="R916" s="177"/>
      <c r="S916" s="177"/>
      <c r="T916" s="178"/>
      <c r="AT916" s="172" t="s">
        <v>170</v>
      </c>
      <c r="AU916" s="172" t="s">
        <v>90</v>
      </c>
      <c r="AV916" s="14" t="s">
        <v>80</v>
      </c>
      <c r="AW916" s="14" t="s">
        <v>33</v>
      </c>
      <c r="AX916" s="14" t="s">
        <v>72</v>
      </c>
      <c r="AY916" s="172" t="s">
        <v>154</v>
      </c>
    </row>
    <row r="917" spans="2:51" s="14" customFormat="1" ht="10.2">
      <c r="B917" s="171"/>
      <c r="D917" s="164" t="s">
        <v>170</v>
      </c>
      <c r="E917" s="172" t="s">
        <v>3</v>
      </c>
      <c r="F917" s="173" t="s">
        <v>1359</v>
      </c>
      <c r="H917" s="174">
        <v>1.76</v>
      </c>
      <c r="I917" s="175"/>
      <c r="L917" s="171"/>
      <c r="M917" s="176"/>
      <c r="N917" s="177"/>
      <c r="O917" s="177"/>
      <c r="P917" s="177"/>
      <c r="Q917" s="177"/>
      <c r="R917" s="177"/>
      <c r="S917" s="177"/>
      <c r="T917" s="178"/>
      <c r="AT917" s="172" t="s">
        <v>170</v>
      </c>
      <c r="AU917" s="172" t="s">
        <v>90</v>
      </c>
      <c r="AV917" s="14" t="s">
        <v>80</v>
      </c>
      <c r="AW917" s="14" t="s">
        <v>33</v>
      </c>
      <c r="AX917" s="14" t="s">
        <v>72</v>
      </c>
      <c r="AY917" s="172" t="s">
        <v>154</v>
      </c>
    </row>
    <row r="918" spans="2:51" s="14" customFormat="1" ht="10.2">
      <c r="B918" s="171"/>
      <c r="D918" s="164" t="s">
        <v>170</v>
      </c>
      <c r="E918" s="172" t="s">
        <v>3</v>
      </c>
      <c r="F918" s="173" t="s">
        <v>1360</v>
      </c>
      <c r="H918" s="174">
        <v>24.75</v>
      </c>
      <c r="I918" s="175"/>
      <c r="L918" s="171"/>
      <c r="M918" s="176"/>
      <c r="N918" s="177"/>
      <c r="O918" s="177"/>
      <c r="P918" s="177"/>
      <c r="Q918" s="177"/>
      <c r="R918" s="177"/>
      <c r="S918" s="177"/>
      <c r="T918" s="178"/>
      <c r="AT918" s="172" t="s">
        <v>170</v>
      </c>
      <c r="AU918" s="172" t="s">
        <v>90</v>
      </c>
      <c r="AV918" s="14" t="s">
        <v>80</v>
      </c>
      <c r="AW918" s="14" t="s">
        <v>33</v>
      </c>
      <c r="AX918" s="14" t="s">
        <v>72</v>
      </c>
      <c r="AY918" s="172" t="s">
        <v>154</v>
      </c>
    </row>
    <row r="919" spans="2:51" s="14" customFormat="1" ht="10.2">
      <c r="B919" s="171"/>
      <c r="D919" s="164" t="s">
        <v>170</v>
      </c>
      <c r="E919" s="172" t="s">
        <v>3</v>
      </c>
      <c r="F919" s="173" t="s">
        <v>1361</v>
      </c>
      <c r="H919" s="174">
        <v>13.2</v>
      </c>
      <c r="I919" s="175"/>
      <c r="L919" s="171"/>
      <c r="M919" s="176"/>
      <c r="N919" s="177"/>
      <c r="O919" s="177"/>
      <c r="P919" s="177"/>
      <c r="Q919" s="177"/>
      <c r="R919" s="177"/>
      <c r="S919" s="177"/>
      <c r="T919" s="178"/>
      <c r="AT919" s="172" t="s">
        <v>170</v>
      </c>
      <c r="AU919" s="172" t="s">
        <v>90</v>
      </c>
      <c r="AV919" s="14" t="s">
        <v>80</v>
      </c>
      <c r="AW919" s="14" t="s">
        <v>33</v>
      </c>
      <c r="AX919" s="14" t="s">
        <v>72</v>
      </c>
      <c r="AY919" s="172" t="s">
        <v>154</v>
      </c>
    </row>
    <row r="920" spans="2:51" s="14" customFormat="1" ht="10.2">
      <c r="B920" s="171"/>
      <c r="D920" s="164" t="s">
        <v>170</v>
      </c>
      <c r="E920" s="172" t="s">
        <v>3</v>
      </c>
      <c r="F920" s="173" t="s">
        <v>1362</v>
      </c>
      <c r="H920" s="174">
        <v>3.2</v>
      </c>
      <c r="I920" s="175"/>
      <c r="L920" s="171"/>
      <c r="M920" s="176"/>
      <c r="N920" s="177"/>
      <c r="O920" s="177"/>
      <c r="P920" s="177"/>
      <c r="Q920" s="177"/>
      <c r="R920" s="177"/>
      <c r="S920" s="177"/>
      <c r="T920" s="178"/>
      <c r="AT920" s="172" t="s">
        <v>170</v>
      </c>
      <c r="AU920" s="172" t="s">
        <v>90</v>
      </c>
      <c r="AV920" s="14" t="s">
        <v>80</v>
      </c>
      <c r="AW920" s="14" t="s">
        <v>33</v>
      </c>
      <c r="AX920" s="14" t="s">
        <v>72</v>
      </c>
      <c r="AY920" s="172" t="s">
        <v>154</v>
      </c>
    </row>
    <row r="921" spans="2:51" s="14" customFormat="1" ht="10.2">
      <c r="B921" s="171"/>
      <c r="D921" s="164" t="s">
        <v>170</v>
      </c>
      <c r="E921" s="172" t="s">
        <v>3</v>
      </c>
      <c r="F921" s="173" t="s">
        <v>1363</v>
      </c>
      <c r="H921" s="174">
        <v>5.7</v>
      </c>
      <c r="I921" s="175"/>
      <c r="L921" s="171"/>
      <c r="M921" s="176"/>
      <c r="N921" s="177"/>
      <c r="O921" s="177"/>
      <c r="P921" s="177"/>
      <c r="Q921" s="177"/>
      <c r="R921" s="177"/>
      <c r="S921" s="177"/>
      <c r="T921" s="178"/>
      <c r="AT921" s="172" t="s">
        <v>170</v>
      </c>
      <c r="AU921" s="172" t="s">
        <v>90</v>
      </c>
      <c r="AV921" s="14" t="s">
        <v>80</v>
      </c>
      <c r="AW921" s="14" t="s">
        <v>33</v>
      </c>
      <c r="AX921" s="14" t="s">
        <v>72</v>
      </c>
      <c r="AY921" s="172" t="s">
        <v>154</v>
      </c>
    </row>
    <row r="922" spans="2:51" s="14" customFormat="1" ht="10.2">
      <c r="B922" s="171"/>
      <c r="D922" s="164" t="s">
        <v>170</v>
      </c>
      <c r="E922" s="172" t="s">
        <v>3</v>
      </c>
      <c r="F922" s="173" t="s">
        <v>1364</v>
      </c>
      <c r="H922" s="174">
        <v>33</v>
      </c>
      <c r="I922" s="175"/>
      <c r="L922" s="171"/>
      <c r="M922" s="176"/>
      <c r="N922" s="177"/>
      <c r="O922" s="177"/>
      <c r="P922" s="177"/>
      <c r="Q922" s="177"/>
      <c r="R922" s="177"/>
      <c r="S922" s="177"/>
      <c r="T922" s="178"/>
      <c r="AT922" s="172" t="s">
        <v>170</v>
      </c>
      <c r="AU922" s="172" t="s">
        <v>90</v>
      </c>
      <c r="AV922" s="14" t="s">
        <v>80</v>
      </c>
      <c r="AW922" s="14" t="s">
        <v>33</v>
      </c>
      <c r="AX922" s="14" t="s">
        <v>72</v>
      </c>
      <c r="AY922" s="172" t="s">
        <v>154</v>
      </c>
    </row>
    <row r="923" spans="2:51" s="14" customFormat="1" ht="10.2">
      <c r="B923" s="171"/>
      <c r="D923" s="164" t="s">
        <v>170</v>
      </c>
      <c r="E923" s="172" t="s">
        <v>3</v>
      </c>
      <c r="F923" s="173" t="s">
        <v>1365</v>
      </c>
      <c r="H923" s="174">
        <v>1.65</v>
      </c>
      <c r="I923" s="175"/>
      <c r="L923" s="171"/>
      <c r="M923" s="176"/>
      <c r="N923" s="177"/>
      <c r="O923" s="177"/>
      <c r="P923" s="177"/>
      <c r="Q923" s="177"/>
      <c r="R923" s="177"/>
      <c r="S923" s="177"/>
      <c r="T923" s="178"/>
      <c r="AT923" s="172" t="s">
        <v>170</v>
      </c>
      <c r="AU923" s="172" t="s">
        <v>90</v>
      </c>
      <c r="AV923" s="14" t="s">
        <v>80</v>
      </c>
      <c r="AW923" s="14" t="s">
        <v>33</v>
      </c>
      <c r="AX923" s="14" t="s">
        <v>72</v>
      </c>
      <c r="AY923" s="172" t="s">
        <v>154</v>
      </c>
    </row>
    <row r="924" spans="2:51" s="14" customFormat="1" ht="10.2">
      <c r="B924" s="171"/>
      <c r="D924" s="164" t="s">
        <v>170</v>
      </c>
      <c r="E924" s="172" t="s">
        <v>3</v>
      </c>
      <c r="F924" s="173" t="s">
        <v>1366</v>
      </c>
      <c r="H924" s="174">
        <v>6.467</v>
      </c>
      <c r="I924" s="175"/>
      <c r="L924" s="171"/>
      <c r="M924" s="176"/>
      <c r="N924" s="177"/>
      <c r="O924" s="177"/>
      <c r="P924" s="177"/>
      <c r="Q924" s="177"/>
      <c r="R924" s="177"/>
      <c r="S924" s="177"/>
      <c r="T924" s="178"/>
      <c r="AT924" s="172" t="s">
        <v>170</v>
      </c>
      <c r="AU924" s="172" t="s">
        <v>90</v>
      </c>
      <c r="AV924" s="14" t="s">
        <v>80</v>
      </c>
      <c r="AW924" s="14" t="s">
        <v>33</v>
      </c>
      <c r="AX924" s="14" t="s">
        <v>72</v>
      </c>
      <c r="AY924" s="172" t="s">
        <v>154</v>
      </c>
    </row>
    <row r="925" spans="2:51" s="13" customFormat="1" ht="10.2">
      <c r="B925" s="163"/>
      <c r="D925" s="164" t="s">
        <v>170</v>
      </c>
      <c r="E925" s="165" t="s">
        <v>3</v>
      </c>
      <c r="F925" s="166" t="s">
        <v>1343</v>
      </c>
      <c r="H925" s="165" t="s">
        <v>3</v>
      </c>
      <c r="I925" s="167"/>
      <c r="L925" s="163"/>
      <c r="M925" s="168"/>
      <c r="N925" s="169"/>
      <c r="O925" s="169"/>
      <c r="P925" s="169"/>
      <c r="Q925" s="169"/>
      <c r="R925" s="169"/>
      <c r="S925" s="169"/>
      <c r="T925" s="170"/>
      <c r="AT925" s="165" t="s">
        <v>170</v>
      </c>
      <c r="AU925" s="165" t="s">
        <v>90</v>
      </c>
      <c r="AV925" s="13" t="s">
        <v>15</v>
      </c>
      <c r="AW925" s="13" t="s">
        <v>33</v>
      </c>
      <c r="AX925" s="13" t="s">
        <v>72</v>
      </c>
      <c r="AY925" s="165" t="s">
        <v>154</v>
      </c>
    </row>
    <row r="926" spans="2:51" s="14" customFormat="1" ht="10.2">
      <c r="B926" s="171"/>
      <c r="D926" s="164" t="s">
        <v>170</v>
      </c>
      <c r="E926" s="172" t="s">
        <v>3</v>
      </c>
      <c r="F926" s="173" t="s">
        <v>1367</v>
      </c>
      <c r="H926" s="174">
        <v>1.8</v>
      </c>
      <c r="I926" s="175"/>
      <c r="L926" s="171"/>
      <c r="M926" s="176"/>
      <c r="N926" s="177"/>
      <c r="O926" s="177"/>
      <c r="P926" s="177"/>
      <c r="Q926" s="177"/>
      <c r="R926" s="177"/>
      <c r="S926" s="177"/>
      <c r="T926" s="178"/>
      <c r="AT926" s="172" t="s">
        <v>170</v>
      </c>
      <c r="AU926" s="172" t="s">
        <v>90</v>
      </c>
      <c r="AV926" s="14" t="s">
        <v>80</v>
      </c>
      <c r="AW926" s="14" t="s">
        <v>33</v>
      </c>
      <c r="AX926" s="14" t="s">
        <v>72</v>
      </c>
      <c r="AY926" s="172" t="s">
        <v>154</v>
      </c>
    </row>
    <row r="927" spans="2:51" s="14" customFormat="1" ht="10.2">
      <c r="B927" s="171"/>
      <c r="D927" s="164" t="s">
        <v>170</v>
      </c>
      <c r="E927" s="172" t="s">
        <v>3</v>
      </c>
      <c r="F927" s="173" t="s">
        <v>1368</v>
      </c>
      <c r="H927" s="174">
        <v>5.88</v>
      </c>
      <c r="I927" s="175"/>
      <c r="L927" s="171"/>
      <c r="M927" s="176"/>
      <c r="N927" s="177"/>
      <c r="O927" s="177"/>
      <c r="P927" s="177"/>
      <c r="Q927" s="177"/>
      <c r="R927" s="177"/>
      <c r="S927" s="177"/>
      <c r="T927" s="178"/>
      <c r="AT927" s="172" t="s">
        <v>170</v>
      </c>
      <c r="AU927" s="172" t="s">
        <v>90</v>
      </c>
      <c r="AV927" s="14" t="s">
        <v>80</v>
      </c>
      <c r="AW927" s="14" t="s">
        <v>33</v>
      </c>
      <c r="AX927" s="14" t="s">
        <v>72</v>
      </c>
      <c r="AY927" s="172" t="s">
        <v>154</v>
      </c>
    </row>
    <row r="928" spans="2:51" s="14" customFormat="1" ht="10.2">
      <c r="B928" s="171"/>
      <c r="D928" s="164" t="s">
        <v>170</v>
      </c>
      <c r="E928" s="172" t="s">
        <v>3</v>
      </c>
      <c r="F928" s="173" t="s">
        <v>1369</v>
      </c>
      <c r="H928" s="174">
        <v>4</v>
      </c>
      <c r="I928" s="175"/>
      <c r="L928" s="171"/>
      <c r="M928" s="176"/>
      <c r="N928" s="177"/>
      <c r="O928" s="177"/>
      <c r="P928" s="177"/>
      <c r="Q928" s="177"/>
      <c r="R928" s="177"/>
      <c r="S928" s="177"/>
      <c r="T928" s="178"/>
      <c r="AT928" s="172" t="s">
        <v>170</v>
      </c>
      <c r="AU928" s="172" t="s">
        <v>90</v>
      </c>
      <c r="AV928" s="14" t="s">
        <v>80</v>
      </c>
      <c r="AW928" s="14" t="s">
        <v>33</v>
      </c>
      <c r="AX928" s="14" t="s">
        <v>72</v>
      </c>
      <c r="AY928" s="172" t="s">
        <v>154</v>
      </c>
    </row>
    <row r="929" spans="2:51" s="14" customFormat="1" ht="10.2">
      <c r="B929" s="171"/>
      <c r="D929" s="164" t="s">
        <v>170</v>
      </c>
      <c r="E929" s="172" t="s">
        <v>3</v>
      </c>
      <c r="F929" s="173" t="s">
        <v>601</v>
      </c>
      <c r="H929" s="174">
        <v>2</v>
      </c>
      <c r="I929" s="175"/>
      <c r="L929" s="171"/>
      <c r="M929" s="176"/>
      <c r="N929" s="177"/>
      <c r="O929" s="177"/>
      <c r="P929" s="177"/>
      <c r="Q929" s="177"/>
      <c r="R929" s="177"/>
      <c r="S929" s="177"/>
      <c r="T929" s="178"/>
      <c r="AT929" s="172" t="s">
        <v>170</v>
      </c>
      <c r="AU929" s="172" t="s">
        <v>90</v>
      </c>
      <c r="AV929" s="14" t="s">
        <v>80</v>
      </c>
      <c r="AW929" s="14" t="s">
        <v>33</v>
      </c>
      <c r="AX929" s="14" t="s">
        <v>72</v>
      </c>
      <c r="AY929" s="172" t="s">
        <v>154</v>
      </c>
    </row>
    <row r="930" spans="2:51" s="15" customFormat="1" ht="10.2">
      <c r="B930" s="179"/>
      <c r="D930" s="164" t="s">
        <v>170</v>
      </c>
      <c r="E930" s="180" t="s">
        <v>3</v>
      </c>
      <c r="F930" s="181" t="s">
        <v>175</v>
      </c>
      <c r="H930" s="182">
        <v>108.687</v>
      </c>
      <c r="I930" s="183"/>
      <c r="L930" s="179"/>
      <c r="M930" s="184"/>
      <c r="N930" s="185"/>
      <c r="O930" s="185"/>
      <c r="P930" s="185"/>
      <c r="Q930" s="185"/>
      <c r="R930" s="185"/>
      <c r="S930" s="185"/>
      <c r="T930" s="186"/>
      <c r="AT930" s="180" t="s">
        <v>170</v>
      </c>
      <c r="AU930" s="180" t="s">
        <v>90</v>
      </c>
      <c r="AV930" s="15" t="s">
        <v>93</v>
      </c>
      <c r="AW930" s="15" t="s">
        <v>33</v>
      </c>
      <c r="AX930" s="15" t="s">
        <v>15</v>
      </c>
      <c r="AY930" s="180" t="s">
        <v>154</v>
      </c>
    </row>
    <row r="931" spans="1:65" s="2" customFormat="1" ht="33" customHeight="1">
      <c r="A931" s="34"/>
      <c r="B931" s="144"/>
      <c r="C931" s="145" t="s">
        <v>1370</v>
      </c>
      <c r="D931" s="145" t="s">
        <v>157</v>
      </c>
      <c r="E931" s="146" t="s">
        <v>1371</v>
      </c>
      <c r="F931" s="147" t="s">
        <v>1372</v>
      </c>
      <c r="G931" s="148" t="s">
        <v>160</v>
      </c>
      <c r="H931" s="149">
        <v>15.975</v>
      </c>
      <c r="I931" s="150"/>
      <c r="J931" s="151">
        <f>ROUND(I931*H931,2)</f>
        <v>0</v>
      </c>
      <c r="K931" s="147" t="s">
        <v>161</v>
      </c>
      <c r="L931" s="35"/>
      <c r="M931" s="152" t="s">
        <v>3</v>
      </c>
      <c r="N931" s="153" t="s">
        <v>43</v>
      </c>
      <c r="O931" s="55"/>
      <c r="P931" s="154">
        <f>O931*H931</f>
        <v>0</v>
      </c>
      <c r="Q931" s="154">
        <v>0.042</v>
      </c>
      <c r="R931" s="154">
        <f>Q931*H931</f>
        <v>0.67095</v>
      </c>
      <c r="S931" s="154">
        <v>0</v>
      </c>
      <c r="T931" s="155">
        <f>S931*H931</f>
        <v>0</v>
      </c>
      <c r="U931" s="34"/>
      <c r="V931" s="34"/>
      <c r="W931" s="34"/>
      <c r="X931" s="34"/>
      <c r="Y931" s="34"/>
      <c r="Z931" s="34"/>
      <c r="AA931" s="34"/>
      <c r="AB931" s="34"/>
      <c r="AC931" s="34"/>
      <c r="AD931" s="34"/>
      <c r="AE931" s="34"/>
      <c r="AR931" s="156" t="s">
        <v>93</v>
      </c>
      <c r="AT931" s="156" t="s">
        <v>157</v>
      </c>
      <c r="AU931" s="156" t="s">
        <v>90</v>
      </c>
      <c r="AY931" s="19" t="s">
        <v>154</v>
      </c>
      <c r="BE931" s="157">
        <f>IF(N931="základní",J931,0)</f>
        <v>0</v>
      </c>
      <c r="BF931" s="157">
        <f>IF(N931="snížená",J931,0)</f>
        <v>0</v>
      </c>
      <c r="BG931" s="157">
        <f>IF(N931="zákl. přenesená",J931,0)</f>
        <v>0</v>
      </c>
      <c r="BH931" s="157">
        <f>IF(N931="sníž. přenesená",J931,0)</f>
        <v>0</v>
      </c>
      <c r="BI931" s="157">
        <f>IF(N931="nulová",J931,0)</f>
        <v>0</v>
      </c>
      <c r="BJ931" s="19" t="s">
        <v>15</v>
      </c>
      <c r="BK931" s="157">
        <f>ROUND(I931*H931,2)</f>
        <v>0</v>
      </c>
      <c r="BL931" s="19" t="s">
        <v>93</v>
      </c>
      <c r="BM931" s="156" t="s">
        <v>1373</v>
      </c>
    </row>
    <row r="932" spans="1:47" s="2" customFormat="1" ht="10.2">
      <c r="A932" s="34"/>
      <c r="B932" s="35"/>
      <c r="C932" s="34"/>
      <c r="D932" s="158" t="s">
        <v>163</v>
      </c>
      <c r="E932" s="34"/>
      <c r="F932" s="159" t="s">
        <v>1374</v>
      </c>
      <c r="G932" s="34"/>
      <c r="H932" s="34"/>
      <c r="I932" s="160"/>
      <c r="J932" s="34"/>
      <c r="K932" s="34"/>
      <c r="L932" s="35"/>
      <c r="M932" s="161"/>
      <c r="N932" s="162"/>
      <c r="O932" s="55"/>
      <c r="P932" s="55"/>
      <c r="Q932" s="55"/>
      <c r="R932" s="55"/>
      <c r="S932" s="55"/>
      <c r="T932" s="56"/>
      <c r="U932" s="34"/>
      <c r="V932" s="34"/>
      <c r="W932" s="34"/>
      <c r="X932" s="34"/>
      <c r="Y932" s="34"/>
      <c r="Z932" s="34"/>
      <c r="AA932" s="34"/>
      <c r="AB932" s="34"/>
      <c r="AC932" s="34"/>
      <c r="AD932" s="34"/>
      <c r="AE932" s="34"/>
      <c r="AT932" s="19" t="s">
        <v>163</v>
      </c>
      <c r="AU932" s="19" t="s">
        <v>90</v>
      </c>
    </row>
    <row r="933" spans="2:51" s="13" customFormat="1" ht="10.2">
      <c r="B933" s="163"/>
      <c r="D933" s="164" t="s">
        <v>170</v>
      </c>
      <c r="E933" s="165" t="s">
        <v>3</v>
      </c>
      <c r="F933" s="166" t="s">
        <v>1375</v>
      </c>
      <c r="H933" s="165" t="s">
        <v>3</v>
      </c>
      <c r="I933" s="167"/>
      <c r="L933" s="163"/>
      <c r="M933" s="168"/>
      <c r="N933" s="169"/>
      <c r="O933" s="169"/>
      <c r="P933" s="169"/>
      <c r="Q933" s="169"/>
      <c r="R933" s="169"/>
      <c r="S933" s="169"/>
      <c r="T933" s="170"/>
      <c r="AT933" s="165" t="s">
        <v>170</v>
      </c>
      <c r="AU933" s="165" t="s">
        <v>90</v>
      </c>
      <c r="AV933" s="13" t="s">
        <v>15</v>
      </c>
      <c r="AW933" s="13" t="s">
        <v>33</v>
      </c>
      <c r="AX933" s="13" t="s">
        <v>72</v>
      </c>
      <c r="AY933" s="165" t="s">
        <v>154</v>
      </c>
    </row>
    <row r="934" spans="2:51" s="14" customFormat="1" ht="10.2">
      <c r="B934" s="171"/>
      <c r="D934" s="164" t="s">
        <v>170</v>
      </c>
      <c r="E934" s="172" t="s">
        <v>3</v>
      </c>
      <c r="F934" s="173" t="s">
        <v>1376</v>
      </c>
      <c r="H934" s="174">
        <v>2.2</v>
      </c>
      <c r="I934" s="175"/>
      <c r="L934" s="171"/>
      <c r="M934" s="176"/>
      <c r="N934" s="177"/>
      <c r="O934" s="177"/>
      <c r="P934" s="177"/>
      <c r="Q934" s="177"/>
      <c r="R934" s="177"/>
      <c r="S934" s="177"/>
      <c r="T934" s="178"/>
      <c r="AT934" s="172" t="s">
        <v>170</v>
      </c>
      <c r="AU934" s="172" t="s">
        <v>90</v>
      </c>
      <c r="AV934" s="14" t="s">
        <v>80</v>
      </c>
      <c r="AW934" s="14" t="s">
        <v>33</v>
      </c>
      <c r="AX934" s="14" t="s">
        <v>72</v>
      </c>
      <c r="AY934" s="172" t="s">
        <v>154</v>
      </c>
    </row>
    <row r="935" spans="2:51" s="14" customFormat="1" ht="10.2">
      <c r="B935" s="171"/>
      <c r="D935" s="164" t="s">
        <v>170</v>
      </c>
      <c r="E935" s="172" t="s">
        <v>3</v>
      </c>
      <c r="F935" s="173" t="s">
        <v>1377</v>
      </c>
      <c r="H935" s="174">
        <v>0.275</v>
      </c>
      <c r="I935" s="175"/>
      <c r="L935" s="171"/>
      <c r="M935" s="176"/>
      <c r="N935" s="177"/>
      <c r="O935" s="177"/>
      <c r="P935" s="177"/>
      <c r="Q935" s="177"/>
      <c r="R935" s="177"/>
      <c r="S935" s="177"/>
      <c r="T935" s="178"/>
      <c r="AT935" s="172" t="s">
        <v>170</v>
      </c>
      <c r="AU935" s="172" t="s">
        <v>90</v>
      </c>
      <c r="AV935" s="14" t="s">
        <v>80</v>
      </c>
      <c r="AW935" s="14" t="s">
        <v>33</v>
      </c>
      <c r="AX935" s="14" t="s">
        <v>72</v>
      </c>
      <c r="AY935" s="172" t="s">
        <v>154</v>
      </c>
    </row>
    <row r="936" spans="2:51" s="14" customFormat="1" ht="10.2">
      <c r="B936" s="171"/>
      <c r="D936" s="164" t="s">
        <v>170</v>
      </c>
      <c r="E936" s="172" t="s">
        <v>3</v>
      </c>
      <c r="F936" s="173" t="s">
        <v>1378</v>
      </c>
      <c r="H936" s="174">
        <v>1.65</v>
      </c>
      <c r="I936" s="175"/>
      <c r="L936" s="171"/>
      <c r="M936" s="176"/>
      <c r="N936" s="177"/>
      <c r="O936" s="177"/>
      <c r="P936" s="177"/>
      <c r="Q936" s="177"/>
      <c r="R936" s="177"/>
      <c r="S936" s="177"/>
      <c r="T936" s="178"/>
      <c r="AT936" s="172" t="s">
        <v>170</v>
      </c>
      <c r="AU936" s="172" t="s">
        <v>90</v>
      </c>
      <c r="AV936" s="14" t="s">
        <v>80</v>
      </c>
      <c r="AW936" s="14" t="s">
        <v>33</v>
      </c>
      <c r="AX936" s="14" t="s">
        <v>72</v>
      </c>
      <c r="AY936" s="172" t="s">
        <v>154</v>
      </c>
    </row>
    <row r="937" spans="2:51" s="14" customFormat="1" ht="10.2">
      <c r="B937" s="171"/>
      <c r="D937" s="164" t="s">
        <v>170</v>
      </c>
      <c r="E937" s="172" t="s">
        <v>3</v>
      </c>
      <c r="F937" s="173" t="s">
        <v>1379</v>
      </c>
      <c r="H937" s="174">
        <v>0.55</v>
      </c>
      <c r="I937" s="175"/>
      <c r="L937" s="171"/>
      <c r="M937" s="176"/>
      <c r="N937" s="177"/>
      <c r="O937" s="177"/>
      <c r="P937" s="177"/>
      <c r="Q937" s="177"/>
      <c r="R937" s="177"/>
      <c r="S937" s="177"/>
      <c r="T937" s="178"/>
      <c r="AT937" s="172" t="s">
        <v>170</v>
      </c>
      <c r="AU937" s="172" t="s">
        <v>90</v>
      </c>
      <c r="AV937" s="14" t="s">
        <v>80</v>
      </c>
      <c r="AW937" s="14" t="s">
        <v>33</v>
      </c>
      <c r="AX937" s="14" t="s">
        <v>72</v>
      </c>
      <c r="AY937" s="172" t="s">
        <v>154</v>
      </c>
    </row>
    <row r="938" spans="2:51" s="14" customFormat="1" ht="10.2">
      <c r="B938" s="171"/>
      <c r="D938" s="164" t="s">
        <v>170</v>
      </c>
      <c r="E938" s="172" t="s">
        <v>3</v>
      </c>
      <c r="F938" s="173" t="s">
        <v>1380</v>
      </c>
      <c r="H938" s="174">
        <v>0.375</v>
      </c>
      <c r="I938" s="175"/>
      <c r="L938" s="171"/>
      <c r="M938" s="176"/>
      <c r="N938" s="177"/>
      <c r="O938" s="177"/>
      <c r="P938" s="177"/>
      <c r="Q938" s="177"/>
      <c r="R938" s="177"/>
      <c r="S938" s="177"/>
      <c r="T938" s="178"/>
      <c r="AT938" s="172" t="s">
        <v>170</v>
      </c>
      <c r="AU938" s="172" t="s">
        <v>90</v>
      </c>
      <c r="AV938" s="14" t="s">
        <v>80</v>
      </c>
      <c r="AW938" s="14" t="s">
        <v>33</v>
      </c>
      <c r="AX938" s="14" t="s">
        <v>72</v>
      </c>
      <c r="AY938" s="172" t="s">
        <v>154</v>
      </c>
    </row>
    <row r="939" spans="2:51" s="13" customFormat="1" ht="10.2">
      <c r="B939" s="163"/>
      <c r="D939" s="164" t="s">
        <v>170</v>
      </c>
      <c r="E939" s="165" t="s">
        <v>3</v>
      </c>
      <c r="F939" s="166" t="s">
        <v>216</v>
      </c>
      <c r="H939" s="165" t="s">
        <v>3</v>
      </c>
      <c r="I939" s="167"/>
      <c r="L939" s="163"/>
      <c r="M939" s="168"/>
      <c r="N939" s="169"/>
      <c r="O939" s="169"/>
      <c r="P939" s="169"/>
      <c r="Q939" s="169"/>
      <c r="R939" s="169"/>
      <c r="S939" s="169"/>
      <c r="T939" s="170"/>
      <c r="AT939" s="165" t="s">
        <v>170</v>
      </c>
      <c r="AU939" s="165" t="s">
        <v>90</v>
      </c>
      <c r="AV939" s="13" t="s">
        <v>15</v>
      </c>
      <c r="AW939" s="13" t="s">
        <v>33</v>
      </c>
      <c r="AX939" s="13" t="s">
        <v>72</v>
      </c>
      <c r="AY939" s="165" t="s">
        <v>154</v>
      </c>
    </row>
    <row r="940" spans="2:51" s="14" customFormat="1" ht="10.2">
      <c r="B940" s="171"/>
      <c r="D940" s="164" t="s">
        <v>170</v>
      </c>
      <c r="E940" s="172" t="s">
        <v>3</v>
      </c>
      <c r="F940" s="173" t="s">
        <v>1381</v>
      </c>
      <c r="H940" s="174">
        <v>3.3</v>
      </c>
      <c r="I940" s="175"/>
      <c r="L940" s="171"/>
      <c r="M940" s="176"/>
      <c r="N940" s="177"/>
      <c r="O940" s="177"/>
      <c r="P940" s="177"/>
      <c r="Q940" s="177"/>
      <c r="R940" s="177"/>
      <c r="S940" s="177"/>
      <c r="T940" s="178"/>
      <c r="AT940" s="172" t="s">
        <v>170</v>
      </c>
      <c r="AU940" s="172" t="s">
        <v>90</v>
      </c>
      <c r="AV940" s="14" t="s">
        <v>80</v>
      </c>
      <c r="AW940" s="14" t="s">
        <v>33</v>
      </c>
      <c r="AX940" s="14" t="s">
        <v>72</v>
      </c>
      <c r="AY940" s="172" t="s">
        <v>154</v>
      </c>
    </row>
    <row r="941" spans="2:51" s="14" customFormat="1" ht="10.2">
      <c r="B941" s="171"/>
      <c r="D941" s="164" t="s">
        <v>170</v>
      </c>
      <c r="E941" s="172" t="s">
        <v>3</v>
      </c>
      <c r="F941" s="173" t="s">
        <v>1378</v>
      </c>
      <c r="H941" s="174">
        <v>1.65</v>
      </c>
      <c r="I941" s="175"/>
      <c r="L941" s="171"/>
      <c r="M941" s="176"/>
      <c r="N941" s="177"/>
      <c r="O941" s="177"/>
      <c r="P941" s="177"/>
      <c r="Q941" s="177"/>
      <c r="R941" s="177"/>
      <c r="S941" s="177"/>
      <c r="T941" s="178"/>
      <c r="AT941" s="172" t="s">
        <v>170</v>
      </c>
      <c r="AU941" s="172" t="s">
        <v>90</v>
      </c>
      <c r="AV941" s="14" t="s">
        <v>80</v>
      </c>
      <c r="AW941" s="14" t="s">
        <v>33</v>
      </c>
      <c r="AX941" s="14" t="s">
        <v>72</v>
      </c>
      <c r="AY941" s="172" t="s">
        <v>154</v>
      </c>
    </row>
    <row r="942" spans="2:51" s="14" customFormat="1" ht="10.2">
      <c r="B942" s="171"/>
      <c r="D942" s="164" t="s">
        <v>170</v>
      </c>
      <c r="E942" s="172" t="s">
        <v>3</v>
      </c>
      <c r="F942" s="173" t="s">
        <v>1382</v>
      </c>
      <c r="H942" s="174">
        <v>1.65</v>
      </c>
      <c r="I942" s="175"/>
      <c r="L942" s="171"/>
      <c r="M942" s="176"/>
      <c r="N942" s="177"/>
      <c r="O942" s="177"/>
      <c r="P942" s="177"/>
      <c r="Q942" s="177"/>
      <c r="R942" s="177"/>
      <c r="S942" s="177"/>
      <c r="T942" s="178"/>
      <c r="AT942" s="172" t="s">
        <v>170</v>
      </c>
      <c r="AU942" s="172" t="s">
        <v>90</v>
      </c>
      <c r="AV942" s="14" t="s">
        <v>80</v>
      </c>
      <c r="AW942" s="14" t="s">
        <v>33</v>
      </c>
      <c r="AX942" s="14" t="s">
        <v>72</v>
      </c>
      <c r="AY942" s="172" t="s">
        <v>154</v>
      </c>
    </row>
    <row r="943" spans="2:51" s="14" customFormat="1" ht="10.2">
      <c r="B943" s="171"/>
      <c r="D943" s="164" t="s">
        <v>170</v>
      </c>
      <c r="E943" s="172" t="s">
        <v>3</v>
      </c>
      <c r="F943" s="173" t="s">
        <v>1383</v>
      </c>
      <c r="H943" s="174">
        <v>0.475</v>
      </c>
      <c r="I943" s="175"/>
      <c r="L943" s="171"/>
      <c r="M943" s="176"/>
      <c r="N943" s="177"/>
      <c r="O943" s="177"/>
      <c r="P943" s="177"/>
      <c r="Q943" s="177"/>
      <c r="R943" s="177"/>
      <c r="S943" s="177"/>
      <c r="T943" s="178"/>
      <c r="AT943" s="172" t="s">
        <v>170</v>
      </c>
      <c r="AU943" s="172" t="s">
        <v>90</v>
      </c>
      <c r="AV943" s="14" t="s">
        <v>80</v>
      </c>
      <c r="AW943" s="14" t="s">
        <v>33</v>
      </c>
      <c r="AX943" s="14" t="s">
        <v>72</v>
      </c>
      <c r="AY943" s="172" t="s">
        <v>154</v>
      </c>
    </row>
    <row r="944" spans="2:51" s="14" customFormat="1" ht="10.2">
      <c r="B944" s="171"/>
      <c r="D944" s="164" t="s">
        <v>170</v>
      </c>
      <c r="E944" s="172" t="s">
        <v>3</v>
      </c>
      <c r="F944" s="173" t="s">
        <v>1384</v>
      </c>
      <c r="H944" s="174">
        <v>0.825</v>
      </c>
      <c r="I944" s="175"/>
      <c r="L944" s="171"/>
      <c r="M944" s="176"/>
      <c r="N944" s="177"/>
      <c r="O944" s="177"/>
      <c r="P944" s="177"/>
      <c r="Q944" s="177"/>
      <c r="R944" s="177"/>
      <c r="S944" s="177"/>
      <c r="T944" s="178"/>
      <c r="AT944" s="172" t="s">
        <v>170</v>
      </c>
      <c r="AU944" s="172" t="s">
        <v>90</v>
      </c>
      <c r="AV944" s="14" t="s">
        <v>80</v>
      </c>
      <c r="AW944" s="14" t="s">
        <v>33</v>
      </c>
      <c r="AX944" s="14" t="s">
        <v>72</v>
      </c>
      <c r="AY944" s="172" t="s">
        <v>154</v>
      </c>
    </row>
    <row r="945" spans="2:51" s="14" customFormat="1" ht="10.2">
      <c r="B945" s="171"/>
      <c r="D945" s="164" t="s">
        <v>170</v>
      </c>
      <c r="E945" s="172" t="s">
        <v>3</v>
      </c>
      <c r="F945" s="173" t="s">
        <v>1385</v>
      </c>
      <c r="H945" s="174">
        <v>0.35</v>
      </c>
      <c r="I945" s="175"/>
      <c r="L945" s="171"/>
      <c r="M945" s="176"/>
      <c r="N945" s="177"/>
      <c r="O945" s="177"/>
      <c r="P945" s="177"/>
      <c r="Q945" s="177"/>
      <c r="R945" s="177"/>
      <c r="S945" s="177"/>
      <c r="T945" s="178"/>
      <c r="AT945" s="172" t="s">
        <v>170</v>
      </c>
      <c r="AU945" s="172" t="s">
        <v>90</v>
      </c>
      <c r="AV945" s="14" t="s">
        <v>80</v>
      </c>
      <c r="AW945" s="14" t="s">
        <v>33</v>
      </c>
      <c r="AX945" s="14" t="s">
        <v>72</v>
      </c>
      <c r="AY945" s="172" t="s">
        <v>154</v>
      </c>
    </row>
    <row r="946" spans="2:51" s="14" customFormat="1" ht="10.2">
      <c r="B946" s="171"/>
      <c r="D946" s="164" t="s">
        <v>170</v>
      </c>
      <c r="E946" s="172" t="s">
        <v>3</v>
      </c>
      <c r="F946" s="173" t="s">
        <v>1378</v>
      </c>
      <c r="H946" s="174">
        <v>1.65</v>
      </c>
      <c r="I946" s="175"/>
      <c r="L946" s="171"/>
      <c r="M946" s="176"/>
      <c r="N946" s="177"/>
      <c r="O946" s="177"/>
      <c r="P946" s="177"/>
      <c r="Q946" s="177"/>
      <c r="R946" s="177"/>
      <c r="S946" s="177"/>
      <c r="T946" s="178"/>
      <c r="AT946" s="172" t="s">
        <v>170</v>
      </c>
      <c r="AU946" s="172" t="s">
        <v>90</v>
      </c>
      <c r="AV946" s="14" t="s">
        <v>80</v>
      </c>
      <c r="AW946" s="14" t="s">
        <v>33</v>
      </c>
      <c r="AX946" s="14" t="s">
        <v>72</v>
      </c>
      <c r="AY946" s="172" t="s">
        <v>154</v>
      </c>
    </row>
    <row r="947" spans="2:51" s="14" customFormat="1" ht="10.2">
      <c r="B947" s="171"/>
      <c r="D947" s="164" t="s">
        <v>170</v>
      </c>
      <c r="E947" s="172" t="s">
        <v>3</v>
      </c>
      <c r="F947" s="173" t="s">
        <v>1379</v>
      </c>
      <c r="H947" s="174">
        <v>0.55</v>
      </c>
      <c r="I947" s="175"/>
      <c r="L947" s="171"/>
      <c r="M947" s="176"/>
      <c r="N947" s="177"/>
      <c r="O947" s="177"/>
      <c r="P947" s="177"/>
      <c r="Q947" s="177"/>
      <c r="R947" s="177"/>
      <c r="S947" s="177"/>
      <c r="T947" s="178"/>
      <c r="AT947" s="172" t="s">
        <v>170</v>
      </c>
      <c r="AU947" s="172" t="s">
        <v>90</v>
      </c>
      <c r="AV947" s="14" t="s">
        <v>80</v>
      </c>
      <c r="AW947" s="14" t="s">
        <v>33</v>
      </c>
      <c r="AX947" s="14" t="s">
        <v>72</v>
      </c>
      <c r="AY947" s="172" t="s">
        <v>154</v>
      </c>
    </row>
    <row r="948" spans="2:51" s="14" customFormat="1" ht="10.2">
      <c r="B948" s="171"/>
      <c r="D948" s="164" t="s">
        <v>170</v>
      </c>
      <c r="E948" s="172" t="s">
        <v>3</v>
      </c>
      <c r="F948" s="173" t="s">
        <v>1383</v>
      </c>
      <c r="H948" s="174">
        <v>0.475</v>
      </c>
      <c r="I948" s="175"/>
      <c r="L948" s="171"/>
      <c r="M948" s="176"/>
      <c r="N948" s="177"/>
      <c r="O948" s="177"/>
      <c r="P948" s="177"/>
      <c r="Q948" s="177"/>
      <c r="R948" s="177"/>
      <c r="S948" s="177"/>
      <c r="T948" s="178"/>
      <c r="AT948" s="172" t="s">
        <v>170</v>
      </c>
      <c r="AU948" s="172" t="s">
        <v>90</v>
      </c>
      <c r="AV948" s="14" t="s">
        <v>80</v>
      </c>
      <c r="AW948" s="14" t="s">
        <v>33</v>
      </c>
      <c r="AX948" s="14" t="s">
        <v>72</v>
      </c>
      <c r="AY948" s="172" t="s">
        <v>154</v>
      </c>
    </row>
    <row r="949" spans="2:51" s="15" customFormat="1" ht="10.2">
      <c r="B949" s="179"/>
      <c r="D949" s="164" t="s">
        <v>170</v>
      </c>
      <c r="E949" s="180" t="s">
        <v>3</v>
      </c>
      <c r="F949" s="181" t="s">
        <v>175</v>
      </c>
      <c r="H949" s="182">
        <v>15.975</v>
      </c>
      <c r="I949" s="183"/>
      <c r="L949" s="179"/>
      <c r="M949" s="184"/>
      <c r="N949" s="185"/>
      <c r="O949" s="185"/>
      <c r="P949" s="185"/>
      <c r="Q949" s="185"/>
      <c r="R949" s="185"/>
      <c r="S949" s="185"/>
      <c r="T949" s="186"/>
      <c r="AT949" s="180" t="s">
        <v>170</v>
      </c>
      <c r="AU949" s="180" t="s">
        <v>90</v>
      </c>
      <c r="AV949" s="15" t="s">
        <v>93</v>
      </c>
      <c r="AW949" s="15" t="s">
        <v>33</v>
      </c>
      <c r="AX949" s="15" t="s">
        <v>15</v>
      </c>
      <c r="AY949" s="180" t="s">
        <v>154</v>
      </c>
    </row>
    <row r="950" spans="2:63" s="12" customFormat="1" ht="20.85" customHeight="1">
      <c r="B950" s="131"/>
      <c r="D950" s="132" t="s">
        <v>71</v>
      </c>
      <c r="E950" s="142" t="s">
        <v>729</v>
      </c>
      <c r="F950" s="142" t="s">
        <v>1386</v>
      </c>
      <c r="I950" s="134"/>
      <c r="J950" s="143">
        <f>BK950</f>
        <v>0</v>
      </c>
      <c r="L950" s="131"/>
      <c r="M950" s="136"/>
      <c r="N950" s="137"/>
      <c r="O950" s="137"/>
      <c r="P950" s="138">
        <f>SUM(P951:P1101)</f>
        <v>0</v>
      </c>
      <c r="Q950" s="137"/>
      <c r="R950" s="138">
        <f>SUM(R951:R1101)</f>
        <v>19.156869130000004</v>
      </c>
      <c r="S950" s="137"/>
      <c r="T950" s="139">
        <f>SUM(T951:T1101)</f>
        <v>0</v>
      </c>
      <c r="AR950" s="132" t="s">
        <v>15</v>
      </c>
      <c r="AT950" s="140" t="s">
        <v>71</v>
      </c>
      <c r="AU950" s="140" t="s">
        <v>80</v>
      </c>
      <c r="AY950" s="132" t="s">
        <v>154</v>
      </c>
      <c r="BK950" s="141">
        <f>SUM(BK951:BK1101)</f>
        <v>0</v>
      </c>
    </row>
    <row r="951" spans="1:65" s="2" customFormat="1" ht="24.15" customHeight="1">
      <c r="A951" s="34"/>
      <c r="B951" s="144"/>
      <c r="C951" s="145" t="s">
        <v>1387</v>
      </c>
      <c r="D951" s="145" t="s">
        <v>157</v>
      </c>
      <c r="E951" s="146" t="s">
        <v>1388</v>
      </c>
      <c r="F951" s="355" t="s">
        <v>1389</v>
      </c>
      <c r="G951" s="148" t="s">
        <v>160</v>
      </c>
      <c r="H951" s="149">
        <v>544.501</v>
      </c>
      <c r="I951" s="150"/>
      <c r="J951" s="151">
        <f>ROUND(I951*H951,2)</f>
        <v>0</v>
      </c>
      <c r="K951" s="147" t="s">
        <v>161</v>
      </c>
      <c r="L951" s="35"/>
      <c r="M951" s="152" t="s">
        <v>3</v>
      </c>
      <c r="N951" s="153" t="s">
        <v>43</v>
      </c>
      <c r="O951" s="55"/>
      <c r="P951" s="154">
        <f>O951*H951</f>
        <v>0</v>
      </c>
      <c r="Q951" s="154">
        <v>0.00026</v>
      </c>
      <c r="R951" s="154">
        <f>Q951*H951</f>
        <v>0.14157025999999998</v>
      </c>
      <c r="S951" s="154">
        <v>0</v>
      </c>
      <c r="T951" s="155">
        <f>S951*H951</f>
        <v>0</v>
      </c>
      <c r="U951" s="34"/>
      <c r="V951" s="34"/>
      <c r="W951" s="34"/>
      <c r="X951" s="34"/>
      <c r="Y951" s="34"/>
      <c r="Z951" s="34"/>
      <c r="AA951" s="34"/>
      <c r="AB951" s="34"/>
      <c r="AC951" s="34"/>
      <c r="AD951" s="34"/>
      <c r="AE951" s="34"/>
      <c r="AR951" s="156" t="s">
        <v>93</v>
      </c>
      <c r="AT951" s="156" t="s">
        <v>157</v>
      </c>
      <c r="AU951" s="156" t="s">
        <v>90</v>
      </c>
      <c r="AY951" s="19" t="s">
        <v>154</v>
      </c>
      <c r="BE951" s="157">
        <f>IF(N951="základní",J951,0)</f>
        <v>0</v>
      </c>
      <c r="BF951" s="157">
        <f>IF(N951="snížená",J951,0)</f>
        <v>0</v>
      </c>
      <c r="BG951" s="157">
        <f>IF(N951="zákl. přenesená",J951,0)</f>
        <v>0</v>
      </c>
      <c r="BH951" s="157">
        <f>IF(N951="sníž. přenesená",J951,0)</f>
        <v>0</v>
      </c>
      <c r="BI951" s="157">
        <f>IF(N951="nulová",J951,0)</f>
        <v>0</v>
      </c>
      <c r="BJ951" s="19" t="s">
        <v>15</v>
      </c>
      <c r="BK951" s="157">
        <f>ROUND(I951*H951,2)</f>
        <v>0</v>
      </c>
      <c r="BL951" s="19" t="s">
        <v>93</v>
      </c>
      <c r="BM951" s="156" t="s">
        <v>1390</v>
      </c>
    </row>
    <row r="952" spans="1:47" s="2" customFormat="1" ht="10.2">
      <c r="A952" s="34"/>
      <c r="B952" s="35"/>
      <c r="C952" s="34"/>
      <c r="D952" s="158" t="s">
        <v>163</v>
      </c>
      <c r="E952" s="34"/>
      <c r="F952" s="159" t="s">
        <v>1391</v>
      </c>
      <c r="G952" s="34"/>
      <c r="H952" s="34"/>
      <c r="I952" s="160"/>
      <c r="J952" s="34"/>
      <c r="K952" s="34"/>
      <c r="L952" s="35"/>
      <c r="M952" s="161"/>
      <c r="N952" s="162"/>
      <c r="O952" s="55"/>
      <c r="P952" s="55"/>
      <c r="Q952" s="55"/>
      <c r="R952" s="55"/>
      <c r="S952" s="55"/>
      <c r="T952" s="56"/>
      <c r="U952" s="34"/>
      <c r="V952" s="34"/>
      <c r="W952" s="34"/>
      <c r="X952" s="34"/>
      <c r="Y952" s="34"/>
      <c r="Z952" s="34"/>
      <c r="AA952" s="34"/>
      <c r="AB952" s="34"/>
      <c r="AC952" s="34"/>
      <c r="AD952" s="34"/>
      <c r="AE952" s="34"/>
      <c r="AT952" s="19" t="s">
        <v>163</v>
      </c>
      <c r="AU952" s="19" t="s">
        <v>90</v>
      </c>
    </row>
    <row r="953" spans="2:51" s="13" customFormat="1" ht="10.2">
      <c r="B953" s="163"/>
      <c r="D953" s="164" t="s">
        <v>170</v>
      </c>
      <c r="E953" s="165" t="s">
        <v>3</v>
      </c>
      <c r="F953" s="166" t="s">
        <v>1392</v>
      </c>
      <c r="H953" s="165" t="s">
        <v>3</v>
      </c>
      <c r="I953" s="167"/>
      <c r="L953" s="163"/>
      <c r="M953" s="168"/>
      <c r="N953" s="169"/>
      <c r="O953" s="169"/>
      <c r="P953" s="169"/>
      <c r="Q953" s="169"/>
      <c r="R953" s="169"/>
      <c r="S953" s="169"/>
      <c r="T953" s="170"/>
      <c r="AT953" s="165" t="s">
        <v>170</v>
      </c>
      <c r="AU953" s="165" t="s">
        <v>90</v>
      </c>
      <c r="AV953" s="13" t="s">
        <v>15</v>
      </c>
      <c r="AW953" s="13" t="s">
        <v>33</v>
      </c>
      <c r="AX953" s="13" t="s">
        <v>72</v>
      </c>
      <c r="AY953" s="165" t="s">
        <v>154</v>
      </c>
    </row>
    <row r="954" spans="2:51" s="14" customFormat="1" ht="10.2">
      <c r="B954" s="171"/>
      <c r="D954" s="164" t="s">
        <v>170</v>
      </c>
      <c r="E954" s="172" t="s">
        <v>3</v>
      </c>
      <c r="F954" s="173" t="s">
        <v>1393</v>
      </c>
      <c r="H954" s="174">
        <v>526.163</v>
      </c>
      <c r="I954" s="175"/>
      <c r="L954" s="171"/>
      <c r="M954" s="176"/>
      <c r="N954" s="177"/>
      <c r="O954" s="177"/>
      <c r="P954" s="177"/>
      <c r="Q954" s="177"/>
      <c r="R954" s="177"/>
      <c r="S954" s="177"/>
      <c r="T954" s="178"/>
      <c r="AT954" s="172" t="s">
        <v>170</v>
      </c>
      <c r="AU954" s="172" t="s">
        <v>90</v>
      </c>
      <c r="AV954" s="14" t="s">
        <v>80</v>
      </c>
      <c r="AW954" s="14" t="s">
        <v>33</v>
      </c>
      <c r="AX954" s="14" t="s">
        <v>72</v>
      </c>
      <c r="AY954" s="172" t="s">
        <v>154</v>
      </c>
    </row>
    <row r="955" spans="2:51" s="13" customFormat="1" ht="10.2">
      <c r="B955" s="163"/>
      <c r="D955" s="164" t="s">
        <v>170</v>
      </c>
      <c r="E955" s="165" t="s">
        <v>3</v>
      </c>
      <c r="F955" s="166" t="s">
        <v>632</v>
      </c>
      <c r="H955" s="165" t="s">
        <v>3</v>
      </c>
      <c r="I955" s="167"/>
      <c r="L955" s="163"/>
      <c r="M955" s="168"/>
      <c r="N955" s="169"/>
      <c r="O955" s="169"/>
      <c r="P955" s="169"/>
      <c r="Q955" s="169"/>
      <c r="R955" s="169"/>
      <c r="S955" s="169"/>
      <c r="T955" s="170"/>
      <c r="AT955" s="165" t="s">
        <v>170</v>
      </c>
      <c r="AU955" s="165" t="s">
        <v>90</v>
      </c>
      <c r="AV955" s="13" t="s">
        <v>15</v>
      </c>
      <c r="AW955" s="13" t="s">
        <v>33</v>
      </c>
      <c r="AX955" s="13" t="s">
        <v>72</v>
      </c>
      <c r="AY955" s="165" t="s">
        <v>154</v>
      </c>
    </row>
    <row r="956" spans="2:51" s="14" customFormat="1" ht="10.2">
      <c r="B956" s="171"/>
      <c r="D956" s="164" t="s">
        <v>170</v>
      </c>
      <c r="E956" s="172" t="s">
        <v>3</v>
      </c>
      <c r="F956" s="173" t="s">
        <v>1394</v>
      </c>
      <c r="H956" s="174">
        <v>18.338</v>
      </c>
      <c r="I956" s="175"/>
      <c r="L956" s="171"/>
      <c r="M956" s="176"/>
      <c r="N956" s="177"/>
      <c r="O956" s="177"/>
      <c r="P956" s="177"/>
      <c r="Q956" s="177"/>
      <c r="R956" s="177"/>
      <c r="S956" s="177"/>
      <c r="T956" s="178"/>
      <c r="AT956" s="172" t="s">
        <v>170</v>
      </c>
      <c r="AU956" s="172" t="s">
        <v>90</v>
      </c>
      <c r="AV956" s="14" t="s">
        <v>80</v>
      </c>
      <c r="AW956" s="14" t="s">
        <v>33</v>
      </c>
      <c r="AX956" s="14" t="s">
        <v>72</v>
      </c>
      <c r="AY956" s="172" t="s">
        <v>154</v>
      </c>
    </row>
    <row r="957" spans="2:51" s="15" customFormat="1" ht="10.2">
      <c r="B957" s="179"/>
      <c r="D957" s="164" t="s">
        <v>170</v>
      </c>
      <c r="E957" s="180" t="s">
        <v>3</v>
      </c>
      <c r="F957" s="181" t="s">
        <v>175</v>
      </c>
      <c r="H957" s="182">
        <v>544.501</v>
      </c>
      <c r="I957" s="183"/>
      <c r="L957" s="179"/>
      <c r="M957" s="184"/>
      <c r="N957" s="185"/>
      <c r="O957" s="185"/>
      <c r="P957" s="185"/>
      <c r="Q957" s="185"/>
      <c r="R957" s="185"/>
      <c r="S957" s="185"/>
      <c r="T957" s="186"/>
      <c r="AT957" s="180" t="s">
        <v>170</v>
      </c>
      <c r="AU957" s="180" t="s">
        <v>90</v>
      </c>
      <c r="AV957" s="15" t="s">
        <v>93</v>
      </c>
      <c r="AW957" s="15" t="s">
        <v>33</v>
      </c>
      <c r="AX957" s="15" t="s">
        <v>15</v>
      </c>
      <c r="AY957" s="180" t="s">
        <v>154</v>
      </c>
    </row>
    <row r="958" spans="1:65" s="2" customFormat="1" ht="66.75" customHeight="1">
      <c r="A958" s="34"/>
      <c r="B958" s="144"/>
      <c r="C958" s="145" t="s">
        <v>1395</v>
      </c>
      <c r="D958" s="145" t="s">
        <v>157</v>
      </c>
      <c r="E958" s="146" t="s">
        <v>1396</v>
      </c>
      <c r="F958" s="147" t="s">
        <v>1397</v>
      </c>
      <c r="G958" s="148" t="s">
        <v>160</v>
      </c>
      <c r="H958" s="149">
        <v>28.2</v>
      </c>
      <c r="I958" s="150"/>
      <c r="J958" s="151">
        <f>ROUND(I958*H958,2)</f>
        <v>0</v>
      </c>
      <c r="K958" s="147" t="s">
        <v>161</v>
      </c>
      <c r="L958" s="35"/>
      <c r="M958" s="152" t="s">
        <v>3</v>
      </c>
      <c r="N958" s="153" t="s">
        <v>43</v>
      </c>
      <c r="O958" s="55"/>
      <c r="P958" s="154">
        <f>O958*H958</f>
        <v>0</v>
      </c>
      <c r="Q958" s="154">
        <v>0.0086</v>
      </c>
      <c r="R958" s="154">
        <f>Q958*H958</f>
        <v>0.24251999999999999</v>
      </c>
      <c r="S958" s="154">
        <v>0</v>
      </c>
      <c r="T958" s="155">
        <f>S958*H958</f>
        <v>0</v>
      </c>
      <c r="U958" s="34"/>
      <c r="V958" s="34"/>
      <c r="W958" s="34"/>
      <c r="X958" s="34"/>
      <c r="Y958" s="34"/>
      <c r="Z958" s="34"/>
      <c r="AA958" s="34"/>
      <c r="AB958" s="34"/>
      <c r="AC958" s="34"/>
      <c r="AD958" s="34"/>
      <c r="AE958" s="34"/>
      <c r="AR958" s="156" t="s">
        <v>93</v>
      </c>
      <c r="AT958" s="156" t="s">
        <v>157</v>
      </c>
      <c r="AU958" s="156" t="s">
        <v>90</v>
      </c>
      <c r="AY958" s="19" t="s">
        <v>154</v>
      </c>
      <c r="BE958" s="157">
        <f>IF(N958="základní",J958,0)</f>
        <v>0</v>
      </c>
      <c r="BF958" s="157">
        <f>IF(N958="snížená",J958,0)</f>
        <v>0</v>
      </c>
      <c r="BG958" s="157">
        <f>IF(N958="zákl. přenesená",J958,0)</f>
        <v>0</v>
      </c>
      <c r="BH958" s="157">
        <f>IF(N958="sníž. přenesená",J958,0)</f>
        <v>0</v>
      </c>
      <c r="BI958" s="157">
        <f>IF(N958="nulová",J958,0)</f>
        <v>0</v>
      </c>
      <c r="BJ958" s="19" t="s">
        <v>15</v>
      </c>
      <c r="BK958" s="157">
        <f>ROUND(I958*H958,2)</f>
        <v>0</v>
      </c>
      <c r="BL958" s="19" t="s">
        <v>93</v>
      </c>
      <c r="BM958" s="156" t="s">
        <v>1398</v>
      </c>
    </row>
    <row r="959" spans="1:47" s="2" customFormat="1" ht="10.2">
      <c r="A959" s="34"/>
      <c r="B959" s="35"/>
      <c r="C959" s="34"/>
      <c r="D959" s="158" t="s">
        <v>163</v>
      </c>
      <c r="E959" s="34"/>
      <c r="F959" s="159" t="s">
        <v>1399</v>
      </c>
      <c r="G959" s="34"/>
      <c r="H959" s="34"/>
      <c r="I959" s="160"/>
      <c r="J959" s="34"/>
      <c r="K959" s="34"/>
      <c r="L959" s="35"/>
      <c r="M959" s="161"/>
      <c r="N959" s="162"/>
      <c r="O959" s="55"/>
      <c r="P959" s="55"/>
      <c r="Q959" s="55"/>
      <c r="R959" s="55"/>
      <c r="S959" s="55"/>
      <c r="T959" s="56"/>
      <c r="U959" s="34"/>
      <c r="V959" s="34"/>
      <c r="W959" s="34"/>
      <c r="X959" s="34"/>
      <c r="Y959" s="34"/>
      <c r="Z959" s="34"/>
      <c r="AA959" s="34"/>
      <c r="AB959" s="34"/>
      <c r="AC959" s="34"/>
      <c r="AD959" s="34"/>
      <c r="AE959" s="34"/>
      <c r="AT959" s="19" t="s">
        <v>163</v>
      </c>
      <c r="AU959" s="19" t="s">
        <v>90</v>
      </c>
    </row>
    <row r="960" spans="2:51" s="14" customFormat="1" ht="10.2">
      <c r="B960" s="171"/>
      <c r="D960" s="164" t="s">
        <v>170</v>
      </c>
      <c r="E960" s="172" t="s">
        <v>3</v>
      </c>
      <c r="F960" s="173" t="s">
        <v>1400</v>
      </c>
      <c r="H960" s="174">
        <v>28.2</v>
      </c>
      <c r="I960" s="175"/>
      <c r="L960" s="171"/>
      <c r="M960" s="176"/>
      <c r="N960" s="177"/>
      <c r="O960" s="177"/>
      <c r="P960" s="177"/>
      <c r="Q960" s="177"/>
      <c r="R960" s="177"/>
      <c r="S960" s="177"/>
      <c r="T960" s="178"/>
      <c r="AT960" s="172" t="s">
        <v>170</v>
      </c>
      <c r="AU960" s="172" t="s">
        <v>90</v>
      </c>
      <c r="AV960" s="14" t="s">
        <v>80</v>
      </c>
      <c r="AW960" s="14" t="s">
        <v>33</v>
      </c>
      <c r="AX960" s="14" t="s">
        <v>15</v>
      </c>
      <c r="AY960" s="172" t="s">
        <v>154</v>
      </c>
    </row>
    <row r="961" spans="1:65" s="2" customFormat="1" ht="24.15" customHeight="1">
      <c r="A961" s="34"/>
      <c r="B961" s="144"/>
      <c r="C961" s="192" t="s">
        <v>1401</v>
      </c>
      <c r="D961" s="192" t="s">
        <v>402</v>
      </c>
      <c r="E961" s="193" t="s">
        <v>1402</v>
      </c>
      <c r="F961" s="194" t="s">
        <v>1403</v>
      </c>
      <c r="G961" s="195" t="s">
        <v>160</v>
      </c>
      <c r="H961" s="196">
        <v>29.61</v>
      </c>
      <c r="I961" s="197"/>
      <c r="J961" s="198">
        <f>ROUND(I961*H961,2)</f>
        <v>0</v>
      </c>
      <c r="K961" s="194" t="s">
        <v>161</v>
      </c>
      <c r="L961" s="199"/>
      <c r="M961" s="200" t="s">
        <v>3</v>
      </c>
      <c r="N961" s="201" t="s">
        <v>43</v>
      </c>
      <c r="O961" s="55"/>
      <c r="P961" s="154">
        <f>O961*H961</f>
        <v>0</v>
      </c>
      <c r="Q961" s="154">
        <v>0.0045</v>
      </c>
      <c r="R961" s="154">
        <f>Q961*H961</f>
        <v>0.13324499999999997</v>
      </c>
      <c r="S961" s="154">
        <v>0</v>
      </c>
      <c r="T961" s="155">
        <f>S961*H961</f>
        <v>0</v>
      </c>
      <c r="U961" s="34"/>
      <c r="V961" s="34"/>
      <c r="W961" s="34"/>
      <c r="X961" s="34"/>
      <c r="Y961" s="34"/>
      <c r="Z961" s="34"/>
      <c r="AA961" s="34"/>
      <c r="AB961" s="34"/>
      <c r="AC961" s="34"/>
      <c r="AD961" s="34"/>
      <c r="AE961" s="34"/>
      <c r="AR961" s="156" t="s">
        <v>113</v>
      </c>
      <c r="AT961" s="156" t="s">
        <v>402</v>
      </c>
      <c r="AU961" s="156" t="s">
        <v>90</v>
      </c>
      <c r="AY961" s="19" t="s">
        <v>154</v>
      </c>
      <c r="BE961" s="157">
        <f>IF(N961="základní",J961,0)</f>
        <v>0</v>
      </c>
      <c r="BF961" s="157">
        <f>IF(N961="snížená",J961,0)</f>
        <v>0</v>
      </c>
      <c r="BG961" s="157">
        <f>IF(N961="zákl. přenesená",J961,0)</f>
        <v>0</v>
      </c>
      <c r="BH961" s="157">
        <f>IF(N961="sníž. přenesená",J961,0)</f>
        <v>0</v>
      </c>
      <c r="BI961" s="157">
        <f>IF(N961="nulová",J961,0)</f>
        <v>0</v>
      </c>
      <c r="BJ961" s="19" t="s">
        <v>15</v>
      </c>
      <c r="BK961" s="157">
        <f>ROUND(I961*H961,2)</f>
        <v>0</v>
      </c>
      <c r="BL961" s="19" t="s">
        <v>93</v>
      </c>
      <c r="BM961" s="156" t="s">
        <v>1404</v>
      </c>
    </row>
    <row r="962" spans="2:51" s="14" customFormat="1" ht="10.2">
      <c r="B962" s="171"/>
      <c r="D962" s="164" t="s">
        <v>170</v>
      </c>
      <c r="F962" s="173" t="s">
        <v>1405</v>
      </c>
      <c r="H962" s="174">
        <v>29.61</v>
      </c>
      <c r="I962" s="175"/>
      <c r="L962" s="171"/>
      <c r="M962" s="176"/>
      <c r="N962" s="177"/>
      <c r="O962" s="177"/>
      <c r="P962" s="177"/>
      <c r="Q962" s="177"/>
      <c r="R962" s="177"/>
      <c r="S962" s="177"/>
      <c r="T962" s="178"/>
      <c r="AT962" s="172" t="s">
        <v>170</v>
      </c>
      <c r="AU962" s="172" t="s">
        <v>90</v>
      </c>
      <c r="AV962" s="14" t="s">
        <v>80</v>
      </c>
      <c r="AW962" s="14" t="s">
        <v>4</v>
      </c>
      <c r="AX962" s="14" t="s">
        <v>15</v>
      </c>
      <c r="AY962" s="172" t="s">
        <v>154</v>
      </c>
    </row>
    <row r="963" spans="1:65" s="2" customFormat="1" ht="55.5" customHeight="1">
      <c r="A963" s="34"/>
      <c r="B963" s="144"/>
      <c r="C963" s="145" t="s">
        <v>1406</v>
      </c>
      <c r="D963" s="145" t="s">
        <v>157</v>
      </c>
      <c r="E963" s="146" t="s">
        <v>1407</v>
      </c>
      <c r="F963" s="147" t="s">
        <v>1408</v>
      </c>
      <c r="G963" s="148" t="s">
        <v>160</v>
      </c>
      <c r="H963" s="149">
        <v>28.2</v>
      </c>
      <c r="I963" s="150"/>
      <c r="J963" s="151">
        <f>ROUND(I963*H963,2)</f>
        <v>0</v>
      </c>
      <c r="K963" s="147" t="s">
        <v>161</v>
      </c>
      <c r="L963" s="35"/>
      <c r="M963" s="152" t="s">
        <v>3</v>
      </c>
      <c r="N963" s="153" t="s">
        <v>43</v>
      </c>
      <c r="O963" s="55"/>
      <c r="P963" s="154">
        <f>O963*H963</f>
        <v>0</v>
      </c>
      <c r="Q963" s="154">
        <v>8E-05</v>
      </c>
      <c r="R963" s="154">
        <f>Q963*H963</f>
        <v>0.002256</v>
      </c>
      <c r="S963" s="154">
        <v>0</v>
      </c>
      <c r="T963" s="155">
        <f>S963*H963</f>
        <v>0</v>
      </c>
      <c r="U963" s="34"/>
      <c r="V963" s="34"/>
      <c r="W963" s="34"/>
      <c r="X963" s="34"/>
      <c r="Y963" s="34"/>
      <c r="Z963" s="34"/>
      <c r="AA963" s="34"/>
      <c r="AB963" s="34"/>
      <c r="AC963" s="34"/>
      <c r="AD963" s="34"/>
      <c r="AE963" s="34"/>
      <c r="AR963" s="156" t="s">
        <v>93</v>
      </c>
      <c r="AT963" s="156" t="s">
        <v>157</v>
      </c>
      <c r="AU963" s="156" t="s">
        <v>90</v>
      </c>
      <c r="AY963" s="19" t="s">
        <v>154</v>
      </c>
      <c r="BE963" s="157">
        <f>IF(N963="základní",J963,0)</f>
        <v>0</v>
      </c>
      <c r="BF963" s="157">
        <f>IF(N963="snížená",J963,0)</f>
        <v>0</v>
      </c>
      <c r="BG963" s="157">
        <f>IF(N963="zákl. přenesená",J963,0)</f>
        <v>0</v>
      </c>
      <c r="BH963" s="157">
        <f>IF(N963="sníž. přenesená",J963,0)</f>
        <v>0</v>
      </c>
      <c r="BI963" s="157">
        <f>IF(N963="nulová",J963,0)</f>
        <v>0</v>
      </c>
      <c r="BJ963" s="19" t="s">
        <v>15</v>
      </c>
      <c r="BK963" s="157">
        <f>ROUND(I963*H963,2)</f>
        <v>0</v>
      </c>
      <c r="BL963" s="19" t="s">
        <v>93</v>
      </c>
      <c r="BM963" s="156" t="s">
        <v>1409</v>
      </c>
    </row>
    <row r="964" spans="1:47" s="2" customFormat="1" ht="10.2">
      <c r="A964" s="34"/>
      <c r="B964" s="35"/>
      <c r="C964" s="34"/>
      <c r="D964" s="158" t="s">
        <v>163</v>
      </c>
      <c r="E964" s="34"/>
      <c r="F964" s="159" t="s">
        <v>1410</v>
      </c>
      <c r="G964" s="34"/>
      <c r="H964" s="34"/>
      <c r="I964" s="160"/>
      <c r="J964" s="34"/>
      <c r="K964" s="34"/>
      <c r="L964" s="35"/>
      <c r="M964" s="161"/>
      <c r="N964" s="162"/>
      <c r="O964" s="55"/>
      <c r="P964" s="55"/>
      <c r="Q964" s="55"/>
      <c r="R964" s="55"/>
      <c r="S964" s="55"/>
      <c r="T964" s="56"/>
      <c r="U964" s="34"/>
      <c r="V964" s="34"/>
      <c r="W964" s="34"/>
      <c r="X964" s="34"/>
      <c r="Y964" s="34"/>
      <c r="Z964" s="34"/>
      <c r="AA964" s="34"/>
      <c r="AB964" s="34"/>
      <c r="AC964" s="34"/>
      <c r="AD964" s="34"/>
      <c r="AE964" s="34"/>
      <c r="AT964" s="19" t="s">
        <v>163</v>
      </c>
      <c r="AU964" s="19" t="s">
        <v>90</v>
      </c>
    </row>
    <row r="965" spans="1:65" s="2" customFormat="1" ht="24.15" customHeight="1">
      <c r="A965" s="34"/>
      <c r="B965" s="144"/>
      <c r="C965" s="145" t="s">
        <v>1411</v>
      </c>
      <c r="D965" s="145" t="s">
        <v>157</v>
      </c>
      <c r="E965" s="146" t="s">
        <v>1412</v>
      </c>
      <c r="F965" s="147" t="s">
        <v>1413</v>
      </c>
      <c r="G965" s="148" t="s">
        <v>160</v>
      </c>
      <c r="H965" s="149">
        <v>28.2</v>
      </c>
      <c r="I965" s="150"/>
      <c r="J965" s="151">
        <f>ROUND(I965*H965,2)</f>
        <v>0</v>
      </c>
      <c r="K965" s="147" t="s">
        <v>161</v>
      </c>
      <c r="L965" s="35"/>
      <c r="M965" s="152" t="s">
        <v>3</v>
      </c>
      <c r="N965" s="153" t="s">
        <v>43</v>
      </c>
      <c r="O965" s="55"/>
      <c r="P965" s="154">
        <f>O965*H965</f>
        <v>0</v>
      </c>
      <c r="Q965" s="154">
        <v>0.0002</v>
      </c>
      <c r="R965" s="154">
        <f>Q965*H965</f>
        <v>0.00564</v>
      </c>
      <c r="S965" s="154">
        <v>0</v>
      </c>
      <c r="T965" s="155">
        <f>S965*H965</f>
        <v>0</v>
      </c>
      <c r="U965" s="34"/>
      <c r="V965" s="34"/>
      <c r="W965" s="34"/>
      <c r="X965" s="34"/>
      <c r="Y965" s="34"/>
      <c r="Z965" s="34"/>
      <c r="AA965" s="34"/>
      <c r="AB965" s="34"/>
      <c r="AC965" s="34"/>
      <c r="AD965" s="34"/>
      <c r="AE965" s="34"/>
      <c r="AR965" s="156" t="s">
        <v>93</v>
      </c>
      <c r="AT965" s="156" t="s">
        <v>157</v>
      </c>
      <c r="AU965" s="156" t="s">
        <v>90</v>
      </c>
      <c r="AY965" s="19" t="s">
        <v>154</v>
      </c>
      <c r="BE965" s="157">
        <f>IF(N965="základní",J965,0)</f>
        <v>0</v>
      </c>
      <c r="BF965" s="157">
        <f>IF(N965="snížená",J965,0)</f>
        <v>0</v>
      </c>
      <c r="BG965" s="157">
        <f>IF(N965="zákl. přenesená",J965,0)</f>
        <v>0</v>
      </c>
      <c r="BH965" s="157">
        <f>IF(N965="sníž. přenesená",J965,0)</f>
        <v>0</v>
      </c>
      <c r="BI965" s="157">
        <f>IF(N965="nulová",J965,0)</f>
        <v>0</v>
      </c>
      <c r="BJ965" s="19" t="s">
        <v>15</v>
      </c>
      <c r="BK965" s="157">
        <f>ROUND(I965*H965,2)</f>
        <v>0</v>
      </c>
      <c r="BL965" s="19" t="s">
        <v>93</v>
      </c>
      <c r="BM965" s="156" t="s">
        <v>1414</v>
      </c>
    </row>
    <row r="966" spans="1:47" s="2" customFormat="1" ht="10.2">
      <c r="A966" s="34"/>
      <c r="B966" s="35"/>
      <c r="C966" s="34"/>
      <c r="D966" s="158" t="s">
        <v>163</v>
      </c>
      <c r="E966" s="34"/>
      <c r="F966" s="159" t="s">
        <v>1415</v>
      </c>
      <c r="G966" s="34"/>
      <c r="H966" s="34"/>
      <c r="I966" s="160"/>
      <c r="J966" s="34"/>
      <c r="K966" s="34"/>
      <c r="L966" s="35"/>
      <c r="M966" s="161"/>
      <c r="N966" s="162"/>
      <c r="O966" s="55"/>
      <c r="P966" s="55"/>
      <c r="Q966" s="55"/>
      <c r="R966" s="55"/>
      <c r="S966" s="55"/>
      <c r="T966" s="56"/>
      <c r="U966" s="34"/>
      <c r="V966" s="34"/>
      <c r="W966" s="34"/>
      <c r="X966" s="34"/>
      <c r="Y966" s="34"/>
      <c r="Z966" s="34"/>
      <c r="AA966" s="34"/>
      <c r="AB966" s="34"/>
      <c r="AC966" s="34"/>
      <c r="AD966" s="34"/>
      <c r="AE966" s="34"/>
      <c r="AT966" s="19" t="s">
        <v>163</v>
      </c>
      <c r="AU966" s="19" t="s">
        <v>90</v>
      </c>
    </row>
    <row r="967" spans="1:65" s="2" customFormat="1" ht="37.8" customHeight="1">
      <c r="A967" s="34"/>
      <c r="B967" s="144"/>
      <c r="C967" s="145" t="s">
        <v>1416</v>
      </c>
      <c r="D967" s="145" t="s">
        <v>157</v>
      </c>
      <c r="E967" s="146" t="s">
        <v>1417</v>
      </c>
      <c r="F967" s="147" t="s">
        <v>1418</v>
      </c>
      <c r="G967" s="148" t="s">
        <v>160</v>
      </c>
      <c r="H967" s="149">
        <v>28.2</v>
      </c>
      <c r="I967" s="150"/>
      <c r="J967" s="151">
        <f>ROUND(I967*H967,2)</f>
        <v>0</v>
      </c>
      <c r="K967" s="147" t="s">
        <v>161</v>
      </c>
      <c r="L967" s="35"/>
      <c r="M967" s="152" t="s">
        <v>3</v>
      </c>
      <c r="N967" s="153" t="s">
        <v>43</v>
      </c>
      <c r="O967" s="55"/>
      <c r="P967" s="154">
        <f>O967*H967</f>
        <v>0</v>
      </c>
      <c r="Q967" s="154">
        <v>0.0057</v>
      </c>
      <c r="R967" s="154">
        <f>Q967*H967</f>
        <v>0.16074</v>
      </c>
      <c r="S967" s="154">
        <v>0</v>
      </c>
      <c r="T967" s="155">
        <f>S967*H967</f>
        <v>0</v>
      </c>
      <c r="U967" s="34"/>
      <c r="V967" s="34"/>
      <c r="W967" s="34"/>
      <c r="X967" s="34"/>
      <c r="Y967" s="34"/>
      <c r="Z967" s="34"/>
      <c r="AA967" s="34"/>
      <c r="AB967" s="34"/>
      <c r="AC967" s="34"/>
      <c r="AD967" s="34"/>
      <c r="AE967" s="34"/>
      <c r="AR967" s="156" t="s">
        <v>93</v>
      </c>
      <c r="AT967" s="156" t="s">
        <v>157</v>
      </c>
      <c r="AU967" s="156" t="s">
        <v>90</v>
      </c>
      <c r="AY967" s="19" t="s">
        <v>154</v>
      </c>
      <c r="BE967" s="157">
        <f>IF(N967="základní",J967,0)</f>
        <v>0</v>
      </c>
      <c r="BF967" s="157">
        <f>IF(N967="snížená",J967,0)</f>
        <v>0</v>
      </c>
      <c r="BG967" s="157">
        <f>IF(N967="zákl. přenesená",J967,0)</f>
        <v>0</v>
      </c>
      <c r="BH967" s="157">
        <f>IF(N967="sníž. přenesená",J967,0)</f>
        <v>0</v>
      </c>
      <c r="BI967" s="157">
        <f>IF(N967="nulová",J967,0)</f>
        <v>0</v>
      </c>
      <c r="BJ967" s="19" t="s">
        <v>15</v>
      </c>
      <c r="BK967" s="157">
        <f>ROUND(I967*H967,2)</f>
        <v>0</v>
      </c>
      <c r="BL967" s="19" t="s">
        <v>93</v>
      </c>
      <c r="BM967" s="156" t="s">
        <v>1419</v>
      </c>
    </row>
    <row r="968" spans="1:47" s="2" customFormat="1" ht="10.2">
      <c r="A968" s="34"/>
      <c r="B968" s="35"/>
      <c r="C968" s="34"/>
      <c r="D968" s="158" t="s">
        <v>163</v>
      </c>
      <c r="E968" s="34"/>
      <c r="F968" s="159" t="s">
        <v>1420</v>
      </c>
      <c r="G968" s="34"/>
      <c r="H968" s="34"/>
      <c r="I968" s="160"/>
      <c r="J968" s="34"/>
      <c r="K968" s="34"/>
      <c r="L968" s="35"/>
      <c r="M968" s="161"/>
      <c r="N968" s="162"/>
      <c r="O968" s="55"/>
      <c r="P968" s="55"/>
      <c r="Q968" s="55"/>
      <c r="R968" s="55"/>
      <c r="S968" s="55"/>
      <c r="T968" s="56"/>
      <c r="U968" s="34"/>
      <c r="V968" s="34"/>
      <c r="W968" s="34"/>
      <c r="X968" s="34"/>
      <c r="Y968" s="34"/>
      <c r="Z968" s="34"/>
      <c r="AA968" s="34"/>
      <c r="AB968" s="34"/>
      <c r="AC968" s="34"/>
      <c r="AD968" s="34"/>
      <c r="AE968" s="34"/>
      <c r="AT968" s="19" t="s">
        <v>163</v>
      </c>
      <c r="AU968" s="19" t="s">
        <v>90</v>
      </c>
    </row>
    <row r="969" spans="1:65" s="2" customFormat="1" ht="78" customHeight="1">
      <c r="A969" s="34"/>
      <c r="B969" s="144"/>
      <c r="C969" s="145" t="s">
        <v>1421</v>
      </c>
      <c r="D969" s="145" t="s">
        <v>157</v>
      </c>
      <c r="E969" s="146" t="s">
        <v>1422</v>
      </c>
      <c r="F969" s="355" t="s">
        <v>1423</v>
      </c>
      <c r="G969" s="148" t="s">
        <v>160</v>
      </c>
      <c r="H969" s="149">
        <v>497.963</v>
      </c>
      <c r="I969" s="150"/>
      <c r="J969" s="151">
        <f>ROUND(I969*H969,2)</f>
        <v>0</v>
      </c>
      <c r="K969" s="147" t="s">
        <v>161</v>
      </c>
      <c r="L969" s="35"/>
      <c r="M969" s="152" t="s">
        <v>3</v>
      </c>
      <c r="N969" s="153" t="s">
        <v>43</v>
      </c>
      <c r="O969" s="55"/>
      <c r="P969" s="154">
        <f>O969*H969</f>
        <v>0</v>
      </c>
      <c r="Q969" s="154">
        <v>0.0116</v>
      </c>
      <c r="R969" s="154">
        <f>Q969*H969</f>
        <v>5.7763708</v>
      </c>
      <c r="S969" s="154">
        <v>0</v>
      </c>
      <c r="T969" s="155">
        <f>S969*H969</f>
        <v>0</v>
      </c>
      <c r="U969" s="34"/>
      <c r="V969" s="34"/>
      <c r="W969" s="34"/>
      <c r="X969" s="34"/>
      <c r="Y969" s="34"/>
      <c r="Z969" s="34"/>
      <c r="AA969" s="34"/>
      <c r="AB969" s="34"/>
      <c r="AC969" s="34"/>
      <c r="AD969" s="34"/>
      <c r="AE969" s="34"/>
      <c r="AR969" s="156" t="s">
        <v>93</v>
      </c>
      <c r="AT969" s="156" t="s">
        <v>157</v>
      </c>
      <c r="AU969" s="156" t="s">
        <v>90</v>
      </c>
      <c r="AY969" s="19" t="s">
        <v>154</v>
      </c>
      <c r="BE969" s="157">
        <f>IF(N969="základní",J969,0)</f>
        <v>0</v>
      </c>
      <c r="BF969" s="157">
        <f>IF(N969="snížená",J969,0)</f>
        <v>0</v>
      </c>
      <c r="BG969" s="157">
        <f>IF(N969="zákl. přenesená",J969,0)</f>
        <v>0</v>
      </c>
      <c r="BH969" s="157">
        <f>IF(N969="sníž. přenesená",J969,0)</f>
        <v>0</v>
      </c>
      <c r="BI969" s="157">
        <f>IF(N969="nulová",J969,0)</f>
        <v>0</v>
      </c>
      <c r="BJ969" s="19" t="s">
        <v>15</v>
      </c>
      <c r="BK969" s="157">
        <f>ROUND(I969*H969,2)</f>
        <v>0</v>
      </c>
      <c r="BL969" s="19" t="s">
        <v>93</v>
      </c>
      <c r="BM969" s="156" t="s">
        <v>1424</v>
      </c>
    </row>
    <row r="970" spans="1:47" s="2" customFormat="1" ht="10.2">
      <c r="A970" s="34"/>
      <c r="B970" s="35"/>
      <c r="C970" s="34"/>
      <c r="D970" s="158" t="s">
        <v>163</v>
      </c>
      <c r="E970" s="34"/>
      <c r="F970" s="159" t="s">
        <v>1425</v>
      </c>
      <c r="G970" s="34"/>
      <c r="H970" s="34"/>
      <c r="I970" s="160"/>
      <c r="J970" s="34"/>
      <c r="K970" s="34"/>
      <c r="L970" s="35"/>
      <c r="M970" s="161"/>
      <c r="N970" s="162"/>
      <c r="O970" s="55"/>
      <c r="P970" s="55"/>
      <c r="Q970" s="55"/>
      <c r="R970" s="55"/>
      <c r="S970" s="55"/>
      <c r="T970" s="56"/>
      <c r="U970" s="34"/>
      <c r="V970" s="34"/>
      <c r="W970" s="34"/>
      <c r="X970" s="34"/>
      <c r="Y970" s="34"/>
      <c r="Z970" s="34"/>
      <c r="AA970" s="34"/>
      <c r="AB970" s="34"/>
      <c r="AC970" s="34"/>
      <c r="AD970" s="34"/>
      <c r="AE970" s="34"/>
      <c r="AT970" s="19" t="s">
        <v>163</v>
      </c>
      <c r="AU970" s="19" t="s">
        <v>90</v>
      </c>
    </row>
    <row r="971" spans="2:51" s="13" customFormat="1" ht="10.2">
      <c r="B971" s="163"/>
      <c r="D971" s="164" t="s">
        <v>170</v>
      </c>
      <c r="E971" s="165" t="s">
        <v>3</v>
      </c>
      <c r="F971" s="166" t="s">
        <v>1426</v>
      </c>
      <c r="H971" s="165" t="s">
        <v>3</v>
      </c>
      <c r="I971" s="167"/>
      <c r="L971" s="163"/>
      <c r="M971" s="168"/>
      <c r="N971" s="169"/>
      <c r="O971" s="169"/>
      <c r="P971" s="169"/>
      <c r="Q971" s="169"/>
      <c r="R971" s="169"/>
      <c r="S971" s="169"/>
      <c r="T971" s="170"/>
      <c r="AT971" s="165" t="s">
        <v>170</v>
      </c>
      <c r="AU971" s="165" t="s">
        <v>90</v>
      </c>
      <c r="AV971" s="13" t="s">
        <v>15</v>
      </c>
      <c r="AW971" s="13" t="s">
        <v>33</v>
      </c>
      <c r="AX971" s="13" t="s">
        <v>72</v>
      </c>
      <c r="AY971" s="165" t="s">
        <v>154</v>
      </c>
    </row>
    <row r="972" spans="2:51" s="14" customFormat="1" ht="10.2">
      <c r="B972" s="171"/>
      <c r="D972" s="164" t="s">
        <v>170</v>
      </c>
      <c r="E972" s="172" t="s">
        <v>3</v>
      </c>
      <c r="F972" s="173" t="s">
        <v>1427</v>
      </c>
      <c r="H972" s="174">
        <v>130</v>
      </c>
      <c r="I972" s="175"/>
      <c r="L972" s="171"/>
      <c r="M972" s="176"/>
      <c r="N972" s="177"/>
      <c r="O972" s="177"/>
      <c r="P972" s="177"/>
      <c r="Q972" s="177"/>
      <c r="R972" s="177"/>
      <c r="S972" s="177"/>
      <c r="T972" s="178"/>
      <c r="AT972" s="172" t="s">
        <v>170</v>
      </c>
      <c r="AU972" s="172" t="s">
        <v>90</v>
      </c>
      <c r="AV972" s="14" t="s">
        <v>80</v>
      </c>
      <c r="AW972" s="14" t="s">
        <v>33</v>
      </c>
      <c r="AX972" s="14" t="s">
        <v>72</v>
      </c>
      <c r="AY972" s="172" t="s">
        <v>154</v>
      </c>
    </row>
    <row r="973" spans="2:51" s="13" customFormat="1" ht="10.2">
      <c r="B973" s="163"/>
      <c r="D973" s="164" t="s">
        <v>170</v>
      </c>
      <c r="E973" s="165" t="s">
        <v>3</v>
      </c>
      <c r="F973" s="166" t="s">
        <v>1428</v>
      </c>
      <c r="H973" s="165" t="s">
        <v>3</v>
      </c>
      <c r="I973" s="167"/>
      <c r="L973" s="163"/>
      <c r="M973" s="168"/>
      <c r="N973" s="169"/>
      <c r="O973" s="169"/>
      <c r="P973" s="169"/>
      <c r="Q973" s="169"/>
      <c r="R973" s="169"/>
      <c r="S973" s="169"/>
      <c r="T973" s="170"/>
      <c r="AT973" s="165" t="s">
        <v>170</v>
      </c>
      <c r="AU973" s="165" t="s">
        <v>90</v>
      </c>
      <c r="AV973" s="13" t="s">
        <v>15</v>
      </c>
      <c r="AW973" s="13" t="s">
        <v>33</v>
      </c>
      <c r="AX973" s="13" t="s">
        <v>72</v>
      </c>
      <c r="AY973" s="165" t="s">
        <v>154</v>
      </c>
    </row>
    <row r="974" spans="2:51" s="14" customFormat="1" ht="10.2">
      <c r="B974" s="171"/>
      <c r="D974" s="164" t="s">
        <v>170</v>
      </c>
      <c r="E974" s="172" t="s">
        <v>3</v>
      </c>
      <c r="F974" s="173" t="s">
        <v>1429</v>
      </c>
      <c r="H974" s="174">
        <v>220</v>
      </c>
      <c r="I974" s="175"/>
      <c r="L974" s="171"/>
      <c r="M974" s="176"/>
      <c r="N974" s="177"/>
      <c r="O974" s="177"/>
      <c r="P974" s="177"/>
      <c r="Q974" s="177"/>
      <c r="R974" s="177"/>
      <c r="S974" s="177"/>
      <c r="T974" s="178"/>
      <c r="AT974" s="172" t="s">
        <v>170</v>
      </c>
      <c r="AU974" s="172" t="s">
        <v>90</v>
      </c>
      <c r="AV974" s="14" t="s">
        <v>80</v>
      </c>
      <c r="AW974" s="14" t="s">
        <v>33</v>
      </c>
      <c r="AX974" s="14" t="s">
        <v>72</v>
      </c>
      <c r="AY974" s="172" t="s">
        <v>154</v>
      </c>
    </row>
    <row r="975" spans="2:51" s="13" customFormat="1" ht="10.2">
      <c r="B975" s="163"/>
      <c r="D975" s="164" t="s">
        <v>170</v>
      </c>
      <c r="E975" s="165" t="s">
        <v>3</v>
      </c>
      <c r="F975" s="166" t="s">
        <v>1430</v>
      </c>
      <c r="H975" s="165" t="s">
        <v>3</v>
      </c>
      <c r="I975" s="167"/>
      <c r="L975" s="163"/>
      <c r="M975" s="168"/>
      <c r="N975" s="169"/>
      <c r="O975" s="169"/>
      <c r="P975" s="169"/>
      <c r="Q975" s="169"/>
      <c r="R975" s="169"/>
      <c r="S975" s="169"/>
      <c r="T975" s="170"/>
      <c r="AT975" s="165" t="s">
        <v>170</v>
      </c>
      <c r="AU975" s="165" t="s">
        <v>90</v>
      </c>
      <c r="AV975" s="13" t="s">
        <v>15</v>
      </c>
      <c r="AW975" s="13" t="s">
        <v>33</v>
      </c>
      <c r="AX975" s="13" t="s">
        <v>72</v>
      </c>
      <c r="AY975" s="165" t="s">
        <v>154</v>
      </c>
    </row>
    <row r="976" spans="2:51" s="14" customFormat="1" ht="10.2">
      <c r="B976" s="171"/>
      <c r="D976" s="164" t="s">
        <v>170</v>
      </c>
      <c r="E976" s="172" t="s">
        <v>3</v>
      </c>
      <c r="F976" s="173" t="s">
        <v>1431</v>
      </c>
      <c r="H976" s="174">
        <v>175</v>
      </c>
      <c r="I976" s="175"/>
      <c r="L976" s="171"/>
      <c r="M976" s="176"/>
      <c r="N976" s="177"/>
      <c r="O976" s="177"/>
      <c r="P976" s="177"/>
      <c r="Q976" s="177"/>
      <c r="R976" s="177"/>
      <c r="S976" s="177"/>
      <c r="T976" s="178"/>
      <c r="AT976" s="172" t="s">
        <v>170</v>
      </c>
      <c r="AU976" s="172" t="s">
        <v>90</v>
      </c>
      <c r="AV976" s="14" t="s">
        <v>80</v>
      </c>
      <c r="AW976" s="14" t="s">
        <v>33</v>
      </c>
      <c r="AX976" s="14" t="s">
        <v>72</v>
      </c>
      <c r="AY976" s="172" t="s">
        <v>154</v>
      </c>
    </row>
    <row r="977" spans="2:51" s="13" customFormat="1" ht="10.2">
      <c r="B977" s="163"/>
      <c r="D977" s="164" t="s">
        <v>170</v>
      </c>
      <c r="E977" s="165" t="s">
        <v>3</v>
      </c>
      <c r="F977" s="166" t="s">
        <v>1432</v>
      </c>
      <c r="H977" s="165" t="s">
        <v>3</v>
      </c>
      <c r="I977" s="167"/>
      <c r="L977" s="163"/>
      <c r="M977" s="168"/>
      <c r="N977" s="169"/>
      <c r="O977" s="169"/>
      <c r="P977" s="169"/>
      <c r="Q977" s="169"/>
      <c r="R977" s="169"/>
      <c r="S977" s="169"/>
      <c r="T977" s="170"/>
      <c r="AT977" s="165" t="s">
        <v>170</v>
      </c>
      <c r="AU977" s="165" t="s">
        <v>90</v>
      </c>
      <c r="AV977" s="13" t="s">
        <v>15</v>
      </c>
      <c r="AW977" s="13" t="s">
        <v>33</v>
      </c>
      <c r="AX977" s="13" t="s">
        <v>72</v>
      </c>
      <c r="AY977" s="165" t="s">
        <v>154</v>
      </c>
    </row>
    <row r="978" spans="2:51" s="14" customFormat="1" ht="10.2">
      <c r="B978" s="171"/>
      <c r="D978" s="164" t="s">
        <v>170</v>
      </c>
      <c r="E978" s="172" t="s">
        <v>3</v>
      </c>
      <c r="F978" s="173" t="s">
        <v>1433</v>
      </c>
      <c r="H978" s="174">
        <v>54.59</v>
      </c>
      <c r="I978" s="175"/>
      <c r="L978" s="171"/>
      <c r="M978" s="176"/>
      <c r="N978" s="177"/>
      <c r="O978" s="177"/>
      <c r="P978" s="177"/>
      <c r="Q978" s="177"/>
      <c r="R978" s="177"/>
      <c r="S978" s="177"/>
      <c r="T978" s="178"/>
      <c r="AT978" s="172" t="s">
        <v>170</v>
      </c>
      <c r="AU978" s="172" t="s">
        <v>90</v>
      </c>
      <c r="AV978" s="14" t="s">
        <v>80</v>
      </c>
      <c r="AW978" s="14" t="s">
        <v>33</v>
      </c>
      <c r="AX978" s="14" t="s">
        <v>72</v>
      </c>
      <c r="AY978" s="172" t="s">
        <v>154</v>
      </c>
    </row>
    <row r="979" spans="2:51" s="14" customFormat="1" ht="10.2">
      <c r="B979" s="171"/>
      <c r="D979" s="164" t="s">
        <v>170</v>
      </c>
      <c r="E979" s="172" t="s">
        <v>3</v>
      </c>
      <c r="F979" s="173" t="s">
        <v>1434</v>
      </c>
      <c r="H979" s="174">
        <v>27.06</v>
      </c>
      <c r="I979" s="175"/>
      <c r="L979" s="171"/>
      <c r="M979" s="176"/>
      <c r="N979" s="177"/>
      <c r="O979" s="177"/>
      <c r="P979" s="177"/>
      <c r="Q979" s="177"/>
      <c r="R979" s="177"/>
      <c r="S979" s="177"/>
      <c r="T979" s="178"/>
      <c r="AT979" s="172" t="s">
        <v>170</v>
      </c>
      <c r="AU979" s="172" t="s">
        <v>90</v>
      </c>
      <c r="AV979" s="14" t="s">
        <v>80</v>
      </c>
      <c r="AW979" s="14" t="s">
        <v>33</v>
      </c>
      <c r="AX979" s="14" t="s">
        <v>72</v>
      </c>
      <c r="AY979" s="172" t="s">
        <v>154</v>
      </c>
    </row>
    <row r="980" spans="2:51" s="13" customFormat="1" ht="10.2">
      <c r="B980" s="163"/>
      <c r="D980" s="164" t="s">
        <v>170</v>
      </c>
      <c r="E980" s="165" t="s">
        <v>3</v>
      </c>
      <c r="F980" s="166" t="s">
        <v>1435</v>
      </c>
      <c r="H980" s="165" t="s">
        <v>3</v>
      </c>
      <c r="I980" s="167"/>
      <c r="L980" s="163"/>
      <c r="M980" s="168"/>
      <c r="N980" s="169"/>
      <c r="O980" s="169"/>
      <c r="P980" s="169"/>
      <c r="Q980" s="169"/>
      <c r="R980" s="169"/>
      <c r="S980" s="169"/>
      <c r="T980" s="170"/>
      <c r="AT980" s="165" t="s">
        <v>170</v>
      </c>
      <c r="AU980" s="165" t="s">
        <v>90</v>
      </c>
      <c r="AV980" s="13" t="s">
        <v>15</v>
      </c>
      <c r="AW980" s="13" t="s">
        <v>33</v>
      </c>
      <c r="AX980" s="13" t="s">
        <v>72</v>
      </c>
      <c r="AY980" s="165" t="s">
        <v>154</v>
      </c>
    </row>
    <row r="981" spans="2:51" s="14" customFormat="1" ht="10.2">
      <c r="B981" s="171"/>
      <c r="D981" s="164" t="s">
        <v>170</v>
      </c>
      <c r="E981" s="172" t="s">
        <v>3</v>
      </c>
      <c r="F981" s="173" t="s">
        <v>1436</v>
      </c>
      <c r="H981" s="174">
        <v>-108.687</v>
      </c>
      <c r="I981" s="175"/>
      <c r="L981" s="171"/>
      <c r="M981" s="176"/>
      <c r="N981" s="177"/>
      <c r="O981" s="177"/>
      <c r="P981" s="177"/>
      <c r="Q981" s="177"/>
      <c r="R981" s="177"/>
      <c r="S981" s="177"/>
      <c r="T981" s="178"/>
      <c r="AT981" s="172" t="s">
        <v>170</v>
      </c>
      <c r="AU981" s="172" t="s">
        <v>90</v>
      </c>
      <c r="AV981" s="14" t="s">
        <v>80</v>
      </c>
      <c r="AW981" s="14" t="s">
        <v>33</v>
      </c>
      <c r="AX981" s="14" t="s">
        <v>72</v>
      </c>
      <c r="AY981" s="172" t="s">
        <v>154</v>
      </c>
    </row>
    <row r="982" spans="2:51" s="15" customFormat="1" ht="10.2">
      <c r="B982" s="179"/>
      <c r="D982" s="164" t="s">
        <v>170</v>
      </c>
      <c r="E982" s="180" t="s">
        <v>3</v>
      </c>
      <c r="F982" s="181" t="s">
        <v>175</v>
      </c>
      <c r="H982" s="182">
        <v>497.96299999999997</v>
      </c>
      <c r="I982" s="183"/>
      <c r="L982" s="179"/>
      <c r="M982" s="184"/>
      <c r="N982" s="185"/>
      <c r="O982" s="185"/>
      <c r="P982" s="185"/>
      <c r="Q982" s="185"/>
      <c r="R982" s="185"/>
      <c r="S982" s="185"/>
      <c r="T982" s="186"/>
      <c r="AT982" s="180" t="s">
        <v>170</v>
      </c>
      <c r="AU982" s="180" t="s">
        <v>90</v>
      </c>
      <c r="AV982" s="15" t="s">
        <v>93</v>
      </c>
      <c r="AW982" s="15" t="s">
        <v>33</v>
      </c>
      <c r="AX982" s="15" t="s">
        <v>15</v>
      </c>
      <c r="AY982" s="180" t="s">
        <v>154</v>
      </c>
    </row>
    <row r="983" spans="1:65" s="2" customFormat="1" ht="24.15" customHeight="1">
      <c r="A983" s="34"/>
      <c r="B983" s="144"/>
      <c r="C983" s="192" t="s">
        <v>1437</v>
      </c>
      <c r="D983" s="192" t="s">
        <v>402</v>
      </c>
      <c r="E983" s="193" t="s">
        <v>1438</v>
      </c>
      <c r="F983" s="356" t="s">
        <v>1439</v>
      </c>
      <c r="G983" s="195" t="s">
        <v>160</v>
      </c>
      <c r="H983" s="196">
        <v>522.861</v>
      </c>
      <c r="I983" s="197"/>
      <c r="J983" s="198">
        <f>ROUND(I983*H983,2)</f>
        <v>0</v>
      </c>
      <c r="K983" s="194" t="s">
        <v>161</v>
      </c>
      <c r="L983" s="199"/>
      <c r="M983" s="200" t="s">
        <v>3</v>
      </c>
      <c r="N983" s="201" t="s">
        <v>43</v>
      </c>
      <c r="O983" s="55"/>
      <c r="P983" s="154">
        <f>O983*H983</f>
        <v>0</v>
      </c>
      <c r="Q983" s="154">
        <v>0.0175</v>
      </c>
      <c r="R983" s="154">
        <f>Q983*H983</f>
        <v>9.1500675</v>
      </c>
      <c r="S983" s="154">
        <v>0</v>
      </c>
      <c r="T983" s="155">
        <f>S983*H983</f>
        <v>0</v>
      </c>
      <c r="U983" s="34"/>
      <c r="V983" s="34"/>
      <c r="W983" s="34"/>
      <c r="X983" s="34"/>
      <c r="Y983" s="34"/>
      <c r="Z983" s="34"/>
      <c r="AA983" s="34"/>
      <c r="AB983" s="34"/>
      <c r="AC983" s="34"/>
      <c r="AD983" s="34"/>
      <c r="AE983" s="34"/>
      <c r="AR983" s="156" t="s">
        <v>113</v>
      </c>
      <c r="AT983" s="156" t="s">
        <v>402</v>
      </c>
      <c r="AU983" s="156" t="s">
        <v>90</v>
      </c>
      <c r="AY983" s="19" t="s">
        <v>154</v>
      </c>
      <c r="BE983" s="157">
        <f>IF(N983="základní",J983,0)</f>
        <v>0</v>
      </c>
      <c r="BF983" s="157">
        <f>IF(N983="snížená",J983,0)</f>
        <v>0</v>
      </c>
      <c r="BG983" s="157">
        <f>IF(N983="zákl. přenesená",J983,0)</f>
        <v>0</v>
      </c>
      <c r="BH983" s="157">
        <f>IF(N983="sníž. přenesená",J983,0)</f>
        <v>0</v>
      </c>
      <c r="BI983" s="157">
        <f>IF(N983="nulová",J983,0)</f>
        <v>0</v>
      </c>
      <c r="BJ983" s="19" t="s">
        <v>15</v>
      </c>
      <c r="BK983" s="157">
        <f>ROUND(I983*H983,2)</f>
        <v>0</v>
      </c>
      <c r="BL983" s="19" t="s">
        <v>93</v>
      </c>
      <c r="BM983" s="156" t="s">
        <v>1440</v>
      </c>
    </row>
    <row r="984" spans="2:51" s="14" customFormat="1" ht="10.2">
      <c r="B984" s="171"/>
      <c r="D984" s="164" t="s">
        <v>170</v>
      </c>
      <c r="F984" s="173" t="s">
        <v>1441</v>
      </c>
      <c r="H984" s="174">
        <v>522.861</v>
      </c>
      <c r="I984" s="175"/>
      <c r="L984" s="171"/>
      <c r="M984" s="176"/>
      <c r="N984" s="177"/>
      <c r="O984" s="177"/>
      <c r="P984" s="177"/>
      <c r="Q984" s="177"/>
      <c r="R984" s="177"/>
      <c r="S984" s="177"/>
      <c r="T984" s="178"/>
      <c r="AT984" s="172" t="s">
        <v>170</v>
      </c>
      <c r="AU984" s="172" t="s">
        <v>90</v>
      </c>
      <c r="AV984" s="14" t="s">
        <v>80</v>
      </c>
      <c r="AW984" s="14" t="s">
        <v>4</v>
      </c>
      <c r="AX984" s="14" t="s">
        <v>15</v>
      </c>
      <c r="AY984" s="172" t="s">
        <v>154</v>
      </c>
    </row>
    <row r="985" spans="1:65" s="2" customFormat="1" ht="55.5" customHeight="1">
      <c r="A985" s="34"/>
      <c r="B985" s="144"/>
      <c r="C985" s="145" t="s">
        <v>1442</v>
      </c>
      <c r="D985" s="145" t="s">
        <v>157</v>
      </c>
      <c r="E985" s="146" t="s">
        <v>1443</v>
      </c>
      <c r="F985" s="355" t="s">
        <v>1444</v>
      </c>
      <c r="G985" s="148" t="s">
        <v>160</v>
      </c>
      <c r="H985" s="149">
        <v>497.963</v>
      </c>
      <c r="I985" s="150"/>
      <c r="J985" s="151">
        <f>ROUND(I985*H985,2)</f>
        <v>0</v>
      </c>
      <c r="K985" s="147" t="s">
        <v>161</v>
      </c>
      <c r="L985" s="35"/>
      <c r="M985" s="152" t="s">
        <v>3</v>
      </c>
      <c r="N985" s="153" t="s">
        <v>43</v>
      </c>
      <c r="O985" s="55"/>
      <c r="P985" s="154">
        <f>O985*H985</f>
        <v>0</v>
      </c>
      <c r="Q985" s="154">
        <v>8E-05</v>
      </c>
      <c r="R985" s="154">
        <f>Q985*H985</f>
        <v>0.039837040000000004</v>
      </c>
      <c r="S985" s="154">
        <v>0</v>
      </c>
      <c r="T985" s="155">
        <f>S985*H985</f>
        <v>0</v>
      </c>
      <c r="U985" s="34"/>
      <c r="V985" s="34"/>
      <c r="W985" s="34"/>
      <c r="X985" s="34"/>
      <c r="Y985" s="34"/>
      <c r="Z985" s="34"/>
      <c r="AA985" s="34"/>
      <c r="AB985" s="34"/>
      <c r="AC985" s="34"/>
      <c r="AD985" s="34"/>
      <c r="AE985" s="34"/>
      <c r="AR985" s="156" t="s">
        <v>93</v>
      </c>
      <c r="AT985" s="156" t="s">
        <v>157</v>
      </c>
      <c r="AU985" s="156" t="s">
        <v>90</v>
      </c>
      <c r="AY985" s="19" t="s">
        <v>154</v>
      </c>
      <c r="BE985" s="157">
        <f>IF(N985="základní",J985,0)</f>
        <v>0</v>
      </c>
      <c r="BF985" s="157">
        <f>IF(N985="snížená",J985,0)</f>
        <v>0</v>
      </c>
      <c r="BG985" s="157">
        <f>IF(N985="zákl. přenesená",J985,0)</f>
        <v>0</v>
      </c>
      <c r="BH985" s="157">
        <f>IF(N985="sníž. přenesená",J985,0)</f>
        <v>0</v>
      </c>
      <c r="BI985" s="157">
        <f>IF(N985="nulová",J985,0)</f>
        <v>0</v>
      </c>
      <c r="BJ985" s="19" t="s">
        <v>15</v>
      </c>
      <c r="BK985" s="157">
        <f>ROUND(I985*H985,2)</f>
        <v>0</v>
      </c>
      <c r="BL985" s="19" t="s">
        <v>93</v>
      </c>
      <c r="BM985" s="156" t="s">
        <v>1445</v>
      </c>
    </row>
    <row r="986" spans="1:47" s="2" customFormat="1" ht="10.2">
      <c r="A986" s="34"/>
      <c r="B986" s="35"/>
      <c r="C986" s="34"/>
      <c r="D986" s="158" t="s">
        <v>163</v>
      </c>
      <c r="E986" s="34"/>
      <c r="F986" s="159" t="s">
        <v>1446</v>
      </c>
      <c r="G986" s="34"/>
      <c r="H986" s="34"/>
      <c r="I986" s="160"/>
      <c r="J986" s="34"/>
      <c r="K986" s="34"/>
      <c r="L986" s="35"/>
      <c r="M986" s="161"/>
      <c r="N986" s="162"/>
      <c r="O986" s="55"/>
      <c r="P986" s="55"/>
      <c r="Q986" s="55"/>
      <c r="R986" s="55"/>
      <c r="S986" s="55"/>
      <c r="T986" s="56"/>
      <c r="U986" s="34"/>
      <c r="V986" s="34"/>
      <c r="W986" s="34"/>
      <c r="X986" s="34"/>
      <c r="Y986" s="34"/>
      <c r="Z986" s="34"/>
      <c r="AA986" s="34"/>
      <c r="AB986" s="34"/>
      <c r="AC986" s="34"/>
      <c r="AD986" s="34"/>
      <c r="AE986" s="34"/>
      <c r="AT986" s="19" t="s">
        <v>163</v>
      </c>
      <c r="AU986" s="19" t="s">
        <v>90</v>
      </c>
    </row>
    <row r="987" spans="1:65" s="2" customFormat="1" ht="49.05" customHeight="1">
      <c r="A987" s="34"/>
      <c r="B987" s="144"/>
      <c r="C987" s="145" t="s">
        <v>1447</v>
      </c>
      <c r="D987" s="145" t="s">
        <v>157</v>
      </c>
      <c r="E987" s="146" t="s">
        <v>1448</v>
      </c>
      <c r="F987" s="147" t="s">
        <v>1449</v>
      </c>
      <c r="G987" s="148" t="s">
        <v>183</v>
      </c>
      <c r="H987" s="149">
        <v>62.15</v>
      </c>
      <c r="I987" s="150"/>
      <c r="J987" s="151">
        <f>ROUND(I987*H987,2)</f>
        <v>0</v>
      </c>
      <c r="K987" s="147" t="s">
        <v>161</v>
      </c>
      <c r="L987" s="35"/>
      <c r="M987" s="152" t="s">
        <v>3</v>
      </c>
      <c r="N987" s="153" t="s">
        <v>43</v>
      </c>
      <c r="O987" s="55"/>
      <c r="P987" s="154">
        <f>O987*H987</f>
        <v>0</v>
      </c>
      <c r="Q987" s="154">
        <v>0.00339</v>
      </c>
      <c r="R987" s="154">
        <f>Q987*H987</f>
        <v>0.21068849999999997</v>
      </c>
      <c r="S987" s="154">
        <v>0</v>
      </c>
      <c r="T987" s="155">
        <f>S987*H987</f>
        <v>0</v>
      </c>
      <c r="U987" s="34"/>
      <c r="V987" s="34"/>
      <c r="W987" s="34"/>
      <c r="X987" s="34"/>
      <c r="Y987" s="34"/>
      <c r="Z987" s="34"/>
      <c r="AA987" s="34"/>
      <c r="AB987" s="34"/>
      <c r="AC987" s="34"/>
      <c r="AD987" s="34"/>
      <c r="AE987" s="34"/>
      <c r="AR987" s="156" t="s">
        <v>93</v>
      </c>
      <c r="AT987" s="156" t="s">
        <v>157</v>
      </c>
      <c r="AU987" s="156" t="s">
        <v>90</v>
      </c>
      <c r="AY987" s="19" t="s">
        <v>154</v>
      </c>
      <c r="BE987" s="157">
        <f>IF(N987="základní",J987,0)</f>
        <v>0</v>
      </c>
      <c r="BF987" s="157">
        <f>IF(N987="snížená",J987,0)</f>
        <v>0</v>
      </c>
      <c r="BG987" s="157">
        <f>IF(N987="zákl. přenesená",J987,0)</f>
        <v>0</v>
      </c>
      <c r="BH987" s="157">
        <f>IF(N987="sníž. přenesená",J987,0)</f>
        <v>0</v>
      </c>
      <c r="BI987" s="157">
        <f>IF(N987="nulová",J987,0)</f>
        <v>0</v>
      </c>
      <c r="BJ987" s="19" t="s">
        <v>15</v>
      </c>
      <c r="BK987" s="157">
        <f>ROUND(I987*H987,2)</f>
        <v>0</v>
      </c>
      <c r="BL987" s="19" t="s">
        <v>93</v>
      </c>
      <c r="BM987" s="156" t="s">
        <v>1450</v>
      </c>
    </row>
    <row r="988" spans="1:47" s="2" customFormat="1" ht="10.2">
      <c r="A988" s="34"/>
      <c r="B988" s="35"/>
      <c r="C988" s="34"/>
      <c r="D988" s="158" t="s">
        <v>163</v>
      </c>
      <c r="E988" s="34"/>
      <c r="F988" s="159" t="s">
        <v>1451</v>
      </c>
      <c r="G988" s="34"/>
      <c r="H988" s="34"/>
      <c r="I988" s="160"/>
      <c r="J988" s="34"/>
      <c r="K988" s="34"/>
      <c r="L988" s="35"/>
      <c r="M988" s="161"/>
      <c r="N988" s="162"/>
      <c r="O988" s="55"/>
      <c r="P988" s="55"/>
      <c r="Q988" s="55"/>
      <c r="R988" s="55"/>
      <c r="S988" s="55"/>
      <c r="T988" s="56"/>
      <c r="U988" s="34"/>
      <c r="V988" s="34"/>
      <c r="W988" s="34"/>
      <c r="X988" s="34"/>
      <c r="Y988" s="34"/>
      <c r="Z988" s="34"/>
      <c r="AA988" s="34"/>
      <c r="AB988" s="34"/>
      <c r="AC988" s="34"/>
      <c r="AD988" s="34"/>
      <c r="AE988" s="34"/>
      <c r="AT988" s="19" t="s">
        <v>163</v>
      </c>
      <c r="AU988" s="19" t="s">
        <v>90</v>
      </c>
    </row>
    <row r="989" spans="2:51" s="13" customFormat="1" ht="10.2">
      <c r="B989" s="163"/>
      <c r="D989" s="164" t="s">
        <v>170</v>
      </c>
      <c r="E989" s="165" t="s">
        <v>3</v>
      </c>
      <c r="F989" s="166" t="s">
        <v>209</v>
      </c>
      <c r="H989" s="165" t="s">
        <v>3</v>
      </c>
      <c r="I989" s="167"/>
      <c r="L989" s="163"/>
      <c r="M989" s="168"/>
      <c r="N989" s="169"/>
      <c r="O989" s="169"/>
      <c r="P989" s="169"/>
      <c r="Q989" s="169"/>
      <c r="R989" s="169"/>
      <c r="S989" s="169"/>
      <c r="T989" s="170"/>
      <c r="AT989" s="165" t="s">
        <v>170</v>
      </c>
      <c r="AU989" s="165" t="s">
        <v>90</v>
      </c>
      <c r="AV989" s="13" t="s">
        <v>15</v>
      </c>
      <c r="AW989" s="13" t="s">
        <v>33</v>
      </c>
      <c r="AX989" s="13" t="s">
        <v>72</v>
      </c>
      <c r="AY989" s="165" t="s">
        <v>154</v>
      </c>
    </row>
    <row r="990" spans="2:51" s="14" customFormat="1" ht="10.2">
      <c r="B990" s="171"/>
      <c r="D990" s="164" t="s">
        <v>170</v>
      </c>
      <c r="E990" s="172" t="s">
        <v>3</v>
      </c>
      <c r="F990" s="173" t="s">
        <v>1452</v>
      </c>
      <c r="H990" s="174">
        <v>20.15</v>
      </c>
      <c r="I990" s="175"/>
      <c r="L990" s="171"/>
      <c r="M990" s="176"/>
      <c r="N990" s="177"/>
      <c r="O990" s="177"/>
      <c r="P990" s="177"/>
      <c r="Q990" s="177"/>
      <c r="R990" s="177"/>
      <c r="S990" s="177"/>
      <c r="T990" s="178"/>
      <c r="AT990" s="172" t="s">
        <v>170</v>
      </c>
      <c r="AU990" s="172" t="s">
        <v>90</v>
      </c>
      <c r="AV990" s="14" t="s">
        <v>80</v>
      </c>
      <c r="AW990" s="14" t="s">
        <v>33</v>
      </c>
      <c r="AX990" s="14" t="s">
        <v>72</v>
      </c>
      <c r="AY990" s="172" t="s">
        <v>154</v>
      </c>
    </row>
    <row r="991" spans="2:51" s="13" customFormat="1" ht="10.2">
      <c r="B991" s="163"/>
      <c r="D991" s="164" t="s">
        <v>170</v>
      </c>
      <c r="E991" s="165" t="s">
        <v>3</v>
      </c>
      <c r="F991" s="166" t="s">
        <v>216</v>
      </c>
      <c r="H991" s="165" t="s">
        <v>3</v>
      </c>
      <c r="I991" s="167"/>
      <c r="L991" s="163"/>
      <c r="M991" s="168"/>
      <c r="N991" s="169"/>
      <c r="O991" s="169"/>
      <c r="P991" s="169"/>
      <c r="Q991" s="169"/>
      <c r="R991" s="169"/>
      <c r="S991" s="169"/>
      <c r="T991" s="170"/>
      <c r="AT991" s="165" t="s">
        <v>170</v>
      </c>
      <c r="AU991" s="165" t="s">
        <v>90</v>
      </c>
      <c r="AV991" s="13" t="s">
        <v>15</v>
      </c>
      <c r="AW991" s="13" t="s">
        <v>33</v>
      </c>
      <c r="AX991" s="13" t="s">
        <v>72</v>
      </c>
      <c r="AY991" s="165" t="s">
        <v>154</v>
      </c>
    </row>
    <row r="992" spans="2:51" s="14" customFormat="1" ht="10.2">
      <c r="B992" s="171"/>
      <c r="D992" s="164" t="s">
        <v>170</v>
      </c>
      <c r="E992" s="172" t="s">
        <v>3</v>
      </c>
      <c r="F992" s="173" t="s">
        <v>1453</v>
      </c>
      <c r="H992" s="174">
        <v>42</v>
      </c>
      <c r="I992" s="175"/>
      <c r="L992" s="171"/>
      <c r="M992" s="176"/>
      <c r="N992" s="177"/>
      <c r="O992" s="177"/>
      <c r="P992" s="177"/>
      <c r="Q992" s="177"/>
      <c r="R992" s="177"/>
      <c r="S992" s="177"/>
      <c r="T992" s="178"/>
      <c r="AT992" s="172" t="s">
        <v>170</v>
      </c>
      <c r="AU992" s="172" t="s">
        <v>90</v>
      </c>
      <c r="AV992" s="14" t="s">
        <v>80</v>
      </c>
      <c r="AW992" s="14" t="s">
        <v>33</v>
      </c>
      <c r="AX992" s="14" t="s">
        <v>72</v>
      </c>
      <c r="AY992" s="172" t="s">
        <v>154</v>
      </c>
    </row>
    <row r="993" spans="2:51" s="15" customFormat="1" ht="10.2">
      <c r="B993" s="179"/>
      <c r="D993" s="164" t="s">
        <v>170</v>
      </c>
      <c r="E993" s="180" t="s">
        <v>3</v>
      </c>
      <c r="F993" s="181" t="s">
        <v>175</v>
      </c>
      <c r="H993" s="182">
        <v>62.15</v>
      </c>
      <c r="I993" s="183"/>
      <c r="L993" s="179"/>
      <c r="M993" s="184"/>
      <c r="N993" s="185"/>
      <c r="O993" s="185"/>
      <c r="P993" s="185"/>
      <c r="Q993" s="185"/>
      <c r="R993" s="185"/>
      <c r="S993" s="185"/>
      <c r="T993" s="186"/>
      <c r="AT993" s="180" t="s">
        <v>170</v>
      </c>
      <c r="AU993" s="180" t="s">
        <v>90</v>
      </c>
      <c r="AV993" s="15" t="s">
        <v>93</v>
      </c>
      <c r="AW993" s="15" t="s">
        <v>33</v>
      </c>
      <c r="AX993" s="15" t="s">
        <v>15</v>
      </c>
      <c r="AY993" s="180" t="s">
        <v>154</v>
      </c>
    </row>
    <row r="994" spans="1:65" s="2" customFormat="1" ht="24.15" customHeight="1">
      <c r="A994" s="34"/>
      <c r="B994" s="144"/>
      <c r="C994" s="192" t="s">
        <v>1454</v>
      </c>
      <c r="D994" s="192" t="s">
        <v>402</v>
      </c>
      <c r="E994" s="193" t="s">
        <v>1455</v>
      </c>
      <c r="F994" s="194" t="s">
        <v>1456</v>
      </c>
      <c r="G994" s="195" t="s">
        <v>160</v>
      </c>
      <c r="H994" s="196">
        <v>17.092</v>
      </c>
      <c r="I994" s="197"/>
      <c r="J994" s="198">
        <f>ROUND(I994*H994,2)</f>
        <v>0</v>
      </c>
      <c r="K994" s="194" t="s">
        <v>161</v>
      </c>
      <c r="L994" s="199"/>
      <c r="M994" s="200" t="s">
        <v>3</v>
      </c>
      <c r="N994" s="201" t="s">
        <v>43</v>
      </c>
      <c r="O994" s="55"/>
      <c r="P994" s="154">
        <f>O994*H994</f>
        <v>0</v>
      </c>
      <c r="Q994" s="154">
        <v>0.0009</v>
      </c>
      <c r="R994" s="154">
        <f>Q994*H994</f>
        <v>0.015382799999999999</v>
      </c>
      <c r="S994" s="154">
        <v>0</v>
      </c>
      <c r="T994" s="155">
        <f>S994*H994</f>
        <v>0</v>
      </c>
      <c r="U994" s="34"/>
      <c r="V994" s="34"/>
      <c r="W994" s="34"/>
      <c r="X994" s="34"/>
      <c r="Y994" s="34"/>
      <c r="Z994" s="34"/>
      <c r="AA994" s="34"/>
      <c r="AB994" s="34"/>
      <c r="AC994" s="34"/>
      <c r="AD994" s="34"/>
      <c r="AE994" s="34"/>
      <c r="AR994" s="156" t="s">
        <v>113</v>
      </c>
      <c r="AT994" s="156" t="s">
        <v>402</v>
      </c>
      <c r="AU994" s="156" t="s">
        <v>90</v>
      </c>
      <c r="AY994" s="19" t="s">
        <v>154</v>
      </c>
      <c r="BE994" s="157">
        <f>IF(N994="základní",J994,0)</f>
        <v>0</v>
      </c>
      <c r="BF994" s="157">
        <f>IF(N994="snížená",J994,0)</f>
        <v>0</v>
      </c>
      <c r="BG994" s="157">
        <f>IF(N994="zákl. přenesená",J994,0)</f>
        <v>0</v>
      </c>
      <c r="BH994" s="157">
        <f>IF(N994="sníž. přenesená",J994,0)</f>
        <v>0</v>
      </c>
      <c r="BI994" s="157">
        <f>IF(N994="nulová",J994,0)</f>
        <v>0</v>
      </c>
      <c r="BJ994" s="19" t="s">
        <v>15</v>
      </c>
      <c r="BK994" s="157">
        <f>ROUND(I994*H994,2)</f>
        <v>0</v>
      </c>
      <c r="BL994" s="19" t="s">
        <v>93</v>
      </c>
      <c r="BM994" s="156" t="s">
        <v>1457</v>
      </c>
    </row>
    <row r="995" spans="2:51" s="14" customFormat="1" ht="10.2">
      <c r="B995" s="171"/>
      <c r="D995" s="164" t="s">
        <v>170</v>
      </c>
      <c r="E995" s="172" t="s">
        <v>3</v>
      </c>
      <c r="F995" s="173" t="s">
        <v>1458</v>
      </c>
      <c r="H995" s="174">
        <v>15.538</v>
      </c>
      <c r="I995" s="175"/>
      <c r="L995" s="171"/>
      <c r="M995" s="176"/>
      <c r="N995" s="177"/>
      <c r="O995" s="177"/>
      <c r="P995" s="177"/>
      <c r="Q995" s="177"/>
      <c r="R995" s="177"/>
      <c r="S995" s="177"/>
      <c r="T995" s="178"/>
      <c r="AT995" s="172" t="s">
        <v>170</v>
      </c>
      <c r="AU995" s="172" t="s">
        <v>90</v>
      </c>
      <c r="AV995" s="14" t="s">
        <v>80</v>
      </c>
      <c r="AW995" s="14" t="s">
        <v>33</v>
      </c>
      <c r="AX995" s="14" t="s">
        <v>15</v>
      </c>
      <c r="AY995" s="172" t="s">
        <v>154</v>
      </c>
    </row>
    <row r="996" spans="2:51" s="14" customFormat="1" ht="10.2">
      <c r="B996" s="171"/>
      <c r="D996" s="164" t="s">
        <v>170</v>
      </c>
      <c r="F996" s="173" t="s">
        <v>1459</v>
      </c>
      <c r="H996" s="174">
        <v>17.092</v>
      </c>
      <c r="I996" s="175"/>
      <c r="L996" s="171"/>
      <c r="M996" s="176"/>
      <c r="N996" s="177"/>
      <c r="O996" s="177"/>
      <c r="P996" s="177"/>
      <c r="Q996" s="177"/>
      <c r="R996" s="177"/>
      <c r="S996" s="177"/>
      <c r="T996" s="178"/>
      <c r="AT996" s="172" t="s">
        <v>170</v>
      </c>
      <c r="AU996" s="172" t="s">
        <v>90</v>
      </c>
      <c r="AV996" s="14" t="s">
        <v>80</v>
      </c>
      <c r="AW996" s="14" t="s">
        <v>4</v>
      </c>
      <c r="AX996" s="14" t="s">
        <v>15</v>
      </c>
      <c r="AY996" s="172" t="s">
        <v>154</v>
      </c>
    </row>
    <row r="997" spans="1:65" s="2" customFormat="1" ht="66.75" customHeight="1">
      <c r="A997" s="34"/>
      <c r="B997" s="144"/>
      <c r="C997" s="145" t="s">
        <v>1460</v>
      </c>
      <c r="D997" s="145" t="s">
        <v>157</v>
      </c>
      <c r="E997" s="146" t="s">
        <v>1461</v>
      </c>
      <c r="F997" s="355" t="s">
        <v>1462</v>
      </c>
      <c r="G997" s="148" t="s">
        <v>183</v>
      </c>
      <c r="H997" s="149">
        <v>159.67</v>
      </c>
      <c r="I997" s="150"/>
      <c r="J997" s="151">
        <f>ROUND(I997*H997,2)</f>
        <v>0</v>
      </c>
      <c r="K997" s="147" t="s">
        <v>161</v>
      </c>
      <c r="L997" s="35"/>
      <c r="M997" s="152" t="s">
        <v>3</v>
      </c>
      <c r="N997" s="153" t="s">
        <v>43</v>
      </c>
      <c r="O997" s="55"/>
      <c r="P997" s="154">
        <f>O997*H997</f>
        <v>0</v>
      </c>
      <c r="Q997" s="154">
        <v>0.00339</v>
      </c>
      <c r="R997" s="154">
        <f>Q997*H997</f>
        <v>0.5412813</v>
      </c>
      <c r="S997" s="154">
        <v>0</v>
      </c>
      <c r="T997" s="155">
        <f>S997*H997</f>
        <v>0</v>
      </c>
      <c r="U997" s="34"/>
      <c r="V997" s="34"/>
      <c r="W997" s="34"/>
      <c r="X997" s="34"/>
      <c r="Y997" s="34"/>
      <c r="Z997" s="34"/>
      <c r="AA997" s="34"/>
      <c r="AB997" s="34"/>
      <c r="AC997" s="34"/>
      <c r="AD997" s="34"/>
      <c r="AE997" s="34"/>
      <c r="AR997" s="156" t="s">
        <v>93</v>
      </c>
      <c r="AT997" s="156" t="s">
        <v>157</v>
      </c>
      <c r="AU997" s="156" t="s">
        <v>90</v>
      </c>
      <c r="AY997" s="19" t="s">
        <v>154</v>
      </c>
      <c r="BE997" s="157">
        <f>IF(N997="základní",J997,0)</f>
        <v>0</v>
      </c>
      <c r="BF997" s="157">
        <f>IF(N997="snížená",J997,0)</f>
        <v>0</v>
      </c>
      <c r="BG997" s="157">
        <f>IF(N997="zákl. přenesená",J997,0)</f>
        <v>0</v>
      </c>
      <c r="BH997" s="157">
        <f>IF(N997="sníž. přenesená",J997,0)</f>
        <v>0</v>
      </c>
      <c r="BI997" s="157">
        <f>IF(N997="nulová",J997,0)</f>
        <v>0</v>
      </c>
      <c r="BJ997" s="19" t="s">
        <v>15</v>
      </c>
      <c r="BK997" s="157">
        <f>ROUND(I997*H997,2)</f>
        <v>0</v>
      </c>
      <c r="BL997" s="19" t="s">
        <v>93</v>
      </c>
      <c r="BM997" s="156" t="s">
        <v>1463</v>
      </c>
    </row>
    <row r="998" spans="1:47" s="2" customFormat="1" ht="10.2">
      <c r="A998" s="34"/>
      <c r="B998" s="35"/>
      <c r="C998" s="34"/>
      <c r="D998" s="158" t="s">
        <v>163</v>
      </c>
      <c r="E998" s="34"/>
      <c r="F998" s="159" t="s">
        <v>1464</v>
      </c>
      <c r="G998" s="34"/>
      <c r="H998" s="34"/>
      <c r="I998" s="160"/>
      <c r="J998" s="34"/>
      <c r="K998" s="34"/>
      <c r="L998" s="35"/>
      <c r="M998" s="161"/>
      <c r="N998" s="162"/>
      <c r="O998" s="55"/>
      <c r="P998" s="55"/>
      <c r="Q998" s="55"/>
      <c r="R998" s="55"/>
      <c r="S998" s="55"/>
      <c r="T998" s="56"/>
      <c r="U998" s="34"/>
      <c r="V998" s="34"/>
      <c r="W998" s="34"/>
      <c r="X998" s="34"/>
      <c r="Y998" s="34"/>
      <c r="Z998" s="34"/>
      <c r="AA998" s="34"/>
      <c r="AB998" s="34"/>
      <c r="AC998" s="34"/>
      <c r="AD998" s="34"/>
      <c r="AE998" s="34"/>
      <c r="AT998" s="19" t="s">
        <v>163</v>
      </c>
      <c r="AU998" s="19" t="s">
        <v>90</v>
      </c>
    </row>
    <row r="999" spans="2:51" s="13" customFormat="1" ht="10.2">
      <c r="B999" s="163"/>
      <c r="D999" s="164" t="s">
        <v>170</v>
      </c>
      <c r="E999" s="165" t="s">
        <v>3</v>
      </c>
      <c r="F999" s="166" t="s">
        <v>1319</v>
      </c>
      <c r="H999" s="165" t="s">
        <v>3</v>
      </c>
      <c r="I999" s="167"/>
      <c r="L999" s="163"/>
      <c r="M999" s="168"/>
      <c r="N999" s="169"/>
      <c r="O999" s="169"/>
      <c r="P999" s="169"/>
      <c r="Q999" s="169"/>
      <c r="R999" s="169"/>
      <c r="S999" s="169"/>
      <c r="T999" s="170"/>
      <c r="AT999" s="165" t="s">
        <v>170</v>
      </c>
      <c r="AU999" s="165" t="s">
        <v>90</v>
      </c>
      <c r="AV999" s="13" t="s">
        <v>15</v>
      </c>
      <c r="AW999" s="13" t="s">
        <v>33</v>
      </c>
      <c r="AX999" s="13" t="s">
        <v>72</v>
      </c>
      <c r="AY999" s="165" t="s">
        <v>154</v>
      </c>
    </row>
    <row r="1000" spans="2:51" s="14" customFormat="1" ht="10.2">
      <c r="B1000" s="171"/>
      <c r="D1000" s="164" t="s">
        <v>170</v>
      </c>
      <c r="E1000" s="172" t="s">
        <v>3</v>
      </c>
      <c r="F1000" s="173" t="s">
        <v>1465</v>
      </c>
      <c r="H1000" s="174">
        <v>159.67</v>
      </c>
      <c r="I1000" s="175"/>
      <c r="L1000" s="171"/>
      <c r="M1000" s="176"/>
      <c r="N1000" s="177"/>
      <c r="O1000" s="177"/>
      <c r="P1000" s="177"/>
      <c r="Q1000" s="177"/>
      <c r="R1000" s="177"/>
      <c r="S1000" s="177"/>
      <c r="T1000" s="178"/>
      <c r="AT1000" s="172" t="s">
        <v>170</v>
      </c>
      <c r="AU1000" s="172" t="s">
        <v>90</v>
      </c>
      <c r="AV1000" s="14" t="s">
        <v>80</v>
      </c>
      <c r="AW1000" s="14" t="s">
        <v>33</v>
      </c>
      <c r="AX1000" s="14" t="s">
        <v>15</v>
      </c>
      <c r="AY1000" s="172" t="s">
        <v>154</v>
      </c>
    </row>
    <row r="1001" spans="1:65" s="2" customFormat="1" ht="24.15" customHeight="1">
      <c r="A1001" s="34"/>
      <c r="B1001" s="144"/>
      <c r="C1001" s="192" t="s">
        <v>1466</v>
      </c>
      <c r="D1001" s="192" t="s">
        <v>402</v>
      </c>
      <c r="E1001" s="193" t="s">
        <v>1467</v>
      </c>
      <c r="F1001" s="356" t="s">
        <v>1468</v>
      </c>
      <c r="G1001" s="195" t="s">
        <v>160</v>
      </c>
      <c r="H1001" s="196">
        <v>43.91</v>
      </c>
      <c r="I1001" s="197"/>
      <c r="J1001" s="198">
        <f>ROUND(I1001*H1001,2)</f>
        <v>0</v>
      </c>
      <c r="K1001" s="194" t="s">
        <v>161</v>
      </c>
      <c r="L1001" s="199"/>
      <c r="M1001" s="200" t="s">
        <v>3</v>
      </c>
      <c r="N1001" s="201" t="s">
        <v>43</v>
      </c>
      <c r="O1001" s="55"/>
      <c r="P1001" s="154">
        <f>O1001*H1001</f>
        <v>0</v>
      </c>
      <c r="Q1001" s="154">
        <v>0.006</v>
      </c>
      <c r="R1001" s="154">
        <f>Q1001*H1001</f>
        <v>0.26345999999999997</v>
      </c>
      <c r="S1001" s="154">
        <v>0</v>
      </c>
      <c r="T1001" s="155">
        <f>S1001*H1001</f>
        <v>0</v>
      </c>
      <c r="U1001" s="34"/>
      <c r="V1001" s="34"/>
      <c r="W1001" s="34"/>
      <c r="X1001" s="34"/>
      <c r="Y1001" s="34"/>
      <c r="Z1001" s="34"/>
      <c r="AA1001" s="34"/>
      <c r="AB1001" s="34"/>
      <c r="AC1001" s="34"/>
      <c r="AD1001" s="34"/>
      <c r="AE1001" s="34"/>
      <c r="AR1001" s="156" t="s">
        <v>113</v>
      </c>
      <c r="AT1001" s="156" t="s">
        <v>402</v>
      </c>
      <c r="AU1001" s="156" t="s">
        <v>90</v>
      </c>
      <c r="AY1001" s="19" t="s">
        <v>154</v>
      </c>
      <c r="BE1001" s="157">
        <f>IF(N1001="základní",J1001,0)</f>
        <v>0</v>
      </c>
      <c r="BF1001" s="157">
        <f>IF(N1001="snížená",J1001,0)</f>
        <v>0</v>
      </c>
      <c r="BG1001" s="157">
        <f>IF(N1001="zákl. přenesená",J1001,0)</f>
        <v>0</v>
      </c>
      <c r="BH1001" s="157">
        <f>IF(N1001="sníž. přenesená",J1001,0)</f>
        <v>0</v>
      </c>
      <c r="BI1001" s="157">
        <f>IF(N1001="nulová",J1001,0)</f>
        <v>0</v>
      </c>
      <c r="BJ1001" s="19" t="s">
        <v>15</v>
      </c>
      <c r="BK1001" s="157">
        <f>ROUND(I1001*H1001,2)</f>
        <v>0</v>
      </c>
      <c r="BL1001" s="19" t="s">
        <v>93</v>
      </c>
      <c r="BM1001" s="156" t="s">
        <v>1469</v>
      </c>
    </row>
    <row r="1002" spans="2:51" s="14" customFormat="1" ht="10.2">
      <c r="B1002" s="171"/>
      <c r="D1002" s="164" t="s">
        <v>170</v>
      </c>
      <c r="E1002" s="172" t="s">
        <v>3</v>
      </c>
      <c r="F1002" s="173" t="s">
        <v>1470</v>
      </c>
      <c r="H1002" s="174">
        <v>39.918</v>
      </c>
      <c r="I1002" s="175"/>
      <c r="L1002" s="171"/>
      <c r="M1002" s="176"/>
      <c r="N1002" s="177"/>
      <c r="O1002" s="177"/>
      <c r="P1002" s="177"/>
      <c r="Q1002" s="177"/>
      <c r="R1002" s="177"/>
      <c r="S1002" s="177"/>
      <c r="T1002" s="178"/>
      <c r="AT1002" s="172" t="s">
        <v>170</v>
      </c>
      <c r="AU1002" s="172" t="s">
        <v>90</v>
      </c>
      <c r="AV1002" s="14" t="s">
        <v>80</v>
      </c>
      <c r="AW1002" s="14" t="s">
        <v>33</v>
      </c>
      <c r="AX1002" s="14" t="s">
        <v>15</v>
      </c>
      <c r="AY1002" s="172" t="s">
        <v>154</v>
      </c>
    </row>
    <row r="1003" spans="2:51" s="14" customFormat="1" ht="10.2">
      <c r="B1003" s="171"/>
      <c r="D1003" s="164" t="s">
        <v>170</v>
      </c>
      <c r="F1003" s="173" t="s">
        <v>1471</v>
      </c>
      <c r="H1003" s="174">
        <v>43.91</v>
      </c>
      <c r="I1003" s="175"/>
      <c r="L1003" s="171"/>
      <c r="M1003" s="176"/>
      <c r="N1003" s="177"/>
      <c r="O1003" s="177"/>
      <c r="P1003" s="177"/>
      <c r="Q1003" s="177"/>
      <c r="R1003" s="177"/>
      <c r="S1003" s="177"/>
      <c r="T1003" s="178"/>
      <c r="AT1003" s="172" t="s">
        <v>170</v>
      </c>
      <c r="AU1003" s="172" t="s">
        <v>90</v>
      </c>
      <c r="AV1003" s="14" t="s">
        <v>80</v>
      </c>
      <c r="AW1003" s="14" t="s">
        <v>4</v>
      </c>
      <c r="AX1003" s="14" t="s">
        <v>15</v>
      </c>
      <c r="AY1003" s="172" t="s">
        <v>154</v>
      </c>
    </row>
    <row r="1004" spans="1:65" s="2" customFormat="1" ht="37.8" customHeight="1">
      <c r="A1004" s="34"/>
      <c r="B1004" s="144"/>
      <c r="C1004" s="145" t="s">
        <v>1472</v>
      </c>
      <c r="D1004" s="145" t="s">
        <v>157</v>
      </c>
      <c r="E1004" s="146" t="s">
        <v>1473</v>
      </c>
      <c r="F1004" s="147" t="s">
        <v>1474</v>
      </c>
      <c r="G1004" s="148" t="s">
        <v>160</v>
      </c>
      <c r="H1004" s="149">
        <v>18.338</v>
      </c>
      <c r="I1004" s="150"/>
      <c r="J1004" s="151">
        <f>ROUND(I1004*H1004,2)</f>
        <v>0</v>
      </c>
      <c r="K1004" s="147" t="s">
        <v>161</v>
      </c>
      <c r="L1004" s="35"/>
      <c r="M1004" s="152" t="s">
        <v>3</v>
      </c>
      <c r="N1004" s="153" t="s">
        <v>43</v>
      </c>
      <c r="O1004" s="55"/>
      <c r="P1004" s="154">
        <f>O1004*H1004</f>
        <v>0</v>
      </c>
      <c r="Q1004" s="154">
        <v>0.00438</v>
      </c>
      <c r="R1004" s="154">
        <f>Q1004*H1004</f>
        <v>0.08032044</v>
      </c>
      <c r="S1004" s="154">
        <v>0</v>
      </c>
      <c r="T1004" s="155">
        <f>S1004*H1004</f>
        <v>0</v>
      </c>
      <c r="U1004" s="34"/>
      <c r="V1004" s="34"/>
      <c r="W1004" s="34"/>
      <c r="X1004" s="34"/>
      <c r="Y1004" s="34"/>
      <c r="Z1004" s="34"/>
      <c r="AA1004" s="34"/>
      <c r="AB1004" s="34"/>
      <c r="AC1004" s="34"/>
      <c r="AD1004" s="34"/>
      <c r="AE1004" s="34"/>
      <c r="AR1004" s="156" t="s">
        <v>93</v>
      </c>
      <c r="AT1004" s="156" t="s">
        <v>157</v>
      </c>
      <c r="AU1004" s="156" t="s">
        <v>90</v>
      </c>
      <c r="AY1004" s="19" t="s">
        <v>154</v>
      </c>
      <c r="BE1004" s="157">
        <f>IF(N1004="základní",J1004,0)</f>
        <v>0</v>
      </c>
      <c r="BF1004" s="157">
        <f>IF(N1004="snížená",J1004,0)</f>
        <v>0</v>
      </c>
      <c r="BG1004" s="157">
        <f>IF(N1004="zákl. přenesená",J1004,0)</f>
        <v>0</v>
      </c>
      <c r="BH1004" s="157">
        <f>IF(N1004="sníž. přenesená",J1004,0)</f>
        <v>0</v>
      </c>
      <c r="BI1004" s="157">
        <f>IF(N1004="nulová",J1004,0)</f>
        <v>0</v>
      </c>
      <c r="BJ1004" s="19" t="s">
        <v>15</v>
      </c>
      <c r="BK1004" s="157">
        <f>ROUND(I1004*H1004,2)</f>
        <v>0</v>
      </c>
      <c r="BL1004" s="19" t="s">
        <v>93</v>
      </c>
      <c r="BM1004" s="156" t="s">
        <v>1475</v>
      </c>
    </row>
    <row r="1005" spans="1:47" s="2" customFormat="1" ht="10.2">
      <c r="A1005" s="34"/>
      <c r="B1005" s="35"/>
      <c r="C1005" s="34"/>
      <c r="D1005" s="158" t="s">
        <v>163</v>
      </c>
      <c r="E1005" s="34"/>
      <c r="F1005" s="159" t="s">
        <v>1476</v>
      </c>
      <c r="G1005" s="34"/>
      <c r="H1005" s="34"/>
      <c r="I1005" s="160"/>
      <c r="J1005" s="34"/>
      <c r="K1005" s="34"/>
      <c r="L1005" s="35"/>
      <c r="M1005" s="161"/>
      <c r="N1005" s="162"/>
      <c r="O1005" s="55"/>
      <c r="P1005" s="55"/>
      <c r="Q1005" s="55"/>
      <c r="R1005" s="55"/>
      <c r="S1005" s="55"/>
      <c r="T1005" s="56"/>
      <c r="U1005" s="34"/>
      <c r="V1005" s="34"/>
      <c r="W1005" s="34"/>
      <c r="X1005" s="34"/>
      <c r="Y1005" s="34"/>
      <c r="Z1005" s="34"/>
      <c r="AA1005" s="34"/>
      <c r="AB1005" s="34"/>
      <c r="AC1005" s="34"/>
      <c r="AD1005" s="34"/>
      <c r="AE1005" s="34"/>
      <c r="AT1005" s="19" t="s">
        <v>163</v>
      </c>
      <c r="AU1005" s="19" t="s">
        <v>90</v>
      </c>
    </row>
    <row r="1006" spans="2:51" s="13" customFormat="1" ht="10.2">
      <c r="B1006" s="163"/>
      <c r="D1006" s="164" t="s">
        <v>170</v>
      </c>
      <c r="E1006" s="165" t="s">
        <v>3</v>
      </c>
      <c r="F1006" s="166" t="s">
        <v>632</v>
      </c>
      <c r="H1006" s="165" t="s">
        <v>3</v>
      </c>
      <c r="I1006" s="167"/>
      <c r="L1006" s="163"/>
      <c r="M1006" s="168"/>
      <c r="N1006" s="169"/>
      <c r="O1006" s="169"/>
      <c r="P1006" s="169"/>
      <c r="Q1006" s="169"/>
      <c r="R1006" s="169"/>
      <c r="S1006" s="169"/>
      <c r="T1006" s="170"/>
      <c r="AT1006" s="165" t="s">
        <v>170</v>
      </c>
      <c r="AU1006" s="165" t="s">
        <v>90</v>
      </c>
      <c r="AV1006" s="13" t="s">
        <v>15</v>
      </c>
      <c r="AW1006" s="13" t="s">
        <v>33</v>
      </c>
      <c r="AX1006" s="13" t="s">
        <v>72</v>
      </c>
      <c r="AY1006" s="165" t="s">
        <v>154</v>
      </c>
    </row>
    <row r="1007" spans="2:51" s="14" customFormat="1" ht="10.2">
      <c r="B1007" s="171"/>
      <c r="D1007" s="164" t="s">
        <v>170</v>
      </c>
      <c r="E1007" s="172" t="s">
        <v>3</v>
      </c>
      <c r="F1007" s="173" t="s">
        <v>1394</v>
      </c>
      <c r="H1007" s="174">
        <v>18.338</v>
      </c>
      <c r="I1007" s="175"/>
      <c r="L1007" s="171"/>
      <c r="M1007" s="176"/>
      <c r="N1007" s="177"/>
      <c r="O1007" s="177"/>
      <c r="P1007" s="177"/>
      <c r="Q1007" s="177"/>
      <c r="R1007" s="177"/>
      <c r="S1007" s="177"/>
      <c r="T1007" s="178"/>
      <c r="AT1007" s="172" t="s">
        <v>170</v>
      </c>
      <c r="AU1007" s="172" t="s">
        <v>90</v>
      </c>
      <c r="AV1007" s="14" t="s">
        <v>80</v>
      </c>
      <c r="AW1007" s="14" t="s">
        <v>33</v>
      </c>
      <c r="AX1007" s="14" t="s">
        <v>15</v>
      </c>
      <c r="AY1007" s="172" t="s">
        <v>154</v>
      </c>
    </row>
    <row r="1008" spans="1:65" s="2" customFormat="1" ht="37.8" customHeight="1">
      <c r="A1008" s="34"/>
      <c r="B1008" s="144"/>
      <c r="C1008" s="145" t="s">
        <v>1477</v>
      </c>
      <c r="D1008" s="145" t="s">
        <v>157</v>
      </c>
      <c r="E1008" s="146" t="s">
        <v>1478</v>
      </c>
      <c r="F1008" s="147" t="s">
        <v>1479</v>
      </c>
      <c r="G1008" s="148" t="s">
        <v>160</v>
      </c>
      <c r="H1008" s="149">
        <v>18.338</v>
      </c>
      <c r="I1008" s="150"/>
      <c r="J1008" s="151">
        <f>ROUND(I1008*H1008,2)</f>
        <v>0</v>
      </c>
      <c r="K1008" s="147" t="s">
        <v>161</v>
      </c>
      <c r="L1008" s="35"/>
      <c r="M1008" s="152" t="s">
        <v>3</v>
      </c>
      <c r="N1008" s="153" t="s">
        <v>43</v>
      </c>
      <c r="O1008" s="55"/>
      <c r="P1008" s="154">
        <f>O1008*H1008</f>
        <v>0</v>
      </c>
      <c r="Q1008" s="154">
        <v>0.02363</v>
      </c>
      <c r="R1008" s="154">
        <f>Q1008*H1008</f>
        <v>0.43332694000000005</v>
      </c>
      <c r="S1008" s="154">
        <v>0</v>
      </c>
      <c r="T1008" s="155">
        <f>S1008*H1008</f>
        <v>0</v>
      </c>
      <c r="U1008" s="34"/>
      <c r="V1008" s="34"/>
      <c r="W1008" s="34"/>
      <c r="X1008" s="34"/>
      <c r="Y1008" s="34"/>
      <c r="Z1008" s="34"/>
      <c r="AA1008" s="34"/>
      <c r="AB1008" s="34"/>
      <c r="AC1008" s="34"/>
      <c r="AD1008" s="34"/>
      <c r="AE1008" s="34"/>
      <c r="AR1008" s="156" t="s">
        <v>93</v>
      </c>
      <c r="AT1008" s="156" t="s">
        <v>157</v>
      </c>
      <c r="AU1008" s="156" t="s">
        <v>90</v>
      </c>
      <c r="AY1008" s="19" t="s">
        <v>154</v>
      </c>
      <c r="BE1008" s="157">
        <f>IF(N1008="základní",J1008,0)</f>
        <v>0</v>
      </c>
      <c r="BF1008" s="157">
        <f>IF(N1008="snížená",J1008,0)</f>
        <v>0</v>
      </c>
      <c r="BG1008" s="157">
        <f>IF(N1008="zákl. přenesená",J1008,0)</f>
        <v>0</v>
      </c>
      <c r="BH1008" s="157">
        <f>IF(N1008="sníž. přenesená",J1008,0)</f>
        <v>0</v>
      </c>
      <c r="BI1008" s="157">
        <f>IF(N1008="nulová",J1008,0)</f>
        <v>0</v>
      </c>
      <c r="BJ1008" s="19" t="s">
        <v>15</v>
      </c>
      <c r="BK1008" s="157">
        <f>ROUND(I1008*H1008,2)</f>
        <v>0</v>
      </c>
      <c r="BL1008" s="19" t="s">
        <v>93</v>
      </c>
      <c r="BM1008" s="156" t="s">
        <v>1480</v>
      </c>
    </row>
    <row r="1009" spans="1:47" s="2" customFormat="1" ht="10.2">
      <c r="A1009" s="34"/>
      <c r="B1009" s="35"/>
      <c r="C1009" s="34"/>
      <c r="D1009" s="158" t="s">
        <v>163</v>
      </c>
      <c r="E1009" s="34"/>
      <c r="F1009" s="159" t="s">
        <v>1481</v>
      </c>
      <c r="G1009" s="34"/>
      <c r="H1009" s="34"/>
      <c r="I1009" s="160"/>
      <c r="J1009" s="34"/>
      <c r="K1009" s="34"/>
      <c r="L1009" s="35"/>
      <c r="M1009" s="161"/>
      <c r="N1009" s="162"/>
      <c r="O1009" s="55"/>
      <c r="P1009" s="55"/>
      <c r="Q1009" s="55"/>
      <c r="R1009" s="55"/>
      <c r="S1009" s="55"/>
      <c r="T1009" s="56"/>
      <c r="U1009" s="34"/>
      <c r="V1009" s="34"/>
      <c r="W1009" s="34"/>
      <c r="X1009" s="34"/>
      <c r="Y1009" s="34"/>
      <c r="Z1009" s="34"/>
      <c r="AA1009" s="34"/>
      <c r="AB1009" s="34"/>
      <c r="AC1009" s="34"/>
      <c r="AD1009" s="34"/>
      <c r="AE1009" s="34"/>
      <c r="AT1009" s="19" t="s">
        <v>163</v>
      </c>
      <c r="AU1009" s="19" t="s">
        <v>90</v>
      </c>
    </row>
    <row r="1010" spans="2:51" s="13" customFormat="1" ht="10.2">
      <c r="B1010" s="163"/>
      <c r="D1010" s="164" t="s">
        <v>170</v>
      </c>
      <c r="E1010" s="165" t="s">
        <v>3</v>
      </c>
      <c r="F1010" s="166" t="s">
        <v>632</v>
      </c>
      <c r="H1010" s="165" t="s">
        <v>3</v>
      </c>
      <c r="I1010" s="167"/>
      <c r="L1010" s="163"/>
      <c r="M1010" s="168"/>
      <c r="N1010" s="169"/>
      <c r="O1010" s="169"/>
      <c r="P1010" s="169"/>
      <c r="Q1010" s="169"/>
      <c r="R1010" s="169"/>
      <c r="S1010" s="169"/>
      <c r="T1010" s="170"/>
      <c r="AT1010" s="165" t="s">
        <v>170</v>
      </c>
      <c r="AU1010" s="165" t="s">
        <v>90</v>
      </c>
      <c r="AV1010" s="13" t="s">
        <v>15</v>
      </c>
      <c r="AW1010" s="13" t="s">
        <v>33</v>
      </c>
      <c r="AX1010" s="13" t="s">
        <v>72</v>
      </c>
      <c r="AY1010" s="165" t="s">
        <v>154</v>
      </c>
    </row>
    <row r="1011" spans="2:51" s="14" customFormat="1" ht="10.2">
      <c r="B1011" s="171"/>
      <c r="D1011" s="164" t="s">
        <v>170</v>
      </c>
      <c r="E1011" s="172" t="s">
        <v>3</v>
      </c>
      <c r="F1011" s="173" t="s">
        <v>1394</v>
      </c>
      <c r="H1011" s="174">
        <v>18.338</v>
      </c>
      <c r="I1011" s="175"/>
      <c r="L1011" s="171"/>
      <c r="M1011" s="176"/>
      <c r="N1011" s="177"/>
      <c r="O1011" s="177"/>
      <c r="P1011" s="177"/>
      <c r="Q1011" s="177"/>
      <c r="R1011" s="177"/>
      <c r="S1011" s="177"/>
      <c r="T1011" s="178"/>
      <c r="AT1011" s="172" t="s">
        <v>170</v>
      </c>
      <c r="AU1011" s="172" t="s">
        <v>90</v>
      </c>
      <c r="AV1011" s="14" t="s">
        <v>80</v>
      </c>
      <c r="AW1011" s="14" t="s">
        <v>33</v>
      </c>
      <c r="AX1011" s="14" t="s">
        <v>15</v>
      </c>
      <c r="AY1011" s="172" t="s">
        <v>154</v>
      </c>
    </row>
    <row r="1012" spans="1:65" s="2" customFormat="1" ht="24.15" customHeight="1">
      <c r="A1012" s="34"/>
      <c r="B1012" s="144"/>
      <c r="C1012" s="145" t="s">
        <v>1482</v>
      </c>
      <c r="D1012" s="145" t="s">
        <v>157</v>
      </c>
      <c r="E1012" s="146" t="s">
        <v>1483</v>
      </c>
      <c r="F1012" s="355" t="s">
        <v>1484</v>
      </c>
      <c r="G1012" s="148" t="s">
        <v>160</v>
      </c>
      <c r="H1012" s="149">
        <v>560.211</v>
      </c>
      <c r="I1012" s="150"/>
      <c r="J1012" s="151">
        <f>ROUND(I1012*H1012,2)</f>
        <v>0</v>
      </c>
      <c r="K1012" s="147" t="s">
        <v>161</v>
      </c>
      <c r="L1012" s="35"/>
      <c r="M1012" s="152" t="s">
        <v>3</v>
      </c>
      <c r="N1012" s="153" t="s">
        <v>43</v>
      </c>
      <c r="O1012" s="55"/>
      <c r="P1012" s="154">
        <f>O1012*H1012</f>
        <v>0</v>
      </c>
      <c r="Q1012" s="154">
        <v>0.0003</v>
      </c>
      <c r="R1012" s="154">
        <f>Q1012*H1012</f>
        <v>0.1680633</v>
      </c>
      <c r="S1012" s="154">
        <v>0</v>
      </c>
      <c r="T1012" s="155">
        <f>S1012*H1012</f>
        <v>0</v>
      </c>
      <c r="U1012" s="34"/>
      <c r="V1012" s="34"/>
      <c r="W1012" s="34"/>
      <c r="X1012" s="34"/>
      <c r="Y1012" s="34"/>
      <c r="Z1012" s="34"/>
      <c r="AA1012" s="34"/>
      <c r="AB1012" s="34"/>
      <c r="AC1012" s="34"/>
      <c r="AD1012" s="34"/>
      <c r="AE1012" s="34"/>
      <c r="AR1012" s="156" t="s">
        <v>93</v>
      </c>
      <c r="AT1012" s="156" t="s">
        <v>157</v>
      </c>
      <c r="AU1012" s="156" t="s">
        <v>90</v>
      </c>
      <c r="AY1012" s="19" t="s">
        <v>154</v>
      </c>
      <c r="BE1012" s="157">
        <f>IF(N1012="základní",J1012,0)</f>
        <v>0</v>
      </c>
      <c r="BF1012" s="157">
        <f>IF(N1012="snížená",J1012,0)</f>
        <v>0</v>
      </c>
      <c r="BG1012" s="157">
        <f>IF(N1012="zákl. přenesená",J1012,0)</f>
        <v>0</v>
      </c>
      <c r="BH1012" s="157">
        <f>IF(N1012="sníž. přenesená",J1012,0)</f>
        <v>0</v>
      </c>
      <c r="BI1012" s="157">
        <f>IF(N1012="nulová",J1012,0)</f>
        <v>0</v>
      </c>
      <c r="BJ1012" s="19" t="s">
        <v>15</v>
      </c>
      <c r="BK1012" s="157">
        <f>ROUND(I1012*H1012,2)</f>
        <v>0</v>
      </c>
      <c r="BL1012" s="19" t="s">
        <v>93</v>
      </c>
      <c r="BM1012" s="156" t="s">
        <v>1485</v>
      </c>
    </row>
    <row r="1013" spans="1:47" s="2" customFormat="1" ht="10.2">
      <c r="A1013" s="34"/>
      <c r="B1013" s="35"/>
      <c r="C1013" s="34"/>
      <c r="D1013" s="158" t="s">
        <v>163</v>
      </c>
      <c r="E1013" s="34"/>
      <c r="F1013" s="159" t="s">
        <v>1486</v>
      </c>
      <c r="G1013" s="34"/>
      <c r="H1013" s="34"/>
      <c r="I1013" s="160"/>
      <c r="J1013" s="34"/>
      <c r="K1013" s="34"/>
      <c r="L1013" s="35"/>
      <c r="M1013" s="161"/>
      <c r="N1013" s="162"/>
      <c r="O1013" s="55"/>
      <c r="P1013" s="55"/>
      <c r="Q1013" s="55"/>
      <c r="R1013" s="55"/>
      <c r="S1013" s="55"/>
      <c r="T1013" s="56"/>
      <c r="U1013" s="34"/>
      <c r="V1013" s="34"/>
      <c r="W1013" s="34"/>
      <c r="X1013" s="34"/>
      <c r="Y1013" s="34"/>
      <c r="Z1013" s="34"/>
      <c r="AA1013" s="34"/>
      <c r="AB1013" s="34"/>
      <c r="AC1013" s="34"/>
      <c r="AD1013" s="34"/>
      <c r="AE1013" s="34"/>
      <c r="AT1013" s="19" t="s">
        <v>163</v>
      </c>
      <c r="AU1013" s="19" t="s">
        <v>90</v>
      </c>
    </row>
    <row r="1014" spans="2:51" s="13" customFormat="1" ht="10.2">
      <c r="B1014" s="163"/>
      <c r="D1014" s="164" t="s">
        <v>170</v>
      </c>
      <c r="E1014" s="165" t="s">
        <v>3</v>
      </c>
      <c r="F1014" s="166" t="s">
        <v>1392</v>
      </c>
      <c r="H1014" s="165" t="s">
        <v>3</v>
      </c>
      <c r="I1014" s="167"/>
      <c r="L1014" s="163"/>
      <c r="M1014" s="168"/>
      <c r="N1014" s="169"/>
      <c r="O1014" s="169"/>
      <c r="P1014" s="169"/>
      <c r="Q1014" s="169"/>
      <c r="R1014" s="169"/>
      <c r="S1014" s="169"/>
      <c r="T1014" s="170"/>
      <c r="AT1014" s="165" t="s">
        <v>170</v>
      </c>
      <c r="AU1014" s="165" t="s">
        <v>90</v>
      </c>
      <c r="AV1014" s="13" t="s">
        <v>15</v>
      </c>
      <c r="AW1014" s="13" t="s">
        <v>33</v>
      </c>
      <c r="AX1014" s="13" t="s">
        <v>72</v>
      </c>
      <c r="AY1014" s="165" t="s">
        <v>154</v>
      </c>
    </row>
    <row r="1015" spans="2:51" s="14" customFormat="1" ht="10.2">
      <c r="B1015" s="171"/>
      <c r="D1015" s="164" t="s">
        <v>170</v>
      </c>
      <c r="E1015" s="172" t="s">
        <v>3</v>
      </c>
      <c r="F1015" s="173" t="s">
        <v>1487</v>
      </c>
      <c r="H1015" s="174">
        <v>497.963</v>
      </c>
      <c r="I1015" s="175"/>
      <c r="L1015" s="171"/>
      <c r="M1015" s="176"/>
      <c r="N1015" s="177"/>
      <c r="O1015" s="177"/>
      <c r="P1015" s="177"/>
      <c r="Q1015" s="177"/>
      <c r="R1015" s="177"/>
      <c r="S1015" s="177"/>
      <c r="T1015" s="178"/>
      <c r="AT1015" s="172" t="s">
        <v>170</v>
      </c>
      <c r="AU1015" s="172" t="s">
        <v>90</v>
      </c>
      <c r="AV1015" s="14" t="s">
        <v>80</v>
      </c>
      <c r="AW1015" s="14" t="s">
        <v>33</v>
      </c>
      <c r="AX1015" s="14" t="s">
        <v>72</v>
      </c>
      <c r="AY1015" s="172" t="s">
        <v>154</v>
      </c>
    </row>
    <row r="1016" spans="2:51" s="13" customFormat="1" ht="10.2">
      <c r="B1016" s="163"/>
      <c r="D1016" s="164" t="s">
        <v>170</v>
      </c>
      <c r="E1016" s="165" t="s">
        <v>3</v>
      </c>
      <c r="F1016" s="166" t="s">
        <v>1488</v>
      </c>
      <c r="H1016" s="165" t="s">
        <v>3</v>
      </c>
      <c r="I1016" s="167"/>
      <c r="L1016" s="163"/>
      <c r="M1016" s="168"/>
      <c r="N1016" s="169"/>
      <c r="O1016" s="169"/>
      <c r="P1016" s="169"/>
      <c r="Q1016" s="169"/>
      <c r="R1016" s="169"/>
      <c r="S1016" s="169"/>
      <c r="T1016" s="170"/>
      <c r="AT1016" s="165" t="s">
        <v>170</v>
      </c>
      <c r="AU1016" s="165" t="s">
        <v>90</v>
      </c>
      <c r="AV1016" s="13" t="s">
        <v>15</v>
      </c>
      <c r="AW1016" s="13" t="s">
        <v>33</v>
      </c>
      <c r="AX1016" s="13" t="s">
        <v>72</v>
      </c>
      <c r="AY1016" s="165" t="s">
        <v>154</v>
      </c>
    </row>
    <row r="1017" spans="2:51" s="14" customFormat="1" ht="10.2">
      <c r="B1017" s="171"/>
      <c r="D1017" s="164" t="s">
        <v>170</v>
      </c>
      <c r="E1017" s="172" t="s">
        <v>3</v>
      </c>
      <c r="F1017" s="173" t="s">
        <v>1489</v>
      </c>
      <c r="H1017" s="174">
        <v>43.91</v>
      </c>
      <c r="I1017" s="175"/>
      <c r="L1017" s="171"/>
      <c r="M1017" s="176"/>
      <c r="N1017" s="177"/>
      <c r="O1017" s="177"/>
      <c r="P1017" s="177"/>
      <c r="Q1017" s="177"/>
      <c r="R1017" s="177"/>
      <c r="S1017" s="177"/>
      <c r="T1017" s="178"/>
      <c r="AT1017" s="172" t="s">
        <v>170</v>
      </c>
      <c r="AU1017" s="172" t="s">
        <v>90</v>
      </c>
      <c r="AV1017" s="14" t="s">
        <v>80</v>
      </c>
      <c r="AW1017" s="14" t="s">
        <v>33</v>
      </c>
      <c r="AX1017" s="14" t="s">
        <v>72</v>
      </c>
      <c r="AY1017" s="172" t="s">
        <v>154</v>
      </c>
    </row>
    <row r="1018" spans="2:51" s="13" customFormat="1" ht="10.2">
      <c r="B1018" s="163"/>
      <c r="D1018" s="164" t="s">
        <v>170</v>
      </c>
      <c r="E1018" s="165" t="s">
        <v>3</v>
      </c>
      <c r="F1018" s="166" t="s">
        <v>632</v>
      </c>
      <c r="H1018" s="165" t="s">
        <v>3</v>
      </c>
      <c r="I1018" s="167"/>
      <c r="L1018" s="163"/>
      <c r="M1018" s="168"/>
      <c r="N1018" s="169"/>
      <c r="O1018" s="169"/>
      <c r="P1018" s="169"/>
      <c r="Q1018" s="169"/>
      <c r="R1018" s="169"/>
      <c r="S1018" s="169"/>
      <c r="T1018" s="170"/>
      <c r="AT1018" s="165" t="s">
        <v>170</v>
      </c>
      <c r="AU1018" s="165" t="s">
        <v>90</v>
      </c>
      <c r="AV1018" s="13" t="s">
        <v>15</v>
      </c>
      <c r="AW1018" s="13" t="s">
        <v>33</v>
      </c>
      <c r="AX1018" s="13" t="s">
        <v>72</v>
      </c>
      <c r="AY1018" s="165" t="s">
        <v>154</v>
      </c>
    </row>
    <row r="1019" spans="2:51" s="14" customFormat="1" ht="10.2">
      <c r="B1019" s="171"/>
      <c r="D1019" s="164" t="s">
        <v>170</v>
      </c>
      <c r="E1019" s="172" t="s">
        <v>3</v>
      </c>
      <c r="F1019" s="173" t="s">
        <v>1394</v>
      </c>
      <c r="H1019" s="174">
        <v>18.338</v>
      </c>
      <c r="I1019" s="175"/>
      <c r="L1019" s="171"/>
      <c r="M1019" s="176"/>
      <c r="N1019" s="177"/>
      <c r="O1019" s="177"/>
      <c r="P1019" s="177"/>
      <c r="Q1019" s="177"/>
      <c r="R1019" s="177"/>
      <c r="S1019" s="177"/>
      <c r="T1019" s="178"/>
      <c r="AT1019" s="172" t="s">
        <v>170</v>
      </c>
      <c r="AU1019" s="172" t="s">
        <v>90</v>
      </c>
      <c r="AV1019" s="14" t="s">
        <v>80</v>
      </c>
      <c r="AW1019" s="14" t="s">
        <v>33</v>
      </c>
      <c r="AX1019" s="14" t="s">
        <v>72</v>
      </c>
      <c r="AY1019" s="172" t="s">
        <v>154</v>
      </c>
    </row>
    <row r="1020" spans="2:51" s="15" customFormat="1" ht="10.2">
      <c r="B1020" s="179"/>
      <c r="D1020" s="164" t="s">
        <v>170</v>
      </c>
      <c r="E1020" s="180" t="s">
        <v>3</v>
      </c>
      <c r="F1020" s="181" t="s">
        <v>175</v>
      </c>
      <c r="H1020" s="182">
        <v>560.211</v>
      </c>
      <c r="I1020" s="183"/>
      <c r="L1020" s="179"/>
      <c r="M1020" s="184"/>
      <c r="N1020" s="185"/>
      <c r="O1020" s="185"/>
      <c r="P1020" s="185"/>
      <c r="Q1020" s="185"/>
      <c r="R1020" s="185"/>
      <c r="S1020" s="185"/>
      <c r="T1020" s="186"/>
      <c r="AT1020" s="180" t="s">
        <v>170</v>
      </c>
      <c r="AU1020" s="180" t="s">
        <v>90</v>
      </c>
      <c r="AV1020" s="15" t="s">
        <v>93</v>
      </c>
      <c r="AW1020" s="15" t="s">
        <v>33</v>
      </c>
      <c r="AX1020" s="15" t="s">
        <v>15</v>
      </c>
      <c r="AY1020" s="180" t="s">
        <v>154</v>
      </c>
    </row>
    <row r="1021" spans="1:65" s="2" customFormat="1" ht="37.8" customHeight="1">
      <c r="A1021" s="34"/>
      <c r="B1021" s="144"/>
      <c r="C1021" s="145" t="s">
        <v>1490</v>
      </c>
      <c r="D1021" s="145" t="s">
        <v>157</v>
      </c>
      <c r="E1021" s="146" t="s">
        <v>1491</v>
      </c>
      <c r="F1021" s="355" t="s">
        <v>1492</v>
      </c>
      <c r="G1021" s="148" t="s">
        <v>160</v>
      </c>
      <c r="H1021" s="149">
        <v>560.211</v>
      </c>
      <c r="I1021" s="150"/>
      <c r="J1021" s="151">
        <f>ROUND(I1021*H1021,2)</f>
        <v>0</v>
      </c>
      <c r="K1021" s="147" t="s">
        <v>161</v>
      </c>
      <c r="L1021" s="35"/>
      <c r="M1021" s="152" t="s">
        <v>3</v>
      </c>
      <c r="N1021" s="153" t="s">
        <v>43</v>
      </c>
      <c r="O1021" s="55"/>
      <c r="P1021" s="154">
        <f>O1021*H1021</f>
        <v>0</v>
      </c>
      <c r="Q1021" s="154">
        <v>0.00285</v>
      </c>
      <c r="R1021" s="154">
        <f>Q1021*H1021</f>
        <v>1.59660135</v>
      </c>
      <c r="S1021" s="154">
        <v>0</v>
      </c>
      <c r="T1021" s="155">
        <f>S1021*H1021</f>
        <v>0</v>
      </c>
      <c r="U1021" s="34"/>
      <c r="V1021" s="34"/>
      <c r="W1021" s="34"/>
      <c r="X1021" s="34"/>
      <c r="Y1021" s="34"/>
      <c r="Z1021" s="34"/>
      <c r="AA1021" s="34"/>
      <c r="AB1021" s="34"/>
      <c r="AC1021" s="34"/>
      <c r="AD1021" s="34"/>
      <c r="AE1021" s="34"/>
      <c r="AR1021" s="156" t="s">
        <v>93</v>
      </c>
      <c r="AT1021" s="156" t="s">
        <v>157</v>
      </c>
      <c r="AU1021" s="156" t="s">
        <v>90</v>
      </c>
      <c r="AY1021" s="19" t="s">
        <v>154</v>
      </c>
      <c r="BE1021" s="157">
        <f>IF(N1021="základní",J1021,0)</f>
        <v>0</v>
      </c>
      <c r="BF1021" s="157">
        <f>IF(N1021="snížená",J1021,0)</f>
        <v>0</v>
      </c>
      <c r="BG1021" s="157">
        <f>IF(N1021="zákl. přenesená",J1021,0)</f>
        <v>0</v>
      </c>
      <c r="BH1021" s="157">
        <f>IF(N1021="sníž. přenesená",J1021,0)</f>
        <v>0</v>
      </c>
      <c r="BI1021" s="157">
        <f>IF(N1021="nulová",J1021,0)</f>
        <v>0</v>
      </c>
      <c r="BJ1021" s="19" t="s">
        <v>15</v>
      </c>
      <c r="BK1021" s="157">
        <f>ROUND(I1021*H1021,2)</f>
        <v>0</v>
      </c>
      <c r="BL1021" s="19" t="s">
        <v>93</v>
      </c>
      <c r="BM1021" s="156" t="s">
        <v>1493</v>
      </c>
    </row>
    <row r="1022" spans="1:47" s="2" customFormat="1" ht="10.2">
      <c r="A1022" s="34"/>
      <c r="B1022" s="35"/>
      <c r="C1022" s="34"/>
      <c r="D1022" s="158" t="s">
        <v>163</v>
      </c>
      <c r="E1022" s="34"/>
      <c r="F1022" s="159" t="s">
        <v>1494</v>
      </c>
      <c r="G1022" s="34"/>
      <c r="H1022" s="34"/>
      <c r="I1022" s="160"/>
      <c r="J1022" s="34"/>
      <c r="K1022" s="34"/>
      <c r="L1022" s="35"/>
      <c r="M1022" s="161"/>
      <c r="N1022" s="162"/>
      <c r="O1022" s="55"/>
      <c r="P1022" s="55"/>
      <c r="Q1022" s="55"/>
      <c r="R1022" s="55"/>
      <c r="S1022" s="55"/>
      <c r="T1022" s="56"/>
      <c r="U1022" s="34"/>
      <c r="V1022" s="34"/>
      <c r="W1022" s="34"/>
      <c r="X1022" s="34"/>
      <c r="Y1022" s="34"/>
      <c r="Z1022" s="34"/>
      <c r="AA1022" s="34"/>
      <c r="AB1022" s="34"/>
      <c r="AC1022" s="34"/>
      <c r="AD1022" s="34"/>
      <c r="AE1022" s="34"/>
      <c r="AT1022" s="19" t="s">
        <v>163</v>
      </c>
      <c r="AU1022" s="19" t="s">
        <v>90</v>
      </c>
    </row>
    <row r="1023" spans="1:65" s="2" customFormat="1" ht="33" customHeight="1">
      <c r="A1023" s="34"/>
      <c r="B1023" s="144"/>
      <c r="C1023" s="145" t="s">
        <v>1495</v>
      </c>
      <c r="D1023" s="145" t="s">
        <v>157</v>
      </c>
      <c r="E1023" s="146" t="s">
        <v>1496</v>
      </c>
      <c r="F1023" s="147" t="s">
        <v>1497</v>
      </c>
      <c r="G1023" s="148" t="s">
        <v>160</v>
      </c>
      <c r="H1023" s="149">
        <v>10.88</v>
      </c>
      <c r="I1023" s="150"/>
      <c r="J1023" s="151">
        <f>ROUND(I1023*H1023,2)</f>
        <v>0</v>
      </c>
      <c r="K1023" s="147" t="s">
        <v>161</v>
      </c>
      <c r="L1023" s="35"/>
      <c r="M1023" s="152" t="s">
        <v>3</v>
      </c>
      <c r="N1023" s="153" t="s">
        <v>43</v>
      </c>
      <c r="O1023" s="55"/>
      <c r="P1023" s="154">
        <f>O1023*H1023</f>
        <v>0</v>
      </c>
      <c r="Q1023" s="154">
        <v>0.00026</v>
      </c>
      <c r="R1023" s="154">
        <f>Q1023*H1023</f>
        <v>0.0028288</v>
      </c>
      <c r="S1023" s="154">
        <v>0</v>
      </c>
      <c r="T1023" s="155">
        <f>S1023*H1023</f>
        <v>0</v>
      </c>
      <c r="U1023" s="34"/>
      <c r="V1023" s="34"/>
      <c r="W1023" s="34"/>
      <c r="X1023" s="34"/>
      <c r="Y1023" s="34"/>
      <c r="Z1023" s="34"/>
      <c r="AA1023" s="34"/>
      <c r="AB1023" s="34"/>
      <c r="AC1023" s="34"/>
      <c r="AD1023" s="34"/>
      <c r="AE1023" s="34"/>
      <c r="AR1023" s="156" t="s">
        <v>93</v>
      </c>
      <c r="AT1023" s="156" t="s">
        <v>157</v>
      </c>
      <c r="AU1023" s="156" t="s">
        <v>90</v>
      </c>
      <c r="AY1023" s="19" t="s">
        <v>154</v>
      </c>
      <c r="BE1023" s="157">
        <f>IF(N1023="základní",J1023,0)</f>
        <v>0</v>
      </c>
      <c r="BF1023" s="157">
        <f>IF(N1023="snížená",J1023,0)</f>
        <v>0</v>
      </c>
      <c r="BG1023" s="157">
        <f>IF(N1023="zákl. přenesená",J1023,0)</f>
        <v>0</v>
      </c>
      <c r="BH1023" s="157">
        <f>IF(N1023="sníž. přenesená",J1023,0)</f>
        <v>0</v>
      </c>
      <c r="BI1023" s="157">
        <f>IF(N1023="nulová",J1023,0)</f>
        <v>0</v>
      </c>
      <c r="BJ1023" s="19" t="s">
        <v>15</v>
      </c>
      <c r="BK1023" s="157">
        <f>ROUND(I1023*H1023,2)</f>
        <v>0</v>
      </c>
      <c r="BL1023" s="19" t="s">
        <v>93</v>
      </c>
      <c r="BM1023" s="156" t="s">
        <v>1498</v>
      </c>
    </row>
    <row r="1024" spans="1:47" s="2" customFormat="1" ht="10.2">
      <c r="A1024" s="34"/>
      <c r="B1024" s="35"/>
      <c r="C1024" s="34"/>
      <c r="D1024" s="158" t="s">
        <v>163</v>
      </c>
      <c r="E1024" s="34"/>
      <c r="F1024" s="159" t="s">
        <v>1499</v>
      </c>
      <c r="G1024" s="34"/>
      <c r="H1024" s="34"/>
      <c r="I1024" s="160"/>
      <c r="J1024" s="34"/>
      <c r="K1024" s="34"/>
      <c r="L1024" s="35"/>
      <c r="M1024" s="161"/>
      <c r="N1024" s="162"/>
      <c r="O1024" s="55"/>
      <c r="P1024" s="55"/>
      <c r="Q1024" s="55"/>
      <c r="R1024" s="55"/>
      <c r="S1024" s="55"/>
      <c r="T1024" s="56"/>
      <c r="U1024" s="34"/>
      <c r="V1024" s="34"/>
      <c r="W1024" s="34"/>
      <c r="X1024" s="34"/>
      <c r="Y1024" s="34"/>
      <c r="Z1024" s="34"/>
      <c r="AA1024" s="34"/>
      <c r="AB1024" s="34"/>
      <c r="AC1024" s="34"/>
      <c r="AD1024" s="34"/>
      <c r="AE1024" s="34"/>
      <c r="AT1024" s="19" t="s">
        <v>163</v>
      </c>
      <c r="AU1024" s="19" t="s">
        <v>90</v>
      </c>
    </row>
    <row r="1025" spans="2:51" s="14" customFormat="1" ht="10.2">
      <c r="B1025" s="171"/>
      <c r="D1025" s="164" t="s">
        <v>170</v>
      </c>
      <c r="E1025" s="172" t="s">
        <v>3</v>
      </c>
      <c r="F1025" s="173" t="s">
        <v>1500</v>
      </c>
      <c r="H1025" s="174">
        <v>10.88</v>
      </c>
      <c r="I1025" s="175"/>
      <c r="L1025" s="171"/>
      <c r="M1025" s="176"/>
      <c r="N1025" s="177"/>
      <c r="O1025" s="177"/>
      <c r="P1025" s="177"/>
      <c r="Q1025" s="177"/>
      <c r="R1025" s="177"/>
      <c r="S1025" s="177"/>
      <c r="T1025" s="178"/>
      <c r="AT1025" s="172" t="s">
        <v>170</v>
      </c>
      <c r="AU1025" s="172" t="s">
        <v>90</v>
      </c>
      <c r="AV1025" s="14" t="s">
        <v>80</v>
      </c>
      <c r="AW1025" s="14" t="s">
        <v>33</v>
      </c>
      <c r="AX1025" s="14" t="s">
        <v>15</v>
      </c>
      <c r="AY1025" s="172" t="s">
        <v>154</v>
      </c>
    </row>
    <row r="1026" spans="1:65" s="2" customFormat="1" ht="37.8" customHeight="1">
      <c r="A1026" s="34"/>
      <c r="B1026" s="144"/>
      <c r="C1026" s="145" t="s">
        <v>1501</v>
      </c>
      <c r="D1026" s="145" t="s">
        <v>157</v>
      </c>
      <c r="E1026" s="146" t="s">
        <v>1502</v>
      </c>
      <c r="F1026" s="147" t="s">
        <v>1503</v>
      </c>
      <c r="G1026" s="148" t="s">
        <v>160</v>
      </c>
      <c r="H1026" s="149">
        <v>10.88</v>
      </c>
      <c r="I1026" s="150"/>
      <c r="J1026" s="151">
        <f>ROUND(I1026*H1026,2)</f>
        <v>0</v>
      </c>
      <c r="K1026" s="147" t="s">
        <v>161</v>
      </c>
      <c r="L1026" s="35"/>
      <c r="M1026" s="152" t="s">
        <v>3</v>
      </c>
      <c r="N1026" s="153" t="s">
        <v>43</v>
      </c>
      <c r="O1026" s="55"/>
      <c r="P1026" s="154">
        <f>O1026*H1026</f>
        <v>0</v>
      </c>
      <c r="Q1026" s="154">
        <v>0.00441</v>
      </c>
      <c r="R1026" s="154">
        <f>Q1026*H1026</f>
        <v>0.047980800000000004</v>
      </c>
      <c r="S1026" s="154">
        <v>0</v>
      </c>
      <c r="T1026" s="155">
        <f>S1026*H1026</f>
        <v>0</v>
      </c>
      <c r="U1026" s="34"/>
      <c r="V1026" s="34"/>
      <c r="W1026" s="34"/>
      <c r="X1026" s="34"/>
      <c r="Y1026" s="34"/>
      <c r="Z1026" s="34"/>
      <c r="AA1026" s="34"/>
      <c r="AB1026" s="34"/>
      <c r="AC1026" s="34"/>
      <c r="AD1026" s="34"/>
      <c r="AE1026" s="34"/>
      <c r="AR1026" s="156" t="s">
        <v>93</v>
      </c>
      <c r="AT1026" s="156" t="s">
        <v>157</v>
      </c>
      <c r="AU1026" s="156" t="s">
        <v>90</v>
      </c>
      <c r="AY1026" s="19" t="s">
        <v>154</v>
      </c>
      <c r="BE1026" s="157">
        <f>IF(N1026="základní",J1026,0)</f>
        <v>0</v>
      </c>
      <c r="BF1026" s="157">
        <f>IF(N1026="snížená",J1026,0)</f>
        <v>0</v>
      </c>
      <c r="BG1026" s="157">
        <f>IF(N1026="zákl. přenesená",J1026,0)</f>
        <v>0</v>
      </c>
      <c r="BH1026" s="157">
        <f>IF(N1026="sníž. přenesená",J1026,0)</f>
        <v>0</v>
      </c>
      <c r="BI1026" s="157">
        <f>IF(N1026="nulová",J1026,0)</f>
        <v>0</v>
      </c>
      <c r="BJ1026" s="19" t="s">
        <v>15</v>
      </c>
      <c r="BK1026" s="157">
        <f>ROUND(I1026*H1026,2)</f>
        <v>0</v>
      </c>
      <c r="BL1026" s="19" t="s">
        <v>93</v>
      </c>
      <c r="BM1026" s="156" t="s">
        <v>1504</v>
      </c>
    </row>
    <row r="1027" spans="1:47" s="2" customFormat="1" ht="10.2">
      <c r="A1027" s="34"/>
      <c r="B1027" s="35"/>
      <c r="C1027" s="34"/>
      <c r="D1027" s="158" t="s">
        <v>163</v>
      </c>
      <c r="E1027" s="34"/>
      <c r="F1027" s="159" t="s">
        <v>1505</v>
      </c>
      <c r="G1027" s="34"/>
      <c r="H1027" s="34"/>
      <c r="I1027" s="160"/>
      <c r="J1027" s="34"/>
      <c r="K1027" s="34"/>
      <c r="L1027" s="35"/>
      <c r="M1027" s="161"/>
      <c r="N1027" s="162"/>
      <c r="O1027" s="55"/>
      <c r="P1027" s="55"/>
      <c r="Q1027" s="55"/>
      <c r="R1027" s="55"/>
      <c r="S1027" s="55"/>
      <c r="T1027" s="56"/>
      <c r="U1027" s="34"/>
      <c r="V1027" s="34"/>
      <c r="W1027" s="34"/>
      <c r="X1027" s="34"/>
      <c r="Y1027" s="34"/>
      <c r="Z1027" s="34"/>
      <c r="AA1027" s="34"/>
      <c r="AB1027" s="34"/>
      <c r="AC1027" s="34"/>
      <c r="AD1027" s="34"/>
      <c r="AE1027" s="34"/>
      <c r="AT1027" s="19" t="s">
        <v>163</v>
      </c>
      <c r="AU1027" s="19" t="s">
        <v>90</v>
      </c>
    </row>
    <row r="1028" spans="1:65" s="2" customFormat="1" ht="24.15" customHeight="1">
      <c r="A1028" s="34"/>
      <c r="B1028" s="144"/>
      <c r="C1028" s="145" t="s">
        <v>1506</v>
      </c>
      <c r="D1028" s="145" t="s">
        <v>157</v>
      </c>
      <c r="E1028" s="146" t="s">
        <v>1507</v>
      </c>
      <c r="F1028" s="147" t="s">
        <v>1508</v>
      </c>
      <c r="G1028" s="148" t="s">
        <v>160</v>
      </c>
      <c r="H1028" s="149">
        <v>10.88</v>
      </c>
      <c r="I1028" s="150"/>
      <c r="J1028" s="151">
        <f>ROUND(I1028*H1028,2)</f>
        <v>0</v>
      </c>
      <c r="K1028" s="147" t="s">
        <v>161</v>
      </c>
      <c r="L1028" s="35"/>
      <c r="M1028" s="152" t="s">
        <v>3</v>
      </c>
      <c r="N1028" s="153" t="s">
        <v>43</v>
      </c>
      <c r="O1028" s="55"/>
      <c r="P1028" s="154">
        <f>O1028*H1028</f>
        <v>0</v>
      </c>
      <c r="Q1028" s="154">
        <v>0.0003</v>
      </c>
      <c r="R1028" s="154">
        <f>Q1028*H1028</f>
        <v>0.003264</v>
      </c>
      <c r="S1028" s="154">
        <v>0</v>
      </c>
      <c r="T1028" s="155">
        <f>S1028*H1028</f>
        <v>0</v>
      </c>
      <c r="U1028" s="34"/>
      <c r="V1028" s="34"/>
      <c r="W1028" s="34"/>
      <c r="X1028" s="34"/>
      <c r="Y1028" s="34"/>
      <c r="Z1028" s="34"/>
      <c r="AA1028" s="34"/>
      <c r="AB1028" s="34"/>
      <c r="AC1028" s="34"/>
      <c r="AD1028" s="34"/>
      <c r="AE1028" s="34"/>
      <c r="AR1028" s="156" t="s">
        <v>93</v>
      </c>
      <c r="AT1028" s="156" t="s">
        <v>157</v>
      </c>
      <c r="AU1028" s="156" t="s">
        <v>90</v>
      </c>
      <c r="AY1028" s="19" t="s">
        <v>154</v>
      </c>
      <c r="BE1028" s="157">
        <f>IF(N1028="základní",J1028,0)</f>
        <v>0</v>
      </c>
      <c r="BF1028" s="157">
        <f>IF(N1028="snížená",J1028,0)</f>
        <v>0</v>
      </c>
      <c r="BG1028" s="157">
        <f>IF(N1028="zákl. přenesená",J1028,0)</f>
        <v>0</v>
      </c>
      <c r="BH1028" s="157">
        <f>IF(N1028="sníž. přenesená",J1028,0)</f>
        <v>0</v>
      </c>
      <c r="BI1028" s="157">
        <f>IF(N1028="nulová",J1028,0)</f>
        <v>0</v>
      </c>
      <c r="BJ1028" s="19" t="s">
        <v>15</v>
      </c>
      <c r="BK1028" s="157">
        <f>ROUND(I1028*H1028,2)</f>
        <v>0</v>
      </c>
      <c r="BL1028" s="19" t="s">
        <v>93</v>
      </c>
      <c r="BM1028" s="156" t="s">
        <v>1509</v>
      </c>
    </row>
    <row r="1029" spans="1:47" s="2" customFormat="1" ht="10.2">
      <c r="A1029" s="34"/>
      <c r="B1029" s="35"/>
      <c r="C1029" s="34"/>
      <c r="D1029" s="158" t="s">
        <v>163</v>
      </c>
      <c r="E1029" s="34"/>
      <c r="F1029" s="159" t="s">
        <v>1510</v>
      </c>
      <c r="G1029" s="34"/>
      <c r="H1029" s="34"/>
      <c r="I1029" s="160"/>
      <c r="J1029" s="34"/>
      <c r="K1029" s="34"/>
      <c r="L1029" s="35"/>
      <c r="M1029" s="161"/>
      <c r="N1029" s="162"/>
      <c r="O1029" s="55"/>
      <c r="P1029" s="55"/>
      <c r="Q1029" s="55"/>
      <c r="R1029" s="55"/>
      <c r="S1029" s="55"/>
      <c r="T1029" s="56"/>
      <c r="U1029" s="34"/>
      <c r="V1029" s="34"/>
      <c r="W1029" s="34"/>
      <c r="X1029" s="34"/>
      <c r="Y1029" s="34"/>
      <c r="Z1029" s="34"/>
      <c r="AA1029" s="34"/>
      <c r="AB1029" s="34"/>
      <c r="AC1029" s="34"/>
      <c r="AD1029" s="34"/>
      <c r="AE1029" s="34"/>
      <c r="AT1029" s="19" t="s">
        <v>163</v>
      </c>
      <c r="AU1029" s="19" t="s">
        <v>90</v>
      </c>
    </row>
    <row r="1030" spans="1:65" s="2" customFormat="1" ht="37.8" customHeight="1">
      <c r="A1030" s="34"/>
      <c r="B1030" s="144"/>
      <c r="C1030" s="145" t="s">
        <v>1511</v>
      </c>
      <c r="D1030" s="145" t="s">
        <v>157</v>
      </c>
      <c r="E1030" s="146" t="s">
        <v>1512</v>
      </c>
      <c r="F1030" s="147" t="s">
        <v>1513</v>
      </c>
      <c r="G1030" s="148" t="s">
        <v>160</v>
      </c>
      <c r="H1030" s="149">
        <v>10.88</v>
      </c>
      <c r="I1030" s="150"/>
      <c r="J1030" s="151">
        <f>ROUND(I1030*H1030,2)</f>
        <v>0</v>
      </c>
      <c r="K1030" s="147" t="s">
        <v>161</v>
      </c>
      <c r="L1030" s="35"/>
      <c r="M1030" s="152" t="s">
        <v>3</v>
      </c>
      <c r="N1030" s="153" t="s">
        <v>43</v>
      </c>
      <c r="O1030" s="55"/>
      <c r="P1030" s="154">
        <f>O1030*H1030</f>
        <v>0</v>
      </c>
      <c r="Q1030" s="154">
        <v>0.00285</v>
      </c>
      <c r="R1030" s="154">
        <f>Q1030*H1030</f>
        <v>0.031008000000000004</v>
      </c>
      <c r="S1030" s="154">
        <v>0</v>
      </c>
      <c r="T1030" s="155">
        <f>S1030*H1030</f>
        <v>0</v>
      </c>
      <c r="U1030" s="34"/>
      <c r="V1030" s="34"/>
      <c r="W1030" s="34"/>
      <c r="X1030" s="34"/>
      <c r="Y1030" s="34"/>
      <c r="Z1030" s="34"/>
      <c r="AA1030" s="34"/>
      <c r="AB1030" s="34"/>
      <c r="AC1030" s="34"/>
      <c r="AD1030" s="34"/>
      <c r="AE1030" s="34"/>
      <c r="AR1030" s="156" t="s">
        <v>93</v>
      </c>
      <c r="AT1030" s="156" t="s">
        <v>157</v>
      </c>
      <c r="AU1030" s="156" t="s">
        <v>90</v>
      </c>
      <c r="AY1030" s="19" t="s">
        <v>154</v>
      </c>
      <c r="BE1030" s="157">
        <f>IF(N1030="základní",J1030,0)</f>
        <v>0</v>
      </c>
      <c r="BF1030" s="157">
        <f>IF(N1030="snížená",J1030,0)</f>
        <v>0</v>
      </c>
      <c r="BG1030" s="157">
        <f>IF(N1030="zákl. přenesená",J1030,0)</f>
        <v>0</v>
      </c>
      <c r="BH1030" s="157">
        <f>IF(N1030="sníž. přenesená",J1030,0)</f>
        <v>0</v>
      </c>
      <c r="BI1030" s="157">
        <f>IF(N1030="nulová",J1030,0)</f>
        <v>0</v>
      </c>
      <c r="BJ1030" s="19" t="s">
        <v>15</v>
      </c>
      <c r="BK1030" s="157">
        <f>ROUND(I1030*H1030,2)</f>
        <v>0</v>
      </c>
      <c r="BL1030" s="19" t="s">
        <v>93</v>
      </c>
      <c r="BM1030" s="156" t="s">
        <v>1514</v>
      </c>
    </row>
    <row r="1031" spans="1:47" s="2" customFormat="1" ht="10.2">
      <c r="A1031" s="34"/>
      <c r="B1031" s="35"/>
      <c r="C1031" s="34"/>
      <c r="D1031" s="158" t="s">
        <v>163</v>
      </c>
      <c r="E1031" s="34"/>
      <c r="F1031" s="159" t="s">
        <v>1515</v>
      </c>
      <c r="G1031" s="34"/>
      <c r="H1031" s="34"/>
      <c r="I1031" s="160"/>
      <c r="J1031" s="34"/>
      <c r="K1031" s="34"/>
      <c r="L1031" s="35"/>
      <c r="M1031" s="161"/>
      <c r="N1031" s="162"/>
      <c r="O1031" s="55"/>
      <c r="P1031" s="55"/>
      <c r="Q1031" s="55"/>
      <c r="R1031" s="55"/>
      <c r="S1031" s="55"/>
      <c r="T1031" s="56"/>
      <c r="U1031" s="34"/>
      <c r="V1031" s="34"/>
      <c r="W1031" s="34"/>
      <c r="X1031" s="34"/>
      <c r="Y1031" s="34"/>
      <c r="Z1031" s="34"/>
      <c r="AA1031" s="34"/>
      <c r="AB1031" s="34"/>
      <c r="AC1031" s="34"/>
      <c r="AD1031" s="34"/>
      <c r="AE1031" s="34"/>
      <c r="AT1031" s="19" t="s">
        <v>163</v>
      </c>
      <c r="AU1031" s="19" t="s">
        <v>90</v>
      </c>
    </row>
    <row r="1032" spans="1:65" s="2" customFormat="1" ht="24.15" customHeight="1">
      <c r="A1032" s="34"/>
      <c r="B1032" s="144"/>
      <c r="C1032" s="145" t="s">
        <v>1516</v>
      </c>
      <c r="D1032" s="145" t="s">
        <v>157</v>
      </c>
      <c r="E1032" s="146" t="s">
        <v>1517</v>
      </c>
      <c r="F1032" s="147" t="s">
        <v>1518</v>
      </c>
      <c r="G1032" s="148" t="s">
        <v>183</v>
      </c>
      <c r="H1032" s="149">
        <v>94</v>
      </c>
      <c r="I1032" s="150"/>
      <c r="J1032" s="151">
        <f>ROUND(I1032*H1032,2)</f>
        <v>0</v>
      </c>
      <c r="K1032" s="147" t="s">
        <v>161</v>
      </c>
      <c r="L1032" s="35"/>
      <c r="M1032" s="152" t="s">
        <v>3</v>
      </c>
      <c r="N1032" s="153" t="s">
        <v>43</v>
      </c>
      <c r="O1032" s="55"/>
      <c r="P1032" s="154">
        <f>O1032*H1032</f>
        <v>0</v>
      </c>
      <c r="Q1032" s="154">
        <v>3E-05</v>
      </c>
      <c r="R1032" s="154">
        <f>Q1032*H1032</f>
        <v>0.00282</v>
      </c>
      <c r="S1032" s="154">
        <v>0</v>
      </c>
      <c r="T1032" s="155">
        <f>S1032*H1032</f>
        <v>0</v>
      </c>
      <c r="U1032" s="34"/>
      <c r="V1032" s="34"/>
      <c r="W1032" s="34"/>
      <c r="X1032" s="34"/>
      <c r="Y1032" s="34"/>
      <c r="Z1032" s="34"/>
      <c r="AA1032" s="34"/>
      <c r="AB1032" s="34"/>
      <c r="AC1032" s="34"/>
      <c r="AD1032" s="34"/>
      <c r="AE1032" s="34"/>
      <c r="AR1032" s="156" t="s">
        <v>93</v>
      </c>
      <c r="AT1032" s="156" t="s">
        <v>157</v>
      </c>
      <c r="AU1032" s="156" t="s">
        <v>90</v>
      </c>
      <c r="AY1032" s="19" t="s">
        <v>154</v>
      </c>
      <c r="BE1032" s="157">
        <f>IF(N1032="základní",J1032,0)</f>
        <v>0</v>
      </c>
      <c r="BF1032" s="157">
        <f>IF(N1032="snížená",J1032,0)</f>
        <v>0</v>
      </c>
      <c r="BG1032" s="157">
        <f>IF(N1032="zákl. přenesená",J1032,0)</f>
        <v>0</v>
      </c>
      <c r="BH1032" s="157">
        <f>IF(N1032="sníž. přenesená",J1032,0)</f>
        <v>0</v>
      </c>
      <c r="BI1032" s="157">
        <f>IF(N1032="nulová",J1032,0)</f>
        <v>0</v>
      </c>
      <c r="BJ1032" s="19" t="s">
        <v>15</v>
      </c>
      <c r="BK1032" s="157">
        <f>ROUND(I1032*H1032,2)</f>
        <v>0</v>
      </c>
      <c r="BL1032" s="19" t="s">
        <v>93</v>
      </c>
      <c r="BM1032" s="156" t="s">
        <v>1519</v>
      </c>
    </row>
    <row r="1033" spans="1:47" s="2" customFormat="1" ht="10.2">
      <c r="A1033" s="34"/>
      <c r="B1033" s="35"/>
      <c r="C1033" s="34"/>
      <c r="D1033" s="158" t="s">
        <v>163</v>
      </c>
      <c r="E1033" s="34"/>
      <c r="F1033" s="159" t="s">
        <v>1520</v>
      </c>
      <c r="G1033" s="34"/>
      <c r="H1033" s="34"/>
      <c r="I1033" s="160"/>
      <c r="J1033" s="34"/>
      <c r="K1033" s="34"/>
      <c r="L1033" s="35"/>
      <c r="M1033" s="161"/>
      <c r="N1033" s="162"/>
      <c r="O1033" s="55"/>
      <c r="P1033" s="55"/>
      <c r="Q1033" s="55"/>
      <c r="R1033" s="55"/>
      <c r="S1033" s="55"/>
      <c r="T1033" s="56"/>
      <c r="U1033" s="34"/>
      <c r="V1033" s="34"/>
      <c r="W1033" s="34"/>
      <c r="X1033" s="34"/>
      <c r="Y1033" s="34"/>
      <c r="Z1033" s="34"/>
      <c r="AA1033" s="34"/>
      <c r="AB1033" s="34"/>
      <c r="AC1033" s="34"/>
      <c r="AD1033" s="34"/>
      <c r="AE1033" s="34"/>
      <c r="AT1033" s="19" t="s">
        <v>163</v>
      </c>
      <c r="AU1033" s="19" t="s">
        <v>90</v>
      </c>
    </row>
    <row r="1034" spans="2:51" s="14" customFormat="1" ht="10.2">
      <c r="B1034" s="171"/>
      <c r="D1034" s="164" t="s">
        <v>170</v>
      </c>
      <c r="E1034" s="172" t="s">
        <v>3</v>
      </c>
      <c r="F1034" s="173" t="s">
        <v>1521</v>
      </c>
      <c r="H1034" s="174">
        <v>94</v>
      </c>
      <c r="I1034" s="175"/>
      <c r="L1034" s="171"/>
      <c r="M1034" s="176"/>
      <c r="N1034" s="177"/>
      <c r="O1034" s="177"/>
      <c r="P1034" s="177"/>
      <c r="Q1034" s="177"/>
      <c r="R1034" s="177"/>
      <c r="S1034" s="177"/>
      <c r="T1034" s="178"/>
      <c r="AT1034" s="172" t="s">
        <v>170</v>
      </c>
      <c r="AU1034" s="172" t="s">
        <v>90</v>
      </c>
      <c r="AV1034" s="14" t="s">
        <v>80</v>
      </c>
      <c r="AW1034" s="14" t="s">
        <v>33</v>
      </c>
      <c r="AX1034" s="14" t="s">
        <v>15</v>
      </c>
      <c r="AY1034" s="172" t="s">
        <v>154</v>
      </c>
    </row>
    <row r="1035" spans="1:65" s="2" customFormat="1" ht="24.15" customHeight="1">
      <c r="A1035" s="34"/>
      <c r="B1035" s="144"/>
      <c r="C1035" s="192" t="s">
        <v>1522</v>
      </c>
      <c r="D1035" s="192" t="s">
        <v>402</v>
      </c>
      <c r="E1035" s="193" t="s">
        <v>1523</v>
      </c>
      <c r="F1035" s="194" t="s">
        <v>1524</v>
      </c>
      <c r="G1035" s="195" t="s">
        <v>183</v>
      </c>
      <c r="H1035" s="196">
        <v>98.7</v>
      </c>
      <c r="I1035" s="197"/>
      <c r="J1035" s="198">
        <f>ROUND(I1035*H1035,2)</f>
        <v>0</v>
      </c>
      <c r="K1035" s="194" t="s">
        <v>161</v>
      </c>
      <c r="L1035" s="199"/>
      <c r="M1035" s="200" t="s">
        <v>3</v>
      </c>
      <c r="N1035" s="201" t="s">
        <v>43</v>
      </c>
      <c r="O1035" s="55"/>
      <c r="P1035" s="154">
        <f>O1035*H1035</f>
        <v>0</v>
      </c>
      <c r="Q1035" s="154">
        <v>0.00056</v>
      </c>
      <c r="R1035" s="154">
        <f>Q1035*H1035</f>
        <v>0.055271999999999995</v>
      </c>
      <c r="S1035" s="154">
        <v>0</v>
      </c>
      <c r="T1035" s="155">
        <f>S1035*H1035</f>
        <v>0</v>
      </c>
      <c r="U1035" s="34"/>
      <c r="V1035" s="34"/>
      <c r="W1035" s="34"/>
      <c r="X1035" s="34"/>
      <c r="Y1035" s="34"/>
      <c r="Z1035" s="34"/>
      <c r="AA1035" s="34"/>
      <c r="AB1035" s="34"/>
      <c r="AC1035" s="34"/>
      <c r="AD1035" s="34"/>
      <c r="AE1035" s="34"/>
      <c r="AR1035" s="156" t="s">
        <v>113</v>
      </c>
      <c r="AT1035" s="156" t="s">
        <v>402</v>
      </c>
      <c r="AU1035" s="156" t="s">
        <v>90</v>
      </c>
      <c r="AY1035" s="19" t="s">
        <v>154</v>
      </c>
      <c r="BE1035" s="157">
        <f>IF(N1035="základní",J1035,0)</f>
        <v>0</v>
      </c>
      <c r="BF1035" s="157">
        <f>IF(N1035="snížená",J1035,0)</f>
        <v>0</v>
      </c>
      <c r="BG1035" s="157">
        <f>IF(N1035="zákl. přenesená",J1035,0)</f>
        <v>0</v>
      </c>
      <c r="BH1035" s="157">
        <f>IF(N1035="sníž. přenesená",J1035,0)</f>
        <v>0</v>
      </c>
      <c r="BI1035" s="157">
        <f>IF(N1035="nulová",J1035,0)</f>
        <v>0</v>
      </c>
      <c r="BJ1035" s="19" t="s">
        <v>15</v>
      </c>
      <c r="BK1035" s="157">
        <f>ROUND(I1035*H1035,2)</f>
        <v>0</v>
      </c>
      <c r="BL1035" s="19" t="s">
        <v>93</v>
      </c>
      <c r="BM1035" s="156" t="s">
        <v>1525</v>
      </c>
    </row>
    <row r="1036" spans="2:51" s="14" customFormat="1" ht="10.2">
      <c r="B1036" s="171"/>
      <c r="D1036" s="164" t="s">
        <v>170</v>
      </c>
      <c r="F1036" s="173" t="s">
        <v>1526</v>
      </c>
      <c r="H1036" s="174">
        <v>98.7</v>
      </c>
      <c r="I1036" s="175"/>
      <c r="L1036" s="171"/>
      <c r="M1036" s="176"/>
      <c r="N1036" s="177"/>
      <c r="O1036" s="177"/>
      <c r="P1036" s="177"/>
      <c r="Q1036" s="177"/>
      <c r="R1036" s="177"/>
      <c r="S1036" s="177"/>
      <c r="T1036" s="178"/>
      <c r="AT1036" s="172" t="s">
        <v>170</v>
      </c>
      <c r="AU1036" s="172" t="s">
        <v>90</v>
      </c>
      <c r="AV1036" s="14" t="s">
        <v>80</v>
      </c>
      <c r="AW1036" s="14" t="s">
        <v>4</v>
      </c>
      <c r="AX1036" s="14" t="s">
        <v>15</v>
      </c>
      <c r="AY1036" s="172" t="s">
        <v>154</v>
      </c>
    </row>
    <row r="1037" spans="1:65" s="2" customFormat="1" ht="24.15" customHeight="1">
      <c r="A1037" s="34"/>
      <c r="B1037" s="144"/>
      <c r="C1037" s="145" t="s">
        <v>1527</v>
      </c>
      <c r="D1037" s="145" t="s">
        <v>157</v>
      </c>
      <c r="E1037" s="146" t="s">
        <v>1528</v>
      </c>
      <c r="F1037" s="357" t="s">
        <v>1529</v>
      </c>
      <c r="G1037" s="148" t="s">
        <v>183</v>
      </c>
      <c r="H1037" s="149">
        <v>62.15</v>
      </c>
      <c r="I1037" s="150"/>
      <c r="J1037" s="151">
        <f>ROUND(I1037*H1037,2)</f>
        <v>0</v>
      </c>
      <c r="K1037" s="147" t="s">
        <v>161</v>
      </c>
      <c r="L1037" s="35"/>
      <c r="M1037" s="152" t="s">
        <v>3</v>
      </c>
      <c r="N1037" s="153" t="s">
        <v>43</v>
      </c>
      <c r="O1037" s="55"/>
      <c r="P1037" s="154">
        <f>O1037*H1037</f>
        <v>0</v>
      </c>
      <c r="Q1037" s="154">
        <v>0</v>
      </c>
      <c r="R1037" s="154">
        <f>Q1037*H1037</f>
        <v>0</v>
      </c>
      <c r="S1037" s="154">
        <v>0</v>
      </c>
      <c r="T1037" s="155">
        <f>S1037*H1037</f>
        <v>0</v>
      </c>
      <c r="U1037" s="34"/>
      <c r="V1037" s="34"/>
      <c r="W1037" s="34"/>
      <c r="X1037" s="34"/>
      <c r="Y1037" s="34"/>
      <c r="Z1037" s="34"/>
      <c r="AA1037" s="34"/>
      <c r="AB1037" s="34"/>
      <c r="AC1037" s="34"/>
      <c r="AD1037" s="34"/>
      <c r="AE1037" s="34"/>
      <c r="AR1037" s="156" t="s">
        <v>93</v>
      </c>
      <c r="AT1037" s="156" t="s">
        <v>157</v>
      </c>
      <c r="AU1037" s="156" t="s">
        <v>90</v>
      </c>
      <c r="AY1037" s="19" t="s">
        <v>154</v>
      </c>
      <c r="BE1037" s="157">
        <f>IF(N1037="základní",J1037,0)</f>
        <v>0</v>
      </c>
      <c r="BF1037" s="157">
        <f>IF(N1037="snížená",J1037,0)</f>
        <v>0</v>
      </c>
      <c r="BG1037" s="157">
        <f>IF(N1037="zákl. přenesená",J1037,0)</f>
        <v>0</v>
      </c>
      <c r="BH1037" s="157">
        <f>IF(N1037="sníž. přenesená",J1037,0)</f>
        <v>0</v>
      </c>
      <c r="BI1037" s="157">
        <f>IF(N1037="nulová",J1037,0)</f>
        <v>0</v>
      </c>
      <c r="BJ1037" s="19" t="s">
        <v>15</v>
      </c>
      <c r="BK1037" s="157">
        <f>ROUND(I1037*H1037,2)</f>
        <v>0</v>
      </c>
      <c r="BL1037" s="19" t="s">
        <v>93</v>
      </c>
      <c r="BM1037" s="156" t="s">
        <v>1530</v>
      </c>
    </row>
    <row r="1038" spans="1:47" s="2" customFormat="1" ht="10.2">
      <c r="A1038" s="34"/>
      <c r="B1038" s="35"/>
      <c r="C1038" s="34"/>
      <c r="D1038" s="158" t="s">
        <v>163</v>
      </c>
      <c r="E1038" s="34"/>
      <c r="F1038" s="358" t="s">
        <v>1531</v>
      </c>
      <c r="G1038" s="34"/>
      <c r="H1038" s="34"/>
      <c r="I1038" s="160"/>
      <c r="J1038" s="34"/>
      <c r="K1038" s="34"/>
      <c r="L1038" s="35"/>
      <c r="M1038" s="161"/>
      <c r="N1038" s="162"/>
      <c r="O1038" s="55"/>
      <c r="P1038" s="55"/>
      <c r="Q1038" s="55"/>
      <c r="R1038" s="55"/>
      <c r="S1038" s="55"/>
      <c r="T1038" s="56"/>
      <c r="U1038" s="34"/>
      <c r="V1038" s="34"/>
      <c r="W1038" s="34"/>
      <c r="X1038" s="34"/>
      <c r="Y1038" s="34"/>
      <c r="Z1038" s="34"/>
      <c r="AA1038" s="34"/>
      <c r="AB1038" s="34"/>
      <c r="AC1038" s="34"/>
      <c r="AD1038" s="34"/>
      <c r="AE1038" s="34"/>
      <c r="AT1038" s="19" t="s">
        <v>163</v>
      </c>
      <c r="AU1038" s="19" t="s">
        <v>90</v>
      </c>
    </row>
    <row r="1039" spans="2:51" s="13" customFormat="1" ht="10.2">
      <c r="B1039" s="163"/>
      <c r="D1039" s="164" t="s">
        <v>170</v>
      </c>
      <c r="E1039" s="165" t="s">
        <v>3</v>
      </c>
      <c r="F1039" s="359" t="s">
        <v>209</v>
      </c>
      <c r="H1039" s="165" t="s">
        <v>3</v>
      </c>
      <c r="I1039" s="167"/>
      <c r="L1039" s="163"/>
      <c r="M1039" s="168"/>
      <c r="N1039" s="169"/>
      <c r="O1039" s="169"/>
      <c r="P1039" s="169"/>
      <c r="Q1039" s="169"/>
      <c r="R1039" s="169"/>
      <c r="S1039" s="169"/>
      <c r="T1039" s="170"/>
      <c r="AT1039" s="165" t="s">
        <v>170</v>
      </c>
      <c r="AU1039" s="165" t="s">
        <v>90</v>
      </c>
      <c r="AV1039" s="13" t="s">
        <v>15</v>
      </c>
      <c r="AW1039" s="13" t="s">
        <v>33</v>
      </c>
      <c r="AX1039" s="13" t="s">
        <v>72</v>
      </c>
      <c r="AY1039" s="165" t="s">
        <v>154</v>
      </c>
    </row>
    <row r="1040" spans="2:51" s="14" customFormat="1" ht="10.2">
      <c r="B1040" s="171"/>
      <c r="D1040" s="164" t="s">
        <v>170</v>
      </c>
      <c r="E1040" s="172" t="s">
        <v>3</v>
      </c>
      <c r="F1040" s="360" t="s">
        <v>1452</v>
      </c>
      <c r="H1040" s="174">
        <v>20.15</v>
      </c>
      <c r="I1040" s="175"/>
      <c r="L1040" s="171"/>
      <c r="M1040" s="176"/>
      <c r="N1040" s="177"/>
      <c r="O1040" s="177"/>
      <c r="P1040" s="177"/>
      <c r="Q1040" s="177"/>
      <c r="R1040" s="177"/>
      <c r="S1040" s="177"/>
      <c r="T1040" s="178"/>
      <c r="AT1040" s="172" t="s">
        <v>170</v>
      </c>
      <c r="AU1040" s="172" t="s">
        <v>90</v>
      </c>
      <c r="AV1040" s="14" t="s">
        <v>80</v>
      </c>
      <c r="AW1040" s="14" t="s">
        <v>33</v>
      </c>
      <c r="AX1040" s="14" t="s">
        <v>72</v>
      </c>
      <c r="AY1040" s="172" t="s">
        <v>154</v>
      </c>
    </row>
    <row r="1041" spans="2:51" s="13" customFormat="1" ht="10.2">
      <c r="B1041" s="163"/>
      <c r="D1041" s="164" t="s">
        <v>170</v>
      </c>
      <c r="E1041" s="165" t="s">
        <v>3</v>
      </c>
      <c r="F1041" s="359" t="s">
        <v>216</v>
      </c>
      <c r="H1041" s="165" t="s">
        <v>3</v>
      </c>
      <c r="I1041" s="167"/>
      <c r="L1041" s="163"/>
      <c r="M1041" s="168"/>
      <c r="N1041" s="169"/>
      <c r="O1041" s="169"/>
      <c r="P1041" s="169"/>
      <c r="Q1041" s="169"/>
      <c r="R1041" s="169"/>
      <c r="S1041" s="169"/>
      <c r="T1041" s="170"/>
      <c r="AT1041" s="165" t="s">
        <v>170</v>
      </c>
      <c r="AU1041" s="165" t="s">
        <v>90</v>
      </c>
      <c r="AV1041" s="13" t="s">
        <v>15</v>
      </c>
      <c r="AW1041" s="13" t="s">
        <v>33</v>
      </c>
      <c r="AX1041" s="13" t="s">
        <v>72</v>
      </c>
      <c r="AY1041" s="165" t="s">
        <v>154</v>
      </c>
    </row>
    <row r="1042" spans="2:51" s="14" customFormat="1" ht="10.2">
      <c r="B1042" s="171"/>
      <c r="D1042" s="164" t="s">
        <v>170</v>
      </c>
      <c r="E1042" s="172" t="s">
        <v>3</v>
      </c>
      <c r="F1042" s="360" t="s">
        <v>1453</v>
      </c>
      <c r="H1042" s="174">
        <v>42</v>
      </c>
      <c r="I1042" s="175"/>
      <c r="L1042" s="171"/>
      <c r="M1042" s="176"/>
      <c r="N1042" s="177"/>
      <c r="O1042" s="177"/>
      <c r="P1042" s="177"/>
      <c r="Q1042" s="177"/>
      <c r="R1042" s="177"/>
      <c r="S1042" s="177"/>
      <c r="T1042" s="178"/>
      <c r="AT1042" s="172" t="s">
        <v>170</v>
      </c>
      <c r="AU1042" s="172" t="s">
        <v>90</v>
      </c>
      <c r="AV1042" s="14" t="s">
        <v>80</v>
      </c>
      <c r="AW1042" s="14" t="s">
        <v>33</v>
      </c>
      <c r="AX1042" s="14" t="s">
        <v>72</v>
      </c>
      <c r="AY1042" s="172" t="s">
        <v>154</v>
      </c>
    </row>
    <row r="1043" spans="2:51" s="15" customFormat="1" ht="10.2">
      <c r="B1043" s="179"/>
      <c r="D1043" s="164" t="s">
        <v>170</v>
      </c>
      <c r="E1043" s="180" t="s">
        <v>3</v>
      </c>
      <c r="F1043" s="361" t="s">
        <v>175</v>
      </c>
      <c r="H1043" s="182">
        <v>62.15</v>
      </c>
      <c r="I1043" s="183"/>
      <c r="L1043" s="179"/>
      <c r="M1043" s="184"/>
      <c r="N1043" s="185"/>
      <c r="O1043" s="185"/>
      <c r="P1043" s="185"/>
      <c r="Q1043" s="185"/>
      <c r="R1043" s="185"/>
      <c r="S1043" s="185"/>
      <c r="T1043" s="186"/>
      <c r="AT1043" s="180" t="s">
        <v>170</v>
      </c>
      <c r="AU1043" s="180" t="s">
        <v>90</v>
      </c>
      <c r="AV1043" s="15" t="s">
        <v>93</v>
      </c>
      <c r="AW1043" s="15" t="s">
        <v>33</v>
      </c>
      <c r="AX1043" s="15" t="s">
        <v>15</v>
      </c>
      <c r="AY1043" s="180" t="s">
        <v>154</v>
      </c>
    </row>
    <row r="1044" spans="1:65" s="2" customFormat="1" ht="24.15" customHeight="1">
      <c r="A1044" s="34"/>
      <c r="B1044" s="144"/>
      <c r="C1044" s="192" t="s">
        <v>1532</v>
      </c>
      <c r="D1044" s="192" t="s">
        <v>402</v>
      </c>
      <c r="E1044" s="193" t="s">
        <v>1533</v>
      </c>
      <c r="F1044" s="362" t="s">
        <v>1534</v>
      </c>
      <c r="G1044" s="195" t="s">
        <v>183</v>
      </c>
      <c r="H1044" s="196">
        <v>65.258</v>
      </c>
      <c r="I1044" s="197"/>
      <c r="J1044" s="198">
        <f>ROUND(I1044*H1044,2)</f>
        <v>0</v>
      </c>
      <c r="K1044" s="194" t="s">
        <v>161</v>
      </c>
      <c r="L1044" s="199"/>
      <c r="M1044" s="200" t="s">
        <v>3</v>
      </c>
      <c r="N1044" s="201" t="s">
        <v>43</v>
      </c>
      <c r="O1044" s="55"/>
      <c r="P1044" s="154">
        <f>O1044*H1044</f>
        <v>0</v>
      </c>
      <c r="Q1044" s="154">
        <v>0.0002</v>
      </c>
      <c r="R1044" s="154">
        <f>Q1044*H1044</f>
        <v>0.0130516</v>
      </c>
      <c r="S1044" s="154">
        <v>0</v>
      </c>
      <c r="T1044" s="155">
        <f>S1044*H1044</f>
        <v>0</v>
      </c>
      <c r="U1044" s="34"/>
      <c r="V1044" s="34"/>
      <c r="W1044" s="34"/>
      <c r="X1044" s="34"/>
      <c r="Y1044" s="34"/>
      <c r="Z1044" s="34"/>
      <c r="AA1044" s="34"/>
      <c r="AB1044" s="34"/>
      <c r="AC1044" s="34"/>
      <c r="AD1044" s="34"/>
      <c r="AE1044" s="34"/>
      <c r="AR1044" s="156" t="s">
        <v>113</v>
      </c>
      <c r="AT1044" s="156" t="s">
        <v>402</v>
      </c>
      <c r="AU1044" s="156" t="s">
        <v>90</v>
      </c>
      <c r="AY1044" s="19" t="s">
        <v>154</v>
      </c>
      <c r="BE1044" s="157">
        <f>IF(N1044="základní",J1044,0)</f>
        <v>0</v>
      </c>
      <c r="BF1044" s="157">
        <f>IF(N1044="snížená",J1044,0)</f>
        <v>0</v>
      </c>
      <c r="BG1044" s="157">
        <f>IF(N1044="zákl. přenesená",J1044,0)</f>
        <v>0</v>
      </c>
      <c r="BH1044" s="157">
        <f>IF(N1044="sníž. přenesená",J1044,0)</f>
        <v>0</v>
      </c>
      <c r="BI1044" s="157">
        <f>IF(N1044="nulová",J1044,0)</f>
        <v>0</v>
      </c>
      <c r="BJ1044" s="19" t="s">
        <v>15</v>
      </c>
      <c r="BK1044" s="157">
        <f>ROUND(I1044*H1044,2)</f>
        <v>0</v>
      </c>
      <c r="BL1044" s="19" t="s">
        <v>93</v>
      </c>
      <c r="BM1044" s="156" t="s">
        <v>1535</v>
      </c>
    </row>
    <row r="1045" spans="2:51" s="14" customFormat="1" ht="10.2">
      <c r="B1045" s="171"/>
      <c r="D1045" s="164" t="s">
        <v>170</v>
      </c>
      <c r="F1045" s="173" t="s">
        <v>1536</v>
      </c>
      <c r="H1045" s="174">
        <v>65.258</v>
      </c>
      <c r="I1045" s="175"/>
      <c r="L1045" s="171"/>
      <c r="M1045" s="176"/>
      <c r="N1045" s="177"/>
      <c r="O1045" s="177"/>
      <c r="P1045" s="177"/>
      <c r="Q1045" s="177"/>
      <c r="R1045" s="177"/>
      <c r="S1045" s="177"/>
      <c r="T1045" s="178"/>
      <c r="AT1045" s="172" t="s">
        <v>170</v>
      </c>
      <c r="AU1045" s="172" t="s">
        <v>90</v>
      </c>
      <c r="AV1045" s="14" t="s">
        <v>80</v>
      </c>
      <c r="AW1045" s="14" t="s">
        <v>4</v>
      </c>
      <c r="AX1045" s="14" t="s">
        <v>15</v>
      </c>
      <c r="AY1045" s="172" t="s">
        <v>154</v>
      </c>
    </row>
    <row r="1046" spans="1:65" s="2" customFormat="1" ht="44.25" customHeight="1">
      <c r="A1046" s="34"/>
      <c r="B1046" s="144"/>
      <c r="C1046" s="145" t="s">
        <v>1537</v>
      </c>
      <c r="D1046" s="145" t="s">
        <v>157</v>
      </c>
      <c r="E1046" s="146" t="s">
        <v>1315</v>
      </c>
      <c r="F1046" s="355" t="s">
        <v>1316</v>
      </c>
      <c r="G1046" s="148" t="s">
        <v>183</v>
      </c>
      <c r="H1046" s="149">
        <v>237.87</v>
      </c>
      <c r="I1046" s="150"/>
      <c r="J1046" s="151">
        <f>ROUND(I1046*H1046,2)</f>
        <v>0</v>
      </c>
      <c r="K1046" s="147" t="s">
        <v>161</v>
      </c>
      <c r="L1046" s="35"/>
      <c r="M1046" s="152" t="s">
        <v>3</v>
      </c>
      <c r="N1046" s="153" t="s">
        <v>43</v>
      </c>
      <c r="O1046" s="55"/>
      <c r="P1046" s="154">
        <f>O1046*H1046</f>
        <v>0</v>
      </c>
      <c r="Q1046" s="154">
        <v>0</v>
      </c>
      <c r="R1046" s="154">
        <f>Q1046*H1046</f>
        <v>0</v>
      </c>
      <c r="S1046" s="154">
        <v>0</v>
      </c>
      <c r="T1046" s="155">
        <f>S1046*H1046</f>
        <v>0</v>
      </c>
      <c r="U1046" s="34"/>
      <c r="V1046" s="34"/>
      <c r="W1046" s="34"/>
      <c r="X1046" s="34"/>
      <c r="Y1046" s="34"/>
      <c r="Z1046" s="34"/>
      <c r="AA1046" s="34"/>
      <c r="AB1046" s="34"/>
      <c r="AC1046" s="34"/>
      <c r="AD1046" s="34"/>
      <c r="AE1046" s="34"/>
      <c r="AR1046" s="156" t="s">
        <v>93</v>
      </c>
      <c r="AT1046" s="156" t="s">
        <v>157</v>
      </c>
      <c r="AU1046" s="156" t="s">
        <v>90</v>
      </c>
      <c r="AY1046" s="19" t="s">
        <v>154</v>
      </c>
      <c r="BE1046" s="157">
        <f>IF(N1046="základní",J1046,0)</f>
        <v>0</v>
      </c>
      <c r="BF1046" s="157">
        <f>IF(N1046="snížená",J1046,0)</f>
        <v>0</v>
      </c>
      <c r="BG1046" s="157">
        <f>IF(N1046="zákl. přenesená",J1046,0)</f>
        <v>0</v>
      </c>
      <c r="BH1046" s="157">
        <f>IF(N1046="sníž. přenesená",J1046,0)</f>
        <v>0</v>
      </c>
      <c r="BI1046" s="157">
        <f>IF(N1046="nulová",J1046,0)</f>
        <v>0</v>
      </c>
      <c r="BJ1046" s="19" t="s">
        <v>15</v>
      </c>
      <c r="BK1046" s="157">
        <f>ROUND(I1046*H1046,2)</f>
        <v>0</v>
      </c>
      <c r="BL1046" s="19" t="s">
        <v>93</v>
      </c>
      <c r="BM1046" s="156" t="s">
        <v>1538</v>
      </c>
    </row>
    <row r="1047" spans="1:47" s="2" customFormat="1" ht="10.2">
      <c r="A1047" s="34"/>
      <c r="B1047" s="35"/>
      <c r="C1047" s="34"/>
      <c r="D1047" s="158" t="s">
        <v>163</v>
      </c>
      <c r="E1047" s="34"/>
      <c r="F1047" s="159" t="s">
        <v>1318</v>
      </c>
      <c r="G1047" s="34"/>
      <c r="H1047" s="34"/>
      <c r="I1047" s="160"/>
      <c r="J1047" s="34"/>
      <c r="K1047" s="34"/>
      <c r="L1047" s="35"/>
      <c r="M1047" s="161"/>
      <c r="N1047" s="162"/>
      <c r="O1047" s="55"/>
      <c r="P1047" s="55"/>
      <c r="Q1047" s="55"/>
      <c r="R1047" s="55"/>
      <c r="S1047" s="55"/>
      <c r="T1047" s="56"/>
      <c r="U1047" s="34"/>
      <c r="V1047" s="34"/>
      <c r="W1047" s="34"/>
      <c r="X1047" s="34"/>
      <c r="Y1047" s="34"/>
      <c r="Z1047" s="34"/>
      <c r="AA1047" s="34"/>
      <c r="AB1047" s="34"/>
      <c r="AC1047" s="34"/>
      <c r="AD1047" s="34"/>
      <c r="AE1047" s="34"/>
      <c r="AT1047" s="19" t="s">
        <v>163</v>
      </c>
      <c r="AU1047" s="19" t="s">
        <v>90</v>
      </c>
    </row>
    <row r="1048" spans="2:51" s="13" customFormat="1" ht="10.2">
      <c r="B1048" s="163"/>
      <c r="D1048" s="164" t="s">
        <v>170</v>
      </c>
      <c r="E1048" s="165" t="s">
        <v>3</v>
      </c>
      <c r="F1048" s="166" t="s">
        <v>1319</v>
      </c>
      <c r="H1048" s="165" t="s">
        <v>3</v>
      </c>
      <c r="I1048" s="167"/>
      <c r="L1048" s="163"/>
      <c r="M1048" s="168"/>
      <c r="N1048" s="169"/>
      <c r="O1048" s="169"/>
      <c r="P1048" s="169"/>
      <c r="Q1048" s="169"/>
      <c r="R1048" s="169"/>
      <c r="S1048" s="169"/>
      <c r="T1048" s="170"/>
      <c r="AT1048" s="165" t="s">
        <v>170</v>
      </c>
      <c r="AU1048" s="165" t="s">
        <v>90</v>
      </c>
      <c r="AV1048" s="13" t="s">
        <v>15</v>
      </c>
      <c r="AW1048" s="13" t="s">
        <v>33</v>
      </c>
      <c r="AX1048" s="13" t="s">
        <v>72</v>
      </c>
      <c r="AY1048" s="165" t="s">
        <v>154</v>
      </c>
    </row>
    <row r="1049" spans="2:51" s="14" customFormat="1" ht="10.2">
      <c r="B1049" s="171"/>
      <c r="D1049" s="164" t="s">
        <v>170</v>
      </c>
      <c r="E1049" s="172" t="s">
        <v>3</v>
      </c>
      <c r="F1049" s="173" t="s">
        <v>1539</v>
      </c>
      <c r="H1049" s="174">
        <v>159.67</v>
      </c>
      <c r="I1049" s="175"/>
      <c r="L1049" s="171"/>
      <c r="M1049" s="176"/>
      <c r="N1049" s="177"/>
      <c r="O1049" s="177"/>
      <c r="P1049" s="177"/>
      <c r="Q1049" s="177"/>
      <c r="R1049" s="177"/>
      <c r="S1049" s="177"/>
      <c r="T1049" s="178"/>
      <c r="AT1049" s="172" t="s">
        <v>170</v>
      </c>
      <c r="AU1049" s="172" t="s">
        <v>90</v>
      </c>
      <c r="AV1049" s="14" t="s">
        <v>80</v>
      </c>
      <c r="AW1049" s="14" t="s">
        <v>33</v>
      </c>
      <c r="AX1049" s="14" t="s">
        <v>72</v>
      </c>
      <c r="AY1049" s="172" t="s">
        <v>154</v>
      </c>
    </row>
    <row r="1050" spans="2:51" s="13" customFormat="1" ht="10.2">
      <c r="B1050" s="163"/>
      <c r="D1050" s="164" t="s">
        <v>170</v>
      </c>
      <c r="E1050" s="165" t="s">
        <v>3</v>
      </c>
      <c r="F1050" s="166" t="s">
        <v>1321</v>
      </c>
      <c r="H1050" s="165" t="s">
        <v>3</v>
      </c>
      <c r="I1050" s="167"/>
      <c r="L1050" s="163"/>
      <c r="M1050" s="168"/>
      <c r="N1050" s="169"/>
      <c r="O1050" s="169"/>
      <c r="P1050" s="169"/>
      <c r="Q1050" s="169"/>
      <c r="R1050" s="169"/>
      <c r="S1050" s="169"/>
      <c r="T1050" s="170"/>
      <c r="AT1050" s="165" t="s">
        <v>170</v>
      </c>
      <c r="AU1050" s="165" t="s">
        <v>90</v>
      </c>
      <c r="AV1050" s="13" t="s">
        <v>15</v>
      </c>
      <c r="AW1050" s="13" t="s">
        <v>33</v>
      </c>
      <c r="AX1050" s="13" t="s">
        <v>72</v>
      </c>
      <c r="AY1050" s="165" t="s">
        <v>154</v>
      </c>
    </row>
    <row r="1051" spans="2:51" s="14" customFormat="1" ht="10.2">
      <c r="B1051" s="171"/>
      <c r="D1051" s="164" t="s">
        <v>170</v>
      </c>
      <c r="E1051" s="172" t="s">
        <v>3</v>
      </c>
      <c r="F1051" s="173" t="s">
        <v>1540</v>
      </c>
      <c r="H1051" s="174">
        <v>51</v>
      </c>
      <c r="I1051" s="175"/>
      <c r="L1051" s="171"/>
      <c r="M1051" s="176"/>
      <c r="N1051" s="177"/>
      <c r="O1051" s="177"/>
      <c r="P1051" s="177"/>
      <c r="Q1051" s="177"/>
      <c r="R1051" s="177"/>
      <c r="S1051" s="177"/>
      <c r="T1051" s="178"/>
      <c r="AT1051" s="172" t="s">
        <v>170</v>
      </c>
      <c r="AU1051" s="172" t="s">
        <v>90</v>
      </c>
      <c r="AV1051" s="14" t="s">
        <v>80</v>
      </c>
      <c r="AW1051" s="14" t="s">
        <v>33</v>
      </c>
      <c r="AX1051" s="14" t="s">
        <v>72</v>
      </c>
      <c r="AY1051" s="172" t="s">
        <v>154</v>
      </c>
    </row>
    <row r="1052" spans="2:51" s="14" customFormat="1" ht="10.2">
      <c r="B1052" s="171"/>
      <c r="D1052" s="164" t="s">
        <v>170</v>
      </c>
      <c r="E1052" s="172" t="s">
        <v>3</v>
      </c>
      <c r="F1052" s="173" t="s">
        <v>1541</v>
      </c>
      <c r="H1052" s="174">
        <v>27.2</v>
      </c>
      <c r="I1052" s="175"/>
      <c r="L1052" s="171"/>
      <c r="M1052" s="176"/>
      <c r="N1052" s="177"/>
      <c r="O1052" s="177"/>
      <c r="P1052" s="177"/>
      <c r="Q1052" s="177"/>
      <c r="R1052" s="177"/>
      <c r="S1052" s="177"/>
      <c r="T1052" s="178"/>
      <c r="AT1052" s="172" t="s">
        <v>170</v>
      </c>
      <c r="AU1052" s="172" t="s">
        <v>90</v>
      </c>
      <c r="AV1052" s="14" t="s">
        <v>80</v>
      </c>
      <c r="AW1052" s="14" t="s">
        <v>33</v>
      </c>
      <c r="AX1052" s="14" t="s">
        <v>72</v>
      </c>
      <c r="AY1052" s="172" t="s">
        <v>154</v>
      </c>
    </row>
    <row r="1053" spans="2:51" s="15" customFormat="1" ht="10.2">
      <c r="B1053" s="179"/>
      <c r="D1053" s="164" t="s">
        <v>170</v>
      </c>
      <c r="E1053" s="180" t="s">
        <v>3</v>
      </c>
      <c r="F1053" s="181" t="s">
        <v>175</v>
      </c>
      <c r="H1053" s="182">
        <v>237.86999999999998</v>
      </c>
      <c r="I1053" s="183"/>
      <c r="L1053" s="179"/>
      <c r="M1053" s="184"/>
      <c r="N1053" s="185"/>
      <c r="O1053" s="185"/>
      <c r="P1053" s="185"/>
      <c r="Q1053" s="185"/>
      <c r="R1053" s="185"/>
      <c r="S1053" s="185"/>
      <c r="T1053" s="186"/>
      <c r="AT1053" s="180" t="s">
        <v>170</v>
      </c>
      <c r="AU1053" s="180" t="s">
        <v>90</v>
      </c>
      <c r="AV1053" s="15" t="s">
        <v>93</v>
      </c>
      <c r="AW1053" s="15" t="s">
        <v>33</v>
      </c>
      <c r="AX1053" s="15" t="s">
        <v>15</v>
      </c>
      <c r="AY1053" s="180" t="s">
        <v>154</v>
      </c>
    </row>
    <row r="1054" spans="1:65" s="2" customFormat="1" ht="24.15" customHeight="1">
      <c r="A1054" s="34"/>
      <c r="B1054" s="144"/>
      <c r="C1054" s="192" t="s">
        <v>1542</v>
      </c>
      <c r="D1054" s="192" t="s">
        <v>402</v>
      </c>
      <c r="E1054" s="193" t="s">
        <v>1325</v>
      </c>
      <c r="F1054" s="356" t="s">
        <v>1326</v>
      </c>
      <c r="G1054" s="195" t="s">
        <v>183</v>
      </c>
      <c r="H1054" s="196">
        <v>249.764</v>
      </c>
      <c r="I1054" s="197"/>
      <c r="J1054" s="198">
        <f>ROUND(I1054*H1054,2)</f>
        <v>0</v>
      </c>
      <c r="K1054" s="194" t="s">
        <v>161</v>
      </c>
      <c r="L1054" s="199"/>
      <c r="M1054" s="200" t="s">
        <v>3</v>
      </c>
      <c r="N1054" s="201" t="s">
        <v>43</v>
      </c>
      <c r="O1054" s="55"/>
      <c r="P1054" s="154">
        <f>O1054*H1054</f>
        <v>0</v>
      </c>
      <c r="Q1054" s="154">
        <v>0.00011</v>
      </c>
      <c r="R1054" s="154">
        <f>Q1054*H1054</f>
        <v>0.02747404</v>
      </c>
      <c r="S1054" s="154">
        <v>0</v>
      </c>
      <c r="T1054" s="155">
        <f>S1054*H1054</f>
        <v>0</v>
      </c>
      <c r="U1054" s="34"/>
      <c r="V1054" s="34"/>
      <c r="W1054" s="34"/>
      <c r="X1054" s="34"/>
      <c r="Y1054" s="34"/>
      <c r="Z1054" s="34"/>
      <c r="AA1054" s="34"/>
      <c r="AB1054" s="34"/>
      <c r="AC1054" s="34"/>
      <c r="AD1054" s="34"/>
      <c r="AE1054" s="34"/>
      <c r="AR1054" s="156" t="s">
        <v>113</v>
      </c>
      <c r="AT1054" s="156" t="s">
        <v>402</v>
      </c>
      <c r="AU1054" s="156" t="s">
        <v>90</v>
      </c>
      <c r="AY1054" s="19" t="s">
        <v>154</v>
      </c>
      <c r="BE1054" s="157">
        <f>IF(N1054="základní",J1054,0)</f>
        <v>0</v>
      </c>
      <c r="BF1054" s="157">
        <f>IF(N1054="snížená",J1054,0)</f>
        <v>0</v>
      </c>
      <c r="BG1054" s="157">
        <f>IF(N1054="zákl. přenesená",J1054,0)</f>
        <v>0</v>
      </c>
      <c r="BH1054" s="157">
        <f>IF(N1054="sníž. přenesená",J1054,0)</f>
        <v>0</v>
      </c>
      <c r="BI1054" s="157">
        <f>IF(N1054="nulová",J1054,0)</f>
        <v>0</v>
      </c>
      <c r="BJ1054" s="19" t="s">
        <v>15</v>
      </c>
      <c r="BK1054" s="157">
        <f>ROUND(I1054*H1054,2)</f>
        <v>0</v>
      </c>
      <c r="BL1054" s="19" t="s">
        <v>93</v>
      </c>
      <c r="BM1054" s="156" t="s">
        <v>1543</v>
      </c>
    </row>
    <row r="1055" spans="2:51" s="14" customFormat="1" ht="10.2">
      <c r="B1055" s="171"/>
      <c r="D1055" s="164" t="s">
        <v>170</v>
      </c>
      <c r="F1055" s="173" t="s">
        <v>1544</v>
      </c>
      <c r="H1055" s="174">
        <v>249.764</v>
      </c>
      <c r="I1055" s="175"/>
      <c r="L1055" s="171"/>
      <c r="M1055" s="176"/>
      <c r="N1055" s="177"/>
      <c r="O1055" s="177"/>
      <c r="P1055" s="177"/>
      <c r="Q1055" s="177"/>
      <c r="R1055" s="177"/>
      <c r="S1055" s="177"/>
      <c r="T1055" s="178"/>
      <c r="AT1055" s="172" t="s">
        <v>170</v>
      </c>
      <c r="AU1055" s="172" t="s">
        <v>90</v>
      </c>
      <c r="AV1055" s="14" t="s">
        <v>80</v>
      </c>
      <c r="AW1055" s="14" t="s">
        <v>4</v>
      </c>
      <c r="AX1055" s="14" t="s">
        <v>15</v>
      </c>
      <c r="AY1055" s="172" t="s">
        <v>154</v>
      </c>
    </row>
    <row r="1056" spans="1:65" s="2" customFormat="1" ht="55.5" customHeight="1">
      <c r="A1056" s="34"/>
      <c r="B1056" s="144"/>
      <c r="C1056" s="145" t="s">
        <v>1545</v>
      </c>
      <c r="D1056" s="145" t="s">
        <v>157</v>
      </c>
      <c r="E1056" s="146" t="s">
        <v>1330</v>
      </c>
      <c r="F1056" s="355" t="s">
        <v>1331</v>
      </c>
      <c r="G1056" s="148" t="s">
        <v>183</v>
      </c>
      <c r="H1056" s="149">
        <v>159.67</v>
      </c>
      <c r="I1056" s="150"/>
      <c r="J1056" s="151">
        <f>ROUND(I1056*H1056,2)</f>
        <v>0</v>
      </c>
      <c r="K1056" s="147" t="s">
        <v>161</v>
      </c>
      <c r="L1056" s="35"/>
      <c r="M1056" s="152" t="s">
        <v>3</v>
      </c>
      <c r="N1056" s="153" t="s">
        <v>43</v>
      </c>
      <c r="O1056" s="55"/>
      <c r="P1056" s="154">
        <f>O1056*H1056</f>
        <v>0</v>
      </c>
      <c r="Q1056" s="154">
        <v>0</v>
      </c>
      <c r="R1056" s="154">
        <f>Q1056*H1056</f>
        <v>0</v>
      </c>
      <c r="S1056" s="154">
        <v>0</v>
      </c>
      <c r="T1056" s="155">
        <f>S1056*H1056</f>
        <v>0</v>
      </c>
      <c r="U1056" s="34"/>
      <c r="V1056" s="34"/>
      <c r="W1056" s="34"/>
      <c r="X1056" s="34"/>
      <c r="Y1056" s="34"/>
      <c r="Z1056" s="34"/>
      <c r="AA1056" s="34"/>
      <c r="AB1056" s="34"/>
      <c r="AC1056" s="34"/>
      <c r="AD1056" s="34"/>
      <c r="AE1056" s="34"/>
      <c r="AR1056" s="156" t="s">
        <v>93</v>
      </c>
      <c r="AT1056" s="156" t="s">
        <v>157</v>
      </c>
      <c r="AU1056" s="156" t="s">
        <v>90</v>
      </c>
      <c r="AY1056" s="19" t="s">
        <v>154</v>
      </c>
      <c r="BE1056" s="157">
        <f>IF(N1056="základní",J1056,0)</f>
        <v>0</v>
      </c>
      <c r="BF1056" s="157">
        <f>IF(N1056="snížená",J1056,0)</f>
        <v>0</v>
      </c>
      <c r="BG1056" s="157">
        <f>IF(N1056="zákl. přenesená",J1056,0)</f>
        <v>0</v>
      </c>
      <c r="BH1056" s="157">
        <f>IF(N1056="sníž. přenesená",J1056,0)</f>
        <v>0</v>
      </c>
      <c r="BI1056" s="157">
        <f>IF(N1056="nulová",J1056,0)</f>
        <v>0</v>
      </c>
      <c r="BJ1056" s="19" t="s">
        <v>15</v>
      </c>
      <c r="BK1056" s="157">
        <f>ROUND(I1056*H1056,2)</f>
        <v>0</v>
      </c>
      <c r="BL1056" s="19" t="s">
        <v>93</v>
      </c>
      <c r="BM1056" s="156" t="s">
        <v>1546</v>
      </c>
    </row>
    <row r="1057" spans="1:47" s="2" customFormat="1" ht="10.2">
      <c r="A1057" s="34"/>
      <c r="B1057" s="35"/>
      <c r="C1057" s="34"/>
      <c r="D1057" s="158" t="s">
        <v>163</v>
      </c>
      <c r="E1057" s="34"/>
      <c r="F1057" s="159" t="s">
        <v>1333</v>
      </c>
      <c r="G1057" s="34"/>
      <c r="H1057" s="34"/>
      <c r="I1057" s="160"/>
      <c r="J1057" s="34"/>
      <c r="K1057" s="34"/>
      <c r="L1057" s="35"/>
      <c r="M1057" s="161"/>
      <c r="N1057" s="162"/>
      <c r="O1057" s="55"/>
      <c r="P1057" s="55"/>
      <c r="Q1057" s="55"/>
      <c r="R1057" s="55"/>
      <c r="S1057" s="55"/>
      <c r="T1057" s="56"/>
      <c r="U1057" s="34"/>
      <c r="V1057" s="34"/>
      <c r="W1057" s="34"/>
      <c r="X1057" s="34"/>
      <c r="Y1057" s="34"/>
      <c r="Z1057" s="34"/>
      <c r="AA1057" s="34"/>
      <c r="AB1057" s="34"/>
      <c r="AC1057" s="34"/>
      <c r="AD1057" s="34"/>
      <c r="AE1057" s="34"/>
      <c r="AT1057" s="19" t="s">
        <v>163</v>
      </c>
      <c r="AU1057" s="19" t="s">
        <v>90</v>
      </c>
    </row>
    <row r="1058" spans="2:51" s="13" customFormat="1" ht="10.2">
      <c r="B1058" s="163"/>
      <c r="D1058" s="164" t="s">
        <v>170</v>
      </c>
      <c r="E1058" s="165" t="s">
        <v>3</v>
      </c>
      <c r="F1058" s="166" t="s">
        <v>676</v>
      </c>
      <c r="H1058" s="165" t="s">
        <v>3</v>
      </c>
      <c r="I1058" s="167"/>
      <c r="L1058" s="163"/>
      <c r="M1058" s="168"/>
      <c r="N1058" s="169"/>
      <c r="O1058" s="169"/>
      <c r="P1058" s="169"/>
      <c r="Q1058" s="169"/>
      <c r="R1058" s="169"/>
      <c r="S1058" s="169"/>
      <c r="T1058" s="170"/>
      <c r="AT1058" s="165" t="s">
        <v>170</v>
      </c>
      <c r="AU1058" s="165" t="s">
        <v>90</v>
      </c>
      <c r="AV1058" s="13" t="s">
        <v>15</v>
      </c>
      <c r="AW1058" s="13" t="s">
        <v>33</v>
      </c>
      <c r="AX1058" s="13" t="s">
        <v>72</v>
      </c>
      <c r="AY1058" s="165" t="s">
        <v>154</v>
      </c>
    </row>
    <row r="1059" spans="2:51" s="14" customFormat="1" ht="10.2">
      <c r="B1059" s="171"/>
      <c r="D1059" s="164" t="s">
        <v>170</v>
      </c>
      <c r="E1059" s="172" t="s">
        <v>3</v>
      </c>
      <c r="F1059" s="173" t="s">
        <v>1334</v>
      </c>
      <c r="H1059" s="174">
        <v>9.8</v>
      </c>
      <c r="I1059" s="175"/>
      <c r="L1059" s="171"/>
      <c r="M1059" s="176"/>
      <c r="N1059" s="177"/>
      <c r="O1059" s="177"/>
      <c r="P1059" s="177"/>
      <c r="Q1059" s="177"/>
      <c r="R1059" s="177"/>
      <c r="S1059" s="177"/>
      <c r="T1059" s="178"/>
      <c r="AT1059" s="172" t="s">
        <v>170</v>
      </c>
      <c r="AU1059" s="172" t="s">
        <v>90</v>
      </c>
      <c r="AV1059" s="14" t="s">
        <v>80</v>
      </c>
      <c r="AW1059" s="14" t="s">
        <v>33</v>
      </c>
      <c r="AX1059" s="14" t="s">
        <v>72</v>
      </c>
      <c r="AY1059" s="172" t="s">
        <v>154</v>
      </c>
    </row>
    <row r="1060" spans="2:51" s="14" customFormat="1" ht="10.2">
      <c r="B1060" s="171"/>
      <c r="D1060" s="164" t="s">
        <v>170</v>
      </c>
      <c r="E1060" s="172" t="s">
        <v>3</v>
      </c>
      <c r="F1060" s="173" t="s">
        <v>1335</v>
      </c>
      <c r="H1060" s="174">
        <v>3.8</v>
      </c>
      <c r="I1060" s="175"/>
      <c r="L1060" s="171"/>
      <c r="M1060" s="176"/>
      <c r="N1060" s="177"/>
      <c r="O1060" s="177"/>
      <c r="P1060" s="177"/>
      <c r="Q1060" s="177"/>
      <c r="R1060" s="177"/>
      <c r="S1060" s="177"/>
      <c r="T1060" s="178"/>
      <c r="AT1060" s="172" t="s">
        <v>170</v>
      </c>
      <c r="AU1060" s="172" t="s">
        <v>90</v>
      </c>
      <c r="AV1060" s="14" t="s">
        <v>80</v>
      </c>
      <c r="AW1060" s="14" t="s">
        <v>33</v>
      </c>
      <c r="AX1060" s="14" t="s">
        <v>72</v>
      </c>
      <c r="AY1060" s="172" t="s">
        <v>154</v>
      </c>
    </row>
    <row r="1061" spans="2:51" s="14" customFormat="1" ht="10.2">
      <c r="B1061" s="171"/>
      <c r="D1061" s="164" t="s">
        <v>170</v>
      </c>
      <c r="E1061" s="172" t="s">
        <v>3</v>
      </c>
      <c r="F1061" s="173" t="s">
        <v>1336</v>
      </c>
      <c r="H1061" s="174">
        <v>31.5</v>
      </c>
      <c r="I1061" s="175"/>
      <c r="L1061" s="171"/>
      <c r="M1061" s="176"/>
      <c r="N1061" s="177"/>
      <c r="O1061" s="177"/>
      <c r="P1061" s="177"/>
      <c r="Q1061" s="177"/>
      <c r="R1061" s="177"/>
      <c r="S1061" s="177"/>
      <c r="T1061" s="178"/>
      <c r="AT1061" s="172" t="s">
        <v>170</v>
      </c>
      <c r="AU1061" s="172" t="s">
        <v>90</v>
      </c>
      <c r="AV1061" s="14" t="s">
        <v>80</v>
      </c>
      <c r="AW1061" s="14" t="s">
        <v>33</v>
      </c>
      <c r="AX1061" s="14" t="s">
        <v>72</v>
      </c>
      <c r="AY1061" s="172" t="s">
        <v>154</v>
      </c>
    </row>
    <row r="1062" spans="2:51" s="14" customFormat="1" ht="10.2">
      <c r="B1062" s="171"/>
      <c r="D1062" s="164" t="s">
        <v>170</v>
      </c>
      <c r="E1062" s="172" t="s">
        <v>3</v>
      </c>
      <c r="F1062" s="173" t="s">
        <v>1337</v>
      </c>
      <c r="H1062" s="174">
        <v>20.8</v>
      </c>
      <c r="I1062" s="175"/>
      <c r="L1062" s="171"/>
      <c r="M1062" s="176"/>
      <c r="N1062" s="177"/>
      <c r="O1062" s="177"/>
      <c r="P1062" s="177"/>
      <c r="Q1062" s="177"/>
      <c r="R1062" s="177"/>
      <c r="S1062" s="177"/>
      <c r="T1062" s="178"/>
      <c r="AT1062" s="172" t="s">
        <v>170</v>
      </c>
      <c r="AU1062" s="172" t="s">
        <v>90</v>
      </c>
      <c r="AV1062" s="14" t="s">
        <v>80</v>
      </c>
      <c r="AW1062" s="14" t="s">
        <v>33</v>
      </c>
      <c r="AX1062" s="14" t="s">
        <v>72</v>
      </c>
      <c r="AY1062" s="172" t="s">
        <v>154</v>
      </c>
    </row>
    <row r="1063" spans="2:51" s="14" customFormat="1" ht="10.2">
      <c r="B1063" s="171"/>
      <c r="D1063" s="164" t="s">
        <v>170</v>
      </c>
      <c r="E1063" s="172" t="s">
        <v>3</v>
      </c>
      <c r="F1063" s="173" t="s">
        <v>1338</v>
      </c>
      <c r="H1063" s="174">
        <v>9.6</v>
      </c>
      <c r="I1063" s="175"/>
      <c r="L1063" s="171"/>
      <c r="M1063" s="176"/>
      <c r="N1063" s="177"/>
      <c r="O1063" s="177"/>
      <c r="P1063" s="177"/>
      <c r="Q1063" s="177"/>
      <c r="R1063" s="177"/>
      <c r="S1063" s="177"/>
      <c r="T1063" s="178"/>
      <c r="AT1063" s="172" t="s">
        <v>170</v>
      </c>
      <c r="AU1063" s="172" t="s">
        <v>90</v>
      </c>
      <c r="AV1063" s="14" t="s">
        <v>80</v>
      </c>
      <c r="AW1063" s="14" t="s">
        <v>33</v>
      </c>
      <c r="AX1063" s="14" t="s">
        <v>72</v>
      </c>
      <c r="AY1063" s="172" t="s">
        <v>154</v>
      </c>
    </row>
    <row r="1064" spans="2:51" s="14" customFormat="1" ht="10.2">
      <c r="B1064" s="171"/>
      <c r="D1064" s="164" t="s">
        <v>170</v>
      </c>
      <c r="E1064" s="172" t="s">
        <v>3</v>
      </c>
      <c r="F1064" s="173" t="s">
        <v>1339</v>
      </c>
      <c r="H1064" s="174">
        <v>9.8</v>
      </c>
      <c r="I1064" s="175"/>
      <c r="L1064" s="171"/>
      <c r="M1064" s="176"/>
      <c r="N1064" s="177"/>
      <c r="O1064" s="177"/>
      <c r="P1064" s="177"/>
      <c r="Q1064" s="177"/>
      <c r="R1064" s="177"/>
      <c r="S1064" s="177"/>
      <c r="T1064" s="178"/>
      <c r="AT1064" s="172" t="s">
        <v>170</v>
      </c>
      <c r="AU1064" s="172" t="s">
        <v>90</v>
      </c>
      <c r="AV1064" s="14" t="s">
        <v>80</v>
      </c>
      <c r="AW1064" s="14" t="s">
        <v>33</v>
      </c>
      <c r="AX1064" s="14" t="s">
        <v>72</v>
      </c>
      <c r="AY1064" s="172" t="s">
        <v>154</v>
      </c>
    </row>
    <row r="1065" spans="2:51" s="14" customFormat="1" ht="10.2">
      <c r="B1065" s="171"/>
      <c r="D1065" s="164" t="s">
        <v>170</v>
      </c>
      <c r="E1065" s="172" t="s">
        <v>3</v>
      </c>
      <c r="F1065" s="173" t="s">
        <v>1340</v>
      </c>
      <c r="H1065" s="174">
        <v>37</v>
      </c>
      <c r="I1065" s="175"/>
      <c r="L1065" s="171"/>
      <c r="M1065" s="176"/>
      <c r="N1065" s="177"/>
      <c r="O1065" s="177"/>
      <c r="P1065" s="177"/>
      <c r="Q1065" s="177"/>
      <c r="R1065" s="177"/>
      <c r="S1065" s="177"/>
      <c r="T1065" s="178"/>
      <c r="AT1065" s="172" t="s">
        <v>170</v>
      </c>
      <c r="AU1065" s="172" t="s">
        <v>90</v>
      </c>
      <c r="AV1065" s="14" t="s">
        <v>80</v>
      </c>
      <c r="AW1065" s="14" t="s">
        <v>33</v>
      </c>
      <c r="AX1065" s="14" t="s">
        <v>72</v>
      </c>
      <c r="AY1065" s="172" t="s">
        <v>154</v>
      </c>
    </row>
    <row r="1066" spans="2:51" s="14" customFormat="1" ht="10.2">
      <c r="B1066" s="171"/>
      <c r="D1066" s="164" t="s">
        <v>170</v>
      </c>
      <c r="E1066" s="172" t="s">
        <v>3</v>
      </c>
      <c r="F1066" s="173" t="s">
        <v>1341</v>
      </c>
      <c r="H1066" s="174">
        <v>4.1</v>
      </c>
      <c r="I1066" s="175"/>
      <c r="L1066" s="171"/>
      <c r="M1066" s="176"/>
      <c r="N1066" s="177"/>
      <c r="O1066" s="177"/>
      <c r="P1066" s="177"/>
      <c r="Q1066" s="177"/>
      <c r="R1066" s="177"/>
      <c r="S1066" s="177"/>
      <c r="T1066" s="178"/>
      <c r="AT1066" s="172" t="s">
        <v>170</v>
      </c>
      <c r="AU1066" s="172" t="s">
        <v>90</v>
      </c>
      <c r="AV1066" s="14" t="s">
        <v>80</v>
      </c>
      <c r="AW1066" s="14" t="s">
        <v>33</v>
      </c>
      <c r="AX1066" s="14" t="s">
        <v>72</v>
      </c>
      <c r="AY1066" s="172" t="s">
        <v>154</v>
      </c>
    </row>
    <row r="1067" spans="2:51" s="14" customFormat="1" ht="10.2">
      <c r="B1067" s="171"/>
      <c r="D1067" s="164" t="s">
        <v>170</v>
      </c>
      <c r="E1067" s="172" t="s">
        <v>3</v>
      </c>
      <c r="F1067" s="173" t="s">
        <v>1342</v>
      </c>
      <c r="H1067" s="174">
        <v>10.37</v>
      </c>
      <c r="I1067" s="175"/>
      <c r="L1067" s="171"/>
      <c r="M1067" s="176"/>
      <c r="N1067" s="177"/>
      <c r="O1067" s="177"/>
      <c r="P1067" s="177"/>
      <c r="Q1067" s="177"/>
      <c r="R1067" s="177"/>
      <c r="S1067" s="177"/>
      <c r="T1067" s="178"/>
      <c r="AT1067" s="172" t="s">
        <v>170</v>
      </c>
      <c r="AU1067" s="172" t="s">
        <v>90</v>
      </c>
      <c r="AV1067" s="14" t="s">
        <v>80</v>
      </c>
      <c r="AW1067" s="14" t="s">
        <v>33</v>
      </c>
      <c r="AX1067" s="14" t="s">
        <v>72</v>
      </c>
      <c r="AY1067" s="172" t="s">
        <v>154</v>
      </c>
    </row>
    <row r="1068" spans="2:51" s="13" customFormat="1" ht="10.2">
      <c r="B1068" s="163"/>
      <c r="D1068" s="164" t="s">
        <v>170</v>
      </c>
      <c r="E1068" s="165" t="s">
        <v>3</v>
      </c>
      <c r="F1068" s="166" t="s">
        <v>1343</v>
      </c>
      <c r="H1068" s="165" t="s">
        <v>3</v>
      </c>
      <c r="I1068" s="167"/>
      <c r="L1068" s="163"/>
      <c r="M1068" s="168"/>
      <c r="N1068" s="169"/>
      <c r="O1068" s="169"/>
      <c r="P1068" s="169"/>
      <c r="Q1068" s="169"/>
      <c r="R1068" s="169"/>
      <c r="S1068" s="169"/>
      <c r="T1068" s="170"/>
      <c r="AT1068" s="165" t="s">
        <v>170</v>
      </c>
      <c r="AU1068" s="165" t="s">
        <v>90</v>
      </c>
      <c r="AV1068" s="13" t="s">
        <v>15</v>
      </c>
      <c r="AW1068" s="13" t="s">
        <v>33</v>
      </c>
      <c r="AX1068" s="13" t="s">
        <v>72</v>
      </c>
      <c r="AY1068" s="165" t="s">
        <v>154</v>
      </c>
    </row>
    <row r="1069" spans="2:51" s="14" customFormat="1" ht="10.2">
      <c r="B1069" s="171"/>
      <c r="D1069" s="164" t="s">
        <v>170</v>
      </c>
      <c r="E1069" s="172" t="s">
        <v>3</v>
      </c>
      <c r="F1069" s="173" t="s">
        <v>1344</v>
      </c>
      <c r="H1069" s="174">
        <v>4.9</v>
      </c>
      <c r="I1069" s="175"/>
      <c r="L1069" s="171"/>
      <c r="M1069" s="176"/>
      <c r="N1069" s="177"/>
      <c r="O1069" s="177"/>
      <c r="P1069" s="177"/>
      <c r="Q1069" s="177"/>
      <c r="R1069" s="177"/>
      <c r="S1069" s="177"/>
      <c r="T1069" s="178"/>
      <c r="AT1069" s="172" t="s">
        <v>170</v>
      </c>
      <c r="AU1069" s="172" t="s">
        <v>90</v>
      </c>
      <c r="AV1069" s="14" t="s">
        <v>80</v>
      </c>
      <c r="AW1069" s="14" t="s">
        <v>33</v>
      </c>
      <c r="AX1069" s="14" t="s">
        <v>72</v>
      </c>
      <c r="AY1069" s="172" t="s">
        <v>154</v>
      </c>
    </row>
    <row r="1070" spans="2:51" s="14" customFormat="1" ht="10.2">
      <c r="B1070" s="171"/>
      <c r="D1070" s="164" t="s">
        <v>170</v>
      </c>
      <c r="E1070" s="172" t="s">
        <v>3</v>
      </c>
      <c r="F1070" s="173" t="s">
        <v>1345</v>
      </c>
      <c r="H1070" s="174">
        <v>7</v>
      </c>
      <c r="I1070" s="175"/>
      <c r="L1070" s="171"/>
      <c r="M1070" s="176"/>
      <c r="N1070" s="177"/>
      <c r="O1070" s="177"/>
      <c r="P1070" s="177"/>
      <c r="Q1070" s="177"/>
      <c r="R1070" s="177"/>
      <c r="S1070" s="177"/>
      <c r="T1070" s="178"/>
      <c r="AT1070" s="172" t="s">
        <v>170</v>
      </c>
      <c r="AU1070" s="172" t="s">
        <v>90</v>
      </c>
      <c r="AV1070" s="14" t="s">
        <v>80</v>
      </c>
      <c r="AW1070" s="14" t="s">
        <v>33</v>
      </c>
      <c r="AX1070" s="14" t="s">
        <v>72</v>
      </c>
      <c r="AY1070" s="172" t="s">
        <v>154</v>
      </c>
    </row>
    <row r="1071" spans="2:51" s="14" customFormat="1" ht="10.2">
      <c r="B1071" s="171"/>
      <c r="D1071" s="164" t="s">
        <v>170</v>
      </c>
      <c r="E1071" s="172" t="s">
        <v>3</v>
      </c>
      <c r="F1071" s="173" t="s">
        <v>1346</v>
      </c>
      <c r="H1071" s="174">
        <v>6</v>
      </c>
      <c r="I1071" s="175"/>
      <c r="L1071" s="171"/>
      <c r="M1071" s="176"/>
      <c r="N1071" s="177"/>
      <c r="O1071" s="177"/>
      <c r="P1071" s="177"/>
      <c r="Q1071" s="177"/>
      <c r="R1071" s="177"/>
      <c r="S1071" s="177"/>
      <c r="T1071" s="178"/>
      <c r="AT1071" s="172" t="s">
        <v>170</v>
      </c>
      <c r="AU1071" s="172" t="s">
        <v>90</v>
      </c>
      <c r="AV1071" s="14" t="s">
        <v>80</v>
      </c>
      <c r="AW1071" s="14" t="s">
        <v>33</v>
      </c>
      <c r="AX1071" s="14" t="s">
        <v>72</v>
      </c>
      <c r="AY1071" s="172" t="s">
        <v>154</v>
      </c>
    </row>
    <row r="1072" spans="2:51" s="14" customFormat="1" ht="10.2">
      <c r="B1072" s="171"/>
      <c r="D1072" s="164" t="s">
        <v>170</v>
      </c>
      <c r="E1072" s="172" t="s">
        <v>3</v>
      </c>
      <c r="F1072" s="173" t="s">
        <v>1347</v>
      </c>
      <c r="H1072" s="174">
        <v>5</v>
      </c>
      <c r="I1072" s="175"/>
      <c r="L1072" s="171"/>
      <c r="M1072" s="176"/>
      <c r="N1072" s="177"/>
      <c r="O1072" s="177"/>
      <c r="P1072" s="177"/>
      <c r="Q1072" s="177"/>
      <c r="R1072" s="177"/>
      <c r="S1072" s="177"/>
      <c r="T1072" s="178"/>
      <c r="AT1072" s="172" t="s">
        <v>170</v>
      </c>
      <c r="AU1072" s="172" t="s">
        <v>90</v>
      </c>
      <c r="AV1072" s="14" t="s">
        <v>80</v>
      </c>
      <c r="AW1072" s="14" t="s">
        <v>33</v>
      </c>
      <c r="AX1072" s="14" t="s">
        <v>72</v>
      </c>
      <c r="AY1072" s="172" t="s">
        <v>154</v>
      </c>
    </row>
    <row r="1073" spans="2:51" s="15" customFormat="1" ht="10.2">
      <c r="B1073" s="179"/>
      <c r="D1073" s="164" t="s">
        <v>170</v>
      </c>
      <c r="E1073" s="180" t="s">
        <v>3</v>
      </c>
      <c r="F1073" s="181" t="s">
        <v>175</v>
      </c>
      <c r="H1073" s="182">
        <v>159.67</v>
      </c>
      <c r="I1073" s="183"/>
      <c r="L1073" s="179"/>
      <c r="M1073" s="184"/>
      <c r="N1073" s="185"/>
      <c r="O1073" s="185"/>
      <c r="P1073" s="185"/>
      <c r="Q1073" s="185"/>
      <c r="R1073" s="185"/>
      <c r="S1073" s="185"/>
      <c r="T1073" s="186"/>
      <c r="AT1073" s="180" t="s">
        <v>170</v>
      </c>
      <c r="AU1073" s="180" t="s">
        <v>90</v>
      </c>
      <c r="AV1073" s="15" t="s">
        <v>93</v>
      </c>
      <c r="AW1073" s="15" t="s">
        <v>33</v>
      </c>
      <c r="AX1073" s="15" t="s">
        <v>15</v>
      </c>
      <c r="AY1073" s="180" t="s">
        <v>154</v>
      </c>
    </row>
    <row r="1074" spans="1:65" s="2" customFormat="1" ht="24.15" customHeight="1">
      <c r="A1074" s="34"/>
      <c r="B1074" s="144"/>
      <c r="C1074" s="192" t="s">
        <v>1547</v>
      </c>
      <c r="D1074" s="192" t="s">
        <v>402</v>
      </c>
      <c r="E1074" s="193" t="s">
        <v>1349</v>
      </c>
      <c r="F1074" s="356" t="s">
        <v>1350</v>
      </c>
      <c r="G1074" s="195" t="s">
        <v>183</v>
      </c>
      <c r="H1074" s="196">
        <v>167.654</v>
      </c>
      <c r="I1074" s="197"/>
      <c r="J1074" s="198">
        <f>ROUND(I1074*H1074,2)</f>
        <v>0</v>
      </c>
      <c r="K1074" s="194" t="s">
        <v>161</v>
      </c>
      <c r="L1074" s="199"/>
      <c r="M1074" s="200" t="s">
        <v>3</v>
      </c>
      <c r="N1074" s="201" t="s">
        <v>43</v>
      </c>
      <c r="O1074" s="55"/>
      <c r="P1074" s="154">
        <f>O1074*H1074</f>
        <v>0</v>
      </c>
      <c r="Q1074" s="154">
        <v>4E-05</v>
      </c>
      <c r="R1074" s="154">
        <f>Q1074*H1074</f>
        <v>0.00670616</v>
      </c>
      <c r="S1074" s="154">
        <v>0</v>
      </c>
      <c r="T1074" s="155">
        <f>S1074*H1074</f>
        <v>0</v>
      </c>
      <c r="U1074" s="34"/>
      <c r="V1074" s="34"/>
      <c r="W1074" s="34"/>
      <c r="X1074" s="34"/>
      <c r="Y1074" s="34"/>
      <c r="Z1074" s="34"/>
      <c r="AA1074" s="34"/>
      <c r="AB1074" s="34"/>
      <c r="AC1074" s="34"/>
      <c r="AD1074" s="34"/>
      <c r="AE1074" s="34"/>
      <c r="AR1074" s="156" t="s">
        <v>113</v>
      </c>
      <c r="AT1074" s="156" t="s">
        <v>402</v>
      </c>
      <c r="AU1074" s="156" t="s">
        <v>90</v>
      </c>
      <c r="AY1074" s="19" t="s">
        <v>154</v>
      </c>
      <c r="BE1074" s="157">
        <f>IF(N1074="základní",J1074,0)</f>
        <v>0</v>
      </c>
      <c r="BF1074" s="157">
        <f>IF(N1074="snížená",J1074,0)</f>
        <v>0</v>
      </c>
      <c r="BG1074" s="157">
        <f>IF(N1074="zákl. přenesená",J1074,0)</f>
        <v>0</v>
      </c>
      <c r="BH1074" s="157">
        <f>IF(N1074="sníž. přenesená",J1074,0)</f>
        <v>0</v>
      </c>
      <c r="BI1074" s="157">
        <f>IF(N1074="nulová",J1074,0)</f>
        <v>0</v>
      </c>
      <c r="BJ1074" s="19" t="s">
        <v>15</v>
      </c>
      <c r="BK1074" s="157">
        <f>ROUND(I1074*H1074,2)</f>
        <v>0</v>
      </c>
      <c r="BL1074" s="19" t="s">
        <v>93</v>
      </c>
      <c r="BM1074" s="156" t="s">
        <v>1548</v>
      </c>
    </row>
    <row r="1075" spans="2:51" s="14" customFormat="1" ht="10.2">
      <c r="B1075" s="171"/>
      <c r="D1075" s="164" t="s">
        <v>170</v>
      </c>
      <c r="F1075" s="173" t="s">
        <v>1352</v>
      </c>
      <c r="H1075" s="174">
        <v>167.654</v>
      </c>
      <c r="I1075" s="175"/>
      <c r="L1075" s="171"/>
      <c r="M1075" s="176"/>
      <c r="N1075" s="177"/>
      <c r="O1075" s="177"/>
      <c r="P1075" s="177"/>
      <c r="Q1075" s="177"/>
      <c r="R1075" s="177"/>
      <c r="S1075" s="177"/>
      <c r="T1075" s="178"/>
      <c r="AT1075" s="172" t="s">
        <v>170</v>
      </c>
      <c r="AU1075" s="172" t="s">
        <v>90</v>
      </c>
      <c r="AV1075" s="14" t="s">
        <v>80</v>
      </c>
      <c r="AW1075" s="14" t="s">
        <v>4</v>
      </c>
      <c r="AX1075" s="14" t="s">
        <v>15</v>
      </c>
      <c r="AY1075" s="172" t="s">
        <v>154</v>
      </c>
    </row>
    <row r="1076" spans="1:65" s="2" customFormat="1" ht="24.15" customHeight="1">
      <c r="A1076" s="34"/>
      <c r="B1076" s="144"/>
      <c r="C1076" s="145" t="s">
        <v>1549</v>
      </c>
      <c r="D1076" s="145" t="s">
        <v>157</v>
      </c>
      <c r="E1076" s="146" t="s">
        <v>1528</v>
      </c>
      <c r="F1076" s="147" t="s">
        <v>1529</v>
      </c>
      <c r="G1076" s="148" t="s">
        <v>183</v>
      </c>
      <c r="H1076" s="149">
        <v>9.7</v>
      </c>
      <c r="I1076" s="150"/>
      <c r="J1076" s="151">
        <f>ROUND(I1076*H1076,2)</f>
        <v>0</v>
      </c>
      <c r="K1076" s="147" t="s">
        <v>161</v>
      </c>
      <c r="L1076" s="35"/>
      <c r="M1076" s="152" t="s">
        <v>3</v>
      </c>
      <c r="N1076" s="153" t="s">
        <v>43</v>
      </c>
      <c r="O1076" s="55"/>
      <c r="P1076" s="154">
        <f>O1076*H1076</f>
        <v>0</v>
      </c>
      <c r="Q1076" s="154">
        <v>0</v>
      </c>
      <c r="R1076" s="154">
        <f>Q1076*H1076</f>
        <v>0</v>
      </c>
      <c r="S1076" s="154">
        <v>0</v>
      </c>
      <c r="T1076" s="155">
        <f>S1076*H1076</f>
        <v>0</v>
      </c>
      <c r="U1076" s="34"/>
      <c r="V1076" s="34"/>
      <c r="W1076" s="34"/>
      <c r="X1076" s="34"/>
      <c r="Y1076" s="34"/>
      <c r="Z1076" s="34"/>
      <c r="AA1076" s="34"/>
      <c r="AB1076" s="34"/>
      <c r="AC1076" s="34"/>
      <c r="AD1076" s="34"/>
      <c r="AE1076" s="34"/>
      <c r="AR1076" s="156" t="s">
        <v>93</v>
      </c>
      <c r="AT1076" s="156" t="s">
        <v>157</v>
      </c>
      <c r="AU1076" s="156" t="s">
        <v>90</v>
      </c>
      <c r="AY1076" s="19" t="s">
        <v>154</v>
      </c>
      <c r="BE1076" s="157">
        <f>IF(N1076="základní",J1076,0)</f>
        <v>0</v>
      </c>
      <c r="BF1076" s="157">
        <f>IF(N1076="snížená",J1076,0)</f>
        <v>0</v>
      </c>
      <c r="BG1076" s="157">
        <f>IF(N1076="zákl. přenesená",J1076,0)</f>
        <v>0</v>
      </c>
      <c r="BH1076" s="157">
        <f>IF(N1076="sníž. přenesená",J1076,0)</f>
        <v>0</v>
      </c>
      <c r="BI1076" s="157">
        <f>IF(N1076="nulová",J1076,0)</f>
        <v>0</v>
      </c>
      <c r="BJ1076" s="19" t="s">
        <v>15</v>
      </c>
      <c r="BK1076" s="157">
        <f>ROUND(I1076*H1076,2)</f>
        <v>0</v>
      </c>
      <c r="BL1076" s="19" t="s">
        <v>93</v>
      </c>
      <c r="BM1076" s="156" t="s">
        <v>1550</v>
      </c>
    </row>
    <row r="1077" spans="1:47" s="2" customFormat="1" ht="10.2">
      <c r="A1077" s="34"/>
      <c r="B1077" s="35"/>
      <c r="C1077" s="34"/>
      <c r="D1077" s="158" t="s">
        <v>163</v>
      </c>
      <c r="E1077" s="34"/>
      <c r="F1077" s="159" t="s">
        <v>1531</v>
      </c>
      <c r="G1077" s="34"/>
      <c r="H1077" s="34"/>
      <c r="I1077" s="160"/>
      <c r="J1077" s="34"/>
      <c r="K1077" s="34"/>
      <c r="L1077" s="35"/>
      <c r="M1077" s="161"/>
      <c r="N1077" s="162"/>
      <c r="O1077" s="55"/>
      <c r="P1077" s="55"/>
      <c r="Q1077" s="55"/>
      <c r="R1077" s="55"/>
      <c r="S1077" s="55"/>
      <c r="T1077" s="56"/>
      <c r="U1077" s="34"/>
      <c r="V1077" s="34"/>
      <c r="W1077" s="34"/>
      <c r="X1077" s="34"/>
      <c r="Y1077" s="34"/>
      <c r="Z1077" s="34"/>
      <c r="AA1077" s="34"/>
      <c r="AB1077" s="34"/>
      <c r="AC1077" s="34"/>
      <c r="AD1077" s="34"/>
      <c r="AE1077" s="34"/>
      <c r="AT1077" s="19" t="s">
        <v>163</v>
      </c>
      <c r="AU1077" s="19" t="s">
        <v>90</v>
      </c>
    </row>
    <row r="1078" spans="2:51" s="14" customFormat="1" ht="10.2">
      <c r="B1078" s="171"/>
      <c r="D1078" s="164" t="s">
        <v>170</v>
      </c>
      <c r="E1078" s="172" t="s">
        <v>3</v>
      </c>
      <c r="F1078" s="173" t="s">
        <v>1551</v>
      </c>
      <c r="H1078" s="174">
        <v>9.7</v>
      </c>
      <c r="I1078" s="175"/>
      <c r="L1078" s="171"/>
      <c r="M1078" s="176"/>
      <c r="N1078" s="177"/>
      <c r="O1078" s="177"/>
      <c r="P1078" s="177"/>
      <c r="Q1078" s="177"/>
      <c r="R1078" s="177"/>
      <c r="S1078" s="177"/>
      <c r="T1078" s="178"/>
      <c r="AT1078" s="172" t="s">
        <v>170</v>
      </c>
      <c r="AU1078" s="172" t="s">
        <v>90</v>
      </c>
      <c r="AV1078" s="14" t="s">
        <v>80</v>
      </c>
      <c r="AW1078" s="14" t="s">
        <v>33</v>
      </c>
      <c r="AX1078" s="14" t="s">
        <v>15</v>
      </c>
      <c r="AY1078" s="172" t="s">
        <v>154</v>
      </c>
    </row>
    <row r="1079" spans="1:65" s="2" customFormat="1" ht="24.15" customHeight="1">
      <c r="A1079" s="34"/>
      <c r="B1079" s="144"/>
      <c r="C1079" s="192" t="s">
        <v>1552</v>
      </c>
      <c r="D1079" s="192" t="s">
        <v>402</v>
      </c>
      <c r="E1079" s="193" t="s">
        <v>1553</v>
      </c>
      <c r="F1079" s="194" t="s">
        <v>1554</v>
      </c>
      <c r="G1079" s="195" t="s">
        <v>183</v>
      </c>
      <c r="H1079" s="196">
        <v>10.185</v>
      </c>
      <c r="I1079" s="197"/>
      <c r="J1079" s="198">
        <f>ROUND(I1079*H1079,2)</f>
        <v>0</v>
      </c>
      <c r="K1079" s="194" t="s">
        <v>161</v>
      </c>
      <c r="L1079" s="199"/>
      <c r="M1079" s="200" t="s">
        <v>3</v>
      </c>
      <c r="N1079" s="201" t="s">
        <v>43</v>
      </c>
      <c r="O1079" s="55"/>
      <c r="P1079" s="154">
        <f>O1079*H1079</f>
        <v>0</v>
      </c>
      <c r="Q1079" s="154">
        <v>0.0005</v>
      </c>
      <c r="R1079" s="154">
        <f>Q1079*H1079</f>
        <v>0.005092500000000001</v>
      </c>
      <c r="S1079" s="154">
        <v>0</v>
      </c>
      <c r="T1079" s="155">
        <f>S1079*H1079</f>
        <v>0</v>
      </c>
      <c r="U1079" s="34"/>
      <c r="V1079" s="34"/>
      <c r="W1079" s="34"/>
      <c r="X1079" s="34"/>
      <c r="Y1079" s="34"/>
      <c r="Z1079" s="34"/>
      <c r="AA1079" s="34"/>
      <c r="AB1079" s="34"/>
      <c r="AC1079" s="34"/>
      <c r="AD1079" s="34"/>
      <c r="AE1079" s="34"/>
      <c r="AR1079" s="156" t="s">
        <v>113</v>
      </c>
      <c r="AT1079" s="156" t="s">
        <v>402</v>
      </c>
      <c r="AU1079" s="156" t="s">
        <v>90</v>
      </c>
      <c r="AY1079" s="19" t="s">
        <v>154</v>
      </c>
      <c r="BE1079" s="157">
        <f>IF(N1079="základní",J1079,0)</f>
        <v>0</v>
      </c>
      <c r="BF1079" s="157">
        <f>IF(N1079="snížená",J1079,0)</f>
        <v>0</v>
      </c>
      <c r="BG1079" s="157">
        <f>IF(N1079="zákl. přenesená",J1079,0)</f>
        <v>0</v>
      </c>
      <c r="BH1079" s="157">
        <f>IF(N1079="sníž. přenesená",J1079,0)</f>
        <v>0</v>
      </c>
      <c r="BI1079" s="157">
        <f>IF(N1079="nulová",J1079,0)</f>
        <v>0</v>
      </c>
      <c r="BJ1079" s="19" t="s">
        <v>15</v>
      </c>
      <c r="BK1079" s="157">
        <f>ROUND(I1079*H1079,2)</f>
        <v>0</v>
      </c>
      <c r="BL1079" s="19" t="s">
        <v>93</v>
      </c>
      <c r="BM1079" s="156" t="s">
        <v>1555</v>
      </c>
    </row>
    <row r="1080" spans="2:51" s="14" customFormat="1" ht="10.2">
      <c r="B1080" s="171"/>
      <c r="D1080" s="164" t="s">
        <v>170</v>
      </c>
      <c r="F1080" s="173" t="s">
        <v>1556</v>
      </c>
      <c r="H1080" s="174">
        <v>10.185</v>
      </c>
      <c r="I1080" s="175"/>
      <c r="L1080" s="171"/>
      <c r="M1080" s="176"/>
      <c r="N1080" s="177"/>
      <c r="O1080" s="177"/>
      <c r="P1080" s="177"/>
      <c r="Q1080" s="177"/>
      <c r="R1080" s="177"/>
      <c r="S1080" s="177"/>
      <c r="T1080" s="178"/>
      <c r="AT1080" s="172" t="s">
        <v>170</v>
      </c>
      <c r="AU1080" s="172" t="s">
        <v>90</v>
      </c>
      <c r="AV1080" s="14" t="s">
        <v>80</v>
      </c>
      <c r="AW1080" s="14" t="s">
        <v>4</v>
      </c>
      <c r="AX1080" s="14" t="s">
        <v>15</v>
      </c>
      <c r="AY1080" s="172" t="s">
        <v>154</v>
      </c>
    </row>
    <row r="1081" spans="1:65" s="2" customFormat="1" ht="37.8" customHeight="1">
      <c r="A1081" s="34"/>
      <c r="B1081" s="144"/>
      <c r="C1081" s="145" t="s">
        <v>1557</v>
      </c>
      <c r="D1081" s="145" t="s">
        <v>157</v>
      </c>
      <c r="E1081" s="146" t="s">
        <v>1354</v>
      </c>
      <c r="F1081" s="355" t="s">
        <v>1355</v>
      </c>
      <c r="G1081" s="148" t="s">
        <v>160</v>
      </c>
      <c r="H1081" s="149">
        <v>108.687</v>
      </c>
      <c r="I1081" s="150"/>
      <c r="J1081" s="151">
        <f>ROUND(I1081*H1081,2)</f>
        <v>0</v>
      </c>
      <c r="K1081" s="147" t="s">
        <v>161</v>
      </c>
      <c r="L1081" s="35"/>
      <c r="M1081" s="152" t="s">
        <v>3</v>
      </c>
      <c r="N1081" s="153" t="s">
        <v>43</v>
      </c>
      <c r="O1081" s="55"/>
      <c r="P1081" s="154">
        <f>O1081*H1081</f>
        <v>0</v>
      </c>
      <c r="Q1081" s="154">
        <v>0</v>
      </c>
      <c r="R1081" s="154">
        <f>Q1081*H1081</f>
        <v>0</v>
      </c>
      <c r="S1081" s="154">
        <v>0</v>
      </c>
      <c r="T1081" s="155">
        <f>S1081*H1081</f>
        <v>0</v>
      </c>
      <c r="U1081" s="34"/>
      <c r="V1081" s="34"/>
      <c r="W1081" s="34"/>
      <c r="X1081" s="34"/>
      <c r="Y1081" s="34"/>
      <c r="Z1081" s="34"/>
      <c r="AA1081" s="34"/>
      <c r="AB1081" s="34"/>
      <c r="AC1081" s="34"/>
      <c r="AD1081" s="34"/>
      <c r="AE1081" s="34"/>
      <c r="AR1081" s="156" t="s">
        <v>93</v>
      </c>
      <c r="AT1081" s="156" t="s">
        <v>157</v>
      </c>
      <c r="AU1081" s="156" t="s">
        <v>90</v>
      </c>
      <c r="AY1081" s="19" t="s">
        <v>154</v>
      </c>
      <c r="BE1081" s="157">
        <f>IF(N1081="základní",J1081,0)</f>
        <v>0</v>
      </c>
      <c r="BF1081" s="157">
        <f>IF(N1081="snížená",J1081,0)</f>
        <v>0</v>
      </c>
      <c r="BG1081" s="157">
        <f>IF(N1081="zákl. přenesená",J1081,0)</f>
        <v>0</v>
      </c>
      <c r="BH1081" s="157">
        <f>IF(N1081="sníž. přenesená",J1081,0)</f>
        <v>0</v>
      </c>
      <c r="BI1081" s="157">
        <f>IF(N1081="nulová",J1081,0)</f>
        <v>0</v>
      </c>
      <c r="BJ1081" s="19" t="s">
        <v>15</v>
      </c>
      <c r="BK1081" s="157">
        <f>ROUND(I1081*H1081,2)</f>
        <v>0</v>
      </c>
      <c r="BL1081" s="19" t="s">
        <v>93</v>
      </c>
      <c r="BM1081" s="156" t="s">
        <v>1558</v>
      </c>
    </row>
    <row r="1082" spans="1:47" s="2" customFormat="1" ht="10.2">
      <c r="A1082" s="34"/>
      <c r="B1082" s="35"/>
      <c r="C1082" s="34"/>
      <c r="D1082" s="158" t="s">
        <v>163</v>
      </c>
      <c r="E1082" s="34"/>
      <c r="F1082" s="159" t="s">
        <v>1357</v>
      </c>
      <c r="G1082" s="34"/>
      <c r="H1082" s="34"/>
      <c r="I1082" s="160"/>
      <c r="J1082" s="34"/>
      <c r="K1082" s="34"/>
      <c r="L1082" s="35"/>
      <c r="M1082" s="161"/>
      <c r="N1082" s="162"/>
      <c r="O1082" s="55"/>
      <c r="P1082" s="55"/>
      <c r="Q1082" s="55"/>
      <c r="R1082" s="55"/>
      <c r="S1082" s="55"/>
      <c r="T1082" s="56"/>
      <c r="U1082" s="34"/>
      <c r="V1082" s="34"/>
      <c r="W1082" s="34"/>
      <c r="X1082" s="34"/>
      <c r="Y1082" s="34"/>
      <c r="Z1082" s="34"/>
      <c r="AA1082" s="34"/>
      <c r="AB1082" s="34"/>
      <c r="AC1082" s="34"/>
      <c r="AD1082" s="34"/>
      <c r="AE1082" s="34"/>
      <c r="AT1082" s="19" t="s">
        <v>163</v>
      </c>
      <c r="AU1082" s="19" t="s">
        <v>90</v>
      </c>
    </row>
    <row r="1083" spans="2:51" s="13" customFormat="1" ht="10.2">
      <c r="B1083" s="163"/>
      <c r="D1083" s="164" t="s">
        <v>170</v>
      </c>
      <c r="E1083" s="165" t="s">
        <v>3</v>
      </c>
      <c r="F1083" s="166" t="s">
        <v>676</v>
      </c>
      <c r="H1083" s="165" t="s">
        <v>3</v>
      </c>
      <c r="I1083" s="167"/>
      <c r="L1083" s="163"/>
      <c r="M1083" s="168"/>
      <c r="N1083" s="169"/>
      <c r="O1083" s="169"/>
      <c r="P1083" s="169"/>
      <c r="Q1083" s="169"/>
      <c r="R1083" s="169"/>
      <c r="S1083" s="169"/>
      <c r="T1083" s="170"/>
      <c r="AT1083" s="165" t="s">
        <v>170</v>
      </c>
      <c r="AU1083" s="165" t="s">
        <v>90</v>
      </c>
      <c r="AV1083" s="13" t="s">
        <v>15</v>
      </c>
      <c r="AW1083" s="13" t="s">
        <v>33</v>
      </c>
      <c r="AX1083" s="13" t="s">
        <v>72</v>
      </c>
      <c r="AY1083" s="165" t="s">
        <v>154</v>
      </c>
    </row>
    <row r="1084" spans="2:51" s="14" customFormat="1" ht="10.2">
      <c r="B1084" s="171"/>
      <c r="D1084" s="164" t="s">
        <v>170</v>
      </c>
      <c r="E1084" s="172" t="s">
        <v>3</v>
      </c>
      <c r="F1084" s="173" t="s">
        <v>1358</v>
      </c>
      <c r="H1084" s="174">
        <v>5.28</v>
      </c>
      <c r="I1084" s="175"/>
      <c r="L1084" s="171"/>
      <c r="M1084" s="176"/>
      <c r="N1084" s="177"/>
      <c r="O1084" s="177"/>
      <c r="P1084" s="177"/>
      <c r="Q1084" s="177"/>
      <c r="R1084" s="177"/>
      <c r="S1084" s="177"/>
      <c r="T1084" s="178"/>
      <c r="AT1084" s="172" t="s">
        <v>170</v>
      </c>
      <c r="AU1084" s="172" t="s">
        <v>90</v>
      </c>
      <c r="AV1084" s="14" t="s">
        <v>80</v>
      </c>
      <c r="AW1084" s="14" t="s">
        <v>33</v>
      </c>
      <c r="AX1084" s="14" t="s">
        <v>72</v>
      </c>
      <c r="AY1084" s="172" t="s">
        <v>154</v>
      </c>
    </row>
    <row r="1085" spans="2:51" s="14" customFormat="1" ht="10.2">
      <c r="B1085" s="171"/>
      <c r="D1085" s="164" t="s">
        <v>170</v>
      </c>
      <c r="E1085" s="172" t="s">
        <v>3</v>
      </c>
      <c r="F1085" s="173" t="s">
        <v>1359</v>
      </c>
      <c r="H1085" s="174">
        <v>1.76</v>
      </c>
      <c r="I1085" s="175"/>
      <c r="L1085" s="171"/>
      <c r="M1085" s="176"/>
      <c r="N1085" s="177"/>
      <c r="O1085" s="177"/>
      <c r="P1085" s="177"/>
      <c r="Q1085" s="177"/>
      <c r="R1085" s="177"/>
      <c r="S1085" s="177"/>
      <c r="T1085" s="178"/>
      <c r="AT1085" s="172" t="s">
        <v>170</v>
      </c>
      <c r="AU1085" s="172" t="s">
        <v>90</v>
      </c>
      <c r="AV1085" s="14" t="s">
        <v>80</v>
      </c>
      <c r="AW1085" s="14" t="s">
        <v>33</v>
      </c>
      <c r="AX1085" s="14" t="s">
        <v>72</v>
      </c>
      <c r="AY1085" s="172" t="s">
        <v>154</v>
      </c>
    </row>
    <row r="1086" spans="2:51" s="14" customFormat="1" ht="10.2">
      <c r="B1086" s="171"/>
      <c r="D1086" s="164" t="s">
        <v>170</v>
      </c>
      <c r="E1086" s="172" t="s">
        <v>3</v>
      </c>
      <c r="F1086" s="173" t="s">
        <v>1360</v>
      </c>
      <c r="H1086" s="174">
        <v>24.75</v>
      </c>
      <c r="I1086" s="175"/>
      <c r="L1086" s="171"/>
      <c r="M1086" s="176"/>
      <c r="N1086" s="177"/>
      <c r="O1086" s="177"/>
      <c r="P1086" s="177"/>
      <c r="Q1086" s="177"/>
      <c r="R1086" s="177"/>
      <c r="S1086" s="177"/>
      <c r="T1086" s="178"/>
      <c r="AT1086" s="172" t="s">
        <v>170</v>
      </c>
      <c r="AU1086" s="172" t="s">
        <v>90</v>
      </c>
      <c r="AV1086" s="14" t="s">
        <v>80</v>
      </c>
      <c r="AW1086" s="14" t="s">
        <v>33</v>
      </c>
      <c r="AX1086" s="14" t="s">
        <v>72</v>
      </c>
      <c r="AY1086" s="172" t="s">
        <v>154</v>
      </c>
    </row>
    <row r="1087" spans="2:51" s="14" customFormat="1" ht="10.2">
      <c r="B1087" s="171"/>
      <c r="D1087" s="164" t="s">
        <v>170</v>
      </c>
      <c r="E1087" s="172" t="s">
        <v>3</v>
      </c>
      <c r="F1087" s="173" t="s">
        <v>1361</v>
      </c>
      <c r="H1087" s="174">
        <v>13.2</v>
      </c>
      <c r="I1087" s="175"/>
      <c r="L1087" s="171"/>
      <c r="M1087" s="176"/>
      <c r="N1087" s="177"/>
      <c r="O1087" s="177"/>
      <c r="P1087" s="177"/>
      <c r="Q1087" s="177"/>
      <c r="R1087" s="177"/>
      <c r="S1087" s="177"/>
      <c r="T1087" s="178"/>
      <c r="AT1087" s="172" t="s">
        <v>170</v>
      </c>
      <c r="AU1087" s="172" t="s">
        <v>90</v>
      </c>
      <c r="AV1087" s="14" t="s">
        <v>80</v>
      </c>
      <c r="AW1087" s="14" t="s">
        <v>33</v>
      </c>
      <c r="AX1087" s="14" t="s">
        <v>72</v>
      </c>
      <c r="AY1087" s="172" t="s">
        <v>154</v>
      </c>
    </row>
    <row r="1088" spans="2:51" s="14" customFormat="1" ht="10.2">
      <c r="B1088" s="171"/>
      <c r="D1088" s="164" t="s">
        <v>170</v>
      </c>
      <c r="E1088" s="172" t="s">
        <v>3</v>
      </c>
      <c r="F1088" s="173" t="s">
        <v>1362</v>
      </c>
      <c r="H1088" s="174">
        <v>3.2</v>
      </c>
      <c r="I1088" s="175"/>
      <c r="L1088" s="171"/>
      <c r="M1088" s="176"/>
      <c r="N1088" s="177"/>
      <c r="O1088" s="177"/>
      <c r="P1088" s="177"/>
      <c r="Q1088" s="177"/>
      <c r="R1088" s="177"/>
      <c r="S1088" s="177"/>
      <c r="T1088" s="178"/>
      <c r="AT1088" s="172" t="s">
        <v>170</v>
      </c>
      <c r="AU1088" s="172" t="s">
        <v>90</v>
      </c>
      <c r="AV1088" s="14" t="s">
        <v>80</v>
      </c>
      <c r="AW1088" s="14" t="s">
        <v>33</v>
      </c>
      <c r="AX1088" s="14" t="s">
        <v>72</v>
      </c>
      <c r="AY1088" s="172" t="s">
        <v>154</v>
      </c>
    </row>
    <row r="1089" spans="2:51" s="14" customFormat="1" ht="10.2">
      <c r="B1089" s="171"/>
      <c r="D1089" s="164" t="s">
        <v>170</v>
      </c>
      <c r="E1089" s="172" t="s">
        <v>3</v>
      </c>
      <c r="F1089" s="173" t="s">
        <v>1363</v>
      </c>
      <c r="H1089" s="174">
        <v>5.7</v>
      </c>
      <c r="I1089" s="175"/>
      <c r="L1089" s="171"/>
      <c r="M1089" s="176"/>
      <c r="N1089" s="177"/>
      <c r="O1089" s="177"/>
      <c r="P1089" s="177"/>
      <c r="Q1089" s="177"/>
      <c r="R1089" s="177"/>
      <c r="S1089" s="177"/>
      <c r="T1089" s="178"/>
      <c r="AT1089" s="172" t="s">
        <v>170</v>
      </c>
      <c r="AU1089" s="172" t="s">
        <v>90</v>
      </c>
      <c r="AV1089" s="14" t="s">
        <v>80</v>
      </c>
      <c r="AW1089" s="14" t="s">
        <v>33</v>
      </c>
      <c r="AX1089" s="14" t="s">
        <v>72</v>
      </c>
      <c r="AY1089" s="172" t="s">
        <v>154</v>
      </c>
    </row>
    <row r="1090" spans="2:51" s="14" customFormat="1" ht="10.2">
      <c r="B1090" s="171"/>
      <c r="D1090" s="164" t="s">
        <v>170</v>
      </c>
      <c r="E1090" s="172" t="s">
        <v>3</v>
      </c>
      <c r="F1090" s="173" t="s">
        <v>1364</v>
      </c>
      <c r="H1090" s="174">
        <v>33</v>
      </c>
      <c r="I1090" s="175"/>
      <c r="L1090" s="171"/>
      <c r="M1090" s="176"/>
      <c r="N1090" s="177"/>
      <c r="O1090" s="177"/>
      <c r="P1090" s="177"/>
      <c r="Q1090" s="177"/>
      <c r="R1090" s="177"/>
      <c r="S1090" s="177"/>
      <c r="T1090" s="178"/>
      <c r="AT1090" s="172" t="s">
        <v>170</v>
      </c>
      <c r="AU1090" s="172" t="s">
        <v>90</v>
      </c>
      <c r="AV1090" s="14" t="s">
        <v>80</v>
      </c>
      <c r="AW1090" s="14" t="s">
        <v>33</v>
      </c>
      <c r="AX1090" s="14" t="s">
        <v>72</v>
      </c>
      <c r="AY1090" s="172" t="s">
        <v>154</v>
      </c>
    </row>
    <row r="1091" spans="2:51" s="14" customFormat="1" ht="10.2">
      <c r="B1091" s="171"/>
      <c r="D1091" s="164" t="s">
        <v>170</v>
      </c>
      <c r="E1091" s="172" t="s">
        <v>3</v>
      </c>
      <c r="F1091" s="173" t="s">
        <v>1365</v>
      </c>
      <c r="H1091" s="174">
        <v>1.65</v>
      </c>
      <c r="I1091" s="175"/>
      <c r="L1091" s="171"/>
      <c r="M1091" s="176"/>
      <c r="N1091" s="177"/>
      <c r="O1091" s="177"/>
      <c r="P1091" s="177"/>
      <c r="Q1091" s="177"/>
      <c r="R1091" s="177"/>
      <c r="S1091" s="177"/>
      <c r="T1091" s="178"/>
      <c r="AT1091" s="172" t="s">
        <v>170</v>
      </c>
      <c r="AU1091" s="172" t="s">
        <v>90</v>
      </c>
      <c r="AV1091" s="14" t="s">
        <v>80</v>
      </c>
      <c r="AW1091" s="14" t="s">
        <v>33</v>
      </c>
      <c r="AX1091" s="14" t="s">
        <v>72</v>
      </c>
      <c r="AY1091" s="172" t="s">
        <v>154</v>
      </c>
    </row>
    <row r="1092" spans="2:51" s="14" customFormat="1" ht="10.2">
      <c r="B1092" s="171"/>
      <c r="D1092" s="164" t="s">
        <v>170</v>
      </c>
      <c r="E1092" s="172" t="s">
        <v>3</v>
      </c>
      <c r="F1092" s="173" t="s">
        <v>1366</v>
      </c>
      <c r="H1092" s="174">
        <v>6.467</v>
      </c>
      <c r="I1092" s="175"/>
      <c r="L1092" s="171"/>
      <c r="M1092" s="176"/>
      <c r="N1092" s="177"/>
      <c r="O1092" s="177"/>
      <c r="P1092" s="177"/>
      <c r="Q1092" s="177"/>
      <c r="R1092" s="177"/>
      <c r="S1092" s="177"/>
      <c r="T1092" s="178"/>
      <c r="AT1092" s="172" t="s">
        <v>170</v>
      </c>
      <c r="AU1092" s="172" t="s">
        <v>90</v>
      </c>
      <c r="AV1092" s="14" t="s">
        <v>80</v>
      </c>
      <c r="AW1092" s="14" t="s">
        <v>33</v>
      </c>
      <c r="AX1092" s="14" t="s">
        <v>72</v>
      </c>
      <c r="AY1092" s="172" t="s">
        <v>154</v>
      </c>
    </row>
    <row r="1093" spans="2:51" s="13" customFormat="1" ht="10.2">
      <c r="B1093" s="163"/>
      <c r="D1093" s="164" t="s">
        <v>170</v>
      </c>
      <c r="E1093" s="165" t="s">
        <v>3</v>
      </c>
      <c r="F1093" s="166" t="s">
        <v>1343</v>
      </c>
      <c r="H1093" s="165" t="s">
        <v>3</v>
      </c>
      <c r="I1093" s="167"/>
      <c r="L1093" s="163"/>
      <c r="M1093" s="168"/>
      <c r="N1093" s="169"/>
      <c r="O1093" s="169"/>
      <c r="P1093" s="169"/>
      <c r="Q1093" s="169"/>
      <c r="R1093" s="169"/>
      <c r="S1093" s="169"/>
      <c r="T1093" s="170"/>
      <c r="AT1093" s="165" t="s">
        <v>170</v>
      </c>
      <c r="AU1093" s="165" t="s">
        <v>90</v>
      </c>
      <c r="AV1093" s="13" t="s">
        <v>15</v>
      </c>
      <c r="AW1093" s="13" t="s">
        <v>33</v>
      </c>
      <c r="AX1093" s="13" t="s">
        <v>72</v>
      </c>
      <c r="AY1093" s="165" t="s">
        <v>154</v>
      </c>
    </row>
    <row r="1094" spans="2:51" s="14" customFormat="1" ht="10.2">
      <c r="B1094" s="171"/>
      <c r="D1094" s="164" t="s">
        <v>170</v>
      </c>
      <c r="E1094" s="172" t="s">
        <v>3</v>
      </c>
      <c r="F1094" s="173" t="s">
        <v>1367</v>
      </c>
      <c r="H1094" s="174">
        <v>1.8</v>
      </c>
      <c r="I1094" s="175"/>
      <c r="L1094" s="171"/>
      <c r="M1094" s="176"/>
      <c r="N1094" s="177"/>
      <c r="O1094" s="177"/>
      <c r="P1094" s="177"/>
      <c r="Q1094" s="177"/>
      <c r="R1094" s="177"/>
      <c r="S1094" s="177"/>
      <c r="T1094" s="178"/>
      <c r="AT1094" s="172" t="s">
        <v>170</v>
      </c>
      <c r="AU1094" s="172" t="s">
        <v>90</v>
      </c>
      <c r="AV1094" s="14" t="s">
        <v>80</v>
      </c>
      <c r="AW1094" s="14" t="s">
        <v>33</v>
      </c>
      <c r="AX1094" s="14" t="s">
        <v>72</v>
      </c>
      <c r="AY1094" s="172" t="s">
        <v>154</v>
      </c>
    </row>
    <row r="1095" spans="2:51" s="14" customFormat="1" ht="10.2">
      <c r="B1095" s="171"/>
      <c r="D1095" s="164" t="s">
        <v>170</v>
      </c>
      <c r="E1095" s="172" t="s">
        <v>3</v>
      </c>
      <c r="F1095" s="173" t="s">
        <v>1368</v>
      </c>
      <c r="H1095" s="174">
        <v>5.88</v>
      </c>
      <c r="I1095" s="175"/>
      <c r="L1095" s="171"/>
      <c r="M1095" s="176"/>
      <c r="N1095" s="177"/>
      <c r="O1095" s="177"/>
      <c r="P1095" s="177"/>
      <c r="Q1095" s="177"/>
      <c r="R1095" s="177"/>
      <c r="S1095" s="177"/>
      <c r="T1095" s="178"/>
      <c r="AT1095" s="172" t="s">
        <v>170</v>
      </c>
      <c r="AU1095" s="172" t="s">
        <v>90</v>
      </c>
      <c r="AV1095" s="14" t="s">
        <v>80</v>
      </c>
      <c r="AW1095" s="14" t="s">
        <v>33</v>
      </c>
      <c r="AX1095" s="14" t="s">
        <v>72</v>
      </c>
      <c r="AY1095" s="172" t="s">
        <v>154</v>
      </c>
    </row>
    <row r="1096" spans="2:51" s="14" customFormat="1" ht="10.2">
      <c r="B1096" s="171"/>
      <c r="D1096" s="164" t="s">
        <v>170</v>
      </c>
      <c r="E1096" s="172" t="s">
        <v>3</v>
      </c>
      <c r="F1096" s="173" t="s">
        <v>1369</v>
      </c>
      <c r="H1096" s="174">
        <v>4</v>
      </c>
      <c r="I1096" s="175"/>
      <c r="L1096" s="171"/>
      <c r="M1096" s="176"/>
      <c r="N1096" s="177"/>
      <c r="O1096" s="177"/>
      <c r="P1096" s="177"/>
      <c r="Q1096" s="177"/>
      <c r="R1096" s="177"/>
      <c r="S1096" s="177"/>
      <c r="T1096" s="178"/>
      <c r="AT1096" s="172" t="s">
        <v>170</v>
      </c>
      <c r="AU1096" s="172" t="s">
        <v>90</v>
      </c>
      <c r="AV1096" s="14" t="s">
        <v>80</v>
      </c>
      <c r="AW1096" s="14" t="s">
        <v>33</v>
      </c>
      <c r="AX1096" s="14" t="s">
        <v>72</v>
      </c>
      <c r="AY1096" s="172" t="s">
        <v>154</v>
      </c>
    </row>
    <row r="1097" spans="2:51" s="14" customFormat="1" ht="10.2">
      <c r="B1097" s="171"/>
      <c r="D1097" s="164" t="s">
        <v>170</v>
      </c>
      <c r="E1097" s="172" t="s">
        <v>3</v>
      </c>
      <c r="F1097" s="173" t="s">
        <v>601</v>
      </c>
      <c r="H1097" s="174">
        <v>2</v>
      </c>
      <c r="I1097" s="175"/>
      <c r="L1097" s="171"/>
      <c r="M1097" s="176"/>
      <c r="N1097" s="177"/>
      <c r="O1097" s="177"/>
      <c r="P1097" s="177"/>
      <c r="Q1097" s="177"/>
      <c r="R1097" s="177"/>
      <c r="S1097" s="177"/>
      <c r="T1097" s="178"/>
      <c r="AT1097" s="172" t="s">
        <v>170</v>
      </c>
      <c r="AU1097" s="172" t="s">
        <v>90</v>
      </c>
      <c r="AV1097" s="14" t="s">
        <v>80</v>
      </c>
      <c r="AW1097" s="14" t="s">
        <v>33</v>
      </c>
      <c r="AX1097" s="14" t="s">
        <v>72</v>
      </c>
      <c r="AY1097" s="172" t="s">
        <v>154</v>
      </c>
    </row>
    <row r="1098" spans="2:51" s="15" customFormat="1" ht="10.2">
      <c r="B1098" s="179"/>
      <c r="D1098" s="164" t="s">
        <v>170</v>
      </c>
      <c r="E1098" s="180" t="s">
        <v>3</v>
      </c>
      <c r="F1098" s="181" t="s">
        <v>175</v>
      </c>
      <c r="H1098" s="182">
        <v>108.687</v>
      </c>
      <c r="I1098" s="183"/>
      <c r="L1098" s="179"/>
      <c r="M1098" s="184"/>
      <c r="N1098" s="185"/>
      <c r="O1098" s="185"/>
      <c r="P1098" s="185"/>
      <c r="Q1098" s="185"/>
      <c r="R1098" s="185"/>
      <c r="S1098" s="185"/>
      <c r="T1098" s="186"/>
      <c r="AT1098" s="180" t="s">
        <v>170</v>
      </c>
      <c r="AU1098" s="180" t="s">
        <v>90</v>
      </c>
      <c r="AV1098" s="15" t="s">
        <v>93</v>
      </c>
      <c r="AW1098" s="15" t="s">
        <v>33</v>
      </c>
      <c r="AX1098" s="15" t="s">
        <v>15</v>
      </c>
      <c r="AY1098" s="180" t="s">
        <v>154</v>
      </c>
    </row>
    <row r="1099" spans="1:65" s="2" customFormat="1" ht="37.8" customHeight="1">
      <c r="A1099" s="34"/>
      <c r="B1099" s="144"/>
      <c r="C1099" s="145" t="s">
        <v>1559</v>
      </c>
      <c r="D1099" s="145" t="s">
        <v>157</v>
      </c>
      <c r="E1099" s="146" t="s">
        <v>1560</v>
      </c>
      <c r="F1099" s="147" t="s">
        <v>1561</v>
      </c>
      <c r="G1099" s="148" t="s">
        <v>160</v>
      </c>
      <c r="H1099" s="149">
        <v>141</v>
      </c>
      <c r="I1099" s="150"/>
      <c r="J1099" s="151">
        <f>ROUND(I1099*H1099,2)</f>
        <v>0</v>
      </c>
      <c r="K1099" s="147" t="s">
        <v>161</v>
      </c>
      <c r="L1099" s="35"/>
      <c r="M1099" s="152" t="s">
        <v>3</v>
      </c>
      <c r="N1099" s="153" t="s">
        <v>43</v>
      </c>
      <c r="O1099" s="55"/>
      <c r="P1099" s="154">
        <f>O1099*H1099</f>
        <v>0</v>
      </c>
      <c r="Q1099" s="154">
        <v>0</v>
      </c>
      <c r="R1099" s="154">
        <f>Q1099*H1099</f>
        <v>0</v>
      </c>
      <c r="S1099" s="154">
        <v>0</v>
      </c>
      <c r="T1099" s="155">
        <f>S1099*H1099</f>
        <v>0</v>
      </c>
      <c r="U1099" s="34"/>
      <c r="V1099" s="34"/>
      <c r="W1099" s="34"/>
      <c r="X1099" s="34"/>
      <c r="Y1099" s="34"/>
      <c r="Z1099" s="34"/>
      <c r="AA1099" s="34"/>
      <c r="AB1099" s="34"/>
      <c r="AC1099" s="34"/>
      <c r="AD1099" s="34"/>
      <c r="AE1099" s="34"/>
      <c r="AR1099" s="156" t="s">
        <v>93</v>
      </c>
      <c r="AT1099" s="156" t="s">
        <v>157</v>
      </c>
      <c r="AU1099" s="156" t="s">
        <v>90</v>
      </c>
      <c r="AY1099" s="19" t="s">
        <v>154</v>
      </c>
      <c r="BE1099" s="157">
        <f>IF(N1099="základní",J1099,0)</f>
        <v>0</v>
      </c>
      <c r="BF1099" s="157">
        <f>IF(N1099="snížená",J1099,0)</f>
        <v>0</v>
      </c>
      <c r="BG1099" s="157">
        <f>IF(N1099="zákl. přenesená",J1099,0)</f>
        <v>0</v>
      </c>
      <c r="BH1099" s="157">
        <f>IF(N1099="sníž. přenesená",J1099,0)</f>
        <v>0</v>
      </c>
      <c r="BI1099" s="157">
        <f>IF(N1099="nulová",J1099,0)</f>
        <v>0</v>
      </c>
      <c r="BJ1099" s="19" t="s">
        <v>15</v>
      </c>
      <c r="BK1099" s="157">
        <f>ROUND(I1099*H1099,2)</f>
        <v>0</v>
      </c>
      <c r="BL1099" s="19" t="s">
        <v>93</v>
      </c>
      <c r="BM1099" s="156" t="s">
        <v>1562</v>
      </c>
    </row>
    <row r="1100" spans="1:47" s="2" customFormat="1" ht="10.2">
      <c r="A1100" s="34"/>
      <c r="B1100" s="35"/>
      <c r="C1100" s="34"/>
      <c r="D1100" s="158" t="s">
        <v>163</v>
      </c>
      <c r="E1100" s="34"/>
      <c r="F1100" s="159" t="s">
        <v>1563</v>
      </c>
      <c r="G1100" s="34"/>
      <c r="H1100" s="34"/>
      <c r="I1100" s="160"/>
      <c r="J1100" s="34"/>
      <c r="K1100" s="34"/>
      <c r="L1100" s="35"/>
      <c r="M1100" s="161"/>
      <c r="N1100" s="162"/>
      <c r="O1100" s="55"/>
      <c r="P1100" s="55"/>
      <c r="Q1100" s="55"/>
      <c r="R1100" s="55"/>
      <c r="S1100" s="55"/>
      <c r="T1100" s="56"/>
      <c r="U1100" s="34"/>
      <c r="V1100" s="34"/>
      <c r="W1100" s="34"/>
      <c r="X1100" s="34"/>
      <c r="Y1100" s="34"/>
      <c r="Z1100" s="34"/>
      <c r="AA1100" s="34"/>
      <c r="AB1100" s="34"/>
      <c r="AC1100" s="34"/>
      <c r="AD1100" s="34"/>
      <c r="AE1100" s="34"/>
      <c r="AT1100" s="19" t="s">
        <v>163</v>
      </c>
      <c r="AU1100" s="19" t="s">
        <v>90</v>
      </c>
    </row>
    <row r="1101" spans="2:51" s="14" customFormat="1" ht="10.2">
      <c r="B1101" s="171"/>
      <c r="D1101" s="164" t="s">
        <v>170</v>
      </c>
      <c r="E1101" s="172" t="s">
        <v>3</v>
      </c>
      <c r="F1101" s="173" t="s">
        <v>1564</v>
      </c>
      <c r="H1101" s="174">
        <v>141</v>
      </c>
      <c r="I1101" s="175"/>
      <c r="L1101" s="171"/>
      <c r="M1101" s="176"/>
      <c r="N1101" s="177"/>
      <c r="O1101" s="177"/>
      <c r="P1101" s="177"/>
      <c r="Q1101" s="177"/>
      <c r="R1101" s="177"/>
      <c r="S1101" s="177"/>
      <c r="T1101" s="178"/>
      <c r="AT1101" s="172" t="s">
        <v>170</v>
      </c>
      <c r="AU1101" s="172" t="s">
        <v>90</v>
      </c>
      <c r="AV1101" s="14" t="s">
        <v>80</v>
      </c>
      <c r="AW1101" s="14" t="s">
        <v>33</v>
      </c>
      <c r="AX1101" s="14" t="s">
        <v>15</v>
      </c>
      <c r="AY1101" s="172" t="s">
        <v>154</v>
      </c>
    </row>
    <row r="1102" spans="2:63" s="12" customFormat="1" ht="20.85" customHeight="1">
      <c r="B1102" s="131"/>
      <c r="D1102" s="132" t="s">
        <v>71</v>
      </c>
      <c r="E1102" s="142" t="s">
        <v>734</v>
      </c>
      <c r="F1102" s="142" t="s">
        <v>1565</v>
      </c>
      <c r="I1102" s="134"/>
      <c r="J1102" s="143">
        <f>BK1102</f>
        <v>0</v>
      </c>
      <c r="L1102" s="131"/>
      <c r="M1102" s="136"/>
      <c r="N1102" s="137"/>
      <c r="O1102" s="137"/>
      <c r="P1102" s="138">
        <f>SUM(P1103:P1234)</f>
        <v>0</v>
      </c>
      <c r="Q1102" s="137"/>
      <c r="R1102" s="138">
        <f>SUM(R1103:R1234)</f>
        <v>181.30013078999994</v>
      </c>
      <c r="S1102" s="137"/>
      <c r="T1102" s="139">
        <f>SUM(T1103:T1234)</f>
        <v>0</v>
      </c>
      <c r="AR1102" s="132" t="s">
        <v>15</v>
      </c>
      <c r="AT1102" s="140" t="s">
        <v>71</v>
      </c>
      <c r="AU1102" s="140" t="s">
        <v>80</v>
      </c>
      <c r="AY1102" s="132" t="s">
        <v>154</v>
      </c>
      <c r="BK1102" s="141">
        <f>SUM(BK1103:BK1234)</f>
        <v>0</v>
      </c>
    </row>
    <row r="1103" spans="1:65" s="2" customFormat="1" ht="33" customHeight="1">
      <c r="A1103" s="34"/>
      <c r="B1103" s="144"/>
      <c r="C1103" s="145" t="s">
        <v>1566</v>
      </c>
      <c r="D1103" s="145" t="s">
        <v>157</v>
      </c>
      <c r="E1103" s="146" t="s">
        <v>1567</v>
      </c>
      <c r="F1103" s="147" t="s">
        <v>1568</v>
      </c>
      <c r="G1103" s="148" t="s">
        <v>206</v>
      </c>
      <c r="H1103" s="149">
        <v>43.751</v>
      </c>
      <c r="I1103" s="150"/>
      <c r="J1103" s="151">
        <f>ROUND(I1103*H1103,2)</f>
        <v>0</v>
      </c>
      <c r="K1103" s="147" t="s">
        <v>161</v>
      </c>
      <c r="L1103" s="35"/>
      <c r="M1103" s="152" t="s">
        <v>3</v>
      </c>
      <c r="N1103" s="153" t="s">
        <v>43</v>
      </c>
      <c r="O1103" s="55"/>
      <c r="P1103" s="154">
        <f>O1103*H1103</f>
        <v>0</v>
      </c>
      <c r="Q1103" s="154">
        <v>2.50187</v>
      </c>
      <c r="R1103" s="154">
        <f>Q1103*H1103</f>
        <v>109.45931436999999</v>
      </c>
      <c r="S1103" s="154">
        <v>0</v>
      </c>
      <c r="T1103" s="155">
        <f>S1103*H1103</f>
        <v>0</v>
      </c>
      <c r="U1103" s="34"/>
      <c r="V1103" s="34"/>
      <c r="W1103" s="34"/>
      <c r="X1103" s="34"/>
      <c r="Y1103" s="34"/>
      <c r="Z1103" s="34"/>
      <c r="AA1103" s="34"/>
      <c r="AB1103" s="34"/>
      <c r="AC1103" s="34"/>
      <c r="AD1103" s="34"/>
      <c r="AE1103" s="34"/>
      <c r="AR1103" s="156" t="s">
        <v>93</v>
      </c>
      <c r="AT1103" s="156" t="s">
        <v>157</v>
      </c>
      <c r="AU1103" s="156" t="s">
        <v>90</v>
      </c>
      <c r="AY1103" s="19" t="s">
        <v>154</v>
      </c>
      <c r="BE1103" s="157">
        <f>IF(N1103="základní",J1103,0)</f>
        <v>0</v>
      </c>
      <c r="BF1103" s="157">
        <f>IF(N1103="snížená",J1103,0)</f>
        <v>0</v>
      </c>
      <c r="BG1103" s="157">
        <f>IF(N1103="zákl. přenesená",J1103,0)</f>
        <v>0</v>
      </c>
      <c r="BH1103" s="157">
        <f>IF(N1103="sníž. přenesená",J1103,0)</f>
        <v>0</v>
      </c>
      <c r="BI1103" s="157">
        <f>IF(N1103="nulová",J1103,0)</f>
        <v>0</v>
      </c>
      <c r="BJ1103" s="19" t="s">
        <v>15</v>
      </c>
      <c r="BK1103" s="157">
        <f>ROUND(I1103*H1103,2)</f>
        <v>0</v>
      </c>
      <c r="BL1103" s="19" t="s">
        <v>93</v>
      </c>
      <c r="BM1103" s="156" t="s">
        <v>1569</v>
      </c>
    </row>
    <row r="1104" spans="1:47" s="2" customFormat="1" ht="10.2">
      <c r="A1104" s="34"/>
      <c r="B1104" s="35"/>
      <c r="C1104" s="34"/>
      <c r="D1104" s="158" t="s">
        <v>163</v>
      </c>
      <c r="E1104" s="34"/>
      <c r="F1104" s="159" t="s">
        <v>1570</v>
      </c>
      <c r="G1104" s="34"/>
      <c r="H1104" s="34"/>
      <c r="I1104" s="160"/>
      <c r="J1104" s="34"/>
      <c r="K1104" s="34"/>
      <c r="L1104" s="35"/>
      <c r="M1104" s="161"/>
      <c r="N1104" s="162"/>
      <c r="O1104" s="55"/>
      <c r="P1104" s="55"/>
      <c r="Q1104" s="55"/>
      <c r="R1104" s="55"/>
      <c r="S1104" s="55"/>
      <c r="T1104" s="56"/>
      <c r="U1104" s="34"/>
      <c r="V1104" s="34"/>
      <c r="W1104" s="34"/>
      <c r="X1104" s="34"/>
      <c r="Y1104" s="34"/>
      <c r="Z1104" s="34"/>
      <c r="AA1104" s="34"/>
      <c r="AB1104" s="34"/>
      <c r="AC1104" s="34"/>
      <c r="AD1104" s="34"/>
      <c r="AE1104" s="34"/>
      <c r="AT1104" s="19" t="s">
        <v>163</v>
      </c>
      <c r="AU1104" s="19" t="s">
        <v>90</v>
      </c>
    </row>
    <row r="1105" spans="2:51" s="13" customFormat="1" ht="10.2">
      <c r="B1105" s="163"/>
      <c r="D1105" s="164" t="s">
        <v>170</v>
      </c>
      <c r="E1105" s="165" t="s">
        <v>3</v>
      </c>
      <c r="F1105" s="166" t="s">
        <v>1571</v>
      </c>
      <c r="H1105" s="165" t="s">
        <v>3</v>
      </c>
      <c r="I1105" s="167"/>
      <c r="L1105" s="163"/>
      <c r="M1105" s="168"/>
      <c r="N1105" s="169"/>
      <c r="O1105" s="169"/>
      <c r="P1105" s="169"/>
      <c r="Q1105" s="169"/>
      <c r="R1105" s="169"/>
      <c r="S1105" s="169"/>
      <c r="T1105" s="170"/>
      <c r="AT1105" s="165" t="s">
        <v>170</v>
      </c>
      <c r="AU1105" s="165" t="s">
        <v>90</v>
      </c>
      <c r="AV1105" s="13" t="s">
        <v>15</v>
      </c>
      <c r="AW1105" s="13" t="s">
        <v>33</v>
      </c>
      <c r="AX1105" s="13" t="s">
        <v>72</v>
      </c>
      <c r="AY1105" s="165" t="s">
        <v>154</v>
      </c>
    </row>
    <row r="1106" spans="2:51" s="14" customFormat="1" ht="10.2">
      <c r="B1106" s="171"/>
      <c r="D1106" s="164" t="s">
        <v>170</v>
      </c>
      <c r="E1106" s="172" t="s">
        <v>3</v>
      </c>
      <c r="F1106" s="173" t="s">
        <v>1572</v>
      </c>
      <c r="H1106" s="174">
        <v>13.341</v>
      </c>
      <c r="I1106" s="175"/>
      <c r="L1106" s="171"/>
      <c r="M1106" s="176"/>
      <c r="N1106" s="177"/>
      <c r="O1106" s="177"/>
      <c r="P1106" s="177"/>
      <c r="Q1106" s="177"/>
      <c r="R1106" s="177"/>
      <c r="S1106" s="177"/>
      <c r="T1106" s="178"/>
      <c r="AT1106" s="172" t="s">
        <v>170</v>
      </c>
      <c r="AU1106" s="172" t="s">
        <v>90</v>
      </c>
      <c r="AV1106" s="14" t="s">
        <v>80</v>
      </c>
      <c r="AW1106" s="14" t="s">
        <v>33</v>
      </c>
      <c r="AX1106" s="14" t="s">
        <v>72</v>
      </c>
      <c r="AY1106" s="172" t="s">
        <v>154</v>
      </c>
    </row>
    <row r="1107" spans="2:51" s="14" customFormat="1" ht="10.2">
      <c r="B1107" s="171"/>
      <c r="D1107" s="164" t="s">
        <v>170</v>
      </c>
      <c r="E1107" s="172" t="s">
        <v>3</v>
      </c>
      <c r="F1107" s="173" t="s">
        <v>1573</v>
      </c>
      <c r="H1107" s="174">
        <v>8.248</v>
      </c>
      <c r="I1107" s="175"/>
      <c r="L1107" s="171"/>
      <c r="M1107" s="176"/>
      <c r="N1107" s="177"/>
      <c r="O1107" s="177"/>
      <c r="P1107" s="177"/>
      <c r="Q1107" s="177"/>
      <c r="R1107" s="177"/>
      <c r="S1107" s="177"/>
      <c r="T1107" s="178"/>
      <c r="AT1107" s="172" t="s">
        <v>170</v>
      </c>
      <c r="AU1107" s="172" t="s">
        <v>90</v>
      </c>
      <c r="AV1107" s="14" t="s">
        <v>80</v>
      </c>
      <c r="AW1107" s="14" t="s">
        <v>33</v>
      </c>
      <c r="AX1107" s="14" t="s">
        <v>72</v>
      </c>
      <c r="AY1107" s="172" t="s">
        <v>154</v>
      </c>
    </row>
    <row r="1108" spans="2:51" s="13" customFormat="1" ht="10.2">
      <c r="B1108" s="163"/>
      <c r="D1108" s="164" t="s">
        <v>170</v>
      </c>
      <c r="E1108" s="165" t="s">
        <v>3</v>
      </c>
      <c r="F1108" s="166" t="s">
        <v>1574</v>
      </c>
      <c r="H1108" s="165" t="s">
        <v>3</v>
      </c>
      <c r="I1108" s="167"/>
      <c r="L1108" s="163"/>
      <c r="M1108" s="168"/>
      <c r="N1108" s="169"/>
      <c r="O1108" s="169"/>
      <c r="P1108" s="169"/>
      <c r="Q1108" s="169"/>
      <c r="R1108" s="169"/>
      <c r="S1108" s="169"/>
      <c r="T1108" s="170"/>
      <c r="AT1108" s="165" t="s">
        <v>170</v>
      </c>
      <c r="AU1108" s="165" t="s">
        <v>90</v>
      </c>
      <c r="AV1108" s="13" t="s">
        <v>15</v>
      </c>
      <c r="AW1108" s="13" t="s">
        <v>33</v>
      </c>
      <c r="AX1108" s="13" t="s">
        <v>72</v>
      </c>
      <c r="AY1108" s="165" t="s">
        <v>154</v>
      </c>
    </row>
    <row r="1109" spans="2:51" s="14" customFormat="1" ht="10.2">
      <c r="B1109" s="171"/>
      <c r="D1109" s="164" t="s">
        <v>170</v>
      </c>
      <c r="E1109" s="172" t="s">
        <v>3</v>
      </c>
      <c r="F1109" s="173" t="s">
        <v>1575</v>
      </c>
      <c r="H1109" s="174">
        <v>3.326</v>
      </c>
      <c r="I1109" s="175"/>
      <c r="L1109" s="171"/>
      <c r="M1109" s="176"/>
      <c r="N1109" s="177"/>
      <c r="O1109" s="177"/>
      <c r="P1109" s="177"/>
      <c r="Q1109" s="177"/>
      <c r="R1109" s="177"/>
      <c r="S1109" s="177"/>
      <c r="T1109" s="178"/>
      <c r="AT1109" s="172" t="s">
        <v>170</v>
      </c>
      <c r="AU1109" s="172" t="s">
        <v>90</v>
      </c>
      <c r="AV1109" s="14" t="s">
        <v>80</v>
      </c>
      <c r="AW1109" s="14" t="s">
        <v>33</v>
      </c>
      <c r="AX1109" s="14" t="s">
        <v>72</v>
      </c>
      <c r="AY1109" s="172" t="s">
        <v>154</v>
      </c>
    </row>
    <row r="1110" spans="2:51" s="13" customFormat="1" ht="10.2">
      <c r="B1110" s="163"/>
      <c r="D1110" s="164" t="s">
        <v>170</v>
      </c>
      <c r="E1110" s="165" t="s">
        <v>3</v>
      </c>
      <c r="F1110" s="166" t="s">
        <v>1576</v>
      </c>
      <c r="H1110" s="165" t="s">
        <v>3</v>
      </c>
      <c r="I1110" s="167"/>
      <c r="L1110" s="163"/>
      <c r="M1110" s="168"/>
      <c r="N1110" s="169"/>
      <c r="O1110" s="169"/>
      <c r="P1110" s="169"/>
      <c r="Q1110" s="169"/>
      <c r="R1110" s="169"/>
      <c r="S1110" s="169"/>
      <c r="T1110" s="170"/>
      <c r="AT1110" s="165" t="s">
        <v>170</v>
      </c>
      <c r="AU1110" s="165" t="s">
        <v>90</v>
      </c>
      <c r="AV1110" s="13" t="s">
        <v>15</v>
      </c>
      <c r="AW1110" s="13" t="s">
        <v>33</v>
      </c>
      <c r="AX1110" s="13" t="s">
        <v>72</v>
      </c>
      <c r="AY1110" s="165" t="s">
        <v>154</v>
      </c>
    </row>
    <row r="1111" spans="2:51" s="14" customFormat="1" ht="10.2">
      <c r="B1111" s="171"/>
      <c r="D1111" s="164" t="s">
        <v>170</v>
      </c>
      <c r="E1111" s="172" t="s">
        <v>3</v>
      </c>
      <c r="F1111" s="173" t="s">
        <v>1577</v>
      </c>
      <c r="H1111" s="174">
        <v>18.836</v>
      </c>
      <c r="I1111" s="175"/>
      <c r="L1111" s="171"/>
      <c r="M1111" s="176"/>
      <c r="N1111" s="177"/>
      <c r="O1111" s="177"/>
      <c r="P1111" s="177"/>
      <c r="Q1111" s="177"/>
      <c r="R1111" s="177"/>
      <c r="S1111" s="177"/>
      <c r="T1111" s="178"/>
      <c r="AT1111" s="172" t="s">
        <v>170</v>
      </c>
      <c r="AU1111" s="172" t="s">
        <v>90</v>
      </c>
      <c r="AV1111" s="14" t="s">
        <v>80</v>
      </c>
      <c r="AW1111" s="14" t="s">
        <v>33</v>
      </c>
      <c r="AX1111" s="14" t="s">
        <v>72</v>
      </c>
      <c r="AY1111" s="172" t="s">
        <v>154</v>
      </c>
    </row>
    <row r="1112" spans="2:51" s="15" customFormat="1" ht="10.2">
      <c r="B1112" s="179"/>
      <c r="D1112" s="164" t="s">
        <v>170</v>
      </c>
      <c r="E1112" s="180" t="s">
        <v>3</v>
      </c>
      <c r="F1112" s="181" t="s">
        <v>175</v>
      </c>
      <c r="H1112" s="182">
        <v>43.751</v>
      </c>
      <c r="I1112" s="183"/>
      <c r="L1112" s="179"/>
      <c r="M1112" s="184"/>
      <c r="N1112" s="185"/>
      <c r="O1112" s="185"/>
      <c r="P1112" s="185"/>
      <c r="Q1112" s="185"/>
      <c r="R1112" s="185"/>
      <c r="S1112" s="185"/>
      <c r="T1112" s="186"/>
      <c r="AT1112" s="180" t="s">
        <v>170</v>
      </c>
      <c r="AU1112" s="180" t="s">
        <v>90</v>
      </c>
      <c r="AV1112" s="15" t="s">
        <v>93</v>
      </c>
      <c r="AW1112" s="15" t="s">
        <v>33</v>
      </c>
      <c r="AX1112" s="15" t="s">
        <v>15</v>
      </c>
      <c r="AY1112" s="180" t="s">
        <v>154</v>
      </c>
    </row>
    <row r="1113" spans="1:65" s="2" customFormat="1" ht="33" customHeight="1">
      <c r="A1113" s="34"/>
      <c r="B1113" s="144"/>
      <c r="C1113" s="145" t="s">
        <v>1578</v>
      </c>
      <c r="D1113" s="145" t="s">
        <v>157</v>
      </c>
      <c r="E1113" s="146" t="s">
        <v>1579</v>
      </c>
      <c r="F1113" s="147" t="s">
        <v>1580</v>
      </c>
      <c r="G1113" s="148" t="s">
        <v>206</v>
      </c>
      <c r="H1113" s="149">
        <v>22.643</v>
      </c>
      <c r="I1113" s="150"/>
      <c r="J1113" s="151">
        <f>ROUND(I1113*H1113,2)</f>
        <v>0</v>
      </c>
      <c r="K1113" s="147" t="s">
        <v>161</v>
      </c>
      <c r="L1113" s="35"/>
      <c r="M1113" s="152" t="s">
        <v>3</v>
      </c>
      <c r="N1113" s="153" t="s">
        <v>43</v>
      </c>
      <c r="O1113" s="55"/>
      <c r="P1113" s="154">
        <f>O1113*H1113</f>
        <v>0</v>
      </c>
      <c r="Q1113" s="154">
        <v>2.50187</v>
      </c>
      <c r="R1113" s="154">
        <f>Q1113*H1113</f>
        <v>56.64984241</v>
      </c>
      <c r="S1113" s="154">
        <v>0</v>
      </c>
      <c r="T1113" s="155">
        <f>S1113*H1113</f>
        <v>0</v>
      </c>
      <c r="U1113" s="34"/>
      <c r="V1113" s="34"/>
      <c r="W1113" s="34"/>
      <c r="X1113" s="34"/>
      <c r="Y1113" s="34"/>
      <c r="Z1113" s="34"/>
      <c r="AA1113" s="34"/>
      <c r="AB1113" s="34"/>
      <c r="AC1113" s="34"/>
      <c r="AD1113" s="34"/>
      <c r="AE1113" s="34"/>
      <c r="AR1113" s="156" t="s">
        <v>93</v>
      </c>
      <c r="AT1113" s="156" t="s">
        <v>157</v>
      </c>
      <c r="AU1113" s="156" t="s">
        <v>90</v>
      </c>
      <c r="AY1113" s="19" t="s">
        <v>154</v>
      </c>
      <c r="BE1113" s="157">
        <f>IF(N1113="základní",J1113,0)</f>
        <v>0</v>
      </c>
      <c r="BF1113" s="157">
        <f>IF(N1113="snížená",J1113,0)</f>
        <v>0</v>
      </c>
      <c r="BG1113" s="157">
        <f>IF(N1113="zákl. přenesená",J1113,0)</f>
        <v>0</v>
      </c>
      <c r="BH1113" s="157">
        <f>IF(N1113="sníž. přenesená",J1113,0)</f>
        <v>0</v>
      </c>
      <c r="BI1113" s="157">
        <f>IF(N1113="nulová",J1113,0)</f>
        <v>0</v>
      </c>
      <c r="BJ1113" s="19" t="s">
        <v>15</v>
      </c>
      <c r="BK1113" s="157">
        <f>ROUND(I1113*H1113,2)</f>
        <v>0</v>
      </c>
      <c r="BL1113" s="19" t="s">
        <v>93</v>
      </c>
      <c r="BM1113" s="156" t="s">
        <v>1581</v>
      </c>
    </row>
    <row r="1114" spans="1:47" s="2" customFormat="1" ht="10.2">
      <c r="A1114" s="34"/>
      <c r="B1114" s="35"/>
      <c r="C1114" s="34"/>
      <c r="D1114" s="158" t="s">
        <v>163</v>
      </c>
      <c r="E1114" s="34"/>
      <c r="F1114" s="159" t="s">
        <v>1582</v>
      </c>
      <c r="G1114" s="34"/>
      <c r="H1114" s="34"/>
      <c r="I1114" s="160"/>
      <c r="J1114" s="34"/>
      <c r="K1114" s="34"/>
      <c r="L1114" s="35"/>
      <c r="M1114" s="161"/>
      <c r="N1114" s="162"/>
      <c r="O1114" s="55"/>
      <c r="P1114" s="55"/>
      <c r="Q1114" s="55"/>
      <c r="R1114" s="55"/>
      <c r="S1114" s="55"/>
      <c r="T1114" s="56"/>
      <c r="U1114" s="34"/>
      <c r="V1114" s="34"/>
      <c r="W1114" s="34"/>
      <c r="X1114" s="34"/>
      <c r="Y1114" s="34"/>
      <c r="Z1114" s="34"/>
      <c r="AA1114" s="34"/>
      <c r="AB1114" s="34"/>
      <c r="AC1114" s="34"/>
      <c r="AD1114" s="34"/>
      <c r="AE1114" s="34"/>
      <c r="AT1114" s="19" t="s">
        <v>163</v>
      </c>
      <c r="AU1114" s="19" t="s">
        <v>90</v>
      </c>
    </row>
    <row r="1115" spans="2:51" s="13" customFormat="1" ht="10.2">
      <c r="B1115" s="163"/>
      <c r="D1115" s="164" t="s">
        <v>170</v>
      </c>
      <c r="E1115" s="165" t="s">
        <v>3</v>
      </c>
      <c r="F1115" s="166" t="s">
        <v>1583</v>
      </c>
      <c r="H1115" s="165" t="s">
        <v>3</v>
      </c>
      <c r="I1115" s="167"/>
      <c r="L1115" s="163"/>
      <c r="M1115" s="168"/>
      <c r="N1115" s="169"/>
      <c r="O1115" s="169"/>
      <c r="P1115" s="169"/>
      <c r="Q1115" s="169"/>
      <c r="R1115" s="169"/>
      <c r="S1115" s="169"/>
      <c r="T1115" s="170"/>
      <c r="AT1115" s="165" t="s">
        <v>170</v>
      </c>
      <c r="AU1115" s="165" t="s">
        <v>90</v>
      </c>
      <c r="AV1115" s="13" t="s">
        <v>15</v>
      </c>
      <c r="AW1115" s="13" t="s">
        <v>33</v>
      </c>
      <c r="AX1115" s="13" t="s">
        <v>72</v>
      </c>
      <c r="AY1115" s="165" t="s">
        <v>154</v>
      </c>
    </row>
    <row r="1116" spans="2:51" s="14" customFormat="1" ht="10.2">
      <c r="B1116" s="171"/>
      <c r="D1116" s="164" t="s">
        <v>170</v>
      </c>
      <c r="E1116" s="172" t="s">
        <v>3</v>
      </c>
      <c r="F1116" s="173" t="s">
        <v>1584</v>
      </c>
      <c r="H1116" s="174">
        <v>11.928</v>
      </c>
      <c r="I1116" s="175"/>
      <c r="L1116" s="171"/>
      <c r="M1116" s="176"/>
      <c r="N1116" s="177"/>
      <c r="O1116" s="177"/>
      <c r="P1116" s="177"/>
      <c r="Q1116" s="177"/>
      <c r="R1116" s="177"/>
      <c r="S1116" s="177"/>
      <c r="T1116" s="178"/>
      <c r="AT1116" s="172" t="s">
        <v>170</v>
      </c>
      <c r="AU1116" s="172" t="s">
        <v>90</v>
      </c>
      <c r="AV1116" s="14" t="s">
        <v>80</v>
      </c>
      <c r="AW1116" s="14" t="s">
        <v>33</v>
      </c>
      <c r="AX1116" s="14" t="s">
        <v>72</v>
      </c>
      <c r="AY1116" s="172" t="s">
        <v>154</v>
      </c>
    </row>
    <row r="1117" spans="2:51" s="14" customFormat="1" ht="10.2">
      <c r="B1117" s="171"/>
      <c r="D1117" s="164" t="s">
        <v>170</v>
      </c>
      <c r="E1117" s="172" t="s">
        <v>3</v>
      </c>
      <c r="F1117" s="173" t="s">
        <v>1585</v>
      </c>
      <c r="H1117" s="174">
        <v>5.913</v>
      </c>
      <c r="I1117" s="175"/>
      <c r="L1117" s="171"/>
      <c r="M1117" s="176"/>
      <c r="N1117" s="177"/>
      <c r="O1117" s="177"/>
      <c r="P1117" s="177"/>
      <c r="Q1117" s="177"/>
      <c r="R1117" s="177"/>
      <c r="S1117" s="177"/>
      <c r="T1117" s="178"/>
      <c r="AT1117" s="172" t="s">
        <v>170</v>
      </c>
      <c r="AU1117" s="172" t="s">
        <v>90</v>
      </c>
      <c r="AV1117" s="14" t="s">
        <v>80</v>
      </c>
      <c r="AW1117" s="14" t="s">
        <v>33</v>
      </c>
      <c r="AX1117" s="14" t="s">
        <v>72</v>
      </c>
      <c r="AY1117" s="172" t="s">
        <v>154</v>
      </c>
    </row>
    <row r="1118" spans="2:51" s="13" customFormat="1" ht="10.2">
      <c r="B1118" s="163"/>
      <c r="D1118" s="164" t="s">
        <v>170</v>
      </c>
      <c r="E1118" s="165" t="s">
        <v>3</v>
      </c>
      <c r="F1118" s="166" t="s">
        <v>1586</v>
      </c>
      <c r="H1118" s="165" t="s">
        <v>3</v>
      </c>
      <c r="I1118" s="167"/>
      <c r="L1118" s="163"/>
      <c r="M1118" s="168"/>
      <c r="N1118" s="169"/>
      <c r="O1118" s="169"/>
      <c r="P1118" s="169"/>
      <c r="Q1118" s="169"/>
      <c r="R1118" s="169"/>
      <c r="S1118" s="169"/>
      <c r="T1118" s="170"/>
      <c r="AT1118" s="165" t="s">
        <v>170</v>
      </c>
      <c r="AU1118" s="165" t="s">
        <v>90</v>
      </c>
      <c r="AV1118" s="13" t="s">
        <v>15</v>
      </c>
      <c r="AW1118" s="13" t="s">
        <v>33</v>
      </c>
      <c r="AX1118" s="13" t="s">
        <v>72</v>
      </c>
      <c r="AY1118" s="165" t="s">
        <v>154</v>
      </c>
    </row>
    <row r="1119" spans="2:51" s="14" customFormat="1" ht="10.2">
      <c r="B1119" s="171"/>
      <c r="D1119" s="164" t="s">
        <v>170</v>
      </c>
      <c r="E1119" s="172" t="s">
        <v>3</v>
      </c>
      <c r="F1119" s="173" t="s">
        <v>1587</v>
      </c>
      <c r="H1119" s="174">
        <v>1.054</v>
      </c>
      <c r="I1119" s="175"/>
      <c r="L1119" s="171"/>
      <c r="M1119" s="176"/>
      <c r="N1119" s="177"/>
      <c r="O1119" s="177"/>
      <c r="P1119" s="177"/>
      <c r="Q1119" s="177"/>
      <c r="R1119" s="177"/>
      <c r="S1119" s="177"/>
      <c r="T1119" s="178"/>
      <c r="AT1119" s="172" t="s">
        <v>170</v>
      </c>
      <c r="AU1119" s="172" t="s">
        <v>90</v>
      </c>
      <c r="AV1119" s="14" t="s">
        <v>80</v>
      </c>
      <c r="AW1119" s="14" t="s">
        <v>33</v>
      </c>
      <c r="AX1119" s="14" t="s">
        <v>72</v>
      </c>
      <c r="AY1119" s="172" t="s">
        <v>154</v>
      </c>
    </row>
    <row r="1120" spans="2:51" s="13" customFormat="1" ht="10.2">
      <c r="B1120" s="163"/>
      <c r="D1120" s="164" t="s">
        <v>170</v>
      </c>
      <c r="E1120" s="165" t="s">
        <v>3</v>
      </c>
      <c r="F1120" s="166" t="s">
        <v>1588</v>
      </c>
      <c r="H1120" s="165" t="s">
        <v>3</v>
      </c>
      <c r="I1120" s="167"/>
      <c r="L1120" s="163"/>
      <c r="M1120" s="168"/>
      <c r="N1120" s="169"/>
      <c r="O1120" s="169"/>
      <c r="P1120" s="169"/>
      <c r="Q1120" s="169"/>
      <c r="R1120" s="169"/>
      <c r="S1120" s="169"/>
      <c r="T1120" s="170"/>
      <c r="AT1120" s="165" t="s">
        <v>170</v>
      </c>
      <c r="AU1120" s="165" t="s">
        <v>90</v>
      </c>
      <c r="AV1120" s="13" t="s">
        <v>15</v>
      </c>
      <c r="AW1120" s="13" t="s">
        <v>33</v>
      </c>
      <c r="AX1120" s="13" t="s">
        <v>72</v>
      </c>
      <c r="AY1120" s="165" t="s">
        <v>154</v>
      </c>
    </row>
    <row r="1121" spans="2:51" s="14" customFormat="1" ht="10.2">
      <c r="B1121" s="171"/>
      <c r="D1121" s="164" t="s">
        <v>170</v>
      </c>
      <c r="E1121" s="172" t="s">
        <v>3</v>
      </c>
      <c r="F1121" s="173" t="s">
        <v>1589</v>
      </c>
      <c r="H1121" s="174">
        <v>2.801</v>
      </c>
      <c r="I1121" s="175"/>
      <c r="L1121" s="171"/>
      <c r="M1121" s="176"/>
      <c r="N1121" s="177"/>
      <c r="O1121" s="177"/>
      <c r="P1121" s="177"/>
      <c r="Q1121" s="177"/>
      <c r="R1121" s="177"/>
      <c r="S1121" s="177"/>
      <c r="T1121" s="178"/>
      <c r="AT1121" s="172" t="s">
        <v>170</v>
      </c>
      <c r="AU1121" s="172" t="s">
        <v>90</v>
      </c>
      <c r="AV1121" s="14" t="s">
        <v>80</v>
      </c>
      <c r="AW1121" s="14" t="s">
        <v>33</v>
      </c>
      <c r="AX1121" s="14" t="s">
        <v>72</v>
      </c>
      <c r="AY1121" s="172" t="s">
        <v>154</v>
      </c>
    </row>
    <row r="1122" spans="2:51" s="14" customFormat="1" ht="10.2">
      <c r="B1122" s="171"/>
      <c r="D1122" s="164" t="s">
        <v>170</v>
      </c>
      <c r="E1122" s="172" t="s">
        <v>3</v>
      </c>
      <c r="F1122" s="173" t="s">
        <v>1590</v>
      </c>
      <c r="H1122" s="174">
        <v>0.947</v>
      </c>
      <c r="I1122" s="175"/>
      <c r="L1122" s="171"/>
      <c r="M1122" s="176"/>
      <c r="N1122" s="177"/>
      <c r="O1122" s="177"/>
      <c r="P1122" s="177"/>
      <c r="Q1122" s="177"/>
      <c r="R1122" s="177"/>
      <c r="S1122" s="177"/>
      <c r="T1122" s="178"/>
      <c r="AT1122" s="172" t="s">
        <v>170</v>
      </c>
      <c r="AU1122" s="172" t="s">
        <v>90</v>
      </c>
      <c r="AV1122" s="14" t="s">
        <v>80</v>
      </c>
      <c r="AW1122" s="14" t="s">
        <v>33</v>
      </c>
      <c r="AX1122" s="14" t="s">
        <v>72</v>
      </c>
      <c r="AY1122" s="172" t="s">
        <v>154</v>
      </c>
    </row>
    <row r="1123" spans="2:51" s="15" customFormat="1" ht="10.2">
      <c r="B1123" s="179"/>
      <c r="D1123" s="164" t="s">
        <v>170</v>
      </c>
      <c r="E1123" s="180" t="s">
        <v>3</v>
      </c>
      <c r="F1123" s="181" t="s">
        <v>175</v>
      </c>
      <c r="H1123" s="182">
        <v>22.643</v>
      </c>
      <c r="I1123" s="183"/>
      <c r="L1123" s="179"/>
      <c r="M1123" s="184"/>
      <c r="N1123" s="185"/>
      <c r="O1123" s="185"/>
      <c r="P1123" s="185"/>
      <c r="Q1123" s="185"/>
      <c r="R1123" s="185"/>
      <c r="S1123" s="185"/>
      <c r="T1123" s="186"/>
      <c r="AT1123" s="180" t="s">
        <v>170</v>
      </c>
      <c r="AU1123" s="180" t="s">
        <v>90</v>
      </c>
      <c r="AV1123" s="15" t="s">
        <v>93</v>
      </c>
      <c r="AW1123" s="15" t="s">
        <v>33</v>
      </c>
      <c r="AX1123" s="15" t="s">
        <v>15</v>
      </c>
      <c r="AY1123" s="180" t="s">
        <v>154</v>
      </c>
    </row>
    <row r="1124" spans="1:65" s="2" customFormat="1" ht="33" customHeight="1">
      <c r="A1124" s="34"/>
      <c r="B1124" s="144"/>
      <c r="C1124" s="145" t="s">
        <v>1591</v>
      </c>
      <c r="D1124" s="145" t="s">
        <v>157</v>
      </c>
      <c r="E1124" s="146" t="s">
        <v>1592</v>
      </c>
      <c r="F1124" s="147" t="s">
        <v>1593</v>
      </c>
      <c r="G1124" s="148" t="s">
        <v>206</v>
      </c>
      <c r="H1124" s="149">
        <v>43.751</v>
      </c>
      <c r="I1124" s="150"/>
      <c r="J1124" s="151">
        <f>ROUND(I1124*H1124,2)</f>
        <v>0</v>
      </c>
      <c r="K1124" s="147" t="s">
        <v>161</v>
      </c>
      <c r="L1124" s="35"/>
      <c r="M1124" s="152" t="s">
        <v>3</v>
      </c>
      <c r="N1124" s="153" t="s">
        <v>43</v>
      </c>
      <c r="O1124" s="55"/>
      <c r="P1124" s="154">
        <f>O1124*H1124</f>
        <v>0</v>
      </c>
      <c r="Q1124" s="154">
        <v>0</v>
      </c>
      <c r="R1124" s="154">
        <f>Q1124*H1124</f>
        <v>0</v>
      </c>
      <c r="S1124" s="154">
        <v>0</v>
      </c>
      <c r="T1124" s="155">
        <f>S1124*H1124</f>
        <v>0</v>
      </c>
      <c r="U1124" s="34"/>
      <c r="V1124" s="34"/>
      <c r="W1124" s="34"/>
      <c r="X1124" s="34"/>
      <c r="Y1124" s="34"/>
      <c r="Z1124" s="34"/>
      <c r="AA1124" s="34"/>
      <c r="AB1124" s="34"/>
      <c r="AC1124" s="34"/>
      <c r="AD1124" s="34"/>
      <c r="AE1124" s="34"/>
      <c r="AR1124" s="156" t="s">
        <v>93</v>
      </c>
      <c r="AT1124" s="156" t="s">
        <v>157</v>
      </c>
      <c r="AU1124" s="156" t="s">
        <v>90</v>
      </c>
      <c r="AY1124" s="19" t="s">
        <v>154</v>
      </c>
      <c r="BE1124" s="157">
        <f>IF(N1124="základní",J1124,0)</f>
        <v>0</v>
      </c>
      <c r="BF1124" s="157">
        <f>IF(N1124="snížená",J1124,0)</f>
        <v>0</v>
      </c>
      <c r="BG1124" s="157">
        <f>IF(N1124="zákl. přenesená",J1124,0)</f>
        <v>0</v>
      </c>
      <c r="BH1124" s="157">
        <f>IF(N1124="sníž. přenesená",J1124,0)</f>
        <v>0</v>
      </c>
      <c r="BI1124" s="157">
        <f>IF(N1124="nulová",J1124,0)</f>
        <v>0</v>
      </c>
      <c r="BJ1124" s="19" t="s">
        <v>15</v>
      </c>
      <c r="BK1124" s="157">
        <f>ROUND(I1124*H1124,2)</f>
        <v>0</v>
      </c>
      <c r="BL1124" s="19" t="s">
        <v>93</v>
      </c>
      <c r="BM1124" s="156" t="s">
        <v>1594</v>
      </c>
    </row>
    <row r="1125" spans="1:47" s="2" customFormat="1" ht="10.2">
      <c r="A1125" s="34"/>
      <c r="B1125" s="35"/>
      <c r="C1125" s="34"/>
      <c r="D1125" s="158" t="s">
        <v>163</v>
      </c>
      <c r="E1125" s="34"/>
      <c r="F1125" s="159" t="s">
        <v>1595</v>
      </c>
      <c r="G1125" s="34"/>
      <c r="H1125" s="34"/>
      <c r="I1125" s="160"/>
      <c r="J1125" s="34"/>
      <c r="K1125" s="34"/>
      <c r="L1125" s="35"/>
      <c r="M1125" s="161"/>
      <c r="N1125" s="162"/>
      <c r="O1125" s="55"/>
      <c r="P1125" s="55"/>
      <c r="Q1125" s="55"/>
      <c r="R1125" s="55"/>
      <c r="S1125" s="55"/>
      <c r="T1125" s="56"/>
      <c r="U1125" s="34"/>
      <c r="V1125" s="34"/>
      <c r="W1125" s="34"/>
      <c r="X1125" s="34"/>
      <c r="Y1125" s="34"/>
      <c r="Z1125" s="34"/>
      <c r="AA1125" s="34"/>
      <c r="AB1125" s="34"/>
      <c r="AC1125" s="34"/>
      <c r="AD1125" s="34"/>
      <c r="AE1125" s="34"/>
      <c r="AT1125" s="19" t="s">
        <v>163</v>
      </c>
      <c r="AU1125" s="19" t="s">
        <v>90</v>
      </c>
    </row>
    <row r="1126" spans="1:65" s="2" customFormat="1" ht="37.8" customHeight="1">
      <c r="A1126" s="34"/>
      <c r="B1126" s="144"/>
      <c r="C1126" s="145" t="s">
        <v>1596</v>
      </c>
      <c r="D1126" s="145" t="s">
        <v>157</v>
      </c>
      <c r="E1126" s="146" t="s">
        <v>1597</v>
      </c>
      <c r="F1126" s="147" t="s">
        <v>1598</v>
      </c>
      <c r="G1126" s="148" t="s">
        <v>206</v>
      </c>
      <c r="H1126" s="149">
        <v>22.643</v>
      </c>
      <c r="I1126" s="150"/>
      <c r="J1126" s="151">
        <f>ROUND(I1126*H1126,2)</f>
        <v>0</v>
      </c>
      <c r="K1126" s="147" t="s">
        <v>161</v>
      </c>
      <c r="L1126" s="35"/>
      <c r="M1126" s="152" t="s">
        <v>3</v>
      </c>
      <c r="N1126" s="153" t="s">
        <v>43</v>
      </c>
      <c r="O1126" s="55"/>
      <c r="P1126" s="154">
        <f>O1126*H1126</f>
        <v>0</v>
      </c>
      <c r="Q1126" s="154">
        <v>0</v>
      </c>
      <c r="R1126" s="154">
        <f>Q1126*H1126</f>
        <v>0</v>
      </c>
      <c r="S1126" s="154">
        <v>0</v>
      </c>
      <c r="T1126" s="155">
        <f>S1126*H1126</f>
        <v>0</v>
      </c>
      <c r="U1126" s="34"/>
      <c r="V1126" s="34"/>
      <c r="W1126" s="34"/>
      <c r="X1126" s="34"/>
      <c r="Y1126" s="34"/>
      <c r="Z1126" s="34"/>
      <c r="AA1126" s="34"/>
      <c r="AB1126" s="34"/>
      <c r="AC1126" s="34"/>
      <c r="AD1126" s="34"/>
      <c r="AE1126" s="34"/>
      <c r="AR1126" s="156" t="s">
        <v>93</v>
      </c>
      <c r="AT1126" s="156" t="s">
        <v>157</v>
      </c>
      <c r="AU1126" s="156" t="s">
        <v>90</v>
      </c>
      <c r="AY1126" s="19" t="s">
        <v>154</v>
      </c>
      <c r="BE1126" s="157">
        <f>IF(N1126="základní",J1126,0)</f>
        <v>0</v>
      </c>
      <c r="BF1126" s="157">
        <f>IF(N1126="snížená",J1126,0)</f>
        <v>0</v>
      </c>
      <c r="BG1126" s="157">
        <f>IF(N1126="zákl. přenesená",J1126,0)</f>
        <v>0</v>
      </c>
      <c r="BH1126" s="157">
        <f>IF(N1126="sníž. přenesená",J1126,0)</f>
        <v>0</v>
      </c>
      <c r="BI1126" s="157">
        <f>IF(N1126="nulová",J1126,0)</f>
        <v>0</v>
      </c>
      <c r="BJ1126" s="19" t="s">
        <v>15</v>
      </c>
      <c r="BK1126" s="157">
        <f>ROUND(I1126*H1126,2)</f>
        <v>0</v>
      </c>
      <c r="BL1126" s="19" t="s">
        <v>93</v>
      </c>
      <c r="BM1126" s="156" t="s">
        <v>1599</v>
      </c>
    </row>
    <row r="1127" spans="1:47" s="2" customFormat="1" ht="10.2">
      <c r="A1127" s="34"/>
      <c r="B1127" s="35"/>
      <c r="C1127" s="34"/>
      <c r="D1127" s="158" t="s">
        <v>163</v>
      </c>
      <c r="E1127" s="34"/>
      <c r="F1127" s="159" t="s">
        <v>1600</v>
      </c>
      <c r="G1127" s="34"/>
      <c r="H1127" s="34"/>
      <c r="I1127" s="160"/>
      <c r="J1127" s="34"/>
      <c r="K1127" s="34"/>
      <c r="L1127" s="35"/>
      <c r="M1127" s="161"/>
      <c r="N1127" s="162"/>
      <c r="O1127" s="55"/>
      <c r="P1127" s="55"/>
      <c r="Q1127" s="55"/>
      <c r="R1127" s="55"/>
      <c r="S1127" s="55"/>
      <c r="T1127" s="56"/>
      <c r="U1127" s="34"/>
      <c r="V1127" s="34"/>
      <c r="W1127" s="34"/>
      <c r="X1127" s="34"/>
      <c r="Y1127" s="34"/>
      <c r="Z1127" s="34"/>
      <c r="AA1127" s="34"/>
      <c r="AB1127" s="34"/>
      <c r="AC1127" s="34"/>
      <c r="AD1127" s="34"/>
      <c r="AE1127" s="34"/>
      <c r="AT1127" s="19" t="s">
        <v>163</v>
      </c>
      <c r="AU1127" s="19" t="s">
        <v>90</v>
      </c>
    </row>
    <row r="1128" spans="1:65" s="2" customFormat="1" ht="44.25" customHeight="1">
      <c r="A1128" s="34"/>
      <c r="B1128" s="144"/>
      <c r="C1128" s="145" t="s">
        <v>1601</v>
      </c>
      <c r="D1128" s="145" t="s">
        <v>157</v>
      </c>
      <c r="E1128" s="146" t="s">
        <v>1602</v>
      </c>
      <c r="F1128" s="147" t="s">
        <v>1603</v>
      </c>
      <c r="G1128" s="148" t="s">
        <v>206</v>
      </c>
      <c r="H1128" s="149">
        <v>43.751</v>
      </c>
      <c r="I1128" s="150"/>
      <c r="J1128" s="151">
        <f>ROUND(I1128*H1128,2)</f>
        <v>0</v>
      </c>
      <c r="K1128" s="147" t="s">
        <v>161</v>
      </c>
      <c r="L1128" s="35"/>
      <c r="M1128" s="152" t="s">
        <v>3</v>
      </c>
      <c r="N1128" s="153" t="s">
        <v>43</v>
      </c>
      <c r="O1128" s="55"/>
      <c r="P1128" s="154">
        <f>O1128*H1128</f>
        <v>0</v>
      </c>
      <c r="Q1128" s="154">
        <v>0</v>
      </c>
      <c r="R1128" s="154">
        <f>Q1128*H1128</f>
        <v>0</v>
      </c>
      <c r="S1128" s="154">
        <v>0</v>
      </c>
      <c r="T1128" s="155">
        <f>S1128*H1128</f>
        <v>0</v>
      </c>
      <c r="U1128" s="34"/>
      <c r="V1128" s="34"/>
      <c r="W1128" s="34"/>
      <c r="X1128" s="34"/>
      <c r="Y1128" s="34"/>
      <c r="Z1128" s="34"/>
      <c r="AA1128" s="34"/>
      <c r="AB1128" s="34"/>
      <c r="AC1128" s="34"/>
      <c r="AD1128" s="34"/>
      <c r="AE1128" s="34"/>
      <c r="AR1128" s="156" t="s">
        <v>93</v>
      </c>
      <c r="AT1128" s="156" t="s">
        <v>157</v>
      </c>
      <c r="AU1128" s="156" t="s">
        <v>90</v>
      </c>
      <c r="AY1128" s="19" t="s">
        <v>154</v>
      </c>
      <c r="BE1128" s="157">
        <f>IF(N1128="základní",J1128,0)</f>
        <v>0</v>
      </c>
      <c r="BF1128" s="157">
        <f>IF(N1128="snížená",J1128,0)</f>
        <v>0</v>
      </c>
      <c r="BG1128" s="157">
        <f>IF(N1128="zákl. přenesená",J1128,0)</f>
        <v>0</v>
      </c>
      <c r="BH1128" s="157">
        <f>IF(N1128="sníž. přenesená",J1128,0)</f>
        <v>0</v>
      </c>
      <c r="BI1128" s="157">
        <f>IF(N1128="nulová",J1128,0)</f>
        <v>0</v>
      </c>
      <c r="BJ1128" s="19" t="s">
        <v>15</v>
      </c>
      <c r="BK1128" s="157">
        <f>ROUND(I1128*H1128,2)</f>
        <v>0</v>
      </c>
      <c r="BL1128" s="19" t="s">
        <v>93</v>
      </c>
      <c r="BM1128" s="156" t="s">
        <v>1604</v>
      </c>
    </row>
    <row r="1129" spans="1:47" s="2" customFormat="1" ht="10.2">
      <c r="A1129" s="34"/>
      <c r="B1129" s="35"/>
      <c r="C1129" s="34"/>
      <c r="D1129" s="158" t="s">
        <v>163</v>
      </c>
      <c r="E1129" s="34"/>
      <c r="F1129" s="159" t="s">
        <v>1605</v>
      </c>
      <c r="G1129" s="34"/>
      <c r="H1129" s="34"/>
      <c r="I1129" s="160"/>
      <c r="J1129" s="34"/>
      <c r="K1129" s="34"/>
      <c r="L1129" s="35"/>
      <c r="M1129" s="161"/>
      <c r="N1129" s="162"/>
      <c r="O1129" s="55"/>
      <c r="P1129" s="55"/>
      <c r="Q1129" s="55"/>
      <c r="R1129" s="55"/>
      <c r="S1129" s="55"/>
      <c r="T1129" s="56"/>
      <c r="U1129" s="34"/>
      <c r="V1129" s="34"/>
      <c r="W1129" s="34"/>
      <c r="X1129" s="34"/>
      <c r="Y1129" s="34"/>
      <c r="Z1129" s="34"/>
      <c r="AA1129" s="34"/>
      <c r="AB1129" s="34"/>
      <c r="AC1129" s="34"/>
      <c r="AD1129" s="34"/>
      <c r="AE1129" s="34"/>
      <c r="AT1129" s="19" t="s">
        <v>163</v>
      </c>
      <c r="AU1129" s="19" t="s">
        <v>90</v>
      </c>
    </row>
    <row r="1130" spans="1:65" s="2" customFormat="1" ht="44.25" customHeight="1">
      <c r="A1130" s="34"/>
      <c r="B1130" s="144"/>
      <c r="C1130" s="145" t="s">
        <v>1606</v>
      </c>
      <c r="D1130" s="145" t="s">
        <v>157</v>
      </c>
      <c r="E1130" s="146" t="s">
        <v>1607</v>
      </c>
      <c r="F1130" s="147" t="s">
        <v>1608</v>
      </c>
      <c r="G1130" s="148" t="s">
        <v>206</v>
      </c>
      <c r="H1130" s="149">
        <v>22.643</v>
      </c>
      <c r="I1130" s="150"/>
      <c r="J1130" s="151">
        <f>ROUND(I1130*H1130,2)</f>
        <v>0</v>
      </c>
      <c r="K1130" s="147" t="s">
        <v>161</v>
      </c>
      <c r="L1130" s="35"/>
      <c r="M1130" s="152" t="s">
        <v>3</v>
      </c>
      <c r="N1130" s="153" t="s">
        <v>43</v>
      </c>
      <c r="O1130" s="55"/>
      <c r="P1130" s="154">
        <f>O1130*H1130</f>
        <v>0</v>
      </c>
      <c r="Q1130" s="154">
        <v>0</v>
      </c>
      <c r="R1130" s="154">
        <f>Q1130*H1130</f>
        <v>0</v>
      </c>
      <c r="S1130" s="154">
        <v>0</v>
      </c>
      <c r="T1130" s="155">
        <f>S1130*H1130</f>
        <v>0</v>
      </c>
      <c r="U1130" s="34"/>
      <c r="V1130" s="34"/>
      <c r="W1130" s="34"/>
      <c r="X1130" s="34"/>
      <c r="Y1130" s="34"/>
      <c r="Z1130" s="34"/>
      <c r="AA1130" s="34"/>
      <c r="AB1130" s="34"/>
      <c r="AC1130" s="34"/>
      <c r="AD1130" s="34"/>
      <c r="AE1130" s="34"/>
      <c r="AR1130" s="156" t="s">
        <v>93</v>
      </c>
      <c r="AT1130" s="156" t="s">
        <v>157</v>
      </c>
      <c r="AU1130" s="156" t="s">
        <v>90</v>
      </c>
      <c r="AY1130" s="19" t="s">
        <v>154</v>
      </c>
      <c r="BE1130" s="157">
        <f>IF(N1130="základní",J1130,0)</f>
        <v>0</v>
      </c>
      <c r="BF1130" s="157">
        <f>IF(N1130="snížená",J1130,0)</f>
        <v>0</v>
      </c>
      <c r="BG1130" s="157">
        <f>IF(N1130="zákl. přenesená",J1130,0)</f>
        <v>0</v>
      </c>
      <c r="BH1130" s="157">
        <f>IF(N1130="sníž. přenesená",J1130,0)</f>
        <v>0</v>
      </c>
      <c r="BI1130" s="157">
        <f>IF(N1130="nulová",J1130,0)</f>
        <v>0</v>
      </c>
      <c r="BJ1130" s="19" t="s">
        <v>15</v>
      </c>
      <c r="BK1130" s="157">
        <f>ROUND(I1130*H1130,2)</f>
        <v>0</v>
      </c>
      <c r="BL1130" s="19" t="s">
        <v>93</v>
      </c>
      <c r="BM1130" s="156" t="s">
        <v>1609</v>
      </c>
    </row>
    <row r="1131" spans="1:47" s="2" customFormat="1" ht="10.2">
      <c r="A1131" s="34"/>
      <c r="B1131" s="35"/>
      <c r="C1131" s="34"/>
      <c r="D1131" s="158" t="s">
        <v>163</v>
      </c>
      <c r="E1131" s="34"/>
      <c r="F1131" s="159" t="s">
        <v>1610</v>
      </c>
      <c r="G1131" s="34"/>
      <c r="H1131" s="34"/>
      <c r="I1131" s="160"/>
      <c r="J1131" s="34"/>
      <c r="K1131" s="34"/>
      <c r="L1131" s="35"/>
      <c r="M1131" s="161"/>
      <c r="N1131" s="162"/>
      <c r="O1131" s="55"/>
      <c r="P1131" s="55"/>
      <c r="Q1131" s="55"/>
      <c r="R1131" s="55"/>
      <c r="S1131" s="55"/>
      <c r="T1131" s="56"/>
      <c r="U1131" s="34"/>
      <c r="V1131" s="34"/>
      <c r="W1131" s="34"/>
      <c r="X1131" s="34"/>
      <c r="Y1131" s="34"/>
      <c r="Z1131" s="34"/>
      <c r="AA1131" s="34"/>
      <c r="AB1131" s="34"/>
      <c r="AC1131" s="34"/>
      <c r="AD1131" s="34"/>
      <c r="AE1131" s="34"/>
      <c r="AT1131" s="19" t="s">
        <v>163</v>
      </c>
      <c r="AU1131" s="19" t="s">
        <v>90</v>
      </c>
    </row>
    <row r="1132" spans="1:65" s="2" customFormat="1" ht="21.75" customHeight="1">
      <c r="A1132" s="34"/>
      <c r="B1132" s="144"/>
      <c r="C1132" s="145" t="s">
        <v>1611</v>
      </c>
      <c r="D1132" s="145" t="s">
        <v>157</v>
      </c>
      <c r="E1132" s="146" t="s">
        <v>1612</v>
      </c>
      <c r="F1132" s="147" t="s">
        <v>1613</v>
      </c>
      <c r="G1132" s="148" t="s">
        <v>244</v>
      </c>
      <c r="H1132" s="149">
        <v>4.543</v>
      </c>
      <c r="I1132" s="150"/>
      <c r="J1132" s="151">
        <f>ROUND(I1132*H1132,2)</f>
        <v>0</v>
      </c>
      <c r="K1132" s="147" t="s">
        <v>161</v>
      </c>
      <c r="L1132" s="35"/>
      <c r="M1132" s="152" t="s">
        <v>3</v>
      </c>
      <c r="N1132" s="153" t="s">
        <v>43</v>
      </c>
      <c r="O1132" s="55"/>
      <c r="P1132" s="154">
        <f>O1132*H1132</f>
        <v>0</v>
      </c>
      <c r="Q1132" s="154">
        <v>1.06277</v>
      </c>
      <c r="R1132" s="154">
        <f>Q1132*H1132</f>
        <v>4.82816411</v>
      </c>
      <c r="S1132" s="154">
        <v>0</v>
      </c>
      <c r="T1132" s="155">
        <f>S1132*H1132</f>
        <v>0</v>
      </c>
      <c r="U1132" s="34"/>
      <c r="V1132" s="34"/>
      <c r="W1132" s="34"/>
      <c r="X1132" s="34"/>
      <c r="Y1132" s="34"/>
      <c r="Z1132" s="34"/>
      <c r="AA1132" s="34"/>
      <c r="AB1132" s="34"/>
      <c r="AC1132" s="34"/>
      <c r="AD1132" s="34"/>
      <c r="AE1132" s="34"/>
      <c r="AR1132" s="156" t="s">
        <v>93</v>
      </c>
      <c r="AT1132" s="156" t="s">
        <v>157</v>
      </c>
      <c r="AU1132" s="156" t="s">
        <v>90</v>
      </c>
      <c r="AY1132" s="19" t="s">
        <v>154</v>
      </c>
      <c r="BE1132" s="157">
        <f>IF(N1132="základní",J1132,0)</f>
        <v>0</v>
      </c>
      <c r="BF1132" s="157">
        <f>IF(N1132="snížená",J1132,0)</f>
        <v>0</v>
      </c>
      <c r="BG1132" s="157">
        <f>IF(N1132="zákl. přenesená",J1132,0)</f>
        <v>0</v>
      </c>
      <c r="BH1132" s="157">
        <f>IF(N1132="sníž. přenesená",J1132,0)</f>
        <v>0</v>
      </c>
      <c r="BI1132" s="157">
        <f>IF(N1132="nulová",J1132,0)</f>
        <v>0</v>
      </c>
      <c r="BJ1132" s="19" t="s">
        <v>15</v>
      </c>
      <c r="BK1132" s="157">
        <f>ROUND(I1132*H1132,2)</f>
        <v>0</v>
      </c>
      <c r="BL1132" s="19" t="s">
        <v>93</v>
      </c>
      <c r="BM1132" s="156" t="s">
        <v>1614</v>
      </c>
    </row>
    <row r="1133" spans="1:47" s="2" customFormat="1" ht="10.2">
      <c r="A1133" s="34"/>
      <c r="B1133" s="35"/>
      <c r="C1133" s="34"/>
      <c r="D1133" s="158" t="s">
        <v>163</v>
      </c>
      <c r="E1133" s="34"/>
      <c r="F1133" s="159" t="s">
        <v>1615</v>
      </c>
      <c r="G1133" s="34"/>
      <c r="H1133" s="34"/>
      <c r="I1133" s="160"/>
      <c r="J1133" s="34"/>
      <c r="K1133" s="34"/>
      <c r="L1133" s="35"/>
      <c r="M1133" s="161"/>
      <c r="N1133" s="162"/>
      <c r="O1133" s="55"/>
      <c r="P1133" s="55"/>
      <c r="Q1133" s="55"/>
      <c r="R1133" s="55"/>
      <c r="S1133" s="55"/>
      <c r="T1133" s="56"/>
      <c r="U1133" s="34"/>
      <c r="V1133" s="34"/>
      <c r="W1133" s="34"/>
      <c r="X1133" s="34"/>
      <c r="Y1133" s="34"/>
      <c r="Z1133" s="34"/>
      <c r="AA1133" s="34"/>
      <c r="AB1133" s="34"/>
      <c r="AC1133" s="34"/>
      <c r="AD1133" s="34"/>
      <c r="AE1133" s="34"/>
      <c r="AT1133" s="19" t="s">
        <v>163</v>
      </c>
      <c r="AU1133" s="19" t="s">
        <v>90</v>
      </c>
    </row>
    <row r="1134" spans="2:51" s="13" customFormat="1" ht="10.2">
      <c r="B1134" s="163"/>
      <c r="D1134" s="164" t="s">
        <v>170</v>
      </c>
      <c r="E1134" s="165" t="s">
        <v>3</v>
      </c>
      <c r="F1134" s="166" t="s">
        <v>209</v>
      </c>
      <c r="H1134" s="165" t="s">
        <v>3</v>
      </c>
      <c r="I1134" s="167"/>
      <c r="L1134" s="163"/>
      <c r="M1134" s="168"/>
      <c r="N1134" s="169"/>
      <c r="O1134" s="169"/>
      <c r="P1134" s="169"/>
      <c r="Q1134" s="169"/>
      <c r="R1134" s="169"/>
      <c r="S1134" s="169"/>
      <c r="T1134" s="170"/>
      <c r="AT1134" s="165" t="s">
        <v>170</v>
      </c>
      <c r="AU1134" s="165" t="s">
        <v>90</v>
      </c>
      <c r="AV1134" s="13" t="s">
        <v>15</v>
      </c>
      <c r="AW1134" s="13" t="s">
        <v>33</v>
      </c>
      <c r="AX1134" s="13" t="s">
        <v>72</v>
      </c>
      <c r="AY1134" s="165" t="s">
        <v>154</v>
      </c>
    </row>
    <row r="1135" spans="2:51" s="14" customFormat="1" ht="10.2">
      <c r="B1135" s="171"/>
      <c r="D1135" s="164" t="s">
        <v>170</v>
      </c>
      <c r="E1135" s="172" t="s">
        <v>3</v>
      </c>
      <c r="F1135" s="173" t="s">
        <v>1616</v>
      </c>
      <c r="H1135" s="174">
        <v>1.79</v>
      </c>
      <c r="I1135" s="175"/>
      <c r="L1135" s="171"/>
      <c r="M1135" s="176"/>
      <c r="N1135" s="177"/>
      <c r="O1135" s="177"/>
      <c r="P1135" s="177"/>
      <c r="Q1135" s="177"/>
      <c r="R1135" s="177"/>
      <c r="S1135" s="177"/>
      <c r="T1135" s="178"/>
      <c r="AT1135" s="172" t="s">
        <v>170</v>
      </c>
      <c r="AU1135" s="172" t="s">
        <v>90</v>
      </c>
      <c r="AV1135" s="14" t="s">
        <v>80</v>
      </c>
      <c r="AW1135" s="14" t="s">
        <v>33</v>
      </c>
      <c r="AX1135" s="14" t="s">
        <v>72</v>
      </c>
      <c r="AY1135" s="172" t="s">
        <v>154</v>
      </c>
    </row>
    <row r="1136" spans="2:51" s="13" customFormat="1" ht="10.2">
      <c r="B1136" s="163"/>
      <c r="D1136" s="164" t="s">
        <v>170</v>
      </c>
      <c r="E1136" s="165" t="s">
        <v>3</v>
      </c>
      <c r="F1136" s="166" t="s">
        <v>216</v>
      </c>
      <c r="H1136" s="165" t="s">
        <v>3</v>
      </c>
      <c r="I1136" s="167"/>
      <c r="L1136" s="163"/>
      <c r="M1136" s="168"/>
      <c r="N1136" s="169"/>
      <c r="O1136" s="169"/>
      <c r="P1136" s="169"/>
      <c r="Q1136" s="169"/>
      <c r="R1136" s="169"/>
      <c r="S1136" s="169"/>
      <c r="T1136" s="170"/>
      <c r="AT1136" s="165" t="s">
        <v>170</v>
      </c>
      <c r="AU1136" s="165" t="s">
        <v>90</v>
      </c>
      <c r="AV1136" s="13" t="s">
        <v>15</v>
      </c>
      <c r="AW1136" s="13" t="s">
        <v>33</v>
      </c>
      <c r="AX1136" s="13" t="s">
        <v>72</v>
      </c>
      <c r="AY1136" s="165" t="s">
        <v>154</v>
      </c>
    </row>
    <row r="1137" spans="2:51" s="14" customFormat="1" ht="10.2">
      <c r="B1137" s="171"/>
      <c r="D1137" s="164" t="s">
        <v>170</v>
      </c>
      <c r="E1137" s="172" t="s">
        <v>3</v>
      </c>
      <c r="F1137" s="173" t="s">
        <v>1617</v>
      </c>
      <c r="H1137" s="174">
        <v>2.753</v>
      </c>
      <c r="I1137" s="175"/>
      <c r="L1137" s="171"/>
      <c r="M1137" s="176"/>
      <c r="N1137" s="177"/>
      <c r="O1137" s="177"/>
      <c r="P1137" s="177"/>
      <c r="Q1137" s="177"/>
      <c r="R1137" s="177"/>
      <c r="S1137" s="177"/>
      <c r="T1137" s="178"/>
      <c r="AT1137" s="172" t="s">
        <v>170</v>
      </c>
      <c r="AU1137" s="172" t="s">
        <v>90</v>
      </c>
      <c r="AV1137" s="14" t="s">
        <v>80</v>
      </c>
      <c r="AW1137" s="14" t="s">
        <v>33</v>
      </c>
      <c r="AX1137" s="14" t="s">
        <v>72</v>
      </c>
      <c r="AY1137" s="172" t="s">
        <v>154</v>
      </c>
    </row>
    <row r="1138" spans="2:51" s="15" customFormat="1" ht="10.2">
      <c r="B1138" s="179"/>
      <c r="D1138" s="164" t="s">
        <v>170</v>
      </c>
      <c r="E1138" s="180" t="s">
        <v>3</v>
      </c>
      <c r="F1138" s="181" t="s">
        <v>175</v>
      </c>
      <c r="H1138" s="182">
        <v>4.543</v>
      </c>
      <c r="I1138" s="183"/>
      <c r="L1138" s="179"/>
      <c r="M1138" s="184"/>
      <c r="N1138" s="185"/>
      <c r="O1138" s="185"/>
      <c r="P1138" s="185"/>
      <c r="Q1138" s="185"/>
      <c r="R1138" s="185"/>
      <c r="S1138" s="185"/>
      <c r="T1138" s="186"/>
      <c r="AT1138" s="180" t="s">
        <v>170</v>
      </c>
      <c r="AU1138" s="180" t="s">
        <v>90</v>
      </c>
      <c r="AV1138" s="15" t="s">
        <v>93</v>
      </c>
      <c r="AW1138" s="15" t="s">
        <v>33</v>
      </c>
      <c r="AX1138" s="15" t="s">
        <v>15</v>
      </c>
      <c r="AY1138" s="180" t="s">
        <v>154</v>
      </c>
    </row>
    <row r="1139" spans="1:65" s="2" customFormat="1" ht="24.15" customHeight="1">
      <c r="A1139" s="34"/>
      <c r="B1139" s="144"/>
      <c r="C1139" s="145" t="s">
        <v>1618</v>
      </c>
      <c r="D1139" s="145" t="s">
        <v>157</v>
      </c>
      <c r="E1139" s="146" t="s">
        <v>1619</v>
      </c>
      <c r="F1139" s="147" t="s">
        <v>1620</v>
      </c>
      <c r="G1139" s="148" t="s">
        <v>160</v>
      </c>
      <c r="H1139" s="149">
        <v>852.83</v>
      </c>
      <c r="I1139" s="150"/>
      <c r="J1139" s="151">
        <f>ROUND(I1139*H1139,2)</f>
        <v>0</v>
      </c>
      <c r="K1139" s="147" t="s">
        <v>161</v>
      </c>
      <c r="L1139" s="35"/>
      <c r="M1139" s="152" t="s">
        <v>3</v>
      </c>
      <c r="N1139" s="153" t="s">
        <v>43</v>
      </c>
      <c r="O1139" s="55"/>
      <c r="P1139" s="154">
        <f>O1139*H1139</f>
        <v>0</v>
      </c>
      <c r="Q1139" s="154">
        <v>0.00013</v>
      </c>
      <c r="R1139" s="154">
        <f>Q1139*H1139</f>
        <v>0.11086789999999999</v>
      </c>
      <c r="S1139" s="154">
        <v>0</v>
      </c>
      <c r="T1139" s="155">
        <f>S1139*H1139</f>
        <v>0</v>
      </c>
      <c r="U1139" s="34"/>
      <c r="V1139" s="34"/>
      <c r="W1139" s="34"/>
      <c r="X1139" s="34"/>
      <c r="Y1139" s="34"/>
      <c r="Z1139" s="34"/>
      <c r="AA1139" s="34"/>
      <c r="AB1139" s="34"/>
      <c r="AC1139" s="34"/>
      <c r="AD1139" s="34"/>
      <c r="AE1139" s="34"/>
      <c r="AR1139" s="156" t="s">
        <v>93</v>
      </c>
      <c r="AT1139" s="156" t="s">
        <v>157</v>
      </c>
      <c r="AU1139" s="156" t="s">
        <v>90</v>
      </c>
      <c r="AY1139" s="19" t="s">
        <v>154</v>
      </c>
      <c r="BE1139" s="157">
        <f>IF(N1139="základní",J1139,0)</f>
        <v>0</v>
      </c>
      <c r="BF1139" s="157">
        <f>IF(N1139="snížená",J1139,0)</f>
        <v>0</v>
      </c>
      <c r="BG1139" s="157">
        <f>IF(N1139="zákl. přenesená",J1139,0)</f>
        <v>0</v>
      </c>
      <c r="BH1139" s="157">
        <f>IF(N1139="sníž. přenesená",J1139,0)</f>
        <v>0</v>
      </c>
      <c r="BI1139" s="157">
        <f>IF(N1139="nulová",J1139,0)</f>
        <v>0</v>
      </c>
      <c r="BJ1139" s="19" t="s">
        <v>15</v>
      </c>
      <c r="BK1139" s="157">
        <f>ROUND(I1139*H1139,2)</f>
        <v>0</v>
      </c>
      <c r="BL1139" s="19" t="s">
        <v>93</v>
      </c>
      <c r="BM1139" s="156" t="s">
        <v>1621</v>
      </c>
    </row>
    <row r="1140" spans="1:47" s="2" customFormat="1" ht="10.2">
      <c r="A1140" s="34"/>
      <c r="B1140" s="35"/>
      <c r="C1140" s="34"/>
      <c r="D1140" s="158" t="s">
        <v>163</v>
      </c>
      <c r="E1140" s="34"/>
      <c r="F1140" s="159" t="s">
        <v>1622</v>
      </c>
      <c r="G1140" s="34"/>
      <c r="H1140" s="34"/>
      <c r="I1140" s="160"/>
      <c r="J1140" s="34"/>
      <c r="K1140" s="34"/>
      <c r="L1140" s="35"/>
      <c r="M1140" s="161"/>
      <c r="N1140" s="162"/>
      <c r="O1140" s="55"/>
      <c r="P1140" s="55"/>
      <c r="Q1140" s="55"/>
      <c r="R1140" s="55"/>
      <c r="S1140" s="55"/>
      <c r="T1140" s="56"/>
      <c r="U1140" s="34"/>
      <c r="V1140" s="34"/>
      <c r="W1140" s="34"/>
      <c r="X1140" s="34"/>
      <c r="Y1140" s="34"/>
      <c r="Z1140" s="34"/>
      <c r="AA1140" s="34"/>
      <c r="AB1140" s="34"/>
      <c r="AC1140" s="34"/>
      <c r="AD1140" s="34"/>
      <c r="AE1140" s="34"/>
      <c r="AT1140" s="19" t="s">
        <v>163</v>
      </c>
      <c r="AU1140" s="19" t="s">
        <v>90</v>
      </c>
    </row>
    <row r="1141" spans="2:51" s="13" customFormat="1" ht="10.2">
      <c r="B1141" s="163"/>
      <c r="D1141" s="164" t="s">
        <v>170</v>
      </c>
      <c r="E1141" s="165" t="s">
        <v>3</v>
      </c>
      <c r="F1141" s="166" t="s">
        <v>209</v>
      </c>
      <c r="H1141" s="165" t="s">
        <v>3</v>
      </c>
      <c r="I1141" s="167"/>
      <c r="L1141" s="163"/>
      <c r="M1141" s="168"/>
      <c r="N1141" s="169"/>
      <c r="O1141" s="169"/>
      <c r="P1141" s="169"/>
      <c r="Q1141" s="169"/>
      <c r="R1141" s="169"/>
      <c r="S1141" s="169"/>
      <c r="T1141" s="170"/>
      <c r="AT1141" s="165" t="s">
        <v>170</v>
      </c>
      <c r="AU1141" s="165" t="s">
        <v>90</v>
      </c>
      <c r="AV1141" s="13" t="s">
        <v>15</v>
      </c>
      <c r="AW1141" s="13" t="s">
        <v>33</v>
      </c>
      <c r="AX1141" s="13" t="s">
        <v>72</v>
      </c>
      <c r="AY1141" s="165" t="s">
        <v>154</v>
      </c>
    </row>
    <row r="1142" spans="2:51" s="14" customFormat="1" ht="10.2">
      <c r="B1142" s="171"/>
      <c r="D1142" s="164" t="s">
        <v>170</v>
      </c>
      <c r="E1142" s="172" t="s">
        <v>3</v>
      </c>
      <c r="F1142" s="173" t="s">
        <v>1623</v>
      </c>
      <c r="H1142" s="174">
        <v>336.04</v>
      </c>
      <c r="I1142" s="175"/>
      <c r="L1142" s="171"/>
      <c r="M1142" s="176"/>
      <c r="N1142" s="177"/>
      <c r="O1142" s="177"/>
      <c r="P1142" s="177"/>
      <c r="Q1142" s="177"/>
      <c r="R1142" s="177"/>
      <c r="S1142" s="177"/>
      <c r="T1142" s="178"/>
      <c r="AT1142" s="172" t="s">
        <v>170</v>
      </c>
      <c r="AU1142" s="172" t="s">
        <v>90</v>
      </c>
      <c r="AV1142" s="14" t="s">
        <v>80</v>
      </c>
      <c r="AW1142" s="14" t="s">
        <v>33</v>
      </c>
      <c r="AX1142" s="14" t="s">
        <v>72</v>
      </c>
      <c r="AY1142" s="172" t="s">
        <v>154</v>
      </c>
    </row>
    <row r="1143" spans="2:51" s="13" customFormat="1" ht="10.2">
      <c r="B1143" s="163"/>
      <c r="D1143" s="164" t="s">
        <v>170</v>
      </c>
      <c r="E1143" s="165" t="s">
        <v>3</v>
      </c>
      <c r="F1143" s="166" t="s">
        <v>216</v>
      </c>
      <c r="H1143" s="165" t="s">
        <v>3</v>
      </c>
      <c r="I1143" s="167"/>
      <c r="L1143" s="163"/>
      <c r="M1143" s="168"/>
      <c r="N1143" s="169"/>
      <c r="O1143" s="169"/>
      <c r="P1143" s="169"/>
      <c r="Q1143" s="169"/>
      <c r="R1143" s="169"/>
      <c r="S1143" s="169"/>
      <c r="T1143" s="170"/>
      <c r="AT1143" s="165" t="s">
        <v>170</v>
      </c>
      <c r="AU1143" s="165" t="s">
        <v>90</v>
      </c>
      <c r="AV1143" s="13" t="s">
        <v>15</v>
      </c>
      <c r="AW1143" s="13" t="s">
        <v>33</v>
      </c>
      <c r="AX1143" s="13" t="s">
        <v>72</v>
      </c>
      <c r="AY1143" s="165" t="s">
        <v>154</v>
      </c>
    </row>
    <row r="1144" spans="2:51" s="14" customFormat="1" ht="10.2">
      <c r="B1144" s="171"/>
      <c r="D1144" s="164" t="s">
        <v>170</v>
      </c>
      <c r="E1144" s="172" t="s">
        <v>3</v>
      </c>
      <c r="F1144" s="173" t="s">
        <v>1624</v>
      </c>
      <c r="H1144" s="174">
        <v>516.79</v>
      </c>
      <c r="I1144" s="175"/>
      <c r="L1144" s="171"/>
      <c r="M1144" s="176"/>
      <c r="N1144" s="177"/>
      <c r="O1144" s="177"/>
      <c r="P1144" s="177"/>
      <c r="Q1144" s="177"/>
      <c r="R1144" s="177"/>
      <c r="S1144" s="177"/>
      <c r="T1144" s="178"/>
      <c r="AT1144" s="172" t="s">
        <v>170</v>
      </c>
      <c r="AU1144" s="172" t="s">
        <v>90</v>
      </c>
      <c r="AV1144" s="14" t="s">
        <v>80</v>
      </c>
      <c r="AW1144" s="14" t="s">
        <v>33</v>
      </c>
      <c r="AX1144" s="14" t="s">
        <v>72</v>
      </c>
      <c r="AY1144" s="172" t="s">
        <v>154</v>
      </c>
    </row>
    <row r="1145" spans="2:51" s="15" customFormat="1" ht="10.2">
      <c r="B1145" s="179"/>
      <c r="D1145" s="164" t="s">
        <v>170</v>
      </c>
      <c r="E1145" s="180" t="s">
        <v>3</v>
      </c>
      <c r="F1145" s="181" t="s">
        <v>175</v>
      </c>
      <c r="H1145" s="182">
        <v>852.83</v>
      </c>
      <c r="I1145" s="183"/>
      <c r="L1145" s="179"/>
      <c r="M1145" s="184"/>
      <c r="N1145" s="185"/>
      <c r="O1145" s="185"/>
      <c r="P1145" s="185"/>
      <c r="Q1145" s="185"/>
      <c r="R1145" s="185"/>
      <c r="S1145" s="185"/>
      <c r="T1145" s="186"/>
      <c r="AT1145" s="180" t="s">
        <v>170</v>
      </c>
      <c r="AU1145" s="180" t="s">
        <v>90</v>
      </c>
      <c r="AV1145" s="15" t="s">
        <v>93</v>
      </c>
      <c r="AW1145" s="15" t="s">
        <v>33</v>
      </c>
      <c r="AX1145" s="15" t="s">
        <v>15</v>
      </c>
      <c r="AY1145" s="180" t="s">
        <v>154</v>
      </c>
    </row>
    <row r="1146" spans="1:65" s="2" customFormat="1" ht="37.8" customHeight="1">
      <c r="A1146" s="34"/>
      <c r="B1146" s="144"/>
      <c r="C1146" s="145" t="s">
        <v>1625</v>
      </c>
      <c r="D1146" s="145" t="s">
        <v>157</v>
      </c>
      <c r="E1146" s="146" t="s">
        <v>1626</v>
      </c>
      <c r="F1146" s="147" t="s">
        <v>1627</v>
      </c>
      <c r="G1146" s="148" t="s">
        <v>183</v>
      </c>
      <c r="H1146" s="149">
        <v>773.3</v>
      </c>
      <c r="I1146" s="150"/>
      <c r="J1146" s="151">
        <f>ROUND(I1146*H1146,2)</f>
        <v>0</v>
      </c>
      <c r="K1146" s="147" t="s">
        <v>161</v>
      </c>
      <c r="L1146" s="35"/>
      <c r="M1146" s="152" t="s">
        <v>3</v>
      </c>
      <c r="N1146" s="153" t="s">
        <v>43</v>
      </c>
      <c r="O1146" s="55"/>
      <c r="P1146" s="154">
        <f>O1146*H1146</f>
        <v>0</v>
      </c>
      <c r="Q1146" s="154">
        <v>2E-05</v>
      </c>
      <c r="R1146" s="154">
        <f>Q1146*H1146</f>
        <v>0.015466</v>
      </c>
      <c r="S1146" s="154">
        <v>0</v>
      </c>
      <c r="T1146" s="155">
        <f>S1146*H1146</f>
        <v>0</v>
      </c>
      <c r="U1146" s="34"/>
      <c r="V1146" s="34"/>
      <c r="W1146" s="34"/>
      <c r="X1146" s="34"/>
      <c r="Y1146" s="34"/>
      <c r="Z1146" s="34"/>
      <c r="AA1146" s="34"/>
      <c r="AB1146" s="34"/>
      <c r="AC1146" s="34"/>
      <c r="AD1146" s="34"/>
      <c r="AE1146" s="34"/>
      <c r="AR1146" s="156" t="s">
        <v>93</v>
      </c>
      <c r="AT1146" s="156" t="s">
        <v>157</v>
      </c>
      <c r="AU1146" s="156" t="s">
        <v>90</v>
      </c>
      <c r="AY1146" s="19" t="s">
        <v>154</v>
      </c>
      <c r="BE1146" s="157">
        <f>IF(N1146="základní",J1146,0)</f>
        <v>0</v>
      </c>
      <c r="BF1146" s="157">
        <f>IF(N1146="snížená",J1146,0)</f>
        <v>0</v>
      </c>
      <c r="BG1146" s="157">
        <f>IF(N1146="zákl. přenesená",J1146,0)</f>
        <v>0</v>
      </c>
      <c r="BH1146" s="157">
        <f>IF(N1146="sníž. přenesená",J1146,0)</f>
        <v>0</v>
      </c>
      <c r="BI1146" s="157">
        <f>IF(N1146="nulová",J1146,0)</f>
        <v>0</v>
      </c>
      <c r="BJ1146" s="19" t="s">
        <v>15</v>
      </c>
      <c r="BK1146" s="157">
        <f>ROUND(I1146*H1146,2)</f>
        <v>0</v>
      </c>
      <c r="BL1146" s="19" t="s">
        <v>93</v>
      </c>
      <c r="BM1146" s="156" t="s">
        <v>1628</v>
      </c>
    </row>
    <row r="1147" spans="1:47" s="2" customFormat="1" ht="10.2">
      <c r="A1147" s="34"/>
      <c r="B1147" s="35"/>
      <c r="C1147" s="34"/>
      <c r="D1147" s="158" t="s">
        <v>163</v>
      </c>
      <c r="E1147" s="34"/>
      <c r="F1147" s="159" t="s">
        <v>1629</v>
      </c>
      <c r="G1147" s="34"/>
      <c r="H1147" s="34"/>
      <c r="I1147" s="160"/>
      <c r="J1147" s="34"/>
      <c r="K1147" s="34"/>
      <c r="L1147" s="35"/>
      <c r="M1147" s="161"/>
      <c r="N1147" s="162"/>
      <c r="O1147" s="55"/>
      <c r="P1147" s="55"/>
      <c r="Q1147" s="55"/>
      <c r="R1147" s="55"/>
      <c r="S1147" s="55"/>
      <c r="T1147" s="56"/>
      <c r="U1147" s="34"/>
      <c r="V1147" s="34"/>
      <c r="W1147" s="34"/>
      <c r="X1147" s="34"/>
      <c r="Y1147" s="34"/>
      <c r="Z1147" s="34"/>
      <c r="AA1147" s="34"/>
      <c r="AB1147" s="34"/>
      <c r="AC1147" s="34"/>
      <c r="AD1147" s="34"/>
      <c r="AE1147" s="34"/>
      <c r="AT1147" s="19" t="s">
        <v>163</v>
      </c>
      <c r="AU1147" s="19" t="s">
        <v>90</v>
      </c>
    </row>
    <row r="1148" spans="2:51" s="13" customFormat="1" ht="10.2">
      <c r="B1148" s="163"/>
      <c r="D1148" s="164" t="s">
        <v>170</v>
      </c>
      <c r="E1148" s="165" t="s">
        <v>3</v>
      </c>
      <c r="F1148" s="166" t="s">
        <v>209</v>
      </c>
      <c r="H1148" s="165" t="s">
        <v>3</v>
      </c>
      <c r="I1148" s="167"/>
      <c r="L1148" s="163"/>
      <c r="M1148" s="168"/>
      <c r="N1148" s="169"/>
      <c r="O1148" s="169"/>
      <c r="P1148" s="169"/>
      <c r="Q1148" s="169"/>
      <c r="R1148" s="169"/>
      <c r="S1148" s="169"/>
      <c r="T1148" s="170"/>
      <c r="AT1148" s="165" t="s">
        <v>170</v>
      </c>
      <c r="AU1148" s="165" t="s">
        <v>90</v>
      </c>
      <c r="AV1148" s="13" t="s">
        <v>15</v>
      </c>
      <c r="AW1148" s="13" t="s">
        <v>33</v>
      </c>
      <c r="AX1148" s="13" t="s">
        <v>72</v>
      </c>
      <c r="AY1148" s="165" t="s">
        <v>154</v>
      </c>
    </row>
    <row r="1149" spans="2:51" s="13" customFormat="1" ht="10.2">
      <c r="B1149" s="163"/>
      <c r="D1149" s="164" t="s">
        <v>170</v>
      </c>
      <c r="E1149" s="165" t="s">
        <v>3</v>
      </c>
      <c r="F1149" s="166" t="s">
        <v>1146</v>
      </c>
      <c r="H1149" s="165" t="s">
        <v>3</v>
      </c>
      <c r="I1149" s="167"/>
      <c r="L1149" s="163"/>
      <c r="M1149" s="168"/>
      <c r="N1149" s="169"/>
      <c r="O1149" s="169"/>
      <c r="P1149" s="169"/>
      <c r="Q1149" s="169"/>
      <c r="R1149" s="169"/>
      <c r="S1149" s="169"/>
      <c r="T1149" s="170"/>
      <c r="AT1149" s="165" t="s">
        <v>170</v>
      </c>
      <c r="AU1149" s="165" t="s">
        <v>90</v>
      </c>
      <c r="AV1149" s="13" t="s">
        <v>15</v>
      </c>
      <c r="AW1149" s="13" t="s">
        <v>33</v>
      </c>
      <c r="AX1149" s="13" t="s">
        <v>72</v>
      </c>
      <c r="AY1149" s="165" t="s">
        <v>154</v>
      </c>
    </row>
    <row r="1150" spans="2:51" s="14" customFormat="1" ht="10.2">
      <c r="B1150" s="171"/>
      <c r="D1150" s="164" t="s">
        <v>170</v>
      </c>
      <c r="E1150" s="172" t="s">
        <v>3</v>
      </c>
      <c r="F1150" s="173" t="s">
        <v>1630</v>
      </c>
      <c r="H1150" s="174">
        <v>27.2</v>
      </c>
      <c r="I1150" s="175"/>
      <c r="L1150" s="171"/>
      <c r="M1150" s="176"/>
      <c r="N1150" s="177"/>
      <c r="O1150" s="177"/>
      <c r="P1150" s="177"/>
      <c r="Q1150" s="177"/>
      <c r="R1150" s="177"/>
      <c r="S1150" s="177"/>
      <c r="T1150" s="178"/>
      <c r="AT1150" s="172" t="s">
        <v>170</v>
      </c>
      <c r="AU1150" s="172" t="s">
        <v>90</v>
      </c>
      <c r="AV1150" s="14" t="s">
        <v>80</v>
      </c>
      <c r="AW1150" s="14" t="s">
        <v>33</v>
      </c>
      <c r="AX1150" s="14" t="s">
        <v>72</v>
      </c>
      <c r="AY1150" s="172" t="s">
        <v>154</v>
      </c>
    </row>
    <row r="1151" spans="2:51" s="13" customFormat="1" ht="10.2">
      <c r="B1151" s="163"/>
      <c r="D1151" s="164" t="s">
        <v>170</v>
      </c>
      <c r="E1151" s="165" t="s">
        <v>3</v>
      </c>
      <c r="F1151" s="166" t="s">
        <v>1150</v>
      </c>
      <c r="H1151" s="165" t="s">
        <v>3</v>
      </c>
      <c r="I1151" s="167"/>
      <c r="L1151" s="163"/>
      <c r="M1151" s="168"/>
      <c r="N1151" s="169"/>
      <c r="O1151" s="169"/>
      <c r="P1151" s="169"/>
      <c r="Q1151" s="169"/>
      <c r="R1151" s="169"/>
      <c r="S1151" s="169"/>
      <c r="T1151" s="170"/>
      <c r="AT1151" s="165" t="s">
        <v>170</v>
      </c>
      <c r="AU1151" s="165" t="s">
        <v>90</v>
      </c>
      <c r="AV1151" s="13" t="s">
        <v>15</v>
      </c>
      <c r="AW1151" s="13" t="s">
        <v>33</v>
      </c>
      <c r="AX1151" s="13" t="s">
        <v>72</v>
      </c>
      <c r="AY1151" s="165" t="s">
        <v>154</v>
      </c>
    </row>
    <row r="1152" spans="2:51" s="14" customFormat="1" ht="10.2">
      <c r="B1152" s="171"/>
      <c r="D1152" s="164" t="s">
        <v>170</v>
      </c>
      <c r="E1152" s="172" t="s">
        <v>3</v>
      </c>
      <c r="F1152" s="173" t="s">
        <v>1631</v>
      </c>
      <c r="H1152" s="174">
        <v>24.8</v>
      </c>
      <c r="I1152" s="175"/>
      <c r="L1152" s="171"/>
      <c r="M1152" s="176"/>
      <c r="N1152" s="177"/>
      <c r="O1152" s="177"/>
      <c r="P1152" s="177"/>
      <c r="Q1152" s="177"/>
      <c r="R1152" s="177"/>
      <c r="S1152" s="177"/>
      <c r="T1152" s="178"/>
      <c r="AT1152" s="172" t="s">
        <v>170</v>
      </c>
      <c r="AU1152" s="172" t="s">
        <v>90</v>
      </c>
      <c r="AV1152" s="14" t="s">
        <v>80</v>
      </c>
      <c r="AW1152" s="14" t="s">
        <v>33</v>
      </c>
      <c r="AX1152" s="14" t="s">
        <v>72</v>
      </c>
      <c r="AY1152" s="172" t="s">
        <v>154</v>
      </c>
    </row>
    <row r="1153" spans="2:51" s="13" customFormat="1" ht="10.2">
      <c r="B1153" s="163"/>
      <c r="D1153" s="164" t="s">
        <v>170</v>
      </c>
      <c r="E1153" s="165" t="s">
        <v>3</v>
      </c>
      <c r="F1153" s="166" t="s">
        <v>1153</v>
      </c>
      <c r="H1153" s="165" t="s">
        <v>3</v>
      </c>
      <c r="I1153" s="167"/>
      <c r="L1153" s="163"/>
      <c r="M1153" s="168"/>
      <c r="N1153" s="169"/>
      <c r="O1153" s="169"/>
      <c r="P1153" s="169"/>
      <c r="Q1153" s="169"/>
      <c r="R1153" s="169"/>
      <c r="S1153" s="169"/>
      <c r="T1153" s="170"/>
      <c r="AT1153" s="165" t="s">
        <v>170</v>
      </c>
      <c r="AU1153" s="165" t="s">
        <v>90</v>
      </c>
      <c r="AV1153" s="13" t="s">
        <v>15</v>
      </c>
      <c r="AW1153" s="13" t="s">
        <v>33</v>
      </c>
      <c r="AX1153" s="13" t="s">
        <v>72</v>
      </c>
      <c r="AY1153" s="165" t="s">
        <v>154</v>
      </c>
    </row>
    <row r="1154" spans="2:51" s="14" customFormat="1" ht="10.2">
      <c r="B1154" s="171"/>
      <c r="D1154" s="164" t="s">
        <v>170</v>
      </c>
      <c r="E1154" s="172" t="s">
        <v>3</v>
      </c>
      <c r="F1154" s="173" t="s">
        <v>1632</v>
      </c>
      <c r="H1154" s="174">
        <v>16.7</v>
      </c>
      <c r="I1154" s="175"/>
      <c r="L1154" s="171"/>
      <c r="M1154" s="176"/>
      <c r="N1154" s="177"/>
      <c r="O1154" s="177"/>
      <c r="P1154" s="177"/>
      <c r="Q1154" s="177"/>
      <c r="R1154" s="177"/>
      <c r="S1154" s="177"/>
      <c r="T1154" s="178"/>
      <c r="AT1154" s="172" t="s">
        <v>170</v>
      </c>
      <c r="AU1154" s="172" t="s">
        <v>90</v>
      </c>
      <c r="AV1154" s="14" t="s">
        <v>80</v>
      </c>
      <c r="AW1154" s="14" t="s">
        <v>33</v>
      </c>
      <c r="AX1154" s="14" t="s">
        <v>72</v>
      </c>
      <c r="AY1154" s="172" t="s">
        <v>154</v>
      </c>
    </row>
    <row r="1155" spans="2:51" s="13" customFormat="1" ht="10.2">
      <c r="B1155" s="163"/>
      <c r="D1155" s="164" t="s">
        <v>170</v>
      </c>
      <c r="E1155" s="165" t="s">
        <v>3</v>
      </c>
      <c r="F1155" s="166" t="s">
        <v>1157</v>
      </c>
      <c r="H1155" s="165" t="s">
        <v>3</v>
      </c>
      <c r="I1155" s="167"/>
      <c r="L1155" s="163"/>
      <c r="M1155" s="168"/>
      <c r="N1155" s="169"/>
      <c r="O1155" s="169"/>
      <c r="P1155" s="169"/>
      <c r="Q1155" s="169"/>
      <c r="R1155" s="169"/>
      <c r="S1155" s="169"/>
      <c r="T1155" s="170"/>
      <c r="AT1155" s="165" t="s">
        <v>170</v>
      </c>
      <c r="AU1155" s="165" t="s">
        <v>90</v>
      </c>
      <c r="AV1155" s="13" t="s">
        <v>15</v>
      </c>
      <c r="AW1155" s="13" t="s">
        <v>33</v>
      </c>
      <c r="AX1155" s="13" t="s">
        <v>72</v>
      </c>
      <c r="AY1155" s="165" t="s">
        <v>154</v>
      </c>
    </row>
    <row r="1156" spans="2:51" s="14" customFormat="1" ht="10.2">
      <c r="B1156" s="171"/>
      <c r="D1156" s="164" t="s">
        <v>170</v>
      </c>
      <c r="E1156" s="172" t="s">
        <v>3</v>
      </c>
      <c r="F1156" s="173" t="s">
        <v>1633</v>
      </c>
      <c r="H1156" s="174">
        <v>10.1</v>
      </c>
      <c r="I1156" s="175"/>
      <c r="L1156" s="171"/>
      <c r="M1156" s="176"/>
      <c r="N1156" s="177"/>
      <c r="O1156" s="177"/>
      <c r="P1156" s="177"/>
      <c r="Q1156" s="177"/>
      <c r="R1156" s="177"/>
      <c r="S1156" s="177"/>
      <c r="T1156" s="178"/>
      <c r="AT1156" s="172" t="s">
        <v>170</v>
      </c>
      <c r="AU1156" s="172" t="s">
        <v>90</v>
      </c>
      <c r="AV1156" s="14" t="s">
        <v>80</v>
      </c>
      <c r="AW1156" s="14" t="s">
        <v>33</v>
      </c>
      <c r="AX1156" s="14" t="s">
        <v>72</v>
      </c>
      <c r="AY1156" s="172" t="s">
        <v>154</v>
      </c>
    </row>
    <row r="1157" spans="2:51" s="13" customFormat="1" ht="10.2">
      <c r="B1157" s="163"/>
      <c r="D1157" s="164" t="s">
        <v>170</v>
      </c>
      <c r="E1157" s="165" t="s">
        <v>3</v>
      </c>
      <c r="F1157" s="166" t="s">
        <v>1160</v>
      </c>
      <c r="H1157" s="165" t="s">
        <v>3</v>
      </c>
      <c r="I1157" s="167"/>
      <c r="L1157" s="163"/>
      <c r="M1157" s="168"/>
      <c r="N1157" s="169"/>
      <c r="O1157" s="169"/>
      <c r="P1157" s="169"/>
      <c r="Q1157" s="169"/>
      <c r="R1157" s="169"/>
      <c r="S1157" s="169"/>
      <c r="T1157" s="170"/>
      <c r="AT1157" s="165" t="s">
        <v>170</v>
      </c>
      <c r="AU1157" s="165" t="s">
        <v>90</v>
      </c>
      <c r="AV1157" s="13" t="s">
        <v>15</v>
      </c>
      <c r="AW1157" s="13" t="s">
        <v>33</v>
      </c>
      <c r="AX1157" s="13" t="s">
        <v>72</v>
      </c>
      <c r="AY1157" s="165" t="s">
        <v>154</v>
      </c>
    </row>
    <row r="1158" spans="2:51" s="14" customFormat="1" ht="10.2">
      <c r="B1158" s="171"/>
      <c r="D1158" s="164" t="s">
        <v>170</v>
      </c>
      <c r="E1158" s="172" t="s">
        <v>3</v>
      </c>
      <c r="F1158" s="173" t="s">
        <v>1634</v>
      </c>
      <c r="H1158" s="174">
        <v>20.3</v>
      </c>
      <c r="I1158" s="175"/>
      <c r="L1158" s="171"/>
      <c r="M1158" s="176"/>
      <c r="N1158" s="177"/>
      <c r="O1158" s="177"/>
      <c r="P1158" s="177"/>
      <c r="Q1158" s="177"/>
      <c r="R1158" s="177"/>
      <c r="S1158" s="177"/>
      <c r="T1158" s="178"/>
      <c r="AT1158" s="172" t="s">
        <v>170</v>
      </c>
      <c r="AU1158" s="172" t="s">
        <v>90</v>
      </c>
      <c r="AV1158" s="14" t="s">
        <v>80</v>
      </c>
      <c r="AW1158" s="14" t="s">
        <v>33</v>
      </c>
      <c r="AX1158" s="14" t="s">
        <v>72</v>
      </c>
      <c r="AY1158" s="172" t="s">
        <v>154</v>
      </c>
    </row>
    <row r="1159" spans="2:51" s="13" customFormat="1" ht="10.2">
      <c r="B1159" s="163"/>
      <c r="D1159" s="164" t="s">
        <v>170</v>
      </c>
      <c r="E1159" s="165" t="s">
        <v>3</v>
      </c>
      <c r="F1159" s="166" t="s">
        <v>1164</v>
      </c>
      <c r="H1159" s="165" t="s">
        <v>3</v>
      </c>
      <c r="I1159" s="167"/>
      <c r="L1159" s="163"/>
      <c r="M1159" s="168"/>
      <c r="N1159" s="169"/>
      <c r="O1159" s="169"/>
      <c r="P1159" s="169"/>
      <c r="Q1159" s="169"/>
      <c r="R1159" s="169"/>
      <c r="S1159" s="169"/>
      <c r="T1159" s="170"/>
      <c r="AT1159" s="165" t="s">
        <v>170</v>
      </c>
      <c r="AU1159" s="165" t="s">
        <v>90</v>
      </c>
      <c r="AV1159" s="13" t="s">
        <v>15</v>
      </c>
      <c r="AW1159" s="13" t="s">
        <v>33</v>
      </c>
      <c r="AX1159" s="13" t="s">
        <v>72</v>
      </c>
      <c r="AY1159" s="165" t="s">
        <v>154</v>
      </c>
    </row>
    <row r="1160" spans="2:51" s="14" customFormat="1" ht="10.2">
      <c r="B1160" s="171"/>
      <c r="D1160" s="164" t="s">
        <v>170</v>
      </c>
      <c r="E1160" s="172" t="s">
        <v>3</v>
      </c>
      <c r="F1160" s="173" t="s">
        <v>1635</v>
      </c>
      <c r="H1160" s="174">
        <v>22</v>
      </c>
      <c r="I1160" s="175"/>
      <c r="L1160" s="171"/>
      <c r="M1160" s="176"/>
      <c r="N1160" s="177"/>
      <c r="O1160" s="177"/>
      <c r="P1160" s="177"/>
      <c r="Q1160" s="177"/>
      <c r="R1160" s="177"/>
      <c r="S1160" s="177"/>
      <c r="T1160" s="178"/>
      <c r="AT1160" s="172" t="s">
        <v>170</v>
      </c>
      <c r="AU1160" s="172" t="s">
        <v>90</v>
      </c>
      <c r="AV1160" s="14" t="s">
        <v>80</v>
      </c>
      <c r="AW1160" s="14" t="s">
        <v>33</v>
      </c>
      <c r="AX1160" s="14" t="s">
        <v>72</v>
      </c>
      <c r="AY1160" s="172" t="s">
        <v>154</v>
      </c>
    </row>
    <row r="1161" spans="2:51" s="13" customFormat="1" ht="10.2">
      <c r="B1161" s="163"/>
      <c r="D1161" s="164" t="s">
        <v>170</v>
      </c>
      <c r="E1161" s="165" t="s">
        <v>3</v>
      </c>
      <c r="F1161" s="166" t="s">
        <v>1168</v>
      </c>
      <c r="H1161" s="165" t="s">
        <v>3</v>
      </c>
      <c r="I1161" s="167"/>
      <c r="L1161" s="163"/>
      <c r="M1161" s="168"/>
      <c r="N1161" s="169"/>
      <c r="O1161" s="169"/>
      <c r="P1161" s="169"/>
      <c r="Q1161" s="169"/>
      <c r="R1161" s="169"/>
      <c r="S1161" s="169"/>
      <c r="T1161" s="170"/>
      <c r="AT1161" s="165" t="s">
        <v>170</v>
      </c>
      <c r="AU1161" s="165" t="s">
        <v>90</v>
      </c>
      <c r="AV1161" s="13" t="s">
        <v>15</v>
      </c>
      <c r="AW1161" s="13" t="s">
        <v>33</v>
      </c>
      <c r="AX1161" s="13" t="s">
        <v>72</v>
      </c>
      <c r="AY1161" s="165" t="s">
        <v>154</v>
      </c>
    </row>
    <row r="1162" spans="2:51" s="14" customFormat="1" ht="10.2">
      <c r="B1162" s="171"/>
      <c r="D1162" s="164" t="s">
        <v>170</v>
      </c>
      <c r="E1162" s="172" t="s">
        <v>3</v>
      </c>
      <c r="F1162" s="173" t="s">
        <v>1636</v>
      </c>
      <c r="H1162" s="174">
        <v>42.9</v>
      </c>
      <c r="I1162" s="175"/>
      <c r="L1162" s="171"/>
      <c r="M1162" s="176"/>
      <c r="N1162" s="177"/>
      <c r="O1162" s="177"/>
      <c r="P1162" s="177"/>
      <c r="Q1162" s="177"/>
      <c r="R1162" s="177"/>
      <c r="S1162" s="177"/>
      <c r="T1162" s="178"/>
      <c r="AT1162" s="172" t="s">
        <v>170</v>
      </c>
      <c r="AU1162" s="172" t="s">
        <v>90</v>
      </c>
      <c r="AV1162" s="14" t="s">
        <v>80</v>
      </c>
      <c r="AW1162" s="14" t="s">
        <v>33</v>
      </c>
      <c r="AX1162" s="14" t="s">
        <v>72</v>
      </c>
      <c r="AY1162" s="172" t="s">
        <v>154</v>
      </c>
    </row>
    <row r="1163" spans="2:51" s="13" customFormat="1" ht="10.2">
      <c r="B1163" s="163"/>
      <c r="D1163" s="164" t="s">
        <v>170</v>
      </c>
      <c r="E1163" s="165" t="s">
        <v>3</v>
      </c>
      <c r="F1163" s="166" t="s">
        <v>1171</v>
      </c>
      <c r="H1163" s="165" t="s">
        <v>3</v>
      </c>
      <c r="I1163" s="167"/>
      <c r="L1163" s="163"/>
      <c r="M1163" s="168"/>
      <c r="N1163" s="169"/>
      <c r="O1163" s="169"/>
      <c r="P1163" s="169"/>
      <c r="Q1163" s="169"/>
      <c r="R1163" s="169"/>
      <c r="S1163" s="169"/>
      <c r="T1163" s="170"/>
      <c r="AT1163" s="165" t="s">
        <v>170</v>
      </c>
      <c r="AU1163" s="165" t="s">
        <v>90</v>
      </c>
      <c r="AV1163" s="13" t="s">
        <v>15</v>
      </c>
      <c r="AW1163" s="13" t="s">
        <v>33</v>
      </c>
      <c r="AX1163" s="13" t="s">
        <v>72</v>
      </c>
      <c r="AY1163" s="165" t="s">
        <v>154</v>
      </c>
    </row>
    <row r="1164" spans="2:51" s="14" customFormat="1" ht="10.2">
      <c r="B1164" s="171"/>
      <c r="D1164" s="164" t="s">
        <v>170</v>
      </c>
      <c r="E1164" s="172" t="s">
        <v>3</v>
      </c>
      <c r="F1164" s="173" t="s">
        <v>1293</v>
      </c>
      <c r="H1164" s="174">
        <v>11.1</v>
      </c>
      <c r="I1164" s="175"/>
      <c r="L1164" s="171"/>
      <c r="M1164" s="176"/>
      <c r="N1164" s="177"/>
      <c r="O1164" s="177"/>
      <c r="P1164" s="177"/>
      <c r="Q1164" s="177"/>
      <c r="R1164" s="177"/>
      <c r="S1164" s="177"/>
      <c r="T1164" s="178"/>
      <c r="AT1164" s="172" t="s">
        <v>170</v>
      </c>
      <c r="AU1164" s="172" t="s">
        <v>90</v>
      </c>
      <c r="AV1164" s="14" t="s">
        <v>80</v>
      </c>
      <c r="AW1164" s="14" t="s">
        <v>33</v>
      </c>
      <c r="AX1164" s="14" t="s">
        <v>72</v>
      </c>
      <c r="AY1164" s="172" t="s">
        <v>154</v>
      </c>
    </row>
    <row r="1165" spans="2:51" s="13" customFormat="1" ht="10.2">
      <c r="B1165" s="163"/>
      <c r="D1165" s="164" t="s">
        <v>170</v>
      </c>
      <c r="E1165" s="165" t="s">
        <v>3</v>
      </c>
      <c r="F1165" s="166" t="s">
        <v>1174</v>
      </c>
      <c r="H1165" s="165" t="s">
        <v>3</v>
      </c>
      <c r="I1165" s="167"/>
      <c r="L1165" s="163"/>
      <c r="M1165" s="168"/>
      <c r="N1165" s="169"/>
      <c r="O1165" s="169"/>
      <c r="P1165" s="169"/>
      <c r="Q1165" s="169"/>
      <c r="R1165" s="169"/>
      <c r="S1165" s="169"/>
      <c r="T1165" s="170"/>
      <c r="AT1165" s="165" t="s">
        <v>170</v>
      </c>
      <c r="AU1165" s="165" t="s">
        <v>90</v>
      </c>
      <c r="AV1165" s="13" t="s">
        <v>15</v>
      </c>
      <c r="AW1165" s="13" t="s">
        <v>33</v>
      </c>
      <c r="AX1165" s="13" t="s">
        <v>72</v>
      </c>
      <c r="AY1165" s="165" t="s">
        <v>154</v>
      </c>
    </row>
    <row r="1166" spans="2:51" s="14" customFormat="1" ht="10.2">
      <c r="B1166" s="171"/>
      <c r="D1166" s="164" t="s">
        <v>170</v>
      </c>
      <c r="E1166" s="172" t="s">
        <v>3</v>
      </c>
      <c r="F1166" s="173" t="s">
        <v>1295</v>
      </c>
      <c r="H1166" s="174">
        <v>10</v>
      </c>
      <c r="I1166" s="175"/>
      <c r="L1166" s="171"/>
      <c r="M1166" s="176"/>
      <c r="N1166" s="177"/>
      <c r="O1166" s="177"/>
      <c r="P1166" s="177"/>
      <c r="Q1166" s="177"/>
      <c r="R1166" s="177"/>
      <c r="S1166" s="177"/>
      <c r="T1166" s="178"/>
      <c r="AT1166" s="172" t="s">
        <v>170</v>
      </c>
      <c r="AU1166" s="172" t="s">
        <v>90</v>
      </c>
      <c r="AV1166" s="14" t="s">
        <v>80</v>
      </c>
      <c r="AW1166" s="14" t="s">
        <v>33</v>
      </c>
      <c r="AX1166" s="14" t="s">
        <v>72</v>
      </c>
      <c r="AY1166" s="172" t="s">
        <v>154</v>
      </c>
    </row>
    <row r="1167" spans="2:51" s="13" customFormat="1" ht="10.2">
      <c r="B1167" s="163"/>
      <c r="D1167" s="164" t="s">
        <v>170</v>
      </c>
      <c r="E1167" s="165" t="s">
        <v>3</v>
      </c>
      <c r="F1167" s="166" t="s">
        <v>1176</v>
      </c>
      <c r="H1167" s="165" t="s">
        <v>3</v>
      </c>
      <c r="I1167" s="167"/>
      <c r="L1167" s="163"/>
      <c r="M1167" s="168"/>
      <c r="N1167" s="169"/>
      <c r="O1167" s="169"/>
      <c r="P1167" s="169"/>
      <c r="Q1167" s="169"/>
      <c r="R1167" s="169"/>
      <c r="S1167" s="169"/>
      <c r="T1167" s="170"/>
      <c r="AT1167" s="165" t="s">
        <v>170</v>
      </c>
      <c r="AU1167" s="165" t="s">
        <v>90</v>
      </c>
      <c r="AV1167" s="13" t="s">
        <v>15</v>
      </c>
      <c r="AW1167" s="13" t="s">
        <v>33</v>
      </c>
      <c r="AX1167" s="13" t="s">
        <v>72</v>
      </c>
      <c r="AY1167" s="165" t="s">
        <v>154</v>
      </c>
    </row>
    <row r="1168" spans="2:51" s="14" customFormat="1" ht="10.2">
      <c r="B1168" s="171"/>
      <c r="D1168" s="164" t="s">
        <v>170</v>
      </c>
      <c r="E1168" s="172" t="s">
        <v>3</v>
      </c>
      <c r="F1168" s="173" t="s">
        <v>1297</v>
      </c>
      <c r="H1168" s="174">
        <v>11.3</v>
      </c>
      <c r="I1168" s="175"/>
      <c r="L1168" s="171"/>
      <c r="M1168" s="176"/>
      <c r="N1168" s="177"/>
      <c r="O1168" s="177"/>
      <c r="P1168" s="177"/>
      <c r="Q1168" s="177"/>
      <c r="R1168" s="177"/>
      <c r="S1168" s="177"/>
      <c r="T1168" s="178"/>
      <c r="AT1168" s="172" t="s">
        <v>170</v>
      </c>
      <c r="AU1168" s="172" t="s">
        <v>90</v>
      </c>
      <c r="AV1168" s="14" t="s">
        <v>80</v>
      </c>
      <c r="AW1168" s="14" t="s">
        <v>33</v>
      </c>
      <c r="AX1168" s="14" t="s">
        <v>72</v>
      </c>
      <c r="AY1168" s="172" t="s">
        <v>154</v>
      </c>
    </row>
    <row r="1169" spans="2:51" s="13" customFormat="1" ht="10.2">
      <c r="B1169" s="163"/>
      <c r="D1169" s="164" t="s">
        <v>170</v>
      </c>
      <c r="E1169" s="165" t="s">
        <v>3</v>
      </c>
      <c r="F1169" s="166" t="s">
        <v>1178</v>
      </c>
      <c r="H1169" s="165" t="s">
        <v>3</v>
      </c>
      <c r="I1169" s="167"/>
      <c r="L1169" s="163"/>
      <c r="M1169" s="168"/>
      <c r="N1169" s="169"/>
      <c r="O1169" s="169"/>
      <c r="P1169" s="169"/>
      <c r="Q1169" s="169"/>
      <c r="R1169" s="169"/>
      <c r="S1169" s="169"/>
      <c r="T1169" s="170"/>
      <c r="AT1169" s="165" t="s">
        <v>170</v>
      </c>
      <c r="AU1169" s="165" t="s">
        <v>90</v>
      </c>
      <c r="AV1169" s="13" t="s">
        <v>15</v>
      </c>
      <c r="AW1169" s="13" t="s">
        <v>33</v>
      </c>
      <c r="AX1169" s="13" t="s">
        <v>72</v>
      </c>
      <c r="AY1169" s="165" t="s">
        <v>154</v>
      </c>
    </row>
    <row r="1170" spans="2:51" s="14" customFormat="1" ht="10.2">
      <c r="B1170" s="171"/>
      <c r="D1170" s="164" t="s">
        <v>170</v>
      </c>
      <c r="E1170" s="172" t="s">
        <v>3</v>
      </c>
      <c r="F1170" s="173" t="s">
        <v>1299</v>
      </c>
      <c r="H1170" s="174">
        <v>7.7</v>
      </c>
      <c r="I1170" s="175"/>
      <c r="L1170" s="171"/>
      <c r="M1170" s="176"/>
      <c r="N1170" s="177"/>
      <c r="O1170" s="177"/>
      <c r="P1170" s="177"/>
      <c r="Q1170" s="177"/>
      <c r="R1170" s="177"/>
      <c r="S1170" s="177"/>
      <c r="T1170" s="178"/>
      <c r="AT1170" s="172" t="s">
        <v>170</v>
      </c>
      <c r="AU1170" s="172" t="s">
        <v>90</v>
      </c>
      <c r="AV1170" s="14" t="s">
        <v>80</v>
      </c>
      <c r="AW1170" s="14" t="s">
        <v>33</v>
      </c>
      <c r="AX1170" s="14" t="s">
        <v>72</v>
      </c>
      <c r="AY1170" s="172" t="s">
        <v>154</v>
      </c>
    </row>
    <row r="1171" spans="2:51" s="13" customFormat="1" ht="10.2">
      <c r="B1171" s="163"/>
      <c r="D1171" s="164" t="s">
        <v>170</v>
      </c>
      <c r="E1171" s="165" t="s">
        <v>3</v>
      </c>
      <c r="F1171" s="166" t="s">
        <v>1180</v>
      </c>
      <c r="H1171" s="165" t="s">
        <v>3</v>
      </c>
      <c r="I1171" s="167"/>
      <c r="L1171" s="163"/>
      <c r="M1171" s="168"/>
      <c r="N1171" s="169"/>
      <c r="O1171" s="169"/>
      <c r="P1171" s="169"/>
      <c r="Q1171" s="169"/>
      <c r="R1171" s="169"/>
      <c r="S1171" s="169"/>
      <c r="T1171" s="170"/>
      <c r="AT1171" s="165" t="s">
        <v>170</v>
      </c>
      <c r="AU1171" s="165" t="s">
        <v>90</v>
      </c>
      <c r="AV1171" s="13" t="s">
        <v>15</v>
      </c>
      <c r="AW1171" s="13" t="s">
        <v>33</v>
      </c>
      <c r="AX1171" s="13" t="s">
        <v>72</v>
      </c>
      <c r="AY1171" s="165" t="s">
        <v>154</v>
      </c>
    </row>
    <row r="1172" spans="2:51" s="14" customFormat="1" ht="10.2">
      <c r="B1172" s="171"/>
      <c r="D1172" s="164" t="s">
        <v>170</v>
      </c>
      <c r="E1172" s="172" t="s">
        <v>3</v>
      </c>
      <c r="F1172" s="173" t="s">
        <v>1637</v>
      </c>
      <c r="H1172" s="174">
        <v>15.7</v>
      </c>
      <c r="I1172" s="175"/>
      <c r="L1172" s="171"/>
      <c r="M1172" s="176"/>
      <c r="N1172" s="177"/>
      <c r="O1172" s="177"/>
      <c r="P1172" s="177"/>
      <c r="Q1172" s="177"/>
      <c r="R1172" s="177"/>
      <c r="S1172" s="177"/>
      <c r="T1172" s="178"/>
      <c r="AT1172" s="172" t="s">
        <v>170</v>
      </c>
      <c r="AU1172" s="172" t="s">
        <v>90</v>
      </c>
      <c r="AV1172" s="14" t="s">
        <v>80</v>
      </c>
      <c r="AW1172" s="14" t="s">
        <v>33</v>
      </c>
      <c r="AX1172" s="14" t="s">
        <v>72</v>
      </c>
      <c r="AY1172" s="172" t="s">
        <v>154</v>
      </c>
    </row>
    <row r="1173" spans="2:51" s="13" customFormat="1" ht="10.2">
      <c r="B1173" s="163"/>
      <c r="D1173" s="164" t="s">
        <v>170</v>
      </c>
      <c r="E1173" s="165" t="s">
        <v>3</v>
      </c>
      <c r="F1173" s="166" t="s">
        <v>1182</v>
      </c>
      <c r="H1173" s="165" t="s">
        <v>3</v>
      </c>
      <c r="I1173" s="167"/>
      <c r="L1173" s="163"/>
      <c r="M1173" s="168"/>
      <c r="N1173" s="169"/>
      <c r="O1173" s="169"/>
      <c r="P1173" s="169"/>
      <c r="Q1173" s="169"/>
      <c r="R1173" s="169"/>
      <c r="S1173" s="169"/>
      <c r="T1173" s="170"/>
      <c r="AT1173" s="165" t="s">
        <v>170</v>
      </c>
      <c r="AU1173" s="165" t="s">
        <v>90</v>
      </c>
      <c r="AV1173" s="13" t="s">
        <v>15</v>
      </c>
      <c r="AW1173" s="13" t="s">
        <v>33</v>
      </c>
      <c r="AX1173" s="13" t="s">
        <v>72</v>
      </c>
      <c r="AY1173" s="165" t="s">
        <v>154</v>
      </c>
    </row>
    <row r="1174" spans="2:51" s="14" customFormat="1" ht="10.2">
      <c r="B1174" s="171"/>
      <c r="D1174" s="164" t="s">
        <v>170</v>
      </c>
      <c r="E1174" s="172" t="s">
        <v>3</v>
      </c>
      <c r="F1174" s="173" t="s">
        <v>1638</v>
      </c>
      <c r="H1174" s="174">
        <v>20</v>
      </c>
      <c r="I1174" s="175"/>
      <c r="L1174" s="171"/>
      <c r="M1174" s="176"/>
      <c r="N1174" s="177"/>
      <c r="O1174" s="177"/>
      <c r="P1174" s="177"/>
      <c r="Q1174" s="177"/>
      <c r="R1174" s="177"/>
      <c r="S1174" s="177"/>
      <c r="T1174" s="178"/>
      <c r="AT1174" s="172" t="s">
        <v>170</v>
      </c>
      <c r="AU1174" s="172" t="s">
        <v>90</v>
      </c>
      <c r="AV1174" s="14" t="s">
        <v>80</v>
      </c>
      <c r="AW1174" s="14" t="s">
        <v>33</v>
      </c>
      <c r="AX1174" s="14" t="s">
        <v>72</v>
      </c>
      <c r="AY1174" s="172" t="s">
        <v>154</v>
      </c>
    </row>
    <row r="1175" spans="2:51" s="13" customFormat="1" ht="10.2">
      <c r="B1175" s="163"/>
      <c r="D1175" s="164" t="s">
        <v>170</v>
      </c>
      <c r="E1175" s="165" t="s">
        <v>3</v>
      </c>
      <c r="F1175" s="166" t="s">
        <v>1185</v>
      </c>
      <c r="H1175" s="165" t="s">
        <v>3</v>
      </c>
      <c r="I1175" s="167"/>
      <c r="L1175" s="163"/>
      <c r="M1175" s="168"/>
      <c r="N1175" s="169"/>
      <c r="O1175" s="169"/>
      <c r="P1175" s="169"/>
      <c r="Q1175" s="169"/>
      <c r="R1175" s="169"/>
      <c r="S1175" s="169"/>
      <c r="T1175" s="170"/>
      <c r="AT1175" s="165" t="s">
        <v>170</v>
      </c>
      <c r="AU1175" s="165" t="s">
        <v>90</v>
      </c>
      <c r="AV1175" s="13" t="s">
        <v>15</v>
      </c>
      <c r="AW1175" s="13" t="s">
        <v>33</v>
      </c>
      <c r="AX1175" s="13" t="s">
        <v>72</v>
      </c>
      <c r="AY1175" s="165" t="s">
        <v>154</v>
      </c>
    </row>
    <row r="1176" spans="2:51" s="14" customFormat="1" ht="10.2">
      <c r="B1176" s="171"/>
      <c r="D1176" s="164" t="s">
        <v>170</v>
      </c>
      <c r="E1176" s="172" t="s">
        <v>3</v>
      </c>
      <c r="F1176" s="173" t="s">
        <v>1639</v>
      </c>
      <c r="H1176" s="174">
        <v>21.7</v>
      </c>
      <c r="I1176" s="175"/>
      <c r="L1176" s="171"/>
      <c r="M1176" s="176"/>
      <c r="N1176" s="177"/>
      <c r="O1176" s="177"/>
      <c r="P1176" s="177"/>
      <c r="Q1176" s="177"/>
      <c r="R1176" s="177"/>
      <c r="S1176" s="177"/>
      <c r="T1176" s="178"/>
      <c r="AT1176" s="172" t="s">
        <v>170</v>
      </c>
      <c r="AU1176" s="172" t="s">
        <v>90</v>
      </c>
      <c r="AV1176" s="14" t="s">
        <v>80</v>
      </c>
      <c r="AW1176" s="14" t="s">
        <v>33</v>
      </c>
      <c r="AX1176" s="14" t="s">
        <v>72</v>
      </c>
      <c r="AY1176" s="172" t="s">
        <v>154</v>
      </c>
    </row>
    <row r="1177" spans="2:51" s="13" customFormat="1" ht="10.2">
      <c r="B1177" s="163"/>
      <c r="D1177" s="164" t="s">
        <v>170</v>
      </c>
      <c r="E1177" s="165" t="s">
        <v>3</v>
      </c>
      <c r="F1177" s="166" t="s">
        <v>1187</v>
      </c>
      <c r="H1177" s="165" t="s">
        <v>3</v>
      </c>
      <c r="I1177" s="167"/>
      <c r="L1177" s="163"/>
      <c r="M1177" s="168"/>
      <c r="N1177" s="169"/>
      <c r="O1177" s="169"/>
      <c r="P1177" s="169"/>
      <c r="Q1177" s="169"/>
      <c r="R1177" s="169"/>
      <c r="S1177" s="169"/>
      <c r="T1177" s="170"/>
      <c r="AT1177" s="165" t="s">
        <v>170</v>
      </c>
      <c r="AU1177" s="165" t="s">
        <v>90</v>
      </c>
      <c r="AV1177" s="13" t="s">
        <v>15</v>
      </c>
      <c r="AW1177" s="13" t="s">
        <v>33</v>
      </c>
      <c r="AX1177" s="13" t="s">
        <v>72</v>
      </c>
      <c r="AY1177" s="165" t="s">
        <v>154</v>
      </c>
    </row>
    <row r="1178" spans="2:51" s="14" customFormat="1" ht="10.2">
      <c r="B1178" s="171"/>
      <c r="D1178" s="164" t="s">
        <v>170</v>
      </c>
      <c r="E1178" s="172" t="s">
        <v>3</v>
      </c>
      <c r="F1178" s="173" t="s">
        <v>1640</v>
      </c>
      <c r="H1178" s="174">
        <v>24.2</v>
      </c>
      <c r="I1178" s="175"/>
      <c r="L1178" s="171"/>
      <c r="M1178" s="176"/>
      <c r="N1178" s="177"/>
      <c r="O1178" s="177"/>
      <c r="P1178" s="177"/>
      <c r="Q1178" s="177"/>
      <c r="R1178" s="177"/>
      <c r="S1178" s="177"/>
      <c r="T1178" s="178"/>
      <c r="AT1178" s="172" t="s">
        <v>170</v>
      </c>
      <c r="AU1178" s="172" t="s">
        <v>90</v>
      </c>
      <c r="AV1178" s="14" t="s">
        <v>80</v>
      </c>
      <c r="AW1178" s="14" t="s">
        <v>33</v>
      </c>
      <c r="AX1178" s="14" t="s">
        <v>72</v>
      </c>
      <c r="AY1178" s="172" t="s">
        <v>154</v>
      </c>
    </row>
    <row r="1179" spans="2:51" s="13" customFormat="1" ht="10.2">
      <c r="B1179" s="163"/>
      <c r="D1179" s="164" t="s">
        <v>170</v>
      </c>
      <c r="E1179" s="165" t="s">
        <v>3</v>
      </c>
      <c r="F1179" s="166" t="s">
        <v>1191</v>
      </c>
      <c r="H1179" s="165" t="s">
        <v>3</v>
      </c>
      <c r="I1179" s="167"/>
      <c r="L1179" s="163"/>
      <c r="M1179" s="168"/>
      <c r="N1179" s="169"/>
      <c r="O1179" s="169"/>
      <c r="P1179" s="169"/>
      <c r="Q1179" s="169"/>
      <c r="R1179" s="169"/>
      <c r="S1179" s="169"/>
      <c r="T1179" s="170"/>
      <c r="AT1179" s="165" t="s">
        <v>170</v>
      </c>
      <c r="AU1179" s="165" t="s">
        <v>90</v>
      </c>
      <c r="AV1179" s="13" t="s">
        <v>15</v>
      </c>
      <c r="AW1179" s="13" t="s">
        <v>33</v>
      </c>
      <c r="AX1179" s="13" t="s">
        <v>72</v>
      </c>
      <c r="AY1179" s="165" t="s">
        <v>154</v>
      </c>
    </row>
    <row r="1180" spans="2:51" s="14" customFormat="1" ht="10.2">
      <c r="B1180" s="171"/>
      <c r="D1180" s="164" t="s">
        <v>170</v>
      </c>
      <c r="E1180" s="172" t="s">
        <v>3</v>
      </c>
      <c r="F1180" s="173" t="s">
        <v>1641</v>
      </c>
      <c r="H1180" s="174">
        <v>51.1</v>
      </c>
      <c r="I1180" s="175"/>
      <c r="L1180" s="171"/>
      <c r="M1180" s="176"/>
      <c r="N1180" s="177"/>
      <c r="O1180" s="177"/>
      <c r="P1180" s="177"/>
      <c r="Q1180" s="177"/>
      <c r="R1180" s="177"/>
      <c r="S1180" s="177"/>
      <c r="T1180" s="178"/>
      <c r="AT1180" s="172" t="s">
        <v>170</v>
      </c>
      <c r="AU1180" s="172" t="s">
        <v>90</v>
      </c>
      <c r="AV1180" s="14" t="s">
        <v>80</v>
      </c>
      <c r="AW1180" s="14" t="s">
        <v>33</v>
      </c>
      <c r="AX1180" s="14" t="s">
        <v>72</v>
      </c>
      <c r="AY1180" s="172" t="s">
        <v>154</v>
      </c>
    </row>
    <row r="1181" spans="2:51" s="13" customFormat="1" ht="10.2">
      <c r="B1181" s="163"/>
      <c r="D1181" s="164" t="s">
        <v>170</v>
      </c>
      <c r="E1181" s="165" t="s">
        <v>3</v>
      </c>
      <c r="F1181" s="166" t="s">
        <v>1193</v>
      </c>
      <c r="H1181" s="165" t="s">
        <v>3</v>
      </c>
      <c r="I1181" s="167"/>
      <c r="L1181" s="163"/>
      <c r="M1181" s="168"/>
      <c r="N1181" s="169"/>
      <c r="O1181" s="169"/>
      <c r="P1181" s="169"/>
      <c r="Q1181" s="169"/>
      <c r="R1181" s="169"/>
      <c r="S1181" s="169"/>
      <c r="T1181" s="170"/>
      <c r="AT1181" s="165" t="s">
        <v>170</v>
      </c>
      <c r="AU1181" s="165" t="s">
        <v>90</v>
      </c>
      <c r="AV1181" s="13" t="s">
        <v>15</v>
      </c>
      <c r="AW1181" s="13" t="s">
        <v>33</v>
      </c>
      <c r="AX1181" s="13" t="s">
        <v>72</v>
      </c>
      <c r="AY1181" s="165" t="s">
        <v>154</v>
      </c>
    </row>
    <row r="1182" spans="2:51" s="14" customFormat="1" ht="10.2">
      <c r="B1182" s="171"/>
      <c r="D1182" s="164" t="s">
        <v>170</v>
      </c>
      <c r="E1182" s="172" t="s">
        <v>3</v>
      </c>
      <c r="F1182" s="173" t="s">
        <v>1642</v>
      </c>
      <c r="H1182" s="174">
        <v>25.5</v>
      </c>
      <c r="I1182" s="175"/>
      <c r="L1182" s="171"/>
      <c r="M1182" s="176"/>
      <c r="N1182" s="177"/>
      <c r="O1182" s="177"/>
      <c r="P1182" s="177"/>
      <c r="Q1182" s="177"/>
      <c r="R1182" s="177"/>
      <c r="S1182" s="177"/>
      <c r="T1182" s="178"/>
      <c r="AT1182" s="172" t="s">
        <v>170</v>
      </c>
      <c r="AU1182" s="172" t="s">
        <v>90</v>
      </c>
      <c r="AV1182" s="14" t="s">
        <v>80</v>
      </c>
      <c r="AW1182" s="14" t="s">
        <v>33</v>
      </c>
      <c r="AX1182" s="14" t="s">
        <v>72</v>
      </c>
      <c r="AY1182" s="172" t="s">
        <v>154</v>
      </c>
    </row>
    <row r="1183" spans="2:51" s="16" customFormat="1" ht="10.2">
      <c r="B1183" s="202"/>
      <c r="D1183" s="164" t="s">
        <v>170</v>
      </c>
      <c r="E1183" s="203" t="s">
        <v>3</v>
      </c>
      <c r="F1183" s="204" t="s">
        <v>1196</v>
      </c>
      <c r="H1183" s="205">
        <v>362.3</v>
      </c>
      <c r="I1183" s="206"/>
      <c r="L1183" s="202"/>
      <c r="M1183" s="207"/>
      <c r="N1183" s="208"/>
      <c r="O1183" s="208"/>
      <c r="P1183" s="208"/>
      <c r="Q1183" s="208"/>
      <c r="R1183" s="208"/>
      <c r="S1183" s="208"/>
      <c r="T1183" s="209"/>
      <c r="AT1183" s="203" t="s">
        <v>170</v>
      </c>
      <c r="AU1183" s="203" t="s">
        <v>90</v>
      </c>
      <c r="AV1183" s="16" t="s">
        <v>90</v>
      </c>
      <c r="AW1183" s="16" t="s">
        <v>33</v>
      </c>
      <c r="AX1183" s="16" t="s">
        <v>72</v>
      </c>
      <c r="AY1183" s="203" t="s">
        <v>154</v>
      </c>
    </row>
    <row r="1184" spans="2:51" s="13" customFormat="1" ht="10.2">
      <c r="B1184" s="163"/>
      <c r="D1184" s="164" t="s">
        <v>170</v>
      </c>
      <c r="E1184" s="165" t="s">
        <v>3</v>
      </c>
      <c r="F1184" s="166" t="s">
        <v>1197</v>
      </c>
      <c r="H1184" s="165" t="s">
        <v>3</v>
      </c>
      <c r="I1184" s="167"/>
      <c r="L1184" s="163"/>
      <c r="M1184" s="168"/>
      <c r="N1184" s="169"/>
      <c r="O1184" s="169"/>
      <c r="P1184" s="169"/>
      <c r="Q1184" s="169"/>
      <c r="R1184" s="169"/>
      <c r="S1184" s="169"/>
      <c r="T1184" s="170"/>
      <c r="AT1184" s="165" t="s">
        <v>170</v>
      </c>
      <c r="AU1184" s="165" t="s">
        <v>90</v>
      </c>
      <c r="AV1184" s="13" t="s">
        <v>15</v>
      </c>
      <c r="AW1184" s="13" t="s">
        <v>33</v>
      </c>
      <c r="AX1184" s="13" t="s">
        <v>72</v>
      </c>
      <c r="AY1184" s="165" t="s">
        <v>154</v>
      </c>
    </row>
    <row r="1185" spans="2:51" s="14" customFormat="1" ht="10.2">
      <c r="B1185" s="171"/>
      <c r="D1185" s="164" t="s">
        <v>170</v>
      </c>
      <c r="E1185" s="172" t="s">
        <v>3</v>
      </c>
      <c r="F1185" s="173" t="s">
        <v>1643</v>
      </c>
      <c r="H1185" s="174">
        <v>10.3</v>
      </c>
      <c r="I1185" s="175"/>
      <c r="L1185" s="171"/>
      <c r="M1185" s="176"/>
      <c r="N1185" s="177"/>
      <c r="O1185" s="177"/>
      <c r="P1185" s="177"/>
      <c r="Q1185" s="177"/>
      <c r="R1185" s="177"/>
      <c r="S1185" s="177"/>
      <c r="T1185" s="178"/>
      <c r="AT1185" s="172" t="s">
        <v>170</v>
      </c>
      <c r="AU1185" s="172" t="s">
        <v>90</v>
      </c>
      <c r="AV1185" s="14" t="s">
        <v>80</v>
      </c>
      <c r="AW1185" s="14" t="s">
        <v>33</v>
      </c>
      <c r="AX1185" s="14" t="s">
        <v>72</v>
      </c>
      <c r="AY1185" s="172" t="s">
        <v>154</v>
      </c>
    </row>
    <row r="1186" spans="2:51" s="13" customFormat="1" ht="10.2">
      <c r="B1186" s="163"/>
      <c r="D1186" s="164" t="s">
        <v>170</v>
      </c>
      <c r="E1186" s="165" t="s">
        <v>3</v>
      </c>
      <c r="F1186" s="166" t="s">
        <v>1200</v>
      </c>
      <c r="H1186" s="165" t="s">
        <v>3</v>
      </c>
      <c r="I1186" s="167"/>
      <c r="L1186" s="163"/>
      <c r="M1186" s="168"/>
      <c r="N1186" s="169"/>
      <c r="O1186" s="169"/>
      <c r="P1186" s="169"/>
      <c r="Q1186" s="169"/>
      <c r="R1186" s="169"/>
      <c r="S1186" s="169"/>
      <c r="T1186" s="170"/>
      <c r="AT1186" s="165" t="s">
        <v>170</v>
      </c>
      <c r="AU1186" s="165" t="s">
        <v>90</v>
      </c>
      <c r="AV1186" s="13" t="s">
        <v>15</v>
      </c>
      <c r="AW1186" s="13" t="s">
        <v>33</v>
      </c>
      <c r="AX1186" s="13" t="s">
        <v>72</v>
      </c>
      <c r="AY1186" s="165" t="s">
        <v>154</v>
      </c>
    </row>
    <row r="1187" spans="2:51" s="14" customFormat="1" ht="10.2">
      <c r="B1187" s="171"/>
      <c r="D1187" s="164" t="s">
        <v>170</v>
      </c>
      <c r="E1187" s="172" t="s">
        <v>3</v>
      </c>
      <c r="F1187" s="173" t="s">
        <v>1644</v>
      </c>
      <c r="H1187" s="174">
        <v>32.8</v>
      </c>
      <c r="I1187" s="175"/>
      <c r="L1187" s="171"/>
      <c r="M1187" s="176"/>
      <c r="N1187" s="177"/>
      <c r="O1187" s="177"/>
      <c r="P1187" s="177"/>
      <c r="Q1187" s="177"/>
      <c r="R1187" s="177"/>
      <c r="S1187" s="177"/>
      <c r="T1187" s="178"/>
      <c r="AT1187" s="172" t="s">
        <v>170</v>
      </c>
      <c r="AU1187" s="172" t="s">
        <v>90</v>
      </c>
      <c r="AV1187" s="14" t="s">
        <v>80</v>
      </c>
      <c r="AW1187" s="14" t="s">
        <v>33</v>
      </c>
      <c r="AX1187" s="14" t="s">
        <v>72</v>
      </c>
      <c r="AY1187" s="172" t="s">
        <v>154</v>
      </c>
    </row>
    <row r="1188" spans="2:51" s="13" customFormat="1" ht="10.2">
      <c r="B1188" s="163"/>
      <c r="D1188" s="164" t="s">
        <v>170</v>
      </c>
      <c r="E1188" s="165" t="s">
        <v>3</v>
      </c>
      <c r="F1188" s="166" t="s">
        <v>1204</v>
      </c>
      <c r="H1188" s="165" t="s">
        <v>3</v>
      </c>
      <c r="I1188" s="167"/>
      <c r="L1188" s="163"/>
      <c r="M1188" s="168"/>
      <c r="N1188" s="169"/>
      <c r="O1188" s="169"/>
      <c r="P1188" s="169"/>
      <c r="Q1188" s="169"/>
      <c r="R1188" s="169"/>
      <c r="S1188" s="169"/>
      <c r="T1188" s="170"/>
      <c r="AT1188" s="165" t="s">
        <v>170</v>
      </c>
      <c r="AU1188" s="165" t="s">
        <v>90</v>
      </c>
      <c r="AV1188" s="13" t="s">
        <v>15</v>
      </c>
      <c r="AW1188" s="13" t="s">
        <v>33</v>
      </c>
      <c r="AX1188" s="13" t="s">
        <v>72</v>
      </c>
      <c r="AY1188" s="165" t="s">
        <v>154</v>
      </c>
    </row>
    <row r="1189" spans="2:51" s="14" customFormat="1" ht="10.2">
      <c r="B1189" s="171"/>
      <c r="D1189" s="164" t="s">
        <v>170</v>
      </c>
      <c r="E1189" s="172" t="s">
        <v>3</v>
      </c>
      <c r="F1189" s="173" t="s">
        <v>1645</v>
      </c>
      <c r="H1189" s="174">
        <v>14.3</v>
      </c>
      <c r="I1189" s="175"/>
      <c r="L1189" s="171"/>
      <c r="M1189" s="176"/>
      <c r="N1189" s="177"/>
      <c r="O1189" s="177"/>
      <c r="P1189" s="177"/>
      <c r="Q1189" s="177"/>
      <c r="R1189" s="177"/>
      <c r="S1189" s="177"/>
      <c r="T1189" s="178"/>
      <c r="AT1189" s="172" t="s">
        <v>170</v>
      </c>
      <c r="AU1189" s="172" t="s">
        <v>90</v>
      </c>
      <c r="AV1189" s="14" t="s">
        <v>80</v>
      </c>
      <c r="AW1189" s="14" t="s">
        <v>33</v>
      </c>
      <c r="AX1189" s="14" t="s">
        <v>72</v>
      </c>
      <c r="AY1189" s="172" t="s">
        <v>154</v>
      </c>
    </row>
    <row r="1190" spans="2:51" s="13" customFormat="1" ht="10.2">
      <c r="B1190" s="163"/>
      <c r="D1190" s="164" t="s">
        <v>170</v>
      </c>
      <c r="E1190" s="165" t="s">
        <v>3</v>
      </c>
      <c r="F1190" s="166" t="s">
        <v>1208</v>
      </c>
      <c r="H1190" s="165" t="s">
        <v>3</v>
      </c>
      <c r="I1190" s="167"/>
      <c r="L1190" s="163"/>
      <c r="M1190" s="168"/>
      <c r="N1190" s="169"/>
      <c r="O1190" s="169"/>
      <c r="P1190" s="169"/>
      <c r="Q1190" s="169"/>
      <c r="R1190" s="169"/>
      <c r="S1190" s="169"/>
      <c r="T1190" s="170"/>
      <c r="AT1190" s="165" t="s">
        <v>170</v>
      </c>
      <c r="AU1190" s="165" t="s">
        <v>90</v>
      </c>
      <c r="AV1190" s="13" t="s">
        <v>15</v>
      </c>
      <c r="AW1190" s="13" t="s">
        <v>33</v>
      </c>
      <c r="AX1190" s="13" t="s">
        <v>72</v>
      </c>
      <c r="AY1190" s="165" t="s">
        <v>154</v>
      </c>
    </row>
    <row r="1191" spans="2:51" s="14" customFormat="1" ht="10.2">
      <c r="B1191" s="171"/>
      <c r="D1191" s="164" t="s">
        <v>170</v>
      </c>
      <c r="E1191" s="172" t="s">
        <v>3</v>
      </c>
      <c r="F1191" s="173" t="s">
        <v>1646</v>
      </c>
      <c r="H1191" s="174">
        <v>14.4</v>
      </c>
      <c r="I1191" s="175"/>
      <c r="L1191" s="171"/>
      <c r="M1191" s="176"/>
      <c r="N1191" s="177"/>
      <c r="O1191" s="177"/>
      <c r="P1191" s="177"/>
      <c r="Q1191" s="177"/>
      <c r="R1191" s="177"/>
      <c r="S1191" s="177"/>
      <c r="T1191" s="178"/>
      <c r="AT1191" s="172" t="s">
        <v>170</v>
      </c>
      <c r="AU1191" s="172" t="s">
        <v>90</v>
      </c>
      <c r="AV1191" s="14" t="s">
        <v>80</v>
      </c>
      <c r="AW1191" s="14" t="s">
        <v>33</v>
      </c>
      <c r="AX1191" s="14" t="s">
        <v>72</v>
      </c>
      <c r="AY1191" s="172" t="s">
        <v>154</v>
      </c>
    </row>
    <row r="1192" spans="2:51" s="13" customFormat="1" ht="10.2">
      <c r="B1192" s="163"/>
      <c r="D1192" s="164" t="s">
        <v>170</v>
      </c>
      <c r="E1192" s="165" t="s">
        <v>3</v>
      </c>
      <c r="F1192" s="166" t="s">
        <v>1212</v>
      </c>
      <c r="H1192" s="165" t="s">
        <v>3</v>
      </c>
      <c r="I1192" s="167"/>
      <c r="L1192" s="163"/>
      <c r="M1192" s="168"/>
      <c r="N1192" s="169"/>
      <c r="O1192" s="169"/>
      <c r="P1192" s="169"/>
      <c r="Q1192" s="169"/>
      <c r="R1192" s="169"/>
      <c r="S1192" s="169"/>
      <c r="T1192" s="170"/>
      <c r="AT1192" s="165" t="s">
        <v>170</v>
      </c>
      <c r="AU1192" s="165" t="s">
        <v>90</v>
      </c>
      <c r="AV1192" s="13" t="s">
        <v>15</v>
      </c>
      <c r="AW1192" s="13" t="s">
        <v>33</v>
      </c>
      <c r="AX1192" s="13" t="s">
        <v>72</v>
      </c>
      <c r="AY1192" s="165" t="s">
        <v>154</v>
      </c>
    </row>
    <row r="1193" spans="2:51" s="14" customFormat="1" ht="10.2">
      <c r="B1193" s="171"/>
      <c r="D1193" s="164" t="s">
        <v>170</v>
      </c>
      <c r="E1193" s="172" t="s">
        <v>3</v>
      </c>
      <c r="F1193" s="173" t="s">
        <v>1301</v>
      </c>
      <c r="H1193" s="174">
        <v>8.4</v>
      </c>
      <c r="I1193" s="175"/>
      <c r="L1193" s="171"/>
      <c r="M1193" s="176"/>
      <c r="N1193" s="177"/>
      <c r="O1193" s="177"/>
      <c r="P1193" s="177"/>
      <c r="Q1193" s="177"/>
      <c r="R1193" s="177"/>
      <c r="S1193" s="177"/>
      <c r="T1193" s="178"/>
      <c r="AT1193" s="172" t="s">
        <v>170</v>
      </c>
      <c r="AU1193" s="172" t="s">
        <v>90</v>
      </c>
      <c r="AV1193" s="14" t="s">
        <v>80</v>
      </c>
      <c r="AW1193" s="14" t="s">
        <v>33</v>
      </c>
      <c r="AX1193" s="14" t="s">
        <v>72</v>
      </c>
      <c r="AY1193" s="172" t="s">
        <v>154</v>
      </c>
    </row>
    <row r="1194" spans="2:51" s="13" customFormat="1" ht="10.2">
      <c r="B1194" s="163"/>
      <c r="D1194" s="164" t="s">
        <v>170</v>
      </c>
      <c r="E1194" s="165" t="s">
        <v>3</v>
      </c>
      <c r="F1194" s="166" t="s">
        <v>1214</v>
      </c>
      <c r="H1194" s="165" t="s">
        <v>3</v>
      </c>
      <c r="I1194" s="167"/>
      <c r="L1194" s="163"/>
      <c r="M1194" s="168"/>
      <c r="N1194" s="169"/>
      <c r="O1194" s="169"/>
      <c r="P1194" s="169"/>
      <c r="Q1194" s="169"/>
      <c r="R1194" s="169"/>
      <c r="S1194" s="169"/>
      <c r="T1194" s="170"/>
      <c r="AT1194" s="165" t="s">
        <v>170</v>
      </c>
      <c r="AU1194" s="165" t="s">
        <v>90</v>
      </c>
      <c r="AV1194" s="13" t="s">
        <v>15</v>
      </c>
      <c r="AW1194" s="13" t="s">
        <v>33</v>
      </c>
      <c r="AX1194" s="13" t="s">
        <v>72</v>
      </c>
      <c r="AY1194" s="165" t="s">
        <v>154</v>
      </c>
    </row>
    <row r="1195" spans="2:51" s="14" customFormat="1" ht="10.2">
      <c r="B1195" s="171"/>
      <c r="D1195" s="164" t="s">
        <v>170</v>
      </c>
      <c r="E1195" s="172" t="s">
        <v>3</v>
      </c>
      <c r="F1195" s="173" t="s">
        <v>1303</v>
      </c>
      <c r="H1195" s="174">
        <v>7.9</v>
      </c>
      <c r="I1195" s="175"/>
      <c r="L1195" s="171"/>
      <c r="M1195" s="176"/>
      <c r="N1195" s="177"/>
      <c r="O1195" s="177"/>
      <c r="P1195" s="177"/>
      <c r="Q1195" s="177"/>
      <c r="R1195" s="177"/>
      <c r="S1195" s="177"/>
      <c r="T1195" s="178"/>
      <c r="AT1195" s="172" t="s">
        <v>170</v>
      </c>
      <c r="AU1195" s="172" t="s">
        <v>90</v>
      </c>
      <c r="AV1195" s="14" t="s">
        <v>80</v>
      </c>
      <c r="AW1195" s="14" t="s">
        <v>33</v>
      </c>
      <c r="AX1195" s="14" t="s">
        <v>72</v>
      </c>
      <c r="AY1195" s="172" t="s">
        <v>154</v>
      </c>
    </row>
    <row r="1196" spans="2:51" s="13" customFormat="1" ht="10.2">
      <c r="B1196" s="163"/>
      <c r="D1196" s="164" t="s">
        <v>170</v>
      </c>
      <c r="E1196" s="165" t="s">
        <v>3</v>
      </c>
      <c r="F1196" s="166" t="s">
        <v>1216</v>
      </c>
      <c r="H1196" s="165" t="s">
        <v>3</v>
      </c>
      <c r="I1196" s="167"/>
      <c r="L1196" s="163"/>
      <c r="M1196" s="168"/>
      <c r="N1196" s="169"/>
      <c r="O1196" s="169"/>
      <c r="P1196" s="169"/>
      <c r="Q1196" s="169"/>
      <c r="R1196" s="169"/>
      <c r="S1196" s="169"/>
      <c r="T1196" s="170"/>
      <c r="AT1196" s="165" t="s">
        <v>170</v>
      </c>
      <c r="AU1196" s="165" t="s">
        <v>90</v>
      </c>
      <c r="AV1196" s="13" t="s">
        <v>15</v>
      </c>
      <c r="AW1196" s="13" t="s">
        <v>33</v>
      </c>
      <c r="AX1196" s="13" t="s">
        <v>72</v>
      </c>
      <c r="AY1196" s="165" t="s">
        <v>154</v>
      </c>
    </row>
    <row r="1197" spans="2:51" s="14" customFormat="1" ht="10.2">
      <c r="B1197" s="171"/>
      <c r="D1197" s="164" t="s">
        <v>170</v>
      </c>
      <c r="E1197" s="172" t="s">
        <v>3</v>
      </c>
      <c r="F1197" s="173" t="s">
        <v>1647</v>
      </c>
      <c r="H1197" s="174">
        <v>14.8</v>
      </c>
      <c r="I1197" s="175"/>
      <c r="L1197" s="171"/>
      <c r="M1197" s="176"/>
      <c r="N1197" s="177"/>
      <c r="O1197" s="177"/>
      <c r="P1197" s="177"/>
      <c r="Q1197" s="177"/>
      <c r="R1197" s="177"/>
      <c r="S1197" s="177"/>
      <c r="T1197" s="178"/>
      <c r="AT1197" s="172" t="s">
        <v>170</v>
      </c>
      <c r="AU1197" s="172" t="s">
        <v>90</v>
      </c>
      <c r="AV1197" s="14" t="s">
        <v>80</v>
      </c>
      <c r="AW1197" s="14" t="s">
        <v>33</v>
      </c>
      <c r="AX1197" s="14" t="s">
        <v>72</v>
      </c>
      <c r="AY1197" s="172" t="s">
        <v>154</v>
      </c>
    </row>
    <row r="1198" spans="2:51" s="13" customFormat="1" ht="10.2">
      <c r="B1198" s="163"/>
      <c r="D1198" s="164" t="s">
        <v>170</v>
      </c>
      <c r="E1198" s="165" t="s">
        <v>3</v>
      </c>
      <c r="F1198" s="166" t="s">
        <v>1218</v>
      </c>
      <c r="H1198" s="165" t="s">
        <v>3</v>
      </c>
      <c r="I1198" s="167"/>
      <c r="L1198" s="163"/>
      <c r="M1198" s="168"/>
      <c r="N1198" s="169"/>
      <c r="O1198" s="169"/>
      <c r="P1198" s="169"/>
      <c r="Q1198" s="169"/>
      <c r="R1198" s="169"/>
      <c r="S1198" s="169"/>
      <c r="T1198" s="170"/>
      <c r="AT1198" s="165" t="s">
        <v>170</v>
      </c>
      <c r="AU1198" s="165" t="s">
        <v>90</v>
      </c>
      <c r="AV1198" s="13" t="s">
        <v>15</v>
      </c>
      <c r="AW1198" s="13" t="s">
        <v>33</v>
      </c>
      <c r="AX1198" s="13" t="s">
        <v>72</v>
      </c>
      <c r="AY1198" s="165" t="s">
        <v>154</v>
      </c>
    </row>
    <row r="1199" spans="2:51" s="14" customFormat="1" ht="10.2">
      <c r="B1199" s="171"/>
      <c r="D1199" s="164" t="s">
        <v>170</v>
      </c>
      <c r="E1199" s="172" t="s">
        <v>3</v>
      </c>
      <c r="F1199" s="173" t="s">
        <v>1643</v>
      </c>
      <c r="H1199" s="174">
        <v>10.3</v>
      </c>
      <c r="I1199" s="175"/>
      <c r="L1199" s="171"/>
      <c r="M1199" s="176"/>
      <c r="N1199" s="177"/>
      <c r="O1199" s="177"/>
      <c r="P1199" s="177"/>
      <c r="Q1199" s="177"/>
      <c r="R1199" s="177"/>
      <c r="S1199" s="177"/>
      <c r="T1199" s="178"/>
      <c r="AT1199" s="172" t="s">
        <v>170</v>
      </c>
      <c r="AU1199" s="172" t="s">
        <v>90</v>
      </c>
      <c r="AV1199" s="14" t="s">
        <v>80</v>
      </c>
      <c r="AW1199" s="14" t="s">
        <v>33</v>
      </c>
      <c r="AX1199" s="14" t="s">
        <v>72</v>
      </c>
      <c r="AY1199" s="172" t="s">
        <v>154</v>
      </c>
    </row>
    <row r="1200" spans="2:51" s="13" customFormat="1" ht="10.2">
      <c r="B1200" s="163"/>
      <c r="D1200" s="164" t="s">
        <v>170</v>
      </c>
      <c r="E1200" s="165" t="s">
        <v>3</v>
      </c>
      <c r="F1200" s="166" t="s">
        <v>1219</v>
      </c>
      <c r="H1200" s="165" t="s">
        <v>3</v>
      </c>
      <c r="I1200" s="167"/>
      <c r="L1200" s="163"/>
      <c r="M1200" s="168"/>
      <c r="N1200" s="169"/>
      <c r="O1200" s="169"/>
      <c r="P1200" s="169"/>
      <c r="Q1200" s="169"/>
      <c r="R1200" s="169"/>
      <c r="S1200" s="169"/>
      <c r="T1200" s="170"/>
      <c r="AT1200" s="165" t="s">
        <v>170</v>
      </c>
      <c r="AU1200" s="165" t="s">
        <v>90</v>
      </c>
      <c r="AV1200" s="13" t="s">
        <v>15</v>
      </c>
      <c r="AW1200" s="13" t="s">
        <v>33</v>
      </c>
      <c r="AX1200" s="13" t="s">
        <v>72</v>
      </c>
      <c r="AY1200" s="165" t="s">
        <v>154</v>
      </c>
    </row>
    <row r="1201" spans="2:51" s="14" customFormat="1" ht="10.2">
      <c r="B1201" s="171"/>
      <c r="D1201" s="164" t="s">
        <v>170</v>
      </c>
      <c r="E1201" s="172" t="s">
        <v>3</v>
      </c>
      <c r="F1201" s="173" t="s">
        <v>1648</v>
      </c>
      <c r="H1201" s="174">
        <v>8.2</v>
      </c>
      <c r="I1201" s="175"/>
      <c r="L1201" s="171"/>
      <c r="M1201" s="176"/>
      <c r="N1201" s="177"/>
      <c r="O1201" s="177"/>
      <c r="P1201" s="177"/>
      <c r="Q1201" s="177"/>
      <c r="R1201" s="177"/>
      <c r="S1201" s="177"/>
      <c r="T1201" s="178"/>
      <c r="AT1201" s="172" t="s">
        <v>170</v>
      </c>
      <c r="AU1201" s="172" t="s">
        <v>90</v>
      </c>
      <c r="AV1201" s="14" t="s">
        <v>80</v>
      </c>
      <c r="AW1201" s="14" t="s">
        <v>33</v>
      </c>
      <c r="AX1201" s="14" t="s">
        <v>72</v>
      </c>
      <c r="AY1201" s="172" t="s">
        <v>154</v>
      </c>
    </row>
    <row r="1202" spans="2:51" s="13" customFormat="1" ht="10.2">
      <c r="B1202" s="163"/>
      <c r="D1202" s="164" t="s">
        <v>170</v>
      </c>
      <c r="E1202" s="165" t="s">
        <v>3</v>
      </c>
      <c r="F1202" s="166" t="s">
        <v>1221</v>
      </c>
      <c r="H1202" s="165" t="s">
        <v>3</v>
      </c>
      <c r="I1202" s="167"/>
      <c r="L1202" s="163"/>
      <c r="M1202" s="168"/>
      <c r="N1202" s="169"/>
      <c r="O1202" s="169"/>
      <c r="P1202" s="169"/>
      <c r="Q1202" s="169"/>
      <c r="R1202" s="169"/>
      <c r="S1202" s="169"/>
      <c r="T1202" s="170"/>
      <c r="AT1202" s="165" t="s">
        <v>170</v>
      </c>
      <c r="AU1202" s="165" t="s">
        <v>90</v>
      </c>
      <c r="AV1202" s="13" t="s">
        <v>15</v>
      </c>
      <c r="AW1202" s="13" t="s">
        <v>33</v>
      </c>
      <c r="AX1202" s="13" t="s">
        <v>72</v>
      </c>
      <c r="AY1202" s="165" t="s">
        <v>154</v>
      </c>
    </row>
    <row r="1203" spans="2:51" s="14" customFormat="1" ht="10.2">
      <c r="B1203" s="171"/>
      <c r="D1203" s="164" t="s">
        <v>170</v>
      </c>
      <c r="E1203" s="172" t="s">
        <v>3</v>
      </c>
      <c r="F1203" s="173" t="s">
        <v>1649</v>
      </c>
      <c r="H1203" s="174">
        <v>6.9</v>
      </c>
      <c r="I1203" s="175"/>
      <c r="L1203" s="171"/>
      <c r="M1203" s="176"/>
      <c r="N1203" s="177"/>
      <c r="O1203" s="177"/>
      <c r="P1203" s="177"/>
      <c r="Q1203" s="177"/>
      <c r="R1203" s="177"/>
      <c r="S1203" s="177"/>
      <c r="T1203" s="178"/>
      <c r="AT1203" s="172" t="s">
        <v>170</v>
      </c>
      <c r="AU1203" s="172" t="s">
        <v>90</v>
      </c>
      <c r="AV1203" s="14" t="s">
        <v>80</v>
      </c>
      <c r="AW1203" s="14" t="s">
        <v>33</v>
      </c>
      <c r="AX1203" s="14" t="s">
        <v>72</v>
      </c>
      <c r="AY1203" s="172" t="s">
        <v>154</v>
      </c>
    </row>
    <row r="1204" spans="2:51" s="13" customFormat="1" ht="10.2">
      <c r="B1204" s="163"/>
      <c r="D1204" s="164" t="s">
        <v>170</v>
      </c>
      <c r="E1204" s="165" t="s">
        <v>3</v>
      </c>
      <c r="F1204" s="166" t="s">
        <v>1223</v>
      </c>
      <c r="H1204" s="165" t="s">
        <v>3</v>
      </c>
      <c r="I1204" s="167"/>
      <c r="L1204" s="163"/>
      <c r="M1204" s="168"/>
      <c r="N1204" s="169"/>
      <c r="O1204" s="169"/>
      <c r="P1204" s="169"/>
      <c r="Q1204" s="169"/>
      <c r="R1204" s="169"/>
      <c r="S1204" s="169"/>
      <c r="T1204" s="170"/>
      <c r="AT1204" s="165" t="s">
        <v>170</v>
      </c>
      <c r="AU1204" s="165" t="s">
        <v>90</v>
      </c>
      <c r="AV1204" s="13" t="s">
        <v>15</v>
      </c>
      <c r="AW1204" s="13" t="s">
        <v>33</v>
      </c>
      <c r="AX1204" s="13" t="s">
        <v>72</v>
      </c>
      <c r="AY1204" s="165" t="s">
        <v>154</v>
      </c>
    </row>
    <row r="1205" spans="2:51" s="14" customFormat="1" ht="10.2">
      <c r="B1205" s="171"/>
      <c r="D1205" s="164" t="s">
        <v>170</v>
      </c>
      <c r="E1205" s="172" t="s">
        <v>3</v>
      </c>
      <c r="F1205" s="173" t="s">
        <v>1650</v>
      </c>
      <c r="H1205" s="174">
        <v>23.6</v>
      </c>
      <c r="I1205" s="175"/>
      <c r="L1205" s="171"/>
      <c r="M1205" s="176"/>
      <c r="N1205" s="177"/>
      <c r="O1205" s="177"/>
      <c r="P1205" s="177"/>
      <c r="Q1205" s="177"/>
      <c r="R1205" s="177"/>
      <c r="S1205" s="177"/>
      <c r="T1205" s="178"/>
      <c r="AT1205" s="172" t="s">
        <v>170</v>
      </c>
      <c r="AU1205" s="172" t="s">
        <v>90</v>
      </c>
      <c r="AV1205" s="14" t="s">
        <v>80</v>
      </c>
      <c r="AW1205" s="14" t="s">
        <v>33</v>
      </c>
      <c r="AX1205" s="14" t="s">
        <v>72</v>
      </c>
      <c r="AY1205" s="172" t="s">
        <v>154</v>
      </c>
    </row>
    <row r="1206" spans="2:51" s="13" customFormat="1" ht="10.2">
      <c r="B1206" s="163"/>
      <c r="D1206" s="164" t="s">
        <v>170</v>
      </c>
      <c r="E1206" s="165" t="s">
        <v>3</v>
      </c>
      <c r="F1206" s="166" t="s">
        <v>1227</v>
      </c>
      <c r="H1206" s="165" t="s">
        <v>3</v>
      </c>
      <c r="I1206" s="167"/>
      <c r="L1206" s="163"/>
      <c r="M1206" s="168"/>
      <c r="N1206" s="169"/>
      <c r="O1206" s="169"/>
      <c r="P1206" s="169"/>
      <c r="Q1206" s="169"/>
      <c r="R1206" s="169"/>
      <c r="S1206" s="169"/>
      <c r="T1206" s="170"/>
      <c r="AT1206" s="165" t="s">
        <v>170</v>
      </c>
      <c r="AU1206" s="165" t="s">
        <v>90</v>
      </c>
      <c r="AV1206" s="13" t="s">
        <v>15</v>
      </c>
      <c r="AW1206" s="13" t="s">
        <v>33</v>
      </c>
      <c r="AX1206" s="13" t="s">
        <v>72</v>
      </c>
      <c r="AY1206" s="165" t="s">
        <v>154</v>
      </c>
    </row>
    <row r="1207" spans="2:51" s="14" customFormat="1" ht="10.2">
      <c r="B1207" s="171"/>
      <c r="D1207" s="164" t="s">
        <v>170</v>
      </c>
      <c r="E1207" s="172" t="s">
        <v>3</v>
      </c>
      <c r="F1207" s="173" t="s">
        <v>1651</v>
      </c>
      <c r="H1207" s="174">
        <v>11.9</v>
      </c>
      <c r="I1207" s="175"/>
      <c r="L1207" s="171"/>
      <c r="M1207" s="176"/>
      <c r="N1207" s="177"/>
      <c r="O1207" s="177"/>
      <c r="P1207" s="177"/>
      <c r="Q1207" s="177"/>
      <c r="R1207" s="177"/>
      <c r="S1207" s="177"/>
      <c r="T1207" s="178"/>
      <c r="AT1207" s="172" t="s">
        <v>170</v>
      </c>
      <c r="AU1207" s="172" t="s">
        <v>90</v>
      </c>
      <c r="AV1207" s="14" t="s">
        <v>80</v>
      </c>
      <c r="AW1207" s="14" t="s">
        <v>33</v>
      </c>
      <c r="AX1207" s="14" t="s">
        <v>72</v>
      </c>
      <c r="AY1207" s="172" t="s">
        <v>154</v>
      </c>
    </row>
    <row r="1208" spans="2:51" s="13" customFormat="1" ht="10.2">
      <c r="B1208" s="163"/>
      <c r="D1208" s="164" t="s">
        <v>170</v>
      </c>
      <c r="E1208" s="165" t="s">
        <v>3</v>
      </c>
      <c r="F1208" s="166" t="s">
        <v>1229</v>
      </c>
      <c r="H1208" s="165" t="s">
        <v>3</v>
      </c>
      <c r="I1208" s="167"/>
      <c r="L1208" s="163"/>
      <c r="M1208" s="168"/>
      <c r="N1208" s="169"/>
      <c r="O1208" s="169"/>
      <c r="P1208" s="169"/>
      <c r="Q1208" s="169"/>
      <c r="R1208" s="169"/>
      <c r="S1208" s="169"/>
      <c r="T1208" s="170"/>
      <c r="AT1208" s="165" t="s">
        <v>170</v>
      </c>
      <c r="AU1208" s="165" t="s">
        <v>90</v>
      </c>
      <c r="AV1208" s="13" t="s">
        <v>15</v>
      </c>
      <c r="AW1208" s="13" t="s">
        <v>33</v>
      </c>
      <c r="AX1208" s="13" t="s">
        <v>72</v>
      </c>
      <c r="AY1208" s="165" t="s">
        <v>154</v>
      </c>
    </row>
    <row r="1209" spans="2:51" s="14" customFormat="1" ht="10.2">
      <c r="B1209" s="171"/>
      <c r="D1209" s="164" t="s">
        <v>170</v>
      </c>
      <c r="E1209" s="172" t="s">
        <v>3</v>
      </c>
      <c r="F1209" s="173" t="s">
        <v>1652</v>
      </c>
      <c r="H1209" s="174">
        <v>13.8</v>
      </c>
      <c r="I1209" s="175"/>
      <c r="L1209" s="171"/>
      <c r="M1209" s="176"/>
      <c r="N1209" s="177"/>
      <c r="O1209" s="177"/>
      <c r="P1209" s="177"/>
      <c r="Q1209" s="177"/>
      <c r="R1209" s="177"/>
      <c r="S1209" s="177"/>
      <c r="T1209" s="178"/>
      <c r="AT1209" s="172" t="s">
        <v>170</v>
      </c>
      <c r="AU1209" s="172" t="s">
        <v>90</v>
      </c>
      <c r="AV1209" s="14" t="s">
        <v>80</v>
      </c>
      <c r="AW1209" s="14" t="s">
        <v>33</v>
      </c>
      <c r="AX1209" s="14" t="s">
        <v>72</v>
      </c>
      <c r="AY1209" s="172" t="s">
        <v>154</v>
      </c>
    </row>
    <row r="1210" spans="2:51" s="13" customFormat="1" ht="10.2">
      <c r="B1210" s="163"/>
      <c r="D1210" s="164" t="s">
        <v>170</v>
      </c>
      <c r="E1210" s="165" t="s">
        <v>3</v>
      </c>
      <c r="F1210" s="166" t="s">
        <v>1231</v>
      </c>
      <c r="H1210" s="165" t="s">
        <v>3</v>
      </c>
      <c r="I1210" s="167"/>
      <c r="L1210" s="163"/>
      <c r="M1210" s="168"/>
      <c r="N1210" s="169"/>
      <c r="O1210" s="169"/>
      <c r="P1210" s="169"/>
      <c r="Q1210" s="169"/>
      <c r="R1210" s="169"/>
      <c r="S1210" s="169"/>
      <c r="T1210" s="170"/>
      <c r="AT1210" s="165" t="s">
        <v>170</v>
      </c>
      <c r="AU1210" s="165" t="s">
        <v>90</v>
      </c>
      <c r="AV1210" s="13" t="s">
        <v>15</v>
      </c>
      <c r="AW1210" s="13" t="s">
        <v>33</v>
      </c>
      <c r="AX1210" s="13" t="s">
        <v>72</v>
      </c>
      <c r="AY1210" s="165" t="s">
        <v>154</v>
      </c>
    </row>
    <row r="1211" spans="2:51" s="14" customFormat="1" ht="10.2">
      <c r="B1211" s="171"/>
      <c r="D1211" s="164" t="s">
        <v>170</v>
      </c>
      <c r="E1211" s="172" t="s">
        <v>3</v>
      </c>
      <c r="F1211" s="173" t="s">
        <v>1653</v>
      </c>
      <c r="H1211" s="174">
        <v>78.2</v>
      </c>
      <c r="I1211" s="175"/>
      <c r="L1211" s="171"/>
      <c r="M1211" s="176"/>
      <c r="N1211" s="177"/>
      <c r="O1211" s="177"/>
      <c r="P1211" s="177"/>
      <c r="Q1211" s="177"/>
      <c r="R1211" s="177"/>
      <c r="S1211" s="177"/>
      <c r="T1211" s="178"/>
      <c r="AT1211" s="172" t="s">
        <v>170</v>
      </c>
      <c r="AU1211" s="172" t="s">
        <v>90</v>
      </c>
      <c r="AV1211" s="14" t="s">
        <v>80</v>
      </c>
      <c r="AW1211" s="14" t="s">
        <v>33</v>
      </c>
      <c r="AX1211" s="14" t="s">
        <v>72</v>
      </c>
      <c r="AY1211" s="172" t="s">
        <v>154</v>
      </c>
    </row>
    <row r="1212" spans="2:51" s="13" customFormat="1" ht="10.2">
      <c r="B1212" s="163"/>
      <c r="D1212" s="164" t="s">
        <v>170</v>
      </c>
      <c r="E1212" s="165" t="s">
        <v>3</v>
      </c>
      <c r="F1212" s="166" t="s">
        <v>1235</v>
      </c>
      <c r="H1212" s="165" t="s">
        <v>3</v>
      </c>
      <c r="I1212" s="167"/>
      <c r="L1212" s="163"/>
      <c r="M1212" s="168"/>
      <c r="N1212" s="169"/>
      <c r="O1212" s="169"/>
      <c r="P1212" s="169"/>
      <c r="Q1212" s="169"/>
      <c r="R1212" s="169"/>
      <c r="S1212" s="169"/>
      <c r="T1212" s="170"/>
      <c r="AT1212" s="165" t="s">
        <v>170</v>
      </c>
      <c r="AU1212" s="165" t="s">
        <v>90</v>
      </c>
      <c r="AV1212" s="13" t="s">
        <v>15</v>
      </c>
      <c r="AW1212" s="13" t="s">
        <v>33</v>
      </c>
      <c r="AX1212" s="13" t="s">
        <v>72</v>
      </c>
      <c r="AY1212" s="165" t="s">
        <v>154</v>
      </c>
    </row>
    <row r="1213" spans="2:51" s="14" customFormat="1" ht="10.2">
      <c r="B1213" s="171"/>
      <c r="D1213" s="164" t="s">
        <v>170</v>
      </c>
      <c r="E1213" s="172" t="s">
        <v>3</v>
      </c>
      <c r="F1213" s="173" t="s">
        <v>1654</v>
      </c>
      <c r="H1213" s="174">
        <v>10.9</v>
      </c>
      <c r="I1213" s="175"/>
      <c r="L1213" s="171"/>
      <c r="M1213" s="176"/>
      <c r="N1213" s="177"/>
      <c r="O1213" s="177"/>
      <c r="P1213" s="177"/>
      <c r="Q1213" s="177"/>
      <c r="R1213" s="177"/>
      <c r="S1213" s="177"/>
      <c r="T1213" s="178"/>
      <c r="AT1213" s="172" t="s">
        <v>170</v>
      </c>
      <c r="AU1213" s="172" t="s">
        <v>90</v>
      </c>
      <c r="AV1213" s="14" t="s">
        <v>80</v>
      </c>
      <c r="AW1213" s="14" t="s">
        <v>33</v>
      </c>
      <c r="AX1213" s="14" t="s">
        <v>72</v>
      </c>
      <c r="AY1213" s="172" t="s">
        <v>154</v>
      </c>
    </row>
    <row r="1214" spans="2:51" s="13" customFormat="1" ht="10.2">
      <c r="B1214" s="163"/>
      <c r="D1214" s="164" t="s">
        <v>170</v>
      </c>
      <c r="E1214" s="165" t="s">
        <v>3</v>
      </c>
      <c r="F1214" s="166" t="s">
        <v>1238</v>
      </c>
      <c r="H1214" s="165" t="s">
        <v>3</v>
      </c>
      <c r="I1214" s="167"/>
      <c r="L1214" s="163"/>
      <c r="M1214" s="168"/>
      <c r="N1214" s="169"/>
      <c r="O1214" s="169"/>
      <c r="P1214" s="169"/>
      <c r="Q1214" s="169"/>
      <c r="R1214" s="169"/>
      <c r="S1214" s="169"/>
      <c r="T1214" s="170"/>
      <c r="AT1214" s="165" t="s">
        <v>170</v>
      </c>
      <c r="AU1214" s="165" t="s">
        <v>90</v>
      </c>
      <c r="AV1214" s="13" t="s">
        <v>15</v>
      </c>
      <c r="AW1214" s="13" t="s">
        <v>33</v>
      </c>
      <c r="AX1214" s="13" t="s">
        <v>72</v>
      </c>
      <c r="AY1214" s="165" t="s">
        <v>154</v>
      </c>
    </row>
    <row r="1215" spans="2:51" s="14" customFormat="1" ht="10.2">
      <c r="B1215" s="171"/>
      <c r="D1215" s="164" t="s">
        <v>170</v>
      </c>
      <c r="E1215" s="172" t="s">
        <v>3</v>
      </c>
      <c r="F1215" s="173" t="s">
        <v>1655</v>
      </c>
      <c r="H1215" s="174">
        <v>21.5</v>
      </c>
      <c r="I1215" s="175"/>
      <c r="L1215" s="171"/>
      <c r="M1215" s="176"/>
      <c r="N1215" s="177"/>
      <c r="O1215" s="177"/>
      <c r="P1215" s="177"/>
      <c r="Q1215" s="177"/>
      <c r="R1215" s="177"/>
      <c r="S1215" s="177"/>
      <c r="T1215" s="178"/>
      <c r="AT1215" s="172" t="s">
        <v>170</v>
      </c>
      <c r="AU1215" s="172" t="s">
        <v>90</v>
      </c>
      <c r="AV1215" s="14" t="s">
        <v>80</v>
      </c>
      <c r="AW1215" s="14" t="s">
        <v>33</v>
      </c>
      <c r="AX1215" s="14" t="s">
        <v>72</v>
      </c>
      <c r="AY1215" s="172" t="s">
        <v>154</v>
      </c>
    </row>
    <row r="1216" spans="2:51" s="13" customFormat="1" ht="10.2">
      <c r="B1216" s="163"/>
      <c r="D1216" s="164" t="s">
        <v>170</v>
      </c>
      <c r="E1216" s="165" t="s">
        <v>3</v>
      </c>
      <c r="F1216" s="166" t="s">
        <v>1242</v>
      </c>
      <c r="H1216" s="165" t="s">
        <v>3</v>
      </c>
      <c r="I1216" s="167"/>
      <c r="L1216" s="163"/>
      <c r="M1216" s="168"/>
      <c r="N1216" s="169"/>
      <c r="O1216" s="169"/>
      <c r="P1216" s="169"/>
      <c r="Q1216" s="169"/>
      <c r="R1216" s="169"/>
      <c r="S1216" s="169"/>
      <c r="T1216" s="170"/>
      <c r="AT1216" s="165" t="s">
        <v>170</v>
      </c>
      <c r="AU1216" s="165" t="s">
        <v>90</v>
      </c>
      <c r="AV1216" s="13" t="s">
        <v>15</v>
      </c>
      <c r="AW1216" s="13" t="s">
        <v>33</v>
      </c>
      <c r="AX1216" s="13" t="s">
        <v>72</v>
      </c>
      <c r="AY1216" s="165" t="s">
        <v>154</v>
      </c>
    </row>
    <row r="1217" spans="2:51" s="14" customFormat="1" ht="10.2">
      <c r="B1217" s="171"/>
      <c r="D1217" s="164" t="s">
        <v>170</v>
      </c>
      <c r="E1217" s="172" t="s">
        <v>3</v>
      </c>
      <c r="F1217" s="173" t="s">
        <v>1656</v>
      </c>
      <c r="H1217" s="174">
        <v>23.5</v>
      </c>
      <c r="I1217" s="175"/>
      <c r="L1217" s="171"/>
      <c r="M1217" s="176"/>
      <c r="N1217" s="177"/>
      <c r="O1217" s="177"/>
      <c r="P1217" s="177"/>
      <c r="Q1217" s="177"/>
      <c r="R1217" s="177"/>
      <c r="S1217" s="177"/>
      <c r="T1217" s="178"/>
      <c r="AT1217" s="172" t="s">
        <v>170</v>
      </c>
      <c r="AU1217" s="172" t="s">
        <v>90</v>
      </c>
      <c r="AV1217" s="14" t="s">
        <v>80</v>
      </c>
      <c r="AW1217" s="14" t="s">
        <v>33</v>
      </c>
      <c r="AX1217" s="14" t="s">
        <v>72</v>
      </c>
      <c r="AY1217" s="172" t="s">
        <v>154</v>
      </c>
    </row>
    <row r="1218" spans="2:51" s="13" customFormat="1" ht="10.2">
      <c r="B1218" s="163"/>
      <c r="D1218" s="164" t="s">
        <v>170</v>
      </c>
      <c r="E1218" s="165" t="s">
        <v>3</v>
      </c>
      <c r="F1218" s="166" t="s">
        <v>1245</v>
      </c>
      <c r="H1218" s="165" t="s">
        <v>3</v>
      </c>
      <c r="I1218" s="167"/>
      <c r="L1218" s="163"/>
      <c r="M1218" s="168"/>
      <c r="N1218" s="169"/>
      <c r="O1218" s="169"/>
      <c r="P1218" s="169"/>
      <c r="Q1218" s="169"/>
      <c r="R1218" s="169"/>
      <c r="S1218" s="169"/>
      <c r="T1218" s="170"/>
      <c r="AT1218" s="165" t="s">
        <v>170</v>
      </c>
      <c r="AU1218" s="165" t="s">
        <v>90</v>
      </c>
      <c r="AV1218" s="13" t="s">
        <v>15</v>
      </c>
      <c r="AW1218" s="13" t="s">
        <v>33</v>
      </c>
      <c r="AX1218" s="13" t="s">
        <v>72</v>
      </c>
      <c r="AY1218" s="165" t="s">
        <v>154</v>
      </c>
    </row>
    <row r="1219" spans="2:51" s="14" customFormat="1" ht="10.2">
      <c r="B1219" s="171"/>
      <c r="D1219" s="164" t="s">
        <v>170</v>
      </c>
      <c r="E1219" s="172" t="s">
        <v>3</v>
      </c>
      <c r="F1219" s="173" t="s">
        <v>1657</v>
      </c>
      <c r="H1219" s="174">
        <v>16.8</v>
      </c>
      <c r="I1219" s="175"/>
      <c r="L1219" s="171"/>
      <c r="M1219" s="176"/>
      <c r="N1219" s="177"/>
      <c r="O1219" s="177"/>
      <c r="P1219" s="177"/>
      <c r="Q1219" s="177"/>
      <c r="R1219" s="177"/>
      <c r="S1219" s="177"/>
      <c r="T1219" s="178"/>
      <c r="AT1219" s="172" t="s">
        <v>170</v>
      </c>
      <c r="AU1219" s="172" t="s">
        <v>90</v>
      </c>
      <c r="AV1219" s="14" t="s">
        <v>80</v>
      </c>
      <c r="AW1219" s="14" t="s">
        <v>33</v>
      </c>
      <c r="AX1219" s="14" t="s">
        <v>72</v>
      </c>
      <c r="AY1219" s="172" t="s">
        <v>154</v>
      </c>
    </row>
    <row r="1220" spans="2:51" s="13" customFormat="1" ht="10.2">
      <c r="B1220" s="163"/>
      <c r="D1220" s="164" t="s">
        <v>170</v>
      </c>
      <c r="E1220" s="165" t="s">
        <v>3</v>
      </c>
      <c r="F1220" s="166" t="s">
        <v>1247</v>
      </c>
      <c r="H1220" s="165" t="s">
        <v>3</v>
      </c>
      <c r="I1220" s="167"/>
      <c r="L1220" s="163"/>
      <c r="M1220" s="168"/>
      <c r="N1220" s="169"/>
      <c r="O1220" s="169"/>
      <c r="P1220" s="169"/>
      <c r="Q1220" s="169"/>
      <c r="R1220" s="169"/>
      <c r="S1220" s="169"/>
      <c r="T1220" s="170"/>
      <c r="AT1220" s="165" t="s">
        <v>170</v>
      </c>
      <c r="AU1220" s="165" t="s">
        <v>90</v>
      </c>
      <c r="AV1220" s="13" t="s">
        <v>15</v>
      </c>
      <c r="AW1220" s="13" t="s">
        <v>33</v>
      </c>
      <c r="AX1220" s="13" t="s">
        <v>72</v>
      </c>
      <c r="AY1220" s="165" t="s">
        <v>154</v>
      </c>
    </row>
    <row r="1221" spans="2:51" s="14" customFormat="1" ht="10.2">
      <c r="B1221" s="171"/>
      <c r="D1221" s="164" t="s">
        <v>170</v>
      </c>
      <c r="E1221" s="172" t="s">
        <v>3</v>
      </c>
      <c r="F1221" s="173" t="s">
        <v>1658</v>
      </c>
      <c r="H1221" s="174">
        <v>32.5</v>
      </c>
      <c r="I1221" s="175"/>
      <c r="L1221" s="171"/>
      <c r="M1221" s="176"/>
      <c r="N1221" s="177"/>
      <c r="O1221" s="177"/>
      <c r="P1221" s="177"/>
      <c r="Q1221" s="177"/>
      <c r="R1221" s="177"/>
      <c r="S1221" s="177"/>
      <c r="T1221" s="178"/>
      <c r="AT1221" s="172" t="s">
        <v>170</v>
      </c>
      <c r="AU1221" s="172" t="s">
        <v>90</v>
      </c>
      <c r="AV1221" s="14" t="s">
        <v>80</v>
      </c>
      <c r="AW1221" s="14" t="s">
        <v>33</v>
      </c>
      <c r="AX1221" s="14" t="s">
        <v>72</v>
      </c>
      <c r="AY1221" s="172" t="s">
        <v>154</v>
      </c>
    </row>
    <row r="1222" spans="2:51" s="13" customFormat="1" ht="10.2">
      <c r="B1222" s="163"/>
      <c r="D1222" s="164" t="s">
        <v>170</v>
      </c>
      <c r="E1222" s="165" t="s">
        <v>3</v>
      </c>
      <c r="F1222" s="166" t="s">
        <v>1250</v>
      </c>
      <c r="H1222" s="165" t="s">
        <v>3</v>
      </c>
      <c r="I1222" s="167"/>
      <c r="L1222" s="163"/>
      <c r="M1222" s="168"/>
      <c r="N1222" s="169"/>
      <c r="O1222" s="169"/>
      <c r="P1222" s="169"/>
      <c r="Q1222" s="169"/>
      <c r="R1222" s="169"/>
      <c r="S1222" s="169"/>
      <c r="T1222" s="170"/>
      <c r="AT1222" s="165" t="s">
        <v>170</v>
      </c>
      <c r="AU1222" s="165" t="s">
        <v>90</v>
      </c>
      <c r="AV1222" s="13" t="s">
        <v>15</v>
      </c>
      <c r="AW1222" s="13" t="s">
        <v>33</v>
      </c>
      <c r="AX1222" s="13" t="s">
        <v>72</v>
      </c>
      <c r="AY1222" s="165" t="s">
        <v>154</v>
      </c>
    </row>
    <row r="1223" spans="2:51" s="14" customFormat="1" ht="10.2">
      <c r="B1223" s="171"/>
      <c r="D1223" s="164" t="s">
        <v>170</v>
      </c>
      <c r="E1223" s="172" t="s">
        <v>3</v>
      </c>
      <c r="F1223" s="173" t="s">
        <v>1659</v>
      </c>
      <c r="H1223" s="174">
        <v>18.7</v>
      </c>
      <c r="I1223" s="175"/>
      <c r="L1223" s="171"/>
      <c r="M1223" s="176"/>
      <c r="N1223" s="177"/>
      <c r="O1223" s="177"/>
      <c r="P1223" s="177"/>
      <c r="Q1223" s="177"/>
      <c r="R1223" s="177"/>
      <c r="S1223" s="177"/>
      <c r="T1223" s="178"/>
      <c r="AT1223" s="172" t="s">
        <v>170</v>
      </c>
      <c r="AU1223" s="172" t="s">
        <v>90</v>
      </c>
      <c r="AV1223" s="14" t="s">
        <v>80</v>
      </c>
      <c r="AW1223" s="14" t="s">
        <v>33</v>
      </c>
      <c r="AX1223" s="14" t="s">
        <v>72</v>
      </c>
      <c r="AY1223" s="172" t="s">
        <v>154</v>
      </c>
    </row>
    <row r="1224" spans="2:51" s="13" customFormat="1" ht="10.2">
      <c r="B1224" s="163"/>
      <c r="D1224" s="164" t="s">
        <v>170</v>
      </c>
      <c r="E1224" s="165" t="s">
        <v>3</v>
      </c>
      <c r="F1224" s="166" t="s">
        <v>1253</v>
      </c>
      <c r="H1224" s="165" t="s">
        <v>3</v>
      </c>
      <c r="I1224" s="167"/>
      <c r="L1224" s="163"/>
      <c r="M1224" s="168"/>
      <c r="N1224" s="169"/>
      <c r="O1224" s="169"/>
      <c r="P1224" s="169"/>
      <c r="Q1224" s="169"/>
      <c r="R1224" s="169"/>
      <c r="S1224" s="169"/>
      <c r="T1224" s="170"/>
      <c r="AT1224" s="165" t="s">
        <v>170</v>
      </c>
      <c r="AU1224" s="165" t="s">
        <v>90</v>
      </c>
      <c r="AV1224" s="13" t="s">
        <v>15</v>
      </c>
      <c r="AW1224" s="13" t="s">
        <v>33</v>
      </c>
      <c r="AX1224" s="13" t="s">
        <v>72</v>
      </c>
      <c r="AY1224" s="165" t="s">
        <v>154</v>
      </c>
    </row>
    <row r="1225" spans="2:51" s="14" customFormat="1" ht="10.2">
      <c r="B1225" s="171"/>
      <c r="D1225" s="164" t="s">
        <v>170</v>
      </c>
      <c r="E1225" s="172" t="s">
        <v>3</v>
      </c>
      <c r="F1225" s="173" t="s">
        <v>1660</v>
      </c>
      <c r="H1225" s="174">
        <v>17.8</v>
      </c>
      <c r="I1225" s="175"/>
      <c r="L1225" s="171"/>
      <c r="M1225" s="176"/>
      <c r="N1225" s="177"/>
      <c r="O1225" s="177"/>
      <c r="P1225" s="177"/>
      <c r="Q1225" s="177"/>
      <c r="R1225" s="177"/>
      <c r="S1225" s="177"/>
      <c r="T1225" s="178"/>
      <c r="AT1225" s="172" t="s">
        <v>170</v>
      </c>
      <c r="AU1225" s="172" t="s">
        <v>90</v>
      </c>
      <c r="AV1225" s="14" t="s">
        <v>80</v>
      </c>
      <c r="AW1225" s="14" t="s">
        <v>33</v>
      </c>
      <c r="AX1225" s="14" t="s">
        <v>72</v>
      </c>
      <c r="AY1225" s="172" t="s">
        <v>154</v>
      </c>
    </row>
    <row r="1226" spans="2:51" s="13" customFormat="1" ht="10.2">
      <c r="B1226" s="163"/>
      <c r="D1226" s="164" t="s">
        <v>170</v>
      </c>
      <c r="E1226" s="165" t="s">
        <v>3</v>
      </c>
      <c r="F1226" s="166" t="s">
        <v>1257</v>
      </c>
      <c r="H1226" s="165" t="s">
        <v>3</v>
      </c>
      <c r="I1226" s="167"/>
      <c r="L1226" s="163"/>
      <c r="M1226" s="168"/>
      <c r="N1226" s="169"/>
      <c r="O1226" s="169"/>
      <c r="P1226" s="169"/>
      <c r="Q1226" s="169"/>
      <c r="R1226" s="169"/>
      <c r="S1226" s="169"/>
      <c r="T1226" s="170"/>
      <c r="AT1226" s="165" t="s">
        <v>170</v>
      </c>
      <c r="AU1226" s="165" t="s">
        <v>90</v>
      </c>
      <c r="AV1226" s="13" t="s">
        <v>15</v>
      </c>
      <c r="AW1226" s="13" t="s">
        <v>33</v>
      </c>
      <c r="AX1226" s="13" t="s">
        <v>72</v>
      </c>
      <c r="AY1226" s="165" t="s">
        <v>154</v>
      </c>
    </row>
    <row r="1227" spans="2:51" s="14" customFormat="1" ht="10.2">
      <c r="B1227" s="171"/>
      <c r="D1227" s="164" t="s">
        <v>170</v>
      </c>
      <c r="E1227" s="172" t="s">
        <v>3</v>
      </c>
      <c r="F1227" s="173" t="s">
        <v>1661</v>
      </c>
      <c r="H1227" s="174">
        <v>13.5</v>
      </c>
      <c r="I1227" s="175"/>
      <c r="L1227" s="171"/>
      <c r="M1227" s="176"/>
      <c r="N1227" s="177"/>
      <c r="O1227" s="177"/>
      <c r="P1227" s="177"/>
      <c r="Q1227" s="177"/>
      <c r="R1227" s="177"/>
      <c r="S1227" s="177"/>
      <c r="T1227" s="178"/>
      <c r="AT1227" s="172" t="s">
        <v>170</v>
      </c>
      <c r="AU1227" s="172" t="s">
        <v>90</v>
      </c>
      <c r="AV1227" s="14" t="s">
        <v>80</v>
      </c>
      <c r="AW1227" s="14" t="s">
        <v>33</v>
      </c>
      <c r="AX1227" s="14" t="s">
        <v>72</v>
      </c>
      <c r="AY1227" s="172" t="s">
        <v>154</v>
      </c>
    </row>
    <row r="1228" spans="2:51" s="15" customFormat="1" ht="10.2">
      <c r="B1228" s="179"/>
      <c r="D1228" s="164" t="s">
        <v>170</v>
      </c>
      <c r="E1228" s="180" t="s">
        <v>3</v>
      </c>
      <c r="F1228" s="181" t="s">
        <v>175</v>
      </c>
      <c r="H1228" s="182">
        <v>773.3</v>
      </c>
      <c r="I1228" s="183"/>
      <c r="L1228" s="179"/>
      <c r="M1228" s="184"/>
      <c r="N1228" s="185"/>
      <c r="O1228" s="185"/>
      <c r="P1228" s="185"/>
      <c r="Q1228" s="185"/>
      <c r="R1228" s="185"/>
      <c r="S1228" s="185"/>
      <c r="T1228" s="186"/>
      <c r="AT1228" s="180" t="s">
        <v>170</v>
      </c>
      <c r="AU1228" s="180" t="s">
        <v>90</v>
      </c>
      <c r="AV1228" s="15" t="s">
        <v>93</v>
      </c>
      <c r="AW1228" s="15" t="s">
        <v>33</v>
      </c>
      <c r="AX1228" s="15" t="s">
        <v>15</v>
      </c>
      <c r="AY1228" s="180" t="s">
        <v>154</v>
      </c>
    </row>
    <row r="1229" spans="1:65" s="2" customFormat="1" ht="24.15" customHeight="1">
      <c r="A1229" s="34"/>
      <c r="B1229" s="144"/>
      <c r="C1229" s="145" t="s">
        <v>1662</v>
      </c>
      <c r="D1229" s="145" t="s">
        <v>157</v>
      </c>
      <c r="E1229" s="146" t="s">
        <v>1663</v>
      </c>
      <c r="F1229" s="147" t="s">
        <v>1664</v>
      </c>
      <c r="G1229" s="148" t="s">
        <v>160</v>
      </c>
      <c r="H1229" s="149">
        <v>12.84</v>
      </c>
      <c r="I1229" s="150"/>
      <c r="J1229" s="151">
        <f>ROUND(I1229*H1229,2)</f>
        <v>0</v>
      </c>
      <c r="K1229" s="147" t="s">
        <v>161</v>
      </c>
      <c r="L1229" s="35"/>
      <c r="M1229" s="152" t="s">
        <v>3</v>
      </c>
      <c r="N1229" s="153" t="s">
        <v>43</v>
      </c>
      <c r="O1229" s="55"/>
      <c r="P1229" s="154">
        <f>O1229*H1229</f>
        <v>0</v>
      </c>
      <c r="Q1229" s="154">
        <v>0.3674</v>
      </c>
      <c r="R1229" s="154">
        <f>Q1229*H1229</f>
        <v>4.717416</v>
      </c>
      <c r="S1229" s="154">
        <v>0</v>
      </c>
      <c r="T1229" s="155">
        <f>S1229*H1229</f>
        <v>0</v>
      </c>
      <c r="U1229" s="34"/>
      <c r="V1229" s="34"/>
      <c r="W1229" s="34"/>
      <c r="X1229" s="34"/>
      <c r="Y1229" s="34"/>
      <c r="Z1229" s="34"/>
      <c r="AA1229" s="34"/>
      <c r="AB1229" s="34"/>
      <c r="AC1229" s="34"/>
      <c r="AD1229" s="34"/>
      <c r="AE1229" s="34"/>
      <c r="AR1229" s="156" t="s">
        <v>93</v>
      </c>
      <c r="AT1229" s="156" t="s">
        <v>157</v>
      </c>
      <c r="AU1229" s="156" t="s">
        <v>90</v>
      </c>
      <c r="AY1229" s="19" t="s">
        <v>154</v>
      </c>
      <c r="BE1229" s="157">
        <f>IF(N1229="základní",J1229,0)</f>
        <v>0</v>
      </c>
      <c r="BF1229" s="157">
        <f>IF(N1229="snížená",J1229,0)</f>
        <v>0</v>
      </c>
      <c r="BG1229" s="157">
        <f>IF(N1229="zákl. přenesená",J1229,0)</f>
        <v>0</v>
      </c>
      <c r="BH1229" s="157">
        <f>IF(N1229="sníž. přenesená",J1229,0)</f>
        <v>0</v>
      </c>
      <c r="BI1229" s="157">
        <f>IF(N1229="nulová",J1229,0)</f>
        <v>0</v>
      </c>
      <c r="BJ1229" s="19" t="s">
        <v>15</v>
      </c>
      <c r="BK1229" s="157">
        <f>ROUND(I1229*H1229,2)</f>
        <v>0</v>
      </c>
      <c r="BL1229" s="19" t="s">
        <v>93</v>
      </c>
      <c r="BM1229" s="156" t="s">
        <v>1665</v>
      </c>
    </row>
    <row r="1230" spans="1:47" s="2" customFormat="1" ht="10.2">
      <c r="A1230" s="34"/>
      <c r="B1230" s="35"/>
      <c r="C1230" s="34"/>
      <c r="D1230" s="158" t="s">
        <v>163</v>
      </c>
      <c r="E1230" s="34"/>
      <c r="F1230" s="159" t="s">
        <v>1666</v>
      </c>
      <c r="G1230" s="34"/>
      <c r="H1230" s="34"/>
      <c r="I1230" s="160"/>
      <c r="J1230" s="34"/>
      <c r="K1230" s="34"/>
      <c r="L1230" s="35"/>
      <c r="M1230" s="161"/>
      <c r="N1230" s="162"/>
      <c r="O1230" s="55"/>
      <c r="P1230" s="55"/>
      <c r="Q1230" s="55"/>
      <c r="R1230" s="55"/>
      <c r="S1230" s="55"/>
      <c r="T1230" s="56"/>
      <c r="U1230" s="34"/>
      <c r="V1230" s="34"/>
      <c r="W1230" s="34"/>
      <c r="X1230" s="34"/>
      <c r="Y1230" s="34"/>
      <c r="Z1230" s="34"/>
      <c r="AA1230" s="34"/>
      <c r="AB1230" s="34"/>
      <c r="AC1230" s="34"/>
      <c r="AD1230" s="34"/>
      <c r="AE1230" s="34"/>
      <c r="AT1230" s="19" t="s">
        <v>163</v>
      </c>
      <c r="AU1230" s="19" t="s">
        <v>90</v>
      </c>
    </row>
    <row r="1231" spans="2:51" s="14" customFormat="1" ht="10.2">
      <c r="B1231" s="171"/>
      <c r="D1231" s="164" t="s">
        <v>170</v>
      </c>
      <c r="E1231" s="172" t="s">
        <v>3</v>
      </c>
      <c r="F1231" s="173" t="s">
        <v>1667</v>
      </c>
      <c r="H1231" s="174">
        <v>12.84</v>
      </c>
      <c r="I1231" s="175"/>
      <c r="L1231" s="171"/>
      <c r="M1231" s="176"/>
      <c r="N1231" s="177"/>
      <c r="O1231" s="177"/>
      <c r="P1231" s="177"/>
      <c r="Q1231" s="177"/>
      <c r="R1231" s="177"/>
      <c r="S1231" s="177"/>
      <c r="T1231" s="178"/>
      <c r="AT1231" s="172" t="s">
        <v>170</v>
      </c>
      <c r="AU1231" s="172" t="s">
        <v>90</v>
      </c>
      <c r="AV1231" s="14" t="s">
        <v>80</v>
      </c>
      <c r="AW1231" s="14" t="s">
        <v>33</v>
      </c>
      <c r="AX1231" s="14" t="s">
        <v>15</v>
      </c>
      <c r="AY1231" s="172" t="s">
        <v>154</v>
      </c>
    </row>
    <row r="1232" spans="1:65" s="2" customFormat="1" ht="37.8" customHeight="1">
      <c r="A1232" s="34"/>
      <c r="B1232" s="144"/>
      <c r="C1232" s="145" t="s">
        <v>1668</v>
      </c>
      <c r="D1232" s="145" t="s">
        <v>157</v>
      </c>
      <c r="E1232" s="146" t="s">
        <v>1669</v>
      </c>
      <c r="F1232" s="147" t="s">
        <v>1670</v>
      </c>
      <c r="G1232" s="148" t="s">
        <v>183</v>
      </c>
      <c r="H1232" s="149">
        <v>42.8</v>
      </c>
      <c r="I1232" s="150"/>
      <c r="J1232" s="151">
        <f>ROUND(I1232*H1232,2)</f>
        <v>0</v>
      </c>
      <c r="K1232" s="147" t="s">
        <v>161</v>
      </c>
      <c r="L1232" s="35"/>
      <c r="M1232" s="152" t="s">
        <v>3</v>
      </c>
      <c r="N1232" s="153" t="s">
        <v>43</v>
      </c>
      <c r="O1232" s="55"/>
      <c r="P1232" s="154">
        <f>O1232*H1232</f>
        <v>0</v>
      </c>
      <c r="Q1232" s="154">
        <v>0.12895</v>
      </c>
      <c r="R1232" s="154">
        <f>Q1232*H1232</f>
        <v>5.51906</v>
      </c>
      <c r="S1232" s="154">
        <v>0</v>
      </c>
      <c r="T1232" s="155">
        <f>S1232*H1232</f>
        <v>0</v>
      </c>
      <c r="U1232" s="34"/>
      <c r="V1232" s="34"/>
      <c r="W1232" s="34"/>
      <c r="X1232" s="34"/>
      <c r="Y1232" s="34"/>
      <c r="Z1232" s="34"/>
      <c r="AA1232" s="34"/>
      <c r="AB1232" s="34"/>
      <c r="AC1232" s="34"/>
      <c r="AD1232" s="34"/>
      <c r="AE1232" s="34"/>
      <c r="AR1232" s="156" t="s">
        <v>93</v>
      </c>
      <c r="AT1232" s="156" t="s">
        <v>157</v>
      </c>
      <c r="AU1232" s="156" t="s">
        <v>90</v>
      </c>
      <c r="AY1232" s="19" t="s">
        <v>154</v>
      </c>
      <c r="BE1232" s="157">
        <f>IF(N1232="základní",J1232,0)</f>
        <v>0</v>
      </c>
      <c r="BF1232" s="157">
        <f>IF(N1232="snížená",J1232,0)</f>
        <v>0</v>
      </c>
      <c r="BG1232" s="157">
        <f>IF(N1232="zákl. přenesená",J1232,0)</f>
        <v>0</v>
      </c>
      <c r="BH1232" s="157">
        <f>IF(N1232="sníž. přenesená",J1232,0)</f>
        <v>0</v>
      </c>
      <c r="BI1232" s="157">
        <f>IF(N1232="nulová",J1232,0)</f>
        <v>0</v>
      </c>
      <c r="BJ1232" s="19" t="s">
        <v>15</v>
      </c>
      <c r="BK1232" s="157">
        <f>ROUND(I1232*H1232,2)</f>
        <v>0</v>
      </c>
      <c r="BL1232" s="19" t="s">
        <v>93</v>
      </c>
      <c r="BM1232" s="156" t="s">
        <v>1671</v>
      </c>
    </row>
    <row r="1233" spans="1:47" s="2" customFormat="1" ht="10.2">
      <c r="A1233" s="34"/>
      <c r="B1233" s="35"/>
      <c r="C1233" s="34"/>
      <c r="D1233" s="158" t="s">
        <v>163</v>
      </c>
      <c r="E1233" s="34"/>
      <c r="F1233" s="159" t="s">
        <v>1672</v>
      </c>
      <c r="G1233" s="34"/>
      <c r="H1233" s="34"/>
      <c r="I1233" s="160"/>
      <c r="J1233" s="34"/>
      <c r="K1233" s="34"/>
      <c r="L1233" s="35"/>
      <c r="M1233" s="161"/>
      <c r="N1233" s="162"/>
      <c r="O1233" s="55"/>
      <c r="P1233" s="55"/>
      <c r="Q1233" s="55"/>
      <c r="R1233" s="55"/>
      <c r="S1233" s="55"/>
      <c r="T1233" s="56"/>
      <c r="U1233" s="34"/>
      <c r="V1233" s="34"/>
      <c r="W1233" s="34"/>
      <c r="X1233" s="34"/>
      <c r="Y1233" s="34"/>
      <c r="Z1233" s="34"/>
      <c r="AA1233" s="34"/>
      <c r="AB1233" s="34"/>
      <c r="AC1233" s="34"/>
      <c r="AD1233" s="34"/>
      <c r="AE1233" s="34"/>
      <c r="AT1233" s="19" t="s">
        <v>163</v>
      </c>
      <c r="AU1233" s="19" t="s">
        <v>90</v>
      </c>
    </row>
    <row r="1234" spans="2:51" s="14" customFormat="1" ht="10.2">
      <c r="B1234" s="171"/>
      <c r="D1234" s="164" t="s">
        <v>170</v>
      </c>
      <c r="E1234" s="172" t="s">
        <v>3</v>
      </c>
      <c r="F1234" s="173" t="s">
        <v>1673</v>
      </c>
      <c r="H1234" s="174">
        <v>42.8</v>
      </c>
      <c r="I1234" s="175"/>
      <c r="L1234" s="171"/>
      <c r="M1234" s="176"/>
      <c r="N1234" s="177"/>
      <c r="O1234" s="177"/>
      <c r="P1234" s="177"/>
      <c r="Q1234" s="177"/>
      <c r="R1234" s="177"/>
      <c r="S1234" s="177"/>
      <c r="T1234" s="178"/>
      <c r="AT1234" s="172" t="s">
        <v>170</v>
      </c>
      <c r="AU1234" s="172" t="s">
        <v>90</v>
      </c>
      <c r="AV1234" s="14" t="s">
        <v>80</v>
      </c>
      <c r="AW1234" s="14" t="s">
        <v>33</v>
      </c>
      <c r="AX1234" s="14" t="s">
        <v>15</v>
      </c>
      <c r="AY1234" s="172" t="s">
        <v>154</v>
      </c>
    </row>
    <row r="1235" spans="2:63" s="12" customFormat="1" ht="22.8" customHeight="1">
      <c r="B1235" s="131"/>
      <c r="D1235" s="132" t="s">
        <v>71</v>
      </c>
      <c r="E1235" s="142" t="s">
        <v>176</v>
      </c>
      <c r="F1235" s="142" t="s">
        <v>177</v>
      </c>
      <c r="I1235" s="134"/>
      <c r="J1235" s="143">
        <f>BK1235</f>
        <v>0</v>
      </c>
      <c r="L1235" s="131"/>
      <c r="M1235" s="136"/>
      <c r="N1235" s="137"/>
      <c r="O1235" s="137"/>
      <c r="P1235" s="138">
        <f>P1236+P1237+P1239+P1270</f>
        <v>0</v>
      </c>
      <c r="Q1235" s="137"/>
      <c r="R1235" s="138">
        <f>R1236+R1237+R1239+R1270</f>
        <v>0.1935711</v>
      </c>
      <c r="S1235" s="137"/>
      <c r="T1235" s="139">
        <f>T1236+T1237+T1239+T1270</f>
        <v>0</v>
      </c>
      <c r="AR1235" s="132" t="s">
        <v>15</v>
      </c>
      <c r="AT1235" s="140" t="s">
        <v>71</v>
      </c>
      <c r="AU1235" s="140" t="s">
        <v>15</v>
      </c>
      <c r="AY1235" s="132" t="s">
        <v>154</v>
      </c>
      <c r="BK1235" s="141">
        <f>BK1236+BK1237+BK1239+BK1270</f>
        <v>0</v>
      </c>
    </row>
    <row r="1236" spans="2:63" s="12" customFormat="1" ht="20.85" customHeight="1">
      <c r="B1236" s="131"/>
      <c r="D1236" s="132" t="s">
        <v>71</v>
      </c>
      <c r="E1236" s="142" t="s">
        <v>178</v>
      </c>
      <c r="F1236" s="142" t="s">
        <v>179</v>
      </c>
      <c r="I1236" s="134"/>
      <c r="J1236" s="143">
        <f>BK1236</f>
        <v>0</v>
      </c>
      <c r="L1236" s="131"/>
      <c r="M1236" s="136"/>
      <c r="N1236" s="137"/>
      <c r="O1236" s="137"/>
      <c r="P1236" s="138">
        <v>0</v>
      </c>
      <c r="Q1236" s="137"/>
      <c r="R1236" s="138">
        <v>0</v>
      </c>
      <c r="S1236" s="137"/>
      <c r="T1236" s="139">
        <v>0</v>
      </c>
      <c r="AR1236" s="132" t="s">
        <v>15</v>
      </c>
      <c r="AT1236" s="140" t="s">
        <v>71</v>
      </c>
      <c r="AU1236" s="140" t="s">
        <v>80</v>
      </c>
      <c r="AY1236" s="132" t="s">
        <v>154</v>
      </c>
      <c r="BK1236" s="141">
        <v>0</v>
      </c>
    </row>
    <row r="1237" spans="2:63" s="12" customFormat="1" ht="20.85" customHeight="1">
      <c r="B1237" s="131"/>
      <c r="D1237" s="132" t="s">
        <v>71</v>
      </c>
      <c r="E1237" s="142" t="s">
        <v>885</v>
      </c>
      <c r="F1237" s="142" t="s">
        <v>1674</v>
      </c>
      <c r="I1237" s="134"/>
      <c r="J1237" s="143">
        <f>BK1237</f>
        <v>0</v>
      </c>
      <c r="L1237" s="131"/>
      <c r="M1237" s="136"/>
      <c r="N1237" s="137"/>
      <c r="O1237" s="137"/>
      <c r="P1237" s="138">
        <f>P1238</f>
        <v>0</v>
      </c>
      <c r="Q1237" s="137"/>
      <c r="R1237" s="138">
        <f>R1238</f>
        <v>0</v>
      </c>
      <c r="S1237" s="137"/>
      <c r="T1237" s="139">
        <f>T1238</f>
        <v>0</v>
      </c>
      <c r="AR1237" s="132" t="s">
        <v>15</v>
      </c>
      <c r="AT1237" s="140" t="s">
        <v>71</v>
      </c>
      <c r="AU1237" s="140" t="s">
        <v>80</v>
      </c>
      <c r="AY1237" s="132" t="s">
        <v>154</v>
      </c>
      <c r="BK1237" s="141">
        <f>BK1238</f>
        <v>0</v>
      </c>
    </row>
    <row r="1238" spans="1:65" s="2" customFormat="1" ht="24.15" customHeight="1">
      <c r="A1238" s="34"/>
      <c r="B1238" s="144"/>
      <c r="C1238" s="145" t="s">
        <v>1675</v>
      </c>
      <c r="D1238" s="145" t="s">
        <v>157</v>
      </c>
      <c r="E1238" s="146" t="s">
        <v>1676</v>
      </c>
      <c r="F1238" s="355" t="s">
        <v>1677</v>
      </c>
      <c r="G1238" s="148" t="s">
        <v>160</v>
      </c>
      <c r="H1238" s="149">
        <v>50</v>
      </c>
      <c r="I1238" s="150"/>
      <c r="J1238" s="151">
        <f>ROUND(I1238*H1238,2)</f>
        <v>0</v>
      </c>
      <c r="K1238" s="147" t="s">
        <v>3</v>
      </c>
      <c r="L1238" s="35"/>
      <c r="M1238" s="152" t="s">
        <v>3</v>
      </c>
      <c r="N1238" s="153" t="s">
        <v>43</v>
      </c>
      <c r="O1238" s="55"/>
      <c r="P1238" s="154">
        <f>O1238*H1238</f>
        <v>0</v>
      </c>
      <c r="Q1238" s="154">
        <v>0</v>
      </c>
      <c r="R1238" s="154">
        <f>Q1238*H1238</f>
        <v>0</v>
      </c>
      <c r="S1238" s="154">
        <v>0</v>
      </c>
      <c r="T1238" s="155">
        <f>S1238*H1238</f>
        <v>0</v>
      </c>
      <c r="U1238" s="34"/>
      <c r="V1238" s="34"/>
      <c r="W1238" s="34"/>
      <c r="X1238" s="34"/>
      <c r="Y1238" s="34"/>
      <c r="Z1238" s="34"/>
      <c r="AA1238" s="34"/>
      <c r="AB1238" s="34"/>
      <c r="AC1238" s="34"/>
      <c r="AD1238" s="34"/>
      <c r="AE1238" s="34"/>
      <c r="AR1238" s="156" t="s">
        <v>93</v>
      </c>
      <c r="AT1238" s="156" t="s">
        <v>157</v>
      </c>
      <c r="AU1238" s="156" t="s">
        <v>90</v>
      </c>
      <c r="AY1238" s="19" t="s">
        <v>154</v>
      </c>
      <c r="BE1238" s="157">
        <f>IF(N1238="základní",J1238,0)</f>
        <v>0</v>
      </c>
      <c r="BF1238" s="157">
        <f>IF(N1238="snížená",J1238,0)</f>
        <v>0</v>
      </c>
      <c r="BG1238" s="157">
        <f>IF(N1238="zákl. přenesená",J1238,0)</f>
        <v>0</v>
      </c>
      <c r="BH1238" s="157">
        <f>IF(N1238="sníž. přenesená",J1238,0)</f>
        <v>0</v>
      </c>
      <c r="BI1238" s="157">
        <f>IF(N1238="nulová",J1238,0)</f>
        <v>0</v>
      </c>
      <c r="BJ1238" s="19" t="s">
        <v>15</v>
      </c>
      <c r="BK1238" s="157">
        <f>ROUND(I1238*H1238,2)</f>
        <v>0</v>
      </c>
      <c r="BL1238" s="19" t="s">
        <v>93</v>
      </c>
      <c r="BM1238" s="156" t="s">
        <v>1678</v>
      </c>
    </row>
    <row r="1239" spans="2:63" s="12" customFormat="1" ht="20.85" customHeight="1">
      <c r="B1239" s="131"/>
      <c r="D1239" s="132" t="s">
        <v>71</v>
      </c>
      <c r="E1239" s="142" t="s">
        <v>188</v>
      </c>
      <c r="F1239" s="142" t="s">
        <v>189</v>
      </c>
      <c r="I1239" s="134"/>
      <c r="J1239" s="143">
        <f>BK1239</f>
        <v>0</v>
      </c>
      <c r="L1239" s="131"/>
      <c r="M1239" s="136"/>
      <c r="N1239" s="137"/>
      <c r="O1239" s="137"/>
      <c r="P1239" s="138">
        <f>SUM(P1240:P1269)</f>
        <v>0</v>
      </c>
      <c r="Q1239" s="137"/>
      <c r="R1239" s="138">
        <f>SUM(R1240:R1269)</f>
        <v>0.1522111</v>
      </c>
      <c r="S1239" s="137"/>
      <c r="T1239" s="139">
        <f>SUM(T1240:T1269)</f>
        <v>0</v>
      </c>
      <c r="AR1239" s="132" t="s">
        <v>15</v>
      </c>
      <c r="AT1239" s="140" t="s">
        <v>71</v>
      </c>
      <c r="AU1239" s="140" t="s">
        <v>80</v>
      </c>
      <c r="AY1239" s="132" t="s">
        <v>154</v>
      </c>
      <c r="BK1239" s="141">
        <f>SUM(BK1240:BK1269)</f>
        <v>0</v>
      </c>
    </row>
    <row r="1240" spans="1:65" s="2" customFormat="1" ht="37.8" customHeight="1">
      <c r="A1240" s="34"/>
      <c r="B1240" s="144"/>
      <c r="C1240" s="145" t="s">
        <v>1679</v>
      </c>
      <c r="D1240" s="145" t="s">
        <v>157</v>
      </c>
      <c r="E1240" s="146" t="s">
        <v>1680</v>
      </c>
      <c r="F1240" s="147" t="s">
        <v>1681</v>
      </c>
      <c r="G1240" s="148" t="s">
        <v>160</v>
      </c>
      <c r="H1240" s="149">
        <v>336.04</v>
      </c>
      <c r="I1240" s="150"/>
      <c r="J1240" s="151">
        <f>ROUND(I1240*H1240,2)</f>
        <v>0</v>
      </c>
      <c r="K1240" s="147" t="s">
        <v>161</v>
      </c>
      <c r="L1240" s="35"/>
      <c r="M1240" s="152" t="s">
        <v>3</v>
      </c>
      <c r="N1240" s="153" t="s">
        <v>43</v>
      </c>
      <c r="O1240" s="55"/>
      <c r="P1240" s="154">
        <f>O1240*H1240</f>
        <v>0</v>
      </c>
      <c r="Q1240" s="154">
        <v>0.00013</v>
      </c>
      <c r="R1240" s="154">
        <f>Q1240*H1240</f>
        <v>0.0436852</v>
      </c>
      <c r="S1240" s="154">
        <v>0</v>
      </c>
      <c r="T1240" s="155">
        <f>S1240*H1240</f>
        <v>0</v>
      </c>
      <c r="U1240" s="34"/>
      <c r="V1240" s="34"/>
      <c r="W1240" s="34"/>
      <c r="X1240" s="34"/>
      <c r="Y1240" s="34"/>
      <c r="Z1240" s="34"/>
      <c r="AA1240" s="34"/>
      <c r="AB1240" s="34"/>
      <c r="AC1240" s="34"/>
      <c r="AD1240" s="34"/>
      <c r="AE1240" s="34"/>
      <c r="AR1240" s="156" t="s">
        <v>93</v>
      </c>
      <c r="AT1240" s="156" t="s">
        <v>157</v>
      </c>
      <c r="AU1240" s="156" t="s">
        <v>90</v>
      </c>
      <c r="AY1240" s="19" t="s">
        <v>154</v>
      </c>
      <c r="BE1240" s="157">
        <f>IF(N1240="základní",J1240,0)</f>
        <v>0</v>
      </c>
      <c r="BF1240" s="157">
        <f>IF(N1240="snížená",J1240,0)</f>
        <v>0</v>
      </c>
      <c r="BG1240" s="157">
        <f>IF(N1240="zákl. přenesená",J1240,0)</f>
        <v>0</v>
      </c>
      <c r="BH1240" s="157">
        <f>IF(N1240="sníž. přenesená",J1240,0)</f>
        <v>0</v>
      </c>
      <c r="BI1240" s="157">
        <f>IF(N1240="nulová",J1240,0)</f>
        <v>0</v>
      </c>
      <c r="BJ1240" s="19" t="s">
        <v>15</v>
      </c>
      <c r="BK1240" s="157">
        <f>ROUND(I1240*H1240,2)</f>
        <v>0</v>
      </c>
      <c r="BL1240" s="19" t="s">
        <v>93</v>
      </c>
      <c r="BM1240" s="156" t="s">
        <v>1682</v>
      </c>
    </row>
    <row r="1241" spans="1:47" s="2" customFormat="1" ht="10.2">
      <c r="A1241" s="34"/>
      <c r="B1241" s="35"/>
      <c r="C1241" s="34"/>
      <c r="D1241" s="158" t="s">
        <v>163</v>
      </c>
      <c r="E1241" s="34"/>
      <c r="F1241" s="159" t="s">
        <v>1683</v>
      </c>
      <c r="G1241" s="34"/>
      <c r="H1241" s="34"/>
      <c r="I1241" s="160"/>
      <c r="J1241" s="34"/>
      <c r="K1241" s="34"/>
      <c r="L1241" s="35"/>
      <c r="M1241" s="161"/>
      <c r="N1241" s="162"/>
      <c r="O1241" s="55"/>
      <c r="P1241" s="55"/>
      <c r="Q1241" s="55"/>
      <c r="R1241" s="55"/>
      <c r="S1241" s="55"/>
      <c r="T1241" s="56"/>
      <c r="U1241" s="34"/>
      <c r="V1241" s="34"/>
      <c r="W1241" s="34"/>
      <c r="X1241" s="34"/>
      <c r="Y1241" s="34"/>
      <c r="Z1241" s="34"/>
      <c r="AA1241" s="34"/>
      <c r="AB1241" s="34"/>
      <c r="AC1241" s="34"/>
      <c r="AD1241" s="34"/>
      <c r="AE1241" s="34"/>
      <c r="AT1241" s="19" t="s">
        <v>163</v>
      </c>
      <c r="AU1241" s="19" t="s">
        <v>90</v>
      </c>
    </row>
    <row r="1242" spans="2:51" s="13" customFormat="1" ht="10.2">
      <c r="B1242" s="163"/>
      <c r="D1242" s="164" t="s">
        <v>170</v>
      </c>
      <c r="E1242" s="165" t="s">
        <v>3</v>
      </c>
      <c r="F1242" s="166" t="s">
        <v>209</v>
      </c>
      <c r="H1242" s="165" t="s">
        <v>3</v>
      </c>
      <c r="I1242" s="167"/>
      <c r="L1242" s="163"/>
      <c r="M1242" s="168"/>
      <c r="N1242" s="169"/>
      <c r="O1242" s="169"/>
      <c r="P1242" s="169"/>
      <c r="Q1242" s="169"/>
      <c r="R1242" s="169"/>
      <c r="S1242" s="169"/>
      <c r="T1242" s="170"/>
      <c r="AT1242" s="165" t="s">
        <v>170</v>
      </c>
      <c r="AU1242" s="165" t="s">
        <v>90</v>
      </c>
      <c r="AV1242" s="13" t="s">
        <v>15</v>
      </c>
      <c r="AW1242" s="13" t="s">
        <v>33</v>
      </c>
      <c r="AX1242" s="13" t="s">
        <v>72</v>
      </c>
      <c r="AY1242" s="165" t="s">
        <v>154</v>
      </c>
    </row>
    <row r="1243" spans="2:51" s="14" customFormat="1" ht="10.2">
      <c r="B1243" s="171"/>
      <c r="D1243" s="164" t="s">
        <v>170</v>
      </c>
      <c r="E1243" s="172" t="s">
        <v>3</v>
      </c>
      <c r="F1243" s="173" t="s">
        <v>1623</v>
      </c>
      <c r="H1243" s="174">
        <v>336.04</v>
      </c>
      <c r="I1243" s="175"/>
      <c r="L1243" s="171"/>
      <c r="M1243" s="176"/>
      <c r="N1243" s="177"/>
      <c r="O1243" s="177"/>
      <c r="P1243" s="177"/>
      <c r="Q1243" s="177"/>
      <c r="R1243" s="177"/>
      <c r="S1243" s="177"/>
      <c r="T1243" s="178"/>
      <c r="AT1243" s="172" t="s">
        <v>170</v>
      </c>
      <c r="AU1243" s="172" t="s">
        <v>90</v>
      </c>
      <c r="AV1243" s="14" t="s">
        <v>80</v>
      </c>
      <c r="AW1243" s="14" t="s">
        <v>33</v>
      </c>
      <c r="AX1243" s="14" t="s">
        <v>15</v>
      </c>
      <c r="AY1243" s="172" t="s">
        <v>154</v>
      </c>
    </row>
    <row r="1244" spans="1:65" s="2" customFormat="1" ht="37.8" customHeight="1">
      <c r="A1244" s="34"/>
      <c r="B1244" s="144"/>
      <c r="C1244" s="145" t="s">
        <v>1684</v>
      </c>
      <c r="D1244" s="145" t="s">
        <v>157</v>
      </c>
      <c r="E1244" s="146" t="s">
        <v>1685</v>
      </c>
      <c r="F1244" s="147" t="s">
        <v>1686</v>
      </c>
      <c r="G1244" s="148" t="s">
        <v>160</v>
      </c>
      <c r="H1244" s="149">
        <v>516.79</v>
      </c>
      <c r="I1244" s="150"/>
      <c r="J1244" s="151">
        <f>ROUND(I1244*H1244,2)</f>
        <v>0</v>
      </c>
      <c r="K1244" s="147" t="s">
        <v>161</v>
      </c>
      <c r="L1244" s="35"/>
      <c r="M1244" s="152" t="s">
        <v>3</v>
      </c>
      <c r="N1244" s="153" t="s">
        <v>43</v>
      </c>
      <c r="O1244" s="55"/>
      <c r="P1244" s="154">
        <f>O1244*H1244</f>
        <v>0</v>
      </c>
      <c r="Q1244" s="154">
        <v>0.00021</v>
      </c>
      <c r="R1244" s="154">
        <f>Q1244*H1244</f>
        <v>0.1085259</v>
      </c>
      <c r="S1244" s="154">
        <v>0</v>
      </c>
      <c r="T1244" s="155">
        <f>S1244*H1244</f>
        <v>0</v>
      </c>
      <c r="U1244" s="34"/>
      <c r="V1244" s="34"/>
      <c r="W1244" s="34"/>
      <c r="X1244" s="34"/>
      <c r="Y1244" s="34"/>
      <c r="Z1244" s="34"/>
      <c r="AA1244" s="34"/>
      <c r="AB1244" s="34"/>
      <c r="AC1244" s="34"/>
      <c r="AD1244" s="34"/>
      <c r="AE1244" s="34"/>
      <c r="AR1244" s="156" t="s">
        <v>93</v>
      </c>
      <c r="AT1244" s="156" t="s">
        <v>157</v>
      </c>
      <c r="AU1244" s="156" t="s">
        <v>90</v>
      </c>
      <c r="AY1244" s="19" t="s">
        <v>154</v>
      </c>
      <c r="BE1244" s="157">
        <f>IF(N1244="základní",J1244,0)</f>
        <v>0</v>
      </c>
      <c r="BF1244" s="157">
        <f>IF(N1244="snížená",J1244,0)</f>
        <v>0</v>
      </c>
      <c r="BG1244" s="157">
        <f>IF(N1244="zákl. přenesená",J1244,0)</f>
        <v>0</v>
      </c>
      <c r="BH1244" s="157">
        <f>IF(N1244="sníž. přenesená",J1244,0)</f>
        <v>0</v>
      </c>
      <c r="BI1244" s="157">
        <f>IF(N1244="nulová",J1244,0)</f>
        <v>0</v>
      </c>
      <c r="BJ1244" s="19" t="s">
        <v>15</v>
      </c>
      <c r="BK1244" s="157">
        <f>ROUND(I1244*H1244,2)</f>
        <v>0</v>
      </c>
      <c r="BL1244" s="19" t="s">
        <v>93</v>
      </c>
      <c r="BM1244" s="156" t="s">
        <v>1687</v>
      </c>
    </row>
    <row r="1245" spans="1:47" s="2" customFormat="1" ht="10.2">
      <c r="A1245" s="34"/>
      <c r="B1245" s="35"/>
      <c r="C1245" s="34"/>
      <c r="D1245" s="158" t="s">
        <v>163</v>
      </c>
      <c r="E1245" s="34"/>
      <c r="F1245" s="159" t="s">
        <v>1688</v>
      </c>
      <c r="G1245" s="34"/>
      <c r="H1245" s="34"/>
      <c r="I1245" s="160"/>
      <c r="J1245" s="34"/>
      <c r="K1245" s="34"/>
      <c r="L1245" s="35"/>
      <c r="M1245" s="161"/>
      <c r="N1245" s="162"/>
      <c r="O1245" s="55"/>
      <c r="P1245" s="55"/>
      <c r="Q1245" s="55"/>
      <c r="R1245" s="55"/>
      <c r="S1245" s="55"/>
      <c r="T1245" s="56"/>
      <c r="U1245" s="34"/>
      <c r="V1245" s="34"/>
      <c r="W1245" s="34"/>
      <c r="X1245" s="34"/>
      <c r="Y1245" s="34"/>
      <c r="Z1245" s="34"/>
      <c r="AA1245" s="34"/>
      <c r="AB1245" s="34"/>
      <c r="AC1245" s="34"/>
      <c r="AD1245" s="34"/>
      <c r="AE1245" s="34"/>
      <c r="AT1245" s="19" t="s">
        <v>163</v>
      </c>
      <c r="AU1245" s="19" t="s">
        <v>90</v>
      </c>
    </row>
    <row r="1246" spans="2:51" s="13" customFormat="1" ht="10.2">
      <c r="B1246" s="163"/>
      <c r="D1246" s="164" t="s">
        <v>170</v>
      </c>
      <c r="E1246" s="165" t="s">
        <v>3</v>
      </c>
      <c r="F1246" s="166" t="s">
        <v>216</v>
      </c>
      <c r="H1246" s="165" t="s">
        <v>3</v>
      </c>
      <c r="I1246" s="167"/>
      <c r="L1246" s="163"/>
      <c r="M1246" s="168"/>
      <c r="N1246" s="169"/>
      <c r="O1246" s="169"/>
      <c r="P1246" s="169"/>
      <c r="Q1246" s="169"/>
      <c r="R1246" s="169"/>
      <c r="S1246" s="169"/>
      <c r="T1246" s="170"/>
      <c r="AT1246" s="165" t="s">
        <v>170</v>
      </c>
      <c r="AU1246" s="165" t="s">
        <v>90</v>
      </c>
      <c r="AV1246" s="13" t="s">
        <v>15</v>
      </c>
      <c r="AW1246" s="13" t="s">
        <v>33</v>
      </c>
      <c r="AX1246" s="13" t="s">
        <v>72</v>
      </c>
      <c r="AY1246" s="165" t="s">
        <v>154</v>
      </c>
    </row>
    <row r="1247" spans="2:51" s="14" customFormat="1" ht="10.2">
      <c r="B1247" s="171"/>
      <c r="D1247" s="164" t="s">
        <v>170</v>
      </c>
      <c r="E1247" s="172" t="s">
        <v>3</v>
      </c>
      <c r="F1247" s="173" t="s">
        <v>1624</v>
      </c>
      <c r="H1247" s="174">
        <v>516.79</v>
      </c>
      <c r="I1247" s="175"/>
      <c r="L1247" s="171"/>
      <c r="M1247" s="176"/>
      <c r="N1247" s="177"/>
      <c r="O1247" s="177"/>
      <c r="P1247" s="177"/>
      <c r="Q1247" s="177"/>
      <c r="R1247" s="177"/>
      <c r="S1247" s="177"/>
      <c r="T1247" s="178"/>
      <c r="AT1247" s="172" t="s">
        <v>170</v>
      </c>
      <c r="AU1247" s="172" t="s">
        <v>90</v>
      </c>
      <c r="AV1247" s="14" t="s">
        <v>80</v>
      </c>
      <c r="AW1247" s="14" t="s">
        <v>33</v>
      </c>
      <c r="AX1247" s="14" t="s">
        <v>15</v>
      </c>
      <c r="AY1247" s="172" t="s">
        <v>154</v>
      </c>
    </row>
    <row r="1248" spans="1:65" s="2" customFormat="1" ht="44.25" customHeight="1">
      <c r="A1248" s="34"/>
      <c r="B1248" s="144"/>
      <c r="C1248" s="145" t="s">
        <v>1689</v>
      </c>
      <c r="D1248" s="145" t="s">
        <v>157</v>
      </c>
      <c r="E1248" s="146" t="s">
        <v>1690</v>
      </c>
      <c r="F1248" s="147" t="s">
        <v>1691</v>
      </c>
      <c r="G1248" s="148" t="s">
        <v>160</v>
      </c>
      <c r="H1248" s="149">
        <v>739.638</v>
      </c>
      <c r="I1248" s="150"/>
      <c r="J1248" s="151">
        <f>ROUND(I1248*H1248,2)</f>
        <v>0</v>
      </c>
      <c r="K1248" s="147" t="s">
        <v>161</v>
      </c>
      <c r="L1248" s="35"/>
      <c r="M1248" s="152" t="s">
        <v>3</v>
      </c>
      <c r="N1248" s="153" t="s">
        <v>43</v>
      </c>
      <c r="O1248" s="55"/>
      <c r="P1248" s="154">
        <f>O1248*H1248</f>
        <v>0</v>
      </c>
      <c r="Q1248" s="154">
        <v>0</v>
      </c>
      <c r="R1248" s="154">
        <f>Q1248*H1248</f>
        <v>0</v>
      </c>
      <c r="S1248" s="154">
        <v>0</v>
      </c>
      <c r="T1248" s="155">
        <f>S1248*H1248</f>
        <v>0</v>
      </c>
      <c r="U1248" s="34"/>
      <c r="V1248" s="34"/>
      <c r="W1248" s="34"/>
      <c r="X1248" s="34"/>
      <c r="Y1248" s="34"/>
      <c r="Z1248" s="34"/>
      <c r="AA1248" s="34"/>
      <c r="AB1248" s="34"/>
      <c r="AC1248" s="34"/>
      <c r="AD1248" s="34"/>
      <c r="AE1248" s="34"/>
      <c r="AR1248" s="156" t="s">
        <v>93</v>
      </c>
      <c r="AT1248" s="156" t="s">
        <v>157</v>
      </c>
      <c r="AU1248" s="156" t="s">
        <v>90</v>
      </c>
      <c r="AY1248" s="19" t="s">
        <v>154</v>
      </c>
      <c r="BE1248" s="157">
        <f>IF(N1248="základní",J1248,0)</f>
        <v>0</v>
      </c>
      <c r="BF1248" s="157">
        <f>IF(N1248="snížená",J1248,0)</f>
        <v>0</v>
      </c>
      <c r="BG1248" s="157">
        <f>IF(N1248="zákl. přenesená",J1248,0)</f>
        <v>0</v>
      </c>
      <c r="BH1248" s="157">
        <f>IF(N1248="sníž. přenesená",J1248,0)</f>
        <v>0</v>
      </c>
      <c r="BI1248" s="157">
        <f>IF(N1248="nulová",J1248,0)</f>
        <v>0</v>
      </c>
      <c r="BJ1248" s="19" t="s">
        <v>15</v>
      </c>
      <c r="BK1248" s="157">
        <f>ROUND(I1248*H1248,2)</f>
        <v>0</v>
      </c>
      <c r="BL1248" s="19" t="s">
        <v>93</v>
      </c>
      <c r="BM1248" s="156" t="s">
        <v>1692</v>
      </c>
    </row>
    <row r="1249" spans="1:47" s="2" customFormat="1" ht="10.2">
      <c r="A1249" s="34"/>
      <c r="B1249" s="35"/>
      <c r="C1249" s="34"/>
      <c r="D1249" s="158" t="s">
        <v>163</v>
      </c>
      <c r="E1249" s="34"/>
      <c r="F1249" s="159" t="s">
        <v>1693</v>
      </c>
      <c r="G1249" s="34"/>
      <c r="H1249" s="34"/>
      <c r="I1249" s="160"/>
      <c r="J1249" s="34"/>
      <c r="K1249" s="34"/>
      <c r="L1249" s="35"/>
      <c r="M1249" s="161"/>
      <c r="N1249" s="162"/>
      <c r="O1249" s="55"/>
      <c r="P1249" s="55"/>
      <c r="Q1249" s="55"/>
      <c r="R1249" s="55"/>
      <c r="S1249" s="55"/>
      <c r="T1249" s="56"/>
      <c r="U1249" s="34"/>
      <c r="V1249" s="34"/>
      <c r="W1249" s="34"/>
      <c r="X1249" s="34"/>
      <c r="Y1249" s="34"/>
      <c r="Z1249" s="34"/>
      <c r="AA1249" s="34"/>
      <c r="AB1249" s="34"/>
      <c r="AC1249" s="34"/>
      <c r="AD1249" s="34"/>
      <c r="AE1249" s="34"/>
      <c r="AT1249" s="19" t="s">
        <v>163</v>
      </c>
      <c r="AU1249" s="19" t="s">
        <v>90</v>
      </c>
    </row>
    <row r="1250" spans="2:51" s="13" customFormat="1" ht="10.2">
      <c r="B1250" s="163"/>
      <c r="D1250" s="164" t="s">
        <v>170</v>
      </c>
      <c r="E1250" s="165" t="s">
        <v>3</v>
      </c>
      <c r="F1250" s="166" t="s">
        <v>1426</v>
      </c>
      <c r="H1250" s="165" t="s">
        <v>3</v>
      </c>
      <c r="I1250" s="167"/>
      <c r="L1250" s="163"/>
      <c r="M1250" s="168"/>
      <c r="N1250" s="169"/>
      <c r="O1250" s="169"/>
      <c r="P1250" s="169"/>
      <c r="Q1250" s="169"/>
      <c r="R1250" s="169"/>
      <c r="S1250" s="169"/>
      <c r="T1250" s="170"/>
      <c r="AT1250" s="165" t="s">
        <v>170</v>
      </c>
      <c r="AU1250" s="165" t="s">
        <v>90</v>
      </c>
      <c r="AV1250" s="13" t="s">
        <v>15</v>
      </c>
      <c r="AW1250" s="13" t="s">
        <v>33</v>
      </c>
      <c r="AX1250" s="13" t="s">
        <v>72</v>
      </c>
      <c r="AY1250" s="165" t="s">
        <v>154</v>
      </c>
    </row>
    <row r="1251" spans="2:51" s="14" customFormat="1" ht="10.2">
      <c r="B1251" s="171"/>
      <c r="D1251" s="164" t="s">
        <v>170</v>
      </c>
      <c r="E1251" s="172" t="s">
        <v>3</v>
      </c>
      <c r="F1251" s="173" t="s">
        <v>1431</v>
      </c>
      <c r="H1251" s="174">
        <v>175</v>
      </c>
      <c r="I1251" s="175"/>
      <c r="L1251" s="171"/>
      <c r="M1251" s="176"/>
      <c r="N1251" s="177"/>
      <c r="O1251" s="177"/>
      <c r="P1251" s="177"/>
      <c r="Q1251" s="177"/>
      <c r="R1251" s="177"/>
      <c r="S1251" s="177"/>
      <c r="T1251" s="178"/>
      <c r="AT1251" s="172" t="s">
        <v>170</v>
      </c>
      <c r="AU1251" s="172" t="s">
        <v>90</v>
      </c>
      <c r="AV1251" s="14" t="s">
        <v>80</v>
      </c>
      <c r="AW1251" s="14" t="s">
        <v>33</v>
      </c>
      <c r="AX1251" s="14" t="s">
        <v>72</v>
      </c>
      <c r="AY1251" s="172" t="s">
        <v>154</v>
      </c>
    </row>
    <row r="1252" spans="2:51" s="13" customFormat="1" ht="10.2">
      <c r="B1252" s="163"/>
      <c r="D1252" s="164" t="s">
        <v>170</v>
      </c>
      <c r="E1252" s="165" t="s">
        <v>3</v>
      </c>
      <c r="F1252" s="166" t="s">
        <v>1428</v>
      </c>
      <c r="H1252" s="165" t="s">
        <v>3</v>
      </c>
      <c r="I1252" s="167"/>
      <c r="L1252" s="163"/>
      <c r="M1252" s="168"/>
      <c r="N1252" s="169"/>
      <c r="O1252" s="169"/>
      <c r="P1252" s="169"/>
      <c r="Q1252" s="169"/>
      <c r="R1252" s="169"/>
      <c r="S1252" s="169"/>
      <c r="T1252" s="170"/>
      <c r="AT1252" s="165" t="s">
        <v>170</v>
      </c>
      <c r="AU1252" s="165" t="s">
        <v>90</v>
      </c>
      <c r="AV1252" s="13" t="s">
        <v>15</v>
      </c>
      <c r="AW1252" s="13" t="s">
        <v>33</v>
      </c>
      <c r="AX1252" s="13" t="s">
        <v>72</v>
      </c>
      <c r="AY1252" s="165" t="s">
        <v>154</v>
      </c>
    </row>
    <row r="1253" spans="2:51" s="14" customFormat="1" ht="10.2">
      <c r="B1253" s="171"/>
      <c r="D1253" s="164" t="s">
        <v>170</v>
      </c>
      <c r="E1253" s="172" t="s">
        <v>3</v>
      </c>
      <c r="F1253" s="173" t="s">
        <v>1694</v>
      </c>
      <c r="H1253" s="174">
        <v>260</v>
      </c>
      <c r="I1253" s="175"/>
      <c r="L1253" s="171"/>
      <c r="M1253" s="176"/>
      <c r="N1253" s="177"/>
      <c r="O1253" s="177"/>
      <c r="P1253" s="177"/>
      <c r="Q1253" s="177"/>
      <c r="R1253" s="177"/>
      <c r="S1253" s="177"/>
      <c r="T1253" s="178"/>
      <c r="AT1253" s="172" t="s">
        <v>170</v>
      </c>
      <c r="AU1253" s="172" t="s">
        <v>90</v>
      </c>
      <c r="AV1253" s="14" t="s">
        <v>80</v>
      </c>
      <c r="AW1253" s="14" t="s">
        <v>33</v>
      </c>
      <c r="AX1253" s="14" t="s">
        <v>72</v>
      </c>
      <c r="AY1253" s="172" t="s">
        <v>154</v>
      </c>
    </row>
    <row r="1254" spans="2:51" s="13" customFormat="1" ht="10.2">
      <c r="B1254" s="163"/>
      <c r="D1254" s="164" t="s">
        <v>170</v>
      </c>
      <c r="E1254" s="165" t="s">
        <v>3</v>
      </c>
      <c r="F1254" s="166" t="s">
        <v>1430</v>
      </c>
      <c r="H1254" s="165" t="s">
        <v>3</v>
      </c>
      <c r="I1254" s="167"/>
      <c r="L1254" s="163"/>
      <c r="M1254" s="168"/>
      <c r="N1254" s="169"/>
      <c r="O1254" s="169"/>
      <c r="P1254" s="169"/>
      <c r="Q1254" s="169"/>
      <c r="R1254" s="169"/>
      <c r="S1254" s="169"/>
      <c r="T1254" s="170"/>
      <c r="AT1254" s="165" t="s">
        <v>170</v>
      </c>
      <c r="AU1254" s="165" t="s">
        <v>90</v>
      </c>
      <c r="AV1254" s="13" t="s">
        <v>15</v>
      </c>
      <c r="AW1254" s="13" t="s">
        <v>33</v>
      </c>
      <c r="AX1254" s="13" t="s">
        <v>72</v>
      </c>
      <c r="AY1254" s="165" t="s">
        <v>154</v>
      </c>
    </row>
    <row r="1255" spans="2:51" s="14" customFormat="1" ht="10.2">
      <c r="B1255" s="171"/>
      <c r="D1255" s="164" t="s">
        <v>170</v>
      </c>
      <c r="E1255" s="172" t="s">
        <v>3</v>
      </c>
      <c r="F1255" s="173" t="s">
        <v>1695</v>
      </c>
      <c r="H1255" s="174">
        <v>255</v>
      </c>
      <c r="I1255" s="175"/>
      <c r="L1255" s="171"/>
      <c r="M1255" s="176"/>
      <c r="N1255" s="177"/>
      <c r="O1255" s="177"/>
      <c r="P1255" s="177"/>
      <c r="Q1255" s="177"/>
      <c r="R1255" s="177"/>
      <c r="S1255" s="177"/>
      <c r="T1255" s="178"/>
      <c r="AT1255" s="172" t="s">
        <v>170</v>
      </c>
      <c r="AU1255" s="172" t="s">
        <v>90</v>
      </c>
      <c r="AV1255" s="14" t="s">
        <v>80</v>
      </c>
      <c r="AW1255" s="14" t="s">
        <v>33</v>
      </c>
      <c r="AX1255" s="14" t="s">
        <v>72</v>
      </c>
      <c r="AY1255" s="172" t="s">
        <v>154</v>
      </c>
    </row>
    <row r="1256" spans="2:51" s="13" customFormat="1" ht="10.2">
      <c r="B1256" s="163"/>
      <c r="D1256" s="164" t="s">
        <v>170</v>
      </c>
      <c r="E1256" s="165" t="s">
        <v>3</v>
      </c>
      <c r="F1256" s="166" t="s">
        <v>1432</v>
      </c>
      <c r="H1256" s="165" t="s">
        <v>3</v>
      </c>
      <c r="I1256" s="167"/>
      <c r="L1256" s="163"/>
      <c r="M1256" s="168"/>
      <c r="N1256" s="169"/>
      <c r="O1256" s="169"/>
      <c r="P1256" s="169"/>
      <c r="Q1256" s="169"/>
      <c r="R1256" s="169"/>
      <c r="S1256" s="169"/>
      <c r="T1256" s="170"/>
      <c r="AT1256" s="165" t="s">
        <v>170</v>
      </c>
      <c r="AU1256" s="165" t="s">
        <v>90</v>
      </c>
      <c r="AV1256" s="13" t="s">
        <v>15</v>
      </c>
      <c r="AW1256" s="13" t="s">
        <v>33</v>
      </c>
      <c r="AX1256" s="13" t="s">
        <v>72</v>
      </c>
      <c r="AY1256" s="165" t="s">
        <v>154</v>
      </c>
    </row>
    <row r="1257" spans="2:51" s="14" customFormat="1" ht="10.2">
      <c r="B1257" s="171"/>
      <c r="D1257" s="164" t="s">
        <v>170</v>
      </c>
      <c r="E1257" s="172" t="s">
        <v>3</v>
      </c>
      <c r="F1257" s="173" t="s">
        <v>1696</v>
      </c>
      <c r="H1257" s="174">
        <v>49.638</v>
      </c>
      <c r="I1257" s="175"/>
      <c r="L1257" s="171"/>
      <c r="M1257" s="176"/>
      <c r="N1257" s="177"/>
      <c r="O1257" s="177"/>
      <c r="P1257" s="177"/>
      <c r="Q1257" s="177"/>
      <c r="R1257" s="177"/>
      <c r="S1257" s="177"/>
      <c r="T1257" s="178"/>
      <c r="AT1257" s="172" t="s">
        <v>170</v>
      </c>
      <c r="AU1257" s="172" t="s">
        <v>90</v>
      </c>
      <c r="AV1257" s="14" t="s">
        <v>80</v>
      </c>
      <c r="AW1257" s="14" t="s">
        <v>33</v>
      </c>
      <c r="AX1257" s="14" t="s">
        <v>72</v>
      </c>
      <c r="AY1257" s="172" t="s">
        <v>154</v>
      </c>
    </row>
    <row r="1258" spans="2:51" s="15" customFormat="1" ht="10.2">
      <c r="B1258" s="179"/>
      <c r="D1258" s="164" t="s">
        <v>170</v>
      </c>
      <c r="E1258" s="180" t="s">
        <v>3</v>
      </c>
      <c r="F1258" s="181" t="s">
        <v>175</v>
      </c>
      <c r="H1258" s="182">
        <v>739.638</v>
      </c>
      <c r="I1258" s="183"/>
      <c r="L1258" s="179"/>
      <c r="M1258" s="184"/>
      <c r="N1258" s="185"/>
      <c r="O1258" s="185"/>
      <c r="P1258" s="185"/>
      <c r="Q1258" s="185"/>
      <c r="R1258" s="185"/>
      <c r="S1258" s="185"/>
      <c r="T1258" s="186"/>
      <c r="AT1258" s="180" t="s">
        <v>170</v>
      </c>
      <c r="AU1258" s="180" t="s">
        <v>90</v>
      </c>
      <c r="AV1258" s="15" t="s">
        <v>93</v>
      </c>
      <c r="AW1258" s="15" t="s">
        <v>33</v>
      </c>
      <c r="AX1258" s="15" t="s">
        <v>15</v>
      </c>
      <c r="AY1258" s="180" t="s">
        <v>154</v>
      </c>
    </row>
    <row r="1259" spans="1:65" s="2" customFormat="1" ht="55.5" customHeight="1">
      <c r="A1259" s="34"/>
      <c r="B1259" s="144"/>
      <c r="C1259" s="145" t="s">
        <v>1697</v>
      </c>
      <c r="D1259" s="145" t="s">
        <v>157</v>
      </c>
      <c r="E1259" s="146" t="s">
        <v>1698</v>
      </c>
      <c r="F1259" s="147" t="s">
        <v>1699</v>
      </c>
      <c r="G1259" s="148" t="s">
        <v>160</v>
      </c>
      <c r="H1259" s="149">
        <v>114643.89</v>
      </c>
      <c r="I1259" s="150"/>
      <c r="J1259" s="151">
        <f>ROUND(I1259*H1259,2)</f>
        <v>0</v>
      </c>
      <c r="K1259" s="147" t="s">
        <v>161</v>
      </c>
      <c r="L1259" s="35"/>
      <c r="M1259" s="152" t="s">
        <v>3</v>
      </c>
      <c r="N1259" s="153" t="s">
        <v>43</v>
      </c>
      <c r="O1259" s="55"/>
      <c r="P1259" s="154">
        <f>O1259*H1259</f>
        <v>0</v>
      </c>
      <c r="Q1259" s="154">
        <v>0</v>
      </c>
      <c r="R1259" s="154">
        <f>Q1259*H1259</f>
        <v>0</v>
      </c>
      <c r="S1259" s="154">
        <v>0</v>
      </c>
      <c r="T1259" s="155">
        <f>S1259*H1259</f>
        <v>0</v>
      </c>
      <c r="U1259" s="34"/>
      <c r="V1259" s="34"/>
      <c r="W1259" s="34"/>
      <c r="X1259" s="34"/>
      <c r="Y1259" s="34"/>
      <c r="Z1259" s="34"/>
      <c r="AA1259" s="34"/>
      <c r="AB1259" s="34"/>
      <c r="AC1259" s="34"/>
      <c r="AD1259" s="34"/>
      <c r="AE1259" s="34"/>
      <c r="AR1259" s="156" t="s">
        <v>93</v>
      </c>
      <c r="AT1259" s="156" t="s">
        <v>157</v>
      </c>
      <c r="AU1259" s="156" t="s">
        <v>90</v>
      </c>
      <c r="AY1259" s="19" t="s">
        <v>154</v>
      </c>
      <c r="BE1259" s="157">
        <f>IF(N1259="základní",J1259,0)</f>
        <v>0</v>
      </c>
      <c r="BF1259" s="157">
        <f>IF(N1259="snížená",J1259,0)</f>
        <v>0</v>
      </c>
      <c r="BG1259" s="157">
        <f>IF(N1259="zákl. přenesená",J1259,0)</f>
        <v>0</v>
      </c>
      <c r="BH1259" s="157">
        <f>IF(N1259="sníž. přenesená",J1259,0)</f>
        <v>0</v>
      </c>
      <c r="BI1259" s="157">
        <f>IF(N1259="nulová",J1259,0)</f>
        <v>0</v>
      </c>
      <c r="BJ1259" s="19" t="s">
        <v>15</v>
      </c>
      <c r="BK1259" s="157">
        <f>ROUND(I1259*H1259,2)</f>
        <v>0</v>
      </c>
      <c r="BL1259" s="19" t="s">
        <v>93</v>
      </c>
      <c r="BM1259" s="156" t="s">
        <v>1700</v>
      </c>
    </row>
    <row r="1260" spans="1:47" s="2" customFormat="1" ht="10.2">
      <c r="A1260" s="34"/>
      <c r="B1260" s="35"/>
      <c r="C1260" s="34"/>
      <c r="D1260" s="158" t="s">
        <v>163</v>
      </c>
      <c r="E1260" s="34"/>
      <c r="F1260" s="159" t="s">
        <v>1701</v>
      </c>
      <c r="G1260" s="34"/>
      <c r="H1260" s="34"/>
      <c r="I1260" s="160"/>
      <c r="J1260" s="34"/>
      <c r="K1260" s="34"/>
      <c r="L1260" s="35"/>
      <c r="M1260" s="161"/>
      <c r="N1260" s="162"/>
      <c r="O1260" s="55"/>
      <c r="P1260" s="55"/>
      <c r="Q1260" s="55"/>
      <c r="R1260" s="55"/>
      <c r="S1260" s="55"/>
      <c r="T1260" s="56"/>
      <c r="U1260" s="34"/>
      <c r="V1260" s="34"/>
      <c r="W1260" s="34"/>
      <c r="X1260" s="34"/>
      <c r="Y1260" s="34"/>
      <c r="Z1260" s="34"/>
      <c r="AA1260" s="34"/>
      <c r="AB1260" s="34"/>
      <c r="AC1260" s="34"/>
      <c r="AD1260" s="34"/>
      <c r="AE1260" s="34"/>
      <c r="AT1260" s="19" t="s">
        <v>163</v>
      </c>
      <c r="AU1260" s="19" t="s">
        <v>90</v>
      </c>
    </row>
    <row r="1261" spans="2:51" s="14" customFormat="1" ht="10.2">
      <c r="B1261" s="171"/>
      <c r="D1261" s="164" t="s">
        <v>170</v>
      </c>
      <c r="E1261" s="172" t="s">
        <v>3</v>
      </c>
      <c r="F1261" s="173" t="s">
        <v>1702</v>
      </c>
      <c r="H1261" s="174">
        <v>114643.89</v>
      </c>
      <c r="I1261" s="175"/>
      <c r="L1261" s="171"/>
      <c r="M1261" s="176"/>
      <c r="N1261" s="177"/>
      <c r="O1261" s="177"/>
      <c r="P1261" s="177"/>
      <c r="Q1261" s="177"/>
      <c r="R1261" s="177"/>
      <c r="S1261" s="177"/>
      <c r="T1261" s="178"/>
      <c r="AT1261" s="172" t="s">
        <v>170</v>
      </c>
      <c r="AU1261" s="172" t="s">
        <v>90</v>
      </c>
      <c r="AV1261" s="14" t="s">
        <v>80</v>
      </c>
      <c r="AW1261" s="14" t="s">
        <v>33</v>
      </c>
      <c r="AX1261" s="14" t="s">
        <v>15</v>
      </c>
      <c r="AY1261" s="172" t="s">
        <v>154</v>
      </c>
    </row>
    <row r="1262" spans="1:65" s="2" customFormat="1" ht="44.25" customHeight="1">
      <c r="A1262" s="34"/>
      <c r="B1262" s="144"/>
      <c r="C1262" s="145" t="s">
        <v>1703</v>
      </c>
      <c r="D1262" s="145" t="s">
        <v>157</v>
      </c>
      <c r="E1262" s="146" t="s">
        <v>1704</v>
      </c>
      <c r="F1262" s="147" t="s">
        <v>1705</v>
      </c>
      <c r="G1262" s="148" t="s">
        <v>160</v>
      </c>
      <c r="H1262" s="149">
        <v>739.638</v>
      </c>
      <c r="I1262" s="150"/>
      <c r="J1262" s="151">
        <f>ROUND(I1262*H1262,2)</f>
        <v>0</v>
      </c>
      <c r="K1262" s="147" t="s">
        <v>161</v>
      </c>
      <c r="L1262" s="35"/>
      <c r="M1262" s="152" t="s">
        <v>3</v>
      </c>
      <c r="N1262" s="153" t="s">
        <v>43</v>
      </c>
      <c r="O1262" s="55"/>
      <c r="P1262" s="154">
        <f>O1262*H1262</f>
        <v>0</v>
      </c>
      <c r="Q1262" s="154">
        <v>0</v>
      </c>
      <c r="R1262" s="154">
        <f>Q1262*H1262</f>
        <v>0</v>
      </c>
      <c r="S1262" s="154">
        <v>0</v>
      </c>
      <c r="T1262" s="155">
        <f>S1262*H1262</f>
        <v>0</v>
      </c>
      <c r="U1262" s="34"/>
      <c r="V1262" s="34"/>
      <c r="W1262" s="34"/>
      <c r="X1262" s="34"/>
      <c r="Y1262" s="34"/>
      <c r="Z1262" s="34"/>
      <c r="AA1262" s="34"/>
      <c r="AB1262" s="34"/>
      <c r="AC1262" s="34"/>
      <c r="AD1262" s="34"/>
      <c r="AE1262" s="34"/>
      <c r="AR1262" s="156" t="s">
        <v>93</v>
      </c>
      <c r="AT1262" s="156" t="s">
        <v>157</v>
      </c>
      <c r="AU1262" s="156" t="s">
        <v>90</v>
      </c>
      <c r="AY1262" s="19" t="s">
        <v>154</v>
      </c>
      <c r="BE1262" s="157">
        <f>IF(N1262="základní",J1262,0)</f>
        <v>0</v>
      </c>
      <c r="BF1262" s="157">
        <f>IF(N1262="snížená",J1262,0)</f>
        <v>0</v>
      </c>
      <c r="BG1262" s="157">
        <f>IF(N1262="zákl. přenesená",J1262,0)</f>
        <v>0</v>
      </c>
      <c r="BH1262" s="157">
        <f>IF(N1262="sníž. přenesená",J1262,0)</f>
        <v>0</v>
      </c>
      <c r="BI1262" s="157">
        <f>IF(N1262="nulová",J1262,0)</f>
        <v>0</v>
      </c>
      <c r="BJ1262" s="19" t="s">
        <v>15</v>
      </c>
      <c r="BK1262" s="157">
        <f>ROUND(I1262*H1262,2)</f>
        <v>0</v>
      </c>
      <c r="BL1262" s="19" t="s">
        <v>93</v>
      </c>
      <c r="BM1262" s="156" t="s">
        <v>1706</v>
      </c>
    </row>
    <row r="1263" spans="1:47" s="2" customFormat="1" ht="10.2">
      <c r="A1263" s="34"/>
      <c r="B1263" s="35"/>
      <c r="C1263" s="34"/>
      <c r="D1263" s="158" t="s">
        <v>163</v>
      </c>
      <c r="E1263" s="34"/>
      <c r="F1263" s="159" t="s">
        <v>1707</v>
      </c>
      <c r="G1263" s="34"/>
      <c r="H1263" s="34"/>
      <c r="I1263" s="160"/>
      <c r="J1263" s="34"/>
      <c r="K1263" s="34"/>
      <c r="L1263" s="35"/>
      <c r="M1263" s="161"/>
      <c r="N1263" s="162"/>
      <c r="O1263" s="55"/>
      <c r="P1263" s="55"/>
      <c r="Q1263" s="55"/>
      <c r="R1263" s="55"/>
      <c r="S1263" s="55"/>
      <c r="T1263" s="56"/>
      <c r="U1263" s="34"/>
      <c r="V1263" s="34"/>
      <c r="W1263" s="34"/>
      <c r="X1263" s="34"/>
      <c r="Y1263" s="34"/>
      <c r="Z1263" s="34"/>
      <c r="AA1263" s="34"/>
      <c r="AB1263" s="34"/>
      <c r="AC1263" s="34"/>
      <c r="AD1263" s="34"/>
      <c r="AE1263" s="34"/>
      <c r="AT1263" s="19" t="s">
        <v>163</v>
      </c>
      <c r="AU1263" s="19" t="s">
        <v>90</v>
      </c>
    </row>
    <row r="1264" spans="1:65" s="2" customFormat="1" ht="24.15" customHeight="1">
      <c r="A1264" s="34"/>
      <c r="B1264" s="144"/>
      <c r="C1264" s="145" t="s">
        <v>1708</v>
      </c>
      <c r="D1264" s="145" t="s">
        <v>157</v>
      </c>
      <c r="E1264" s="146" t="s">
        <v>1709</v>
      </c>
      <c r="F1264" s="147" t="s">
        <v>1710</v>
      </c>
      <c r="G1264" s="148" t="s">
        <v>160</v>
      </c>
      <c r="H1264" s="149">
        <v>739.638</v>
      </c>
      <c r="I1264" s="150"/>
      <c r="J1264" s="151">
        <f>ROUND(I1264*H1264,2)</f>
        <v>0</v>
      </c>
      <c r="K1264" s="147" t="s">
        <v>161</v>
      </c>
      <c r="L1264" s="35"/>
      <c r="M1264" s="152" t="s">
        <v>3</v>
      </c>
      <c r="N1264" s="153" t="s">
        <v>43</v>
      </c>
      <c r="O1264" s="55"/>
      <c r="P1264" s="154">
        <f>O1264*H1264</f>
        <v>0</v>
      </c>
      <c r="Q1264" s="154">
        <v>0</v>
      </c>
      <c r="R1264" s="154">
        <f>Q1264*H1264</f>
        <v>0</v>
      </c>
      <c r="S1264" s="154">
        <v>0</v>
      </c>
      <c r="T1264" s="155">
        <f>S1264*H1264</f>
        <v>0</v>
      </c>
      <c r="U1264" s="34"/>
      <c r="V1264" s="34"/>
      <c r="W1264" s="34"/>
      <c r="X1264" s="34"/>
      <c r="Y1264" s="34"/>
      <c r="Z1264" s="34"/>
      <c r="AA1264" s="34"/>
      <c r="AB1264" s="34"/>
      <c r="AC1264" s="34"/>
      <c r="AD1264" s="34"/>
      <c r="AE1264" s="34"/>
      <c r="AR1264" s="156" t="s">
        <v>93</v>
      </c>
      <c r="AT1264" s="156" t="s">
        <v>157</v>
      </c>
      <c r="AU1264" s="156" t="s">
        <v>90</v>
      </c>
      <c r="AY1264" s="19" t="s">
        <v>154</v>
      </c>
      <c r="BE1264" s="157">
        <f>IF(N1264="základní",J1264,0)</f>
        <v>0</v>
      </c>
      <c r="BF1264" s="157">
        <f>IF(N1264="snížená",J1264,0)</f>
        <v>0</v>
      </c>
      <c r="BG1264" s="157">
        <f>IF(N1264="zákl. přenesená",J1264,0)</f>
        <v>0</v>
      </c>
      <c r="BH1264" s="157">
        <f>IF(N1264="sníž. přenesená",J1264,0)</f>
        <v>0</v>
      </c>
      <c r="BI1264" s="157">
        <f>IF(N1264="nulová",J1264,0)</f>
        <v>0</v>
      </c>
      <c r="BJ1264" s="19" t="s">
        <v>15</v>
      </c>
      <c r="BK1264" s="157">
        <f>ROUND(I1264*H1264,2)</f>
        <v>0</v>
      </c>
      <c r="BL1264" s="19" t="s">
        <v>93</v>
      </c>
      <c r="BM1264" s="156" t="s">
        <v>1711</v>
      </c>
    </row>
    <row r="1265" spans="1:47" s="2" customFormat="1" ht="10.2">
      <c r="A1265" s="34"/>
      <c r="B1265" s="35"/>
      <c r="C1265" s="34"/>
      <c r="D1265" s="158" t="s">
        <v>163</v>
      </c>
      <c r="E1265" s="34"/>
      <c r="F1265" s="159" t="s">
        <v>1712</v>
      </c>
      <c r="G1265" s="34"/>
      <c r="H1265" s="34"/>
      <c r="I1265" s="160"/>
      <c r="J1265" s="34"/>
      <c r="K1265" s="34"/>
      <c r="L1265" s="35"/>
      <c r="M1265" s="161"/>
      <c r="N1265" s="162"/>
      <c r="O1265" s="55"/>
      <c r="P1265" s="55"/>
      <c r="Q1265" s="55"/>
      <c r="R1265" s="55"/>
      <c r="S1265" s="55"/>
      <c r="T1265" s="56"/>
      <c r="U1265" s="34"/>
      <c r="V1265" s="34"/>
      <c r="W1265" s="34"/>
      <c r="X1265" s="34"/>
      <c r="Y1265" s="34"/>
      <c r="Z1265" s="34"/>
      <c r="AA1265" s="34"/>
      <c r="AB1265" s="34"/>
      <c r="AC1265" s="34"/>
      <c r="AD1265" s="34"/>
      <c r="AE1265" s="34"/>
      <c r="AT1265" s="19" t="s">
        <v>163</v>
      </c>
      <c r="AU1265" s="19" t="s">
        <v>90</v>
      </c>
    </row>
    <row r="1266" spans="1:65" s="2" customFormat="1" ht="24.15" customHeight="1">
      <c r="A1266" s="34"/>
      <c r="B1266" s="144"/>
      <c r="C1266" s="145" t="s">
        <v>1713</v>
      </c>
      <c r="D1266" s="145" t="s">
        <v>157</v>
      </c>
      <c r="E1266" s="146" t="s">
        <v>1714</v>
      </c>
      <c r="F1266" s="147" t="s">
        <v>1715</v>
      </c>
      <c r="G1266" s="148" t="s">
        <v>160</v>
      </c>
      <c r="H1266" s="149">
        <v>114643.89</v>
      </c>
      <c r="I1266" s="150"/>
      <c r="J1266" s="151">
        <f>ROUND(I1266*H1266,2)</f>
        <v>0</v>
      </c>
      <c r="K1266" s="147" t="s">
        <v>161</v>
      </c>
      <c r="L1266" s="35"/>
      <c r="M1266" s="152" t="s">
        <v>3</v>
      </c>
      <c r="N1266" s="153" t="s">
        <v>43</v>
      </c>
      <c r="O1266" s="55"/>
      <c r="P1266" s="154">
        <f>O1266*H1266</f>
        <v>0</v>
      </c>
      <c r="Q1266" s="154">
        <v>0</v>
      </c>
      <c r="R1266" s="154">
        <f>Q1266*H1266</f>
        <v>0</v>
      </c>
      <c r="S1266" s="154">
        <v>0</v>
      </c>
      <c r="T1266" s="155">
        <f>S1266*H1266</f>
        <v>0</v>
      </c>
      <c r="U1266" s="34"/>
      <c r="V1266" s="34"/>
      <c r="W1266" s="34"/>
      <c r="X1266" s="34"/>
      <c r="Y1266" s="34"/>
      <c r="Z1266" s="34"/>
      <c r="AA1266" s="34"/>
      <c r="AB1266" s="34"/>
      <c r="AC1266" s="34"/>
      <c r="AD1266" s="34"/>
      <c r="AE1266" s="34"/>
      <c r="AR1266" s="156" t="s">
        <v>93</v>
      </c>
      <c r="AT1266" s="156" t="s">
        <v>157</v>
      </c>
      <c r="AU1266" s="156" t="s">
        <v>90</v>
      </c>
      <c r="AY1266" s="19" t="s">
        <v>154</v>
      </c>
      <c r="BE1266" s="157">
        <f>IF(N1266="základní",J1266,0)</f>
        <v>0</v>
      </c>
      <c r="BF1266" s="157">
        <f>IF(N1266="snížená",J1266,0)</f>
        <v>0</v>
      </c>
      <c r="BG1266" s="157">
        <f>IF(N1266="zákl. přenesená",J1266,0)</f>
        <v>0</v>
      </c>
      <c r="BH1266" s="157">
        <f>IF(N1266="sníž. přenesená",J1266,0)</f>
        <v>0</v>
      </c>
      <c r="BI1266" s="157">
        <f>IF(N1266="nulová",J1266,0)</f>
        <v>0</v>
      </c>
      <c r="BJ1266" s="19" t="s">
        <v>15</v>
      </c>
      <c r="BK1266" s="157">
        <f>ROUND(I1266*H1266,2)</f>
        <v>0</v>
      </c>
      <c r="BL1266" s="19" t="s">
        <v>93</v>
      </c>
      <c r="BM1266" s="156" t="s">
        <v>1716</v>
      </c>
    </row>
    <row r="1267" spans="1:47" s="2" customFormat="1" ht="10.2">
      <c r="A1267" s="34"/>
      <c r="B1267" s="35"/>
      <c r="C1267" s="34"/>
      <c r="D1267" s="158" t="s">
        <v>163</v>
      </c>
      <c r="E1267" s="34"/>
      <c r="F1267" s="159" t="s">
        <v>1717</v>
      </c>
      <c r="G1267" s="34"/>
      <c r="H1267" s="34"/>
      <c r="I1267" s="160"/>
      <c r="J1267" s="34"/>
      <c r="K1267" s="34"/>
      <c r="L1267" s="35"/>
      <c r="M1267" s="161"/>
      <c r="N1267" s="162"/>
      <c r="O1267" s="55"/>
      <c r="P1267" s="55"/>
      <c r="Q1267" s="55"/>
      <c r="R1267" s="55"/>
      <c r="S1267" s="55"/>
      <c r="T1267" s="56"/>
      <c r="U1267" s="34"/>
      <c r="V1267" s="34"/>
      <c r="W1267" s="34"/>
      <c r="X1267" s="34"/>
      <c r="Y1267" s="34"/>
      <c r="Z1267" s="34"/>
      <c r="AA1267" s="34"/>
      <c r="AB1267" s="34"/>
      <c r="AC1267" s="34"/>
      <c r="AD1267" s="34"/>
      <c r="AE1267" s="34"/>
      <c r="AT1267" s="19" t="s">
        <v>163</v>
      </c>
      <c r="AU1267" s="19" t="s">
        <v>90</v>
      </c>
    </row>
    <row r="1268" spans="1:65" s="2" customFormat="1" ht="24.15" customHeight="1">
      <c r="A1268" s="34"/>
      <c r="B1268" s="144"/>
      <c r="C1268" s="145" t="s">
        <v>1718</v>
      </c>
      <c r="D1268" s="145" t="s">
        <v>157</v>
      </c>
      <c r="E1268" s="146" t="s">
        <v>1719</v>
      </c>
      <c r="F1268" s="147" t="s">
        <v>1720</v>
      </c>
      <c r="G1268" s="148" t="s">
        <v>160</v>
      </c>
      <c r="H1268" s="149">
        <v>739.638</v>
      </c>
      <c r="I1268" s="150"/>
      <c r="J1268" s="151">
        <f>ROUND(I1268*H1268,2)</f>
        <v>0</v>
      </c>
      <c r="K1268" s="147" t="s">
        <v>161</v>
      </c>
      <c r="L1268" s="35"/>
      <c r="M1268" s="152" t="s">
        <v>3</v>
      </c>
      <c r="N1268" s="153" t="s">
        <v>43</v>
      </c>
      <c r="O1268" s="55"/>
      <c r="P1268" s="154">
        <f>O1268*H1268</f>
        <v>0</v>
      </c>
      <c r="Q1268" s="154">
        <v>0</v>
      </c>
      <c r="R1268" s="154">
        <f>Q1268*H1268</f>
        <v>0</v>
      </c>
      <c r="S1268" s="154">
        <v>0</v>
      </c>
      <c r="T1268" s="155">
        <f>S1268*H1268</f>
        <v>0</v>
      </c>
      <c r="U1268" s="34"/>
      <c r="V1268" s="34"/>
      <c r="W1268" s="34"/>
      <c r="X1268" s="34"/>
      <c r="Y1268" s="34"/>
      <c r="Z1268" s="34"/>
      <c r="AA1268" s="34"/>
      <c r="AB1268" s="34"/>
      <c r="AC1268" s="34"/>
      <c r="AD1268" s="34"/>
      <c r="AE1268" s="34"/>
      <c r="AR1268" s="156" t="s">
        <v>93</v>
      </c>
      <c r="AT1268" s="156" t="s">
        <v>157</v>
      </c>
      <c r="AU1268" s="156" t="s">
        <v>90</v>
      </c>
      <c r="AY1268" s="19" t="s">
        <v>154</v>
      </c>
      <c r="BE1268" s="157">
        <f>IF(N1268="základní",J1268,0)</f>
        <v>0</v>
      </c>
      <c r="BF1268" s="157">
        <f>IF(N1268="snížená",J1268,0)</f>
        <v>0</v>
      </c>
      <c r="BG1268" s="157">
        <f>IF(N1268="zákl. přenesená",J1268,0)</f>
        <v>0</v>
      </c>
      <c r="BH1268" s="157">
        <f>IF(N1268="sníž. přenesená",J1268,0)</f>
        <v>0</v>
      </c>
      <c r="BI1268" s="157">
        <f>IF(N1268="nulová",J1268,0)</f>
        <v>0</v>
      </c>
      <c r="BJ1268" s="19" t="s">
        <v>15</v>
      </c>
      <c r="BK1268" s="157">
        <f>ROUND(I1268*H1268,2)</f>
        <v>0</v>
      </c>
      <c r="BL1268" s="19" t="s">
        <v>93</v>
      </c>
      <c r="BM1268" s="156" t="s">
        <v>1721</v>
      </c>
    </row>
    <row r="1269" spans="1:47" s="2" customFormat="1" ht="10.2">
      <c r="A1269" s="34"/>
      <c r="B1269" s="35"/>
      <c r="C1269" s="34"/>
      <c r="D1269" s="158" t="s">
        <v>163</v>
      </c>
      <c r="E1269" s="34"/>
      <c r="F1269" s="159" t="s">
        <v>1722</v>
      </c>
      <c r="G1269" s="34"/>
      <c r="H1269" s="34"/>
      <c r="I1269" s="160"/>
      <c r="J1269" s="34"/>
      <c r="K1269" s="34"/>
      <c r="L1269" s="35"/>
      <c r="M1269" s="161"/>
      <c r="N1269" s="162"/>
      <c r="O1269" s="55"/>
      <c r="P1269" s="55"/>
      <c r="Q1269" s="55"/>
      <c r="R1269" s="55"/>
      <c r="S1269" s="55"/>
      <c r="T1269" s="56"/>
      <c r="U1269" s="34"/>
      <c r="V1269" s="34"/>
      <c r="W1269" s="34"/>
      <c r="X1269" s="34"/>
      <c r="Y1269" s="34"/>
      <c r="Z1269" s="34"/>
      <c r="AA1269" s="34"/>
      <c r="AB1269" s="34"/>
      <c r="AC1269" s="34"/>
      <c r="AD1269" s="34"/>
      <c r="AE1269" s="34"/>
      <c r="AT1269" s="19" t="s">
        <v>163</v>
      </c>
      <c r="AU1269" s="19" t="s">
        <v>90</v>
      </c>
    </row>
    <row r="1270" spans="2:63" s="12" customFormat="1" ht="20.85" customHeight="1">
      <c r="B1270" s="131"/>
      <c r="D1270" s="132" t="s">
        <v>71</v>
      </c>
      <c r="E1270" s="142" t="s">
        <v>902</v>
      </c>
      <c r="F1270" s="142" t="s">
        <v>1723</v>
      </c>
      <c r="I1270" s="134"/>
      <c r="J1270" s="143">
        <f>BK1270</f>
        <v>0</v>
      </c>
      <c r="L1270" s="131"/>
      <c r="M1270" s="136"/>
      <c r="N1270" s="137"/>
      <c r="O1270" s="137"/>
      <c r="P1270" s="138">
        <f>SUM(P1271:P1298)</f>
        <v>0</v>
      </c>
      <c r="Q1270" s="137"/>
      <c r="R1270" s="138">
        <f>SUM(R1271:R1298)</f>
        <v>0.04136</v>
      </c>
      <c r="S1270" s="137"/>
      <c r="T1270" s="139">
        <f>SUM(T1271:T1298)</f>
        <v>0</v>
      </c>
      <c r="AR1270" s="132" t="s">
        <v>15</v>
      </c>
      <c r="AT1270" s="140" t="s">
        <v>71</v>
      </c>
      <c r="AU1270" s="140" t="s">
        <v>80</v>
      </c>
      <c r="AY1270" s="132" t="s">
        <v>154</v>
      </c>
      <c r="BK1270" s="141">
        <f>SUM(BK1271:BK1298)</f>
        <v>0</v>
      </c>
    </row>
    <row r="1271" spans="1:65" s="2" customFormat="1" ht="37.8" customHeight="1">
      <c r="A1271" s="34"/>
      <c r="B1271" s="144"/>
      <c r="C1271" s="145" t="s">
        <v>1724</v>
      </c>
      <c r="D1271" s="145" t="s">
        <v>157</v>
      </c>
      <c r="E1271" s="146" t="s">
        <v>1725</v>
      </c>
      <c r="F1271" s="147" t="s">
        <v>1726</v>
      </c>
      <c r="G1271" s="148" t="s">
        <v>160</v>
      </c>
      <c r="H1271" s="149">
        <v>1034</v>
      </c>
      <c r="I1271" s="150"/>
      <c r="J1271" s="151">
        <f>ROUND(I1271*H1271,2)</f>
        <v>0</v>
      </c>
      <c r="K1271" s="147" t="s">
        <v>161</v>
      </c>
      <c r="L1271" s="35"/>
      <c r="M1271" s="152" t="s">
        <v>3</v>
      </c>
      <c r="N1271" s="153" t="s">
        <v>43</v>
      </c>
      <c r="O1271" s="55"/>
      <c r="P1271" s="154">
        <f>O1271*H1271</f>
        <v>0</v>
      </c>
      <c r="Q1271" s="154">
        <v>4E-05</v>
      </c>
      <c r="R1271" s="154">
        <f>Q1271*H1271</f>
        <v>0.04136</v>
      </c>
      <c r="S1271" s="154">
        <v>0</v>
      </c>
      <c r="T1271" s="155">
        <f>S1271*H1271</f>
        <v>0</v>
      </c>
      <c r="U1271" s="34"/>
      <c r="V1271" s="34"/>
      <c r="W1271" s="34"/>
      <c r="X1271" s="34"/>
      <c r="Y1271" s="34"/>
      <c r="Z1271" s="34"/>
      <c r="AA1271" s="34"/>
      <c r="AB1271" s="34"/>
      <c r="AC1271" s="34"/>
      <c r="AD1271" s="34"/>
      <c r="AE1271" s="34"/>
      <c r="AR1271" s="156" t="s">
        <v>93</v>
      </c>
      <c r="AT1271" s="156" t="s">
        <v>157</v>
      </c>
      <c r="AU1271" s="156" t="s">
        <v>90</v>
      </c>
      <c r="AY1271" s="19" t="s">
        <v>154</v>
      </c>
      <c r="BE1271" s="157">
        <f>IF(N1271="základní",J1271,0)</f>
        <v>0</v>
      </c>
      <c r="BF1271" s="157">
        <f>IF(N1271="snížená",J1271,0)</f>
        <v>0</v>
      </c>
      <c r="BG1271" s="157">
        <f>IF(N1271="zákl. přenesená",J1271,0)</f>
        <v>0</v>
      </c>
      <c r="BH1271" s="157">
        <f>IF(N1271="sníž. přenesená",J1271,0)</f>
        <v>0</v>
      </c>
      <c r="BI1271" s="157">
        <f>IF(N1271="nulová",J1271,0)</f>
        <v>0</v>
      </c>
      <c r="BJ1271" s="19" t="s">
        <v>15</v>
      </c>
      <c r="BK1271" s="157">
        <f>ROUND(I1271*H1271,2)</f>
        <v>0</v>
      </c>
      <c r="BL1271" s="19" t="s">
        <v>93</v>
      </c>
      <c r="BM1271" s="156" t="s">
        <v>1727</v>
      </c>
    </row>
    <row r="1272" spans="1:47" s="2" customFormat="1" ht="10.2">
      <c r="A1272" s="34"/>
      <c r="B1272" s="35"/>
      <c r="C1272" s="34"/>
      <c r="D1272" s="158" t="s">
        <v>163</v>
      </c>
      <c r="E1272" s="34"/>
      <c r="F1272" s="159" t="s">
        <v>1728</v>
      </c>
      <c r="G1272" s="34"/>
      <c r="H1272" s="34"/>
      <c r="I1272" s="160"/>
      <c r="J1272" s="34"/>
      <c r="K1272" s="34"/>
      <c r="L1272" s="35"/>
      <c r="M1272" s="161"/>
      <c r="N1272" s="162"/>
      <c r="O1272" s="55"/>
      <c r="P1272" s="55"/>
      <c r="Q1272" s="55"/>
      <c r="R1272" s="55"/>
      <c r="S1272" s="55"/>
      <c r="T1272" s="56"/>
      <c r="U1272" s="34"/>
      <c r="V1272" s="34"/>
      <c r="W1272" s="34"/>
      <c r="X1272" s="34"/>
      <c r="Y1272" s="34"/>
      <c r="Z1272" s="34"/>
      <c r="AA1272" s="34"/>
      <c r="AB1272" s="34"/>
      <c r="AC1272" s="34"/>
      <c r="AD1272" s="34"/>
      <c r="AE1272" s="34"/>
      <c r="AT1272" s="19" t="s">
        <v>163</v>
      </c>
      <c r="AU1272" s="19" t="s">
        <v>90</v>
      </c>
    </row>
    <row r="1273" spans="2:51" s="13" customFormat="1" ht="10.2">
      <c r="B1273" s="163"/>
      <c r="D1273" s="164" t="s">
        <v>170</v>
      </c>
      <c r="E1273" s="165" t="s">
        <v>3</v>
      </c>
      <c r="F1273" s="166" t="s">
        <v>209</v>
      </c>
      <c r="H1273" s="165" t="s">
        <v>3</v>
      </c>
      <c r="I1273" s="167"/>
      <c r="L1273" s="163"/>
      <c r="M1273" s="168"/>
      <c r="N1273" s="169"/>
      <c r="O1273" s="169"/>
      <c r="P1273" s="169"/>
      <c r="Q1273" s="169"/>
      <c r="R1273" s="169"/>
      <c r="S1273" s="169"/>
      <c r="T1273" s="170"/>
      <c r="AT1273" s="165" t="s">
        <v>170</v>
      </c>
      <c r="AU1273" s="165" t="s">
        <v>90</v>
      </c>
      <c r="AV1273" s="13" t="s">
        <v>15</v>
      </c>
      <c r="AW1273" s="13" t="s">
        <v>33</v>
      </c>
      <c r="AX1273" s="13" t="s">
        <v>72</v>
      </c>
      <c r="AY1273" s="165" t="s">
        <v>154</v>
      </c>
    </row>
    <row r="1274" spans="2:51" s="14" customFormat="1" ht="10.2">
      <c r="B1274" s="171"/>
      <c r="D1274" s="164" t="s">
        <v>170</v>
      </c>
      <c r="E1274" s="172" t="s">
        <v>3</v>
      </c>
      <c r="F1274" s="173" t="s">
        <v>1729</v>
      </c>
      <c r="H1274" s="174">
        <v>411</v>
      </c>
      <c r="I1274" s="175"/>
      <c r="L1274" s="171"/>
      <c r="M1274" s="176"/>
      <c r="N1274" s="177"/>
      <c r="O1274" s="177"/>
      <c r="P1274" s="177"/>
      <c r="Q1274" s="177"/>
      <c r="R1274" s="177"/>
      <c r="S1274" s="177"/>
      <c r="T1274" s="178"/>
      <c r="AT1274" s="172" t="s">
        <v>170</v>
      </c>
      <c r="AU1274" s="172" t="s">
        <v>90</v>
      </c>
      <c r="AV1274" s="14" t="s">
        <v>80</v>
      </c>
      <c r="AW1274" s="14" t="s">
        <v>33</v>
      </c>
      <c r="AX1274" s="14" t="s">
        <v>72</v>
      </c>
      <c r="AY1274" s="172" t="s">
        <v>154</v>
      </c>
    </row>
    <row r="1275" spans="2:51" s="13" customFormat="1" ht="10.2">
      <c r="B1275" s="163"/>
      <c r="D1275" s="164" t="s">
        <v>170</v>
      </c>
      <c r="E1275" s="165" t="s">
        <v>3</v>
      </c>
      <c r="F1275" s="166" t="s">
        <v>216</v>
      </c>
      <c r="H1275" s="165" t="s">
        <v>3</v>
      </c>
      <c r="I1275" s="167"/>
      <c r="L1275" s="163"/>
      <c r="M1275" s="168"/>
      <c r="N1275" s="169"/>
      <c r="O1275" s="169"/>
      <c r="P1275" s="169"/>
      <c r="Q1275" s="169"/>
      <c r="R1275" s="169"/>
      <c r="S1275" s="169"/>
      <c r="T1275" s="170"/>
      <c r="AT1275" s="165" t="s">
        <v>170</v>
      </c>
      <c r="AU1275" s="165" t="s">
        <v>90</v>
      </c>
      <c r="AV1275" s="13" t="s">
        <v>15</v>
      </c>
      <c r="AW1275" s="13" t="s">
        <v>33</v>
      </c>
      <c r="AX1275" s="13" t="s">
        <v>72</v>
      </c>
      <c r="AY1275" s="165" t="s">
        <v>154</v>
      </c>
    </row>
    <row r="1276" spans="2:51" s="14" customFormat="1" ht="10.2">
      <c r="B1276" s="171"/>
      <c r="D1276" s="164" t="s">
        <v>170</v>
      </c>
      <c r="E1276" s="172" t="s">
        <v>3</v>
      </c>
      <c r="F1276" s="173" t="s">
        <v>1730</v>
      </c>
      <c r="H1276" s="174">
        <v>623</v>
      </c>
      <c r="I1276" s="175"/>
      <c r="L1276" s="171"/>
      <c r="M1276" s="176"/>
      <c r="N1276" s="177"/>
      <c r="O1276" s="177"/>
      <c r="P1276" s="177"/>
      <c r="Q1276" s="177"/>
      <c r="R1276" s="177"/>
      <c r="S1276" s="177"/>
      <c r="T1276" s="178"/>
      <c r="AT1276" s="172" t="s">
        <v>170</v>
      </c>
      <c r="AU1276" s="172" t="s">
        <v>90</v>
      </c>
      <c r="AV1276" s="14" t="s">
        <v>80</v>
      </c>
      <c r="AW1276" s="14" t="s">
        <v>33</v>
      </c>
      <c r="AX1276" s="14" t="s">
        <v>72</v>
      </c>
      <c r="AY1276" s="172" t="s">
        <v>154</v>
      </c>
    </row>
    <row r="1277" spans="2:51" s="15" customFormat="1" ht="10.2">
      <c r="B1277" s="179"/>
      <c r="D1277" s="164" t="s">
        <v>170</v>
      </c>
      <c r="E1277" s="180" t="s">
        <v>3</v>
      </c>
      <c r="F1277" s="181" t="s">
        <v>175</v>
      </c>
      <c r="H1277" s="182">
        <v>1034</v>
      </c>
      <c r="I1277" s="183"/>
      <c r="L1277" s="179"/>
      <c r="M1277" s="184"/>
      <c r="N1277" s="185"/>
      <c r="O1277" s="185"/>
      <c r="P1277" s="185"/>
      <c r="Q1277" s="185"/>
      <c r="R1277" s="185"/>
      <c r="S1277" s="185"/>
      <c r="T1277" s="186"/>
      <c r="AT1277" s="180" t="s">
        <v>170</v>
      </c>
      <c r="AU1277" s="180" t="s">
        <v>90</v>
      </c>
      <c r="AV1277" s="15" t="s">
        <v>93</v>
      </c>
      <c r="AW1277" s="15" t="s">
        <v>33</v>
      </c>
      <c r="AX1277" s="15" t="s">
        <v>15</v>
      </c>
      <c r="AY1277" s="180" t="s">
        <v>154</v>
      </c>
    </row>
    <row r="1278" spans="1:65" s="2" customFormat="1" ht="90" customHeight="1">
      <c r="A1278" s="34"/>
      <c r="B1278" s="144"/>
      <c r="C1278" s="145" t="s">
        <v>1731</v>
      </c>
      <c r="D1278" s="145" t="s">
        <v>157</v>
      </c>
      <c r="E1278" s="146" t="s">
        <v>1732</v>
      </c>
      <c r="F1278" s="147" t="s">
        <v>1733</v>
      </c>
      <c r="G1278" s="148" t="s">
        <v>183</v>
      </c>
      <c r="H1278" s="149">
        <v>48.9</v>
      </c>
      <c r="I1278" s="150"/>
      <c r="J1278" s="151">
        <f aca="true" t="shared" si="20" ref="J1278:J1298">ROUND(I1278*H1278,2)</f>
        <v>0</v>
      </c>
      <c r="K1278" s="147" t="s">
        <v>3</v>
      </c>
      <c r="L1278" s="35"/>
      <c r="M1278" s="152" t="s">
        <v>3</v>
      </c>
      <c r="N1278" s="153" t="s">
        <v>43</v>
      </c>
      <c r="O1278" s="55"/>
      <c r="P1278" s="154">
        <f aca="true" t="shared" si="21" ref="P1278:P1298">O1278*H1278</f>
        <v>0</v>
      </c>
      <c r="Q1278" s="154">
        <v>0</v>
      </c>
      <c r="R1278" s="154">
        <f aca="true" t="shared" si="22" ref="R1278:R1298">Q1278*H1278</f>
        <v>0</v>
      </c>
      <c r="S1278" s="154">
        <v>0</v>
      </c>
      <c r="T1278" s="155">
        <f aca="true" t="shared" si="23" ref="T1278:T1298">S1278*H1278</f>
        <v>0</v>
      </c>
      <c r="U1278" s="34"/>
      <c r="V1278" s="34"/>
      <c r="W1278" s="34"/>
      <c r="X1278" s="34"/>
      <c r="Y1278" s="34"/>
      <c r="Z1278" s="34"/>
      <c r="AA1278" s="34"/>
      <c r="AB1278" s="34"/>
      <c r="AC1278" s="34"/>
      <c r="AD1278" s="34"/>
      <c r="AE1278" s="34"/>
      <c r="AR1278" s="156" t="s">
        <v>180</v>
      </c>
      <c r="AT1278" s="156" t="s">
        <v>157</v>
      </c>
      <c r="AU1278" s="156" t="s">
        <v>90</v>
      </c>
      <c r="AY1278" s="19" t="s">
        <v>154</v>
      </c>
      <c r="BE1278" s="157">
        <f aca="true" t="shared" si="24" ref="BE1278:BE1298">IF(N1278="základní",J1278,0)</f>
        <v>0</v>
      </c>
      <c r="BF1278" s="157">
        <f aca="true" t="shared" si="25" ref="BF1278:BF1298">IF(N1278="snížená",J1278,0)</f>
        <v>0</v>
      </c>
      <c r="BG1278" s="157">
        <f aca="true" t="shared" si="26" ref="BG1278:BG1298">IF(N1278="zákl. přenesená",J1278,0)</f>
        <v>0</v>
      </c>
      <c r="BH1278" s="157">
        <f aca="true" t="shared" si="27" ref="BH1278:BH1298">IF(N1278="sníž. přenesená",J1278,0)</f>
        <v>0</v>
      </c>
      <c r="BI1278" s="157">
        <f aca="true" t="shared" si="28" ref="BI1278:BI1298">IF(N1278="nulová",J1278,0)</f>
        <v>0</v>
      </c>
      <c r="BJ1278" s="19" t="s">
        <v>15</v>
      </c>
      <c r="BK1278" s="157">
        <f aca="true" t="shared" si="29" ref="BK1278:BK1298">ROUND(I1278*H1278,2)</f>
        <v>0</v>
      </c>
      <c r="BL1278" s="19" t="s">
        <v>180</v>
      </c>
      <c r="BM1278" s="156" t="s">
        <v>1734</v>
      </c>
    </row>
    <row r="1279" spans="1:65" s="2" customFormat="1" ht="89.25" customHeight="1">
      <c r="A1279" s="34"/>
      <c r="B1279" s="144"/>
      <c r="C1279" s="145" t="s">
        <v>1735</v>
      </c>
      <c r="D1279" s="145" t="s">
        <v>157</v>
      </c>
      <c r="E1279" s="146" t="s">
        <v>1736</v>
      </c>
      <c r="F1279" s="147" t="s">
        <v>1737</v>
      </c>
      <c r="G1279" s="148" t="s">
        <v>183</v>
      </c>
      <c r="H1279" s="149">
        <v>48.9</v>
      </c>
      <c r="I1279" s="150"/>
      <c r="J1279" s="151">
        <f t="shared" si="20"/>
        <v>0</v>
      </c>
      <c r="K1279" s="147" t="s">
        <v>3</v>
      </c>
      <c r="L1279" s="35"/>
      <c r="M1279" s="152" t="s">
        <v>3</v>
      </c>
      <c r="N1279" s="153" t="s">
        <v>43</v>
      </c>
      <c r="O1279" s="55"/>
      <c r="P1279" s="154">
        <f t="shared" si="21"/>
        <v>0</v>
      </c>
      <c r="Q1279" s="154">
        <v>0</v>
      </c>
      <c r="R1279" s="154">
        <f t="shared" si="22"/>
        <v>0</v>
      </c>
      <c r="S1279" s="154">
        <v>0</v>
      </c>
      <c r="T1279" s="155">
        <f t="shared" si="23"/>
        <v>0</v>
      </c>
      <c r="U1279" s="34"/>
      <c r="V1279" s="34"/>
      <c r="W1279" s="34"/>
      <c r="X1279" s="34"/>
      <c r="Y1279" s="34"/>
      <c r="Z1279" s="34"/>
      <c r="AA1279" s="34"/>
      <c r="AB1279" s="34"/>
      <c r="AC1279" s="34"/>
      <c r="AD1279" s="34"/>
      <c r="AE1279" s="34"/>
      <c r="AR1279" s="156" t="s">
        <v>180</v>
      </c>
      <c r="AT1279" s="156" t="s">
        <v>157</v>
      </c>
      <c r="AU1279" s="156" t="s">
        <v>90</v>
      </c>
      <c r="AY1279" s="19" t="s">
        <v>154</v>
      </c>
      <c r="BE1279" s="157">
        <f t="shared" si="24"/>
        <v>0</v>
      </c>
      <c r="BF1279" s="157">
        <f t="shared" si="25"/>
        <v>0</v>
      </c>
      <c r="BG1279" s="157">
        <f t="shared" si="26"/>
        <v>0</v>
      </c>
      <c r="BH1279" s="157">
        <f t="shared" si="27"/>
        <v>0</v>
      </c>
      <c r="BI1279" s="157">
        <f t="shared" si="28"/>
        <v>0</v>
      </c>
      <c r="BJ1279" s="19" t="s">
        <v>15</v>
      </c>
      <c r="BK1279" s="157">
        <f t="shared" si="29"/>
        <v>0</v>
      </c>
      <c r="BL1279" s="19" t="s">
        <v>180</v>
      </c>
      <c r="BM1279" s="156" t="s">
        <v>1738</v>
      </c>
    </row>
    <row r="1280" spans="1:65" s="2" customFormat="1" ht="90" customHeight="1">
      <c r="A1280" s="34"/>
      <c r="B1280" s="144"/>
      <c r="C1280" s="145" t="s">
        <v>1739</v>
      </c>
      <c r="D1280" s="145" t="s">
        <v>157</v>
      </c>
      <c r="E1280" s="146" t="s">
        <v>1740</v>
      </c>
      <c r="F1280" s="147" t="s">
        <v>1741</v>
      </c>
      <c r="G1280" s="148" t="s">
        <v>652</v>
      </c>
      <c r="H1280" s="149">
        <v>60</v>
      </c>
      <c r="I1280" s="150"/>
      <c r="J1280" s="151">
        <f t="shared" si="20"/>
        <v>0</v>
      </c>
      <c r="K1280" s="147" t="s">
        <v>3</v>
      </c>
      <c r="L1280" s="35"/>
      <c r="M1280" s="152" t="s">
        <v>3</v>
      </c>
      <c r="N1280" s="153" t="s">
        <v>43</v>
      </c>
      <c r="O1280" s="55"/>
      <c r="P1280" s="154">
        <f t="shared" si="21"/>
        <v>0</v>
      </c>
      <c r="Q1280" s="154">
        <v>0</v>
      </c>
      <c r="R1280" s="154">
        <f t="shared" si="22"/>
        <v>0</v>
      </c>
      <c r="S1280" s="154">
        <v>0</v>
      </c>
      <c r="T1280" s="155">
        <f t="shared" si="23"/>
        <v>0</v>
      </c>
      <c r="U1280" s="34"/>
      <c r="V1280" s="34"/>
      <c r="W1280" s="34"/>
      <c r="X1280" s="34"/>
      <c r="Y1280" s="34"/>
      <c r="Z1280" s="34"/>
      <c r="AA1280" s="34"/>
      <c r="AB1280" s="34"/>
      <c r="AC1280" s="34"/>
      <c r="AD1280" s="34"/>
      <c r="AE1280" s="34"/>
      <c r="AR1280" s="156" t="s">
        <v>180</v>
      </c>
      <c r="AT1280" s="156" t="s">
        <v>157</v>
      </c>
      <c r="AU1280" s="156" t="s">
        <v>90</v>
      </c>
      <c r="AY1280" s="19" t="s">
        <v>154</v>
      </c>
      <c r="BE1280" s="157">
        <f t="shared" si="24"/>
        <v>0</v>
      </c>
      <c r="BF1280" s="157">
        <f t="shared" si="25"/>
        <v>0</v>
      </c>
      <c r="BG1280" s="157">
        <f t="shared" si="26"/>
        <v>0</v>
      </c>
      <c r="BH1280" s="157">
        <f t="shared" si="27"/>
        <v>0</v>
      </c>
      <c r="BI1280" s="157">
        <f t="shared" si="28"/>
        <v>0</v>
      </c>
      <c r="BJ1280" s="19" t="s">
        <v>15</v>
      </c>
      <c r="BK1280" s="157">
        <f t="shared" si="29"/>
        <v>0</v>
      </c>
      <c r="BL1280" s="19" t="s">
        <v>180</v>
      </c>
      <c r="BM1280" s="156" t="s">
        <v>1742</v>
      </c>
    </row>
    <row r="1281" spans="1:65" s="2" customFormat="1" ht="24.15" customHeight="1">
      <c r="A1281" s="34"/>
      <c r="B1281" s="144"/>
      <c r="C1281" s="145" t="s">
        <v>1743</v>
      </c>
      <c r="D1281" s="145" t="s">
        <v>157</v>
      </c>
      <c r="E1281" s="146" t="s">
        <v>1744</v>
      </c>
      <c r="F1281" s="147" t="s">
        <v>1745</v>
      </c>
      <c r="G1281" s="148" t="s">
        <v>652</v>
      </c>
      <c r="H1281" s="149">
        <v>11</v>
      </c>
      <c r="I1281" s="150"/>
      <c r="J1281" s="151">
        <f t="shared" si="20"/>
        <v>0</v>
      </c>
      <c r="K1281" s="147" t="s">
        <v>3</v>
      </c>
      <c r="L1281" s="35"/>
      <c r="M1281" s="152" t="s">
        <v>3</v>
      </c>
      <c r="N1281" s="153" t="s">
        <v>43</v>
      </c>
      <c r="O1281" s="55"/>
      <c r="P1281" s="154">
        <f t="shared" si="21"/>
        <v>0</v>
      </c>
      <c r="Q1281" s="154">
        <v>0</v>
      </c>
      <c r="R1281" s="154">
        <f t="shared" si="22"/>
        <v>0</v>
      </c>
      <c r="S1281" s="154">
        <v>0</v>
      </c>
      <c r="T1281" s="155">
        <f t="shared" si="23"/>
        <v>0</v>
      </c>
      <c r="U1281" s="34"/>
      <c r="V1281" s="34"/>
      <c r="W1281" s="34"/>
      <c r="X1281" s="34"/>
      <c r="Y1281" s="34"/>
      <c r="Z1281" s="34"/>
      <c r="AA1281" s="34"/>
      <c r="AB1281" s="34"/>
      <c r="AC1281" s="34"/>
      <c r="AD1281" s="34"/>
      <c r="AE1281" s="34"/>
      <c r="AR1281" s="156" t="s">
        <v>180</v>
      </c>
      <c r="AT1281" s="156" t="s">
        <v>157</v>
      </c>
      <c r="AU1281" s="156" t="s">
        <v>90</v>
      </c>
      <c r="AY1281" s="19" t="s">
        <v>154</v>
      </c>
      <c r="BE1281" s="157">
        <f t="shared" si="24"/>
        <v>0</v>
      </c>
      <c r="BF1281" s="157">
        <f t="shared" si="25"/>
        <v>0</v>
      </c>
      <c r="BG1281" s="157">
        <f t="shared" si="26"/>
        <v>0</v>
      </c>
      <c r="BH1281" s="157">
        <f t="shared" si="27"/>
        <v>0</v>
      </c>
      <c r="BI1281" s="157">
        <f t="shared" si="28"/>
        <v>0</v>
      </c>
      <c r="BJ1281" s="19" t="s">
        <v>15</v>
      </c>
      <c r="BK1281" s="157">
        <f t="shared" si="29"/>
        <v>0</v>
      </c>
      <c r="BL1281" s="19" t="s">
        <v>180</v>
      </c>
      <c r="BM1281" s="156" t="s">
        <v>1746</v>
      </c>
    </row>
    <row r="1282" spans="1:65" s="2" customFormat="1" ht="24.15" customHeight="1">
      <c r="A1282" s="34"/>
      <c r="B1282" s="144"/>
      <c r="C1282" s="145" t="s">
        <v>1747</v>
      </c>
      <c r="D1282" s="145" t="s">
        <v>157</v>
      </c>
      <c r="E1282" s="146" t="s">
        <v>1748</v>
      </c>
      <c r="F1282" s="147" t="s">
        <v>1749</v>
      </c>
      <c r="G1282" s="148" t="s">
        <v>652</v>
      </c>
      <c r="H1282" s="149">
        <v>1</v>
      </c>
      <c r="I1282" s="150"/>
      <c r="J1282" s="151">
        <f t="shared" si="20"/>
        <v>0</v>
      </c>
      <c r="K1282" s="147" t="s">
        <v>3</v>
      </c>
      <c r="L1282" s="35"/>
      <c r="M1282" s="152" t="s">
        <v>3</v>
      </c>
      <c r="N1282" s="153" t="s">
        <v>43</v>
      </c>
      <c r="O1282" s="55"/>
      <c r="P1282" s="154">
        <f t="shared" si="21"/>
        <v>0</v>
      </c>
      <c r="Q1282" s="154">
        <v>0</v>
      </c>
      <c r="R1282" s="154">
        <f t="shared" si="22"/>
        <v>0</v>
      </c>
      <c r="S1282" s="154">
        <v>0</v>
      </c>
      <c r="T1282" s="155">
        <f t="shared" si="23"/>
        <v>0</v>
      </c>
      <c r="U1282" s="34"/>
      <c r="V1282" s="34"/>
      <c r="W1282" s="34"/>
      <c r="X1282" s="34"/>
      <c r="Y1282" s="34"/>
      <c r="Z1282" s="34"/>
      <c r="AA1282" s="34"/>
      <c r="AB1282" s="34"/>
      <c r="AC1282" s="34"/>
      <c r="AD1282" s="34"/>
      <c r="AE1282" s="34"/>
      <c r="AR1282" s="156" t="s">
        <v>180</v>
      </c>
      <c r="AT1282" s="156" t="s">
        <v>157</v>
      </c>
      <c r="AU1282" s="156" t="s">
        <v>90</v>
      </c>
      <c r="AY1282" s="19" t="s">
        <v>154</v>
      </c>
      <c r="BE1282" s="157">
        <f t="shared" si="24"/>
        <v>0</v>
      </c>
      <c r="BF1282" s="157">
        <f t="shared" si="25"/>
        <v>0</v>
      </c>
      <c r="BG1282" s="157">
        <f t="shared" si="26"/>
        <v>0</v>
      </c>
      <c r="BH1282" s="157">
        <f t="shared" si="27"/>
        <v>0</v>
      </c>
      <c r="BI1282" s="157">
        <f t="shared" si="28"/>
        <v>0</v>
      </c>
      <c r="BJ1282" s="19" t="s">
        <v>15</v>
      </c>
      <c r="BK1282" s="157">
        <f t="shared" si="29"/>
        <v>0</v>
      </c>
      <c r="BL1282" s="19" t="s">
        <v>180</v>
      </c>
      <c r="BM1282" s="156" t="s">
        <v>1750</v>
      </c>
    </row>
    <row r="1283" spans="1:65" s="2" customFormat="1" ht="24.15" customHeight="1">
      <c r="A1283" s="34"/>
      <c r="B1283" s="144"/>
      <c r="C1283" s="145" t="s">
        <v>1751</v>
      </c>
      <c r="D1283" s="145" t="s">
        <v>157</v>
      </c>
      <c r="E1283" s="146" t="s">
        <v>1752</v>
      </c>
      <c r="F1283" s="147" t="s">
        <v>1753</v>
      </c>
      <c r="G1283" s="148" t="s">
        <v>652</v>
      </c>
      <c r="H1283" s="149">
        <v>1</v>
      </c>
      <c r="I1283" s="150"/>
      <c r="J1283" s="151">
        <f t="shared" si="20"/>
        <v>0</v>
      </c>
      <c r="K1283" s="147" t="s">
        <v>3</v>
      </c>
      <c r="L1283" s="35"/>
      <c r="M1283" s="152" t="s">
        <v>3</v>
      </c>
      <c r="N1283" s="153" t="s">
        <v>43</v>
      </c>
      <c r="O1283" s="55"/>
      <c r="P1283" s="154">
        <f t="shared" si="21"/>
        <v>0</v>
      </c>
      <c r="Q1283" s="154">
        <v>0</v>
      </c>
      <c r="R1283" s="154">
        <f t="shared" si="22"/>
        <v>0</v>
      </c>
      <c r="S1283" s="154">
        <v>0</v>
      </c>
      <c r="T1283" s="155">
        <f t="shared" si="23"/>
        <v>0</v>
      </c>
      <c r="U1283" s="34"/>
      <c r="V1283" s="34"/>
      <c r="W1283" s="34"/>
      <c r="X1283" s="34"/>
      <c r="Y1283" s="34"/>
      <c r="Z1283" s="34"/>
      <c r="AA1283" s="34"/>
      <c r="AB1283" s="34"/>
      <c r="AC1283" s="34"/>
      <c r="AD1283" s="34"/>
      <c r="AE1283" s="34"/>
      <c r="AR1283" s="156" t="s">
        <v>180</v>
      </c>
      <c r="AT1283" s="156" t="s">
        <v>157</v>
      </c>
      <c r="AU1283" s="156" t="s">
        <v>90</v>
      </c>
      <c r="AY1283" s="19" t="s">
        <v>154</v>
      </c>
      <c r="BE1283" s="157">
        <f t="shared" si="24"/>
        <v>0</v>
      </c>
      <c r="BF1283" s="157">
        <f t="shared" si="25"/>
        <v>0</v>
      </c>
      <c r="BG1283" s="157">
        <f t="shared" si="26"/>
        <v>0</v>
      </c>
      <c r="BH1283" s="157">
        <f t="shared" si="27"/>
        <v>0</v>
      </c>
      <c r="BI1283" s="157">
        <f t="shared" si="28"/>
        <v>0</v>
      </c>
      <c r="BJ1283" s="19" t="s">
        <v>15</v>
      </c>
      <c r="BK1283" s="157">
        <f t="shared" si="29"/>
        <v>0</v>
      </c>
      <c r="BL1283" s="19" t="s">
        <v>180</v>
      </c>
      <c r="BM1283" s="156" t="s">
        <v>1754</v>
      </c>
    </row>
    <row r="1284" spans="1:65" s="2" customFormat="1" ht="24.15" customHeight="1">
      <c r="A1284" s="34"/>
      <c r="B1284" s="144"/>
      <c r="C1284" s="145" t="s">
        <v>1755</v>
      </c>
      <c r="D1284" s="145" t="s">
        <v>157</v>
      </c>
      <c r="E1284" s="146" t="s">
        <v>1756</v>
      </c>
      <c r="F1284" s="147" t="s">
        <v>1757</v>
      </c>
      <c r="G1284" s="148" t="s">
        <v>652</v>
      </c>
      <c r="H1284" s="149">
        <v>1</v>
      </c>
      <c r="I1284" s="150"/>
      <c r="J1284" s="151">
        <f t="shared" si="20"/>
        <v>0</v>
      </c>
      <c r="K1284" s="147" t="s">
        <v>3</v>
      </c>
      <c r="L1284" s="35"/>
      <c r="M1284" s="152" t="s">
        <v>3</v>
      </c>
      <c r="N1284" s="153" t="s">
        <v>43</v>
      </c>
      <c r="O1284" s="55"/>
      <c r="P1284" s="154">
        <f t="shared" si="21"/>
        <v>0</v>
      </c>
      <c r="Q1284" s="154">
        <v>0</v>
      </c>
      <c r="R1284" s="154">
        <f t="shared" si="22"/>
        <v>0</v>
      </c>
      <c r="S1284" s="154">
        <v>0</v>
      </c>
      <c r="T1284" s="155">
        <f t="shared" si="23"/>
        <v>0</v>
      </c>
      <c r="U1284" s="34"/>
      <c r="V1284" s="34"/>
      <c r="W1284" s="34"/>
      <c r="X1284" s="34"/>
      <c r="Y1284" s="34"/>
      <c r="Z1284" s="34"/>
      <c r="AA1284" s="34"/>
      <c r="AB1284" s="34"/>
      <c r="AC1284" s="34"/>
      <c r="AD1284" s="34"/>
      <c r="AE1284" s="34"/>
      <c r="AR1284" s="156" t="s">
        <v>180</v>
      </c>
      <c r="AT1284" s="156" t="s">
        <v>157</v>
      </c>
      <c r="AU1284" s="156" t="s">
        <v>90</v>
      </c>
      <c r="AY1284" s="19" t="s">
        <v>154</v>
      </c>
      <c r="BE1284" s="157">
        <f t="shared" si="24"/>
        <v>0</v>
      </c>
      <c r="BF1284" s="157">
        <f t="shared" si="25"/>
        <v>0</v>
      </c>
      <c r="BG1284" s="157">
        <f t="shared" si="26"/>
        <v>0</v>
      </c>
      <c r="BH1284" s="157">
        <f t="shared" si="27"/>
        <v>0</v>
      </c>
      <c r="BI1284" s="157">
        <f t="shared" si="28"/>
        <v>0</v>
      </c>
      <c r="BJ1284" s="19" t="s">
        <v>15</v>
      </c>
      <c r="BK1284" s="157">
        <f t="shared" si="29"/>
        <v>0</v>
      </c>
      <c r="BL1284" s="19" t="s">
        <v>180</v>
      </c>
      <c r="BM1284" s="156" t="s">
        <v>1758</v>
      </c>
    </row>
    <row r="1285" spans="1:65" s="2" customFormat="1" ht="21.75" customHeight="1">
      <c r="A1285" s="34"/>
      <c r="B1285" s="144"/>
      <c r="C1285" s="145" t="s">
        <v>1759</v>
      </c>
      <c r="D1285" s="145" t="s">
        <v>157</v>
      </c>
      <c r="E1285" s="146" t="s">
        <v>1760</v>
      </c>
      <c r="F1285" s="147" t="s">
        <v>1761</v>
      </c>
      <c r="G1285" s="148" t="s">
        <v>652</v>
      </c>
      <c r="H1285" s="149">
        <v>3</v>
      </c>
      <c r="I1285" s="150"/>
      <c r="J1285" s="151">
        <f t="shared" si="20"/>
        <v>0</v>
      </c>
      <c r="K1285" s="147" t="s">
        <v>3</v>
      </c>
      <c r="L1285" s="35"/>
      <c r="M1285" s="152" t="s">
        <v>3</v>
      </c>
      <c r="N1285" s="153" t="s">
        <v>43</v>
      </c>
      <c r="O1285" s="55"/>
      <c r="P1285" s="154">
        <f t="shared" si="21"/>
        <v>0</v>
      </c>
      <c r="Q1285" s="154">
        <v>0</v>
      </c>
      <c r="R1285" s="154">
        <f t="shared" si="22"/>
        <v>0</v>
      </c>
      <c r="S1285" s="154">
        <v>0</v>
      </c>
      <c r="T1285" s="155">
        <f t="shared" si="23"/>
        <v>0</v>
      </c>
      <c r="U1285" s="34"/>
      <c r="V1285" s="34"/>
      <c r="W1285" s="34"/>
      <c r="X1285" s="34"/>
      <c r="Y1285" s="34"/>
      <c r="Z1285" s="34"/>
      <c r="AA1285" s="34"/>
      <c r="AB1285" s="34"/>
      <c r="AC1285" s="34"/>
      <c r="AD1285" s="34"/>
      <c r="AE1285" s="34"/>
      <c r="AR1285" s="156" t="s">
        <v>180</v>
      </c>
      <c r="AT1285" s="156" t="s">
        <v>157</v>
      </c>
      <c r="AU1285" s="156" t="s">
        <v>90</v>
      </c>
      <c r="AY1285" s="19" t="s">
        <v>154</v>
      </c>
      <c r="BE1285" s="157">
        <f t="shared" si="24"/>
        <v>0</v>
      </c>
      <c r="BF1285" s="157">
        <f t="shared" si="25"/>
        <v>0</v>
      </c>
      <c r="BG1285" s="157">
        <f t="shared" si="26"/>
        <v>0</v>
      </c>
      <c r="BH1285" s="157">
        <f t="shared" si="27"/>
        <v>0</v>
      </c>
      <c r="BI1285" s="157">
        <f t="shared" si="28"/>
        <v>0</v>
      </c>
      <c r="BJ1285" s="19" t="s">
        <v>15</v>
      </c>
      <c r="BK1285" s="157">
        <f t="shared" si="29"/>
        <v>0</v>
      </c>
      <c r="BL1285" s="19" t="s">
        <v>180</v>
      </c>
      <c r="BM1285" s="156" t="s">
        <v>1762</v>
      </c>
    </row>
    <row r="1286" spans="1:65" s="2" customFormat="1" ht="16.5" customHeight="1">
      <c r="A1286" s="34"/>
      <c r="B1286" s="144"/>
      <c r="C1286" s="145" t="s">
        <v>1763</v>
      </c>
      <c r="D1286" s="145" t="s">
        <v>157</v>
      </c>
      <c r="E1286" s="146" t="s">
        <v>1764</v>
      </c>
      <c r="F1286" s="147" t="s">
        <v>1765</v>
      </c>
      <c r="G1286" s="148" t="s">
        <v>652</v>
      </c>
      <c r="H1286" s="149">
        <v>3</v>
      </c>
      <c r="I1286" s="150"/>
      <c r="J1286" s="151">
        <f t="shared" si="20"/>
        <v>0</v>
      </c>
      <c r="K1286" s="147" t="s">
        <v>3</v>
      </c>
      <c r="L1286" s="35"/>
      <c r="M1286" s="152" t="s">
        <v>3</v>
      </c>
      <c r="N1286" s="153" t="s">
        <v>43</v>
      </c>
      <c r="O1286" s="55"/>
      <c r="P1286" s="154">
        <f t="shared" si="21"/>
        <v>0</v>
      </c>
      <c r="Q1286" s="154">
        <v>0</v>
      </c>
      <c r="R1286" s="154">
        <f t="shared" si="22"/>
        <v>0</v>
      </c>
      <c r="S1286" s="154">
        <v>0</v>
      </c>
      <c r="T1286" s="155">
        <f t="shared" si="23"/>
        <v>0</v>
      </c>
      <c r="U1286" s="34"/>
      <c r="V1286" s="34"/>
      <c r="W1286" s="34"/>
      <c r="X1286" s="34"/>
      <c r="Y1286" s="34"/>
      <c r="Z1286" s="34"/>
      <c r="AA1286" s="34"/>
      <c r="AB1286" s="34"/>
      <c r="AC1286" s="34"/>
      <c r="AD1286" s="34"/>
      <c r="AE1286" s="34"/>
      <c r="AR1286" s="156" t="s">
        <v>180</v>
      </c>
      <c r="AT1286" s="156" t="s">
        <v>157</v>
      </c>
      <c r="AU1286" s="156" t="s">
        <v>90</v>
      </c>
      <c r="AY1286" s="19" t="s">
        <v>154</v>
      </c>
      <c r="BE1286" s="157">
        <f t="shared" si="24"/>
        <v>0</v>
      </c>
      <c r="BF1286" s="157">
        <f t="shared" si="25"/>
        <v>0</v>
      </c>
      <c r="BG1286" s="157">
        <f t="shared" si="26"/>
        <v>0</v>
      </c>
      <c r="BH1286" s="157">
        <f t="shared" si="27"/>
        <v>0</v>
      </c>
      <c r="BI1286" s="157">
        <f t="shared" si="28"/>
        <v>0</v>
      </c>
      <c r="BJ1286" s="19" t="s">
        <v>15</v>
      </c>
      <c r="BK1286" s="157">
        <f t="shared" si="29"/>
        <v>0</v>
      </c>
      <c r="BL1286" s="19" t="s">
        <v>180</v>
      </c>
      <c r="BM1286" s="156" t="s">
        <v>1766</v>
      </c>
    </row>
    <row r="1287" spans="1:65" s="2" customFormat="1" ht="21.75" customHeight="1">
      <c r="A1287" s="34"/>
      <c r="B1287" s="144"/>
      <c r="C1287" s="145" t="s">
        <v>1767</v>
      </c>
      <c r="D1287" s="145" t="s">
        <v>157</v>
      </c>
      <c r="E1287" s="146" t="s">
        <v>1768</v>
      </c>
      <c r="F1287" s="147" t="s">
        <v>1769</v>
      </c>
      <c r="G1287" s="148" t="s">
        <v>652</v>
      </c>
      <c r="H1287" s="149">
        <v>3</v>
      </c>
      <c r="I1287" s="150"/>
      <c r="J1287" s="151">
        <f t="shared" si="20"/>
        <v>0</v>
      </c>
      <c r="K1287" s="147" t="s">
        <v>3</v>
      </c>
      <c r="L1287" s="35"/>
      <c r="M1287" s="152" t="s">
        <v>3</v>
      </c>
      <c r="N1287" s="153" t="s">
        <v>43</v>
      </c>
      <c r="O1287" s="55"/>
      <c r="P1287" s="154">
        <f t="shared" si="21"/>
        <v>0</v>
      </c>
      <c r="Q1287" s="154">
        <v>0</v>
      </c>
      <c r="R1287" s="154">
        <f t="shared" si="22"/>
        <v>0</v>
      </c>
      <c r="S1287" s="154">
        <v>0</v>
      </c>
      <c r="T1287" s="155">
        <f t="shared" si="23"/>
        <v>0</v>
      </c>
      <c r="U1287" s="34"/>
      <c r="V1287" s="34"/>
      <c r="W1287" s="34"/>
      <c r="X1287" s="34"/>
      <c r="Y1287" s="34"/>
      <c r="Z1287" s="34"/>
      <c r="AA1287" s="34"/>
      <c r="AB1287" s="34"/>
      <c r="AC1287" s="34"/>
      <c r="AD1287" s="34"/>
      <c r="AE1287" s="34"/>
      <c r="AR1287" s="156" t="s">
        <v>180</v>
      </c>
      <c r="AT1287" s="156" t="s">
        <v>157</v>
      </c>
      <c r="AU1287" s="156" t="s">
        <v>90</v>
      </c>
      <c r="AY1287" s="19" t="s">
        <v>154</v>
      </c>
      <c r="BE1287" s="157">
        <f t="shared" si="24"/>
        <v>0</v>
      </c>
      <c r="BF1287" s="157">
        <f t="shared" si="25"/>
        <v>0</v>
      </c>
      <c r="BG1287" s="157">
        <f t="shared" si="26"/>
        <v>0</v>
      </c>
      <c r="BH1287" s="157">
        <f t="shared" si="27"/>
        <v>0</v>
      </c>
      <c r="BI1287" s="157">
        <f t="shared" si="28"/>
        <v>0</v>
      </c>
      <c r="BJ1287" s="19" t="s">
        <v>15</v>
      </c>
      <c r="BK1287" s="157">
        <f t="shared" si="29"/>
        <v>0</v>
      </c>
      <c r="BL1287" s="19" t="s">
        <v>180</v>
      </c>
      <c r="BM1287" s="156" t="s">
        <v>1770</v>
      </c>
    </row>
    <row r="1288" spans="1:65" s="2" customFormat="1" ht="24.15" customHeight="1">
      <c r="A1288" s="34"/>
      <c r="B1288" s="144"/>
      <c r="C1288" s="145" t="s">
        <v>1771</v>
      </c>
      <c r="D1288" s="145" t="s">
        <v>157</v>
      </c>
      <c r="E1288" s="146" t="s">
        <v>1772</v>
      </c>
      <c r="F1288" s="147" t="s">
        <v>1773</v>
      </c>
      <c r="G1288" s="148" t="s">
        <v>652</v>
      </c>
      <c r="H1288" s="149">
        <v>3</v>
      </c>
      <c r="I1288" s="150"/>
      <c r="J1288" s="151">
        <f t="shared" si="20"/>
        <v>0</v>
      </c>
      <c r="K1288" s="147" t="s">
        <v>3</v>
      </c>
      <c r="L1288" s="35"/>
      <c r="M1288" s="152" t="s">
        <v>3</v>
      </c>
      <c r="N1288" s="153" t="s">
        <v>43</v>
      </c>
      <c r="O1288" s="55"/>
      <c r="P1288" s="154">
        <f t="shared" si="21"/>
        <v>0</v>
      </c>
      <c r="Q1288" s="154">
        <v>0</v>
      </c>
      <c r="R1288" s="154">
        <f t="shared" si="22"/>
        <v>0</v>
      </c>
      <c r="S1288" s="154">
        <v>0</v>
      </c>
      <c r="T1288" s="155">
        <f t="shared" si="23"/>
        <v>0</v>
      </c>
      <c r="U1288" s="34"/>
      <c r="V1288" s="34"/>
      <c r="W1288" s="34"/>
      <c r="X1288" s="34"/>
      <c r="Y1288" s="34"/>
      <c r="Z1288" s="34"/>
      <c r="AA1288" s="34"/>
      <c r="AB1288" s="34"/>
      <c r="AC1288" s="34"/>
      <c r="AD1288" s="34"/>
      <c r="AE1288" s="34"/>
      <c r="AR1288" s="156" t="s">
        <v>180</v>
      </c>
      <c r="AT1288" s="156" t="s">
        <v>157</v>
      </c>
      <c r="AU1288" s="156" t="s">
        <v>90</v>
      </c>
      <c r="AY1288" s="19" t="s">
        <v>154</v>
      </c>
      <c r="BE1288" s="157">
        <f t="shared" si="24"/>
        <v>0</v>
      </c>
      <c r="BF1288" s="157">
        <f t="shared" si="25"/>
        <v>0</v>
      </c>
      <c r="BG1288" s="157">
        <f t="shared" si="26"/>
        <v>0</v>
      </c>
      <c r="BH1288" s="157">
        <f t="shared" si="27"/>
        <v>0</v>
      </c>
      <c r="BI1288" s="157">
        <f t="shared" si="28"/>
        <v>0</v>
      </c>
      <c r="BJ1288" s="19" t="s">
        <v>15</v>
      </c>
      <c r="BK1288" s="157">
        <f t="shared" si="29"/>
        <v>0</v>
      </c>
      <c r="BL1288" s="19" t="s">
        <v>180</v>
      </c>
      <c r="BM1288" s="156" t="s">
        <v>1774</v>
      </c>
    </row>
    <row r="1289" spans="1:65" s="2" customFormat="1" ht="21.75" customHeight="1">
      <c r="A1289" s="34"/>
      <c r="B1289" s="144"/>
      <c r="C1289" s="145" t="s">
        <v>1775</v>
      </c>
      <c r="D1289" s="145" t="s">
        <v>157</v>
      </c>
      <c r="E1289" s="146" t="s">
        <v>1776</v>
      </c>
      <c r="F1289" s="147" t="s">
        <v>1777</v>
      </c>
      <c r="G1289" s="148" t="s">
        <v>652</v>
      </c>
      <c r="H1289" s="149">
        <v>3</v>
      </c>
      <c r="I1289" s="150"/>
      <c r="J1289" s="151">
        <f t="shared" si="20"/>
        <v>0</v>
      </c>
      <c r="K1289" s="147" t="s">
        <v>3</v>
      </c>
      <c r="L1289" s="35"/>
      <c r="M1289" s="152" t="s">
        <v>3</v>
      </c>
      <c r="N1289" s="153" t="s">
        <v>43</v>
      </c>
      <c r="O1289" s="55"/>
      <c r="P1289" s="154">
        <f t="shared" si="21"/>
        <v>0</v>
      </c>
      <c r="Q1289" s="154">
        <v>0</v>
      </c>
      <c r="R1289" s="154">
        <f t="shared" si="22"/>
        <v>0</v>
      </c>
      <c r="S1289" s="154">
        <v>0</v>
      </c>
      <c r="T1289" s="155">
        <f t="shared" si="23"/>
        <v>0</v>
      </c>
      <c r="U1289" s="34"/>
      <c r="V1289" s="34"/>
      <c r="W1289" s="34"/>
      <c r="X1289" s="34"/>
      <c r="Y1289" s="34"/>
      <c r="Z1289" s="34"/>
      <c r="AA1289" s="34"/>
      <c r="AB1289" s="34"/>
      <c r="AC1289" s="34"/>
      <c r="AD1289" s="34"/>
      <c r="AE1289" s="34"/>
      <c r="AR1289" s="156" t="s">
        <v>180</v>
      </c>
      <c r="AT1289" s="156" t="s">
        <v>157</v>
      </c>
      <c r="AU1289" s="156" t="s">
        <v>90</v>
      </c>
      <c r="AY1289" s="19" t="s">
        <v>154</v>
      </c>
      <c r="BE1289" s="157">
        <f t="shared" si="24"/>
        <v>0</v>
      </c>
      <c r="BF1289" s="157">
        <f t="shared" si="25"/>
        <v>0</v>
      </c>
      <c r="BG1289" s="157">
        <f t="shared" si="26"/>
        <v>0</v>
      </c>
      <c r="BH1289" s="157">
        <f t="shared" si="27"/>
        <v>0</v>
      </c>
      <c r="BI1289" s="157">
        <f t="shared" si="28"/>
        <v>0</v>
      </c>
      <c r="BJ1289" s="19" t="s">
        <v>15</v>
      </c>
      <c r="BK1289" s="157">
        <f t="shared" si="29"/>
        <v>0</v>
      </c>
      <c r="BL1289" s="19" t="s">
        <v>180</v>
      </c>
      <c r="BM1289" s="156" t="s">
        <v>1778</v>
      </c>
    </row>
    <row r="1290" spans="1:65" s="2" customFormat="1" ht="21.75" customHeight="1">
      <c r="A1290" s="34"/>
      <c r="B1290" s="144"/>
      <c r="C1290" s="145" t="s">
        <v>1779</v>
      </c>
      <c r="D1290" s="145" t="s">
        <v>157</v>
      </c>
      <c r="E1290" s="146" t="s">
        <v>1780</v>
      </c>
      <c r="F1290" s="147" t="s">
        <v>1781</v>
      </c>
      <c r="G1290" s="148" t="s">
        <v>652</v>
      </c>
      <c r="H1290" s="149">
        <v>3</v>
      </c>
      <c r="I1290" s="150"/>
      <c r="J1290" s="151">
        <f t="shared" si="20"/>
        <v>0</v>
      </c>
      <c r="K1290" s="147" t="s">
        <v>3</v>
      </c>
      <c r="L1290" s="35"/>
      <c r="M1290" s="152" t="s">
        <v>3</v>
      </c>
      <c r="N1290" s="153" t="s">
        <v>43</v>
      </c>
      <c r="O1290" s="55"/>
      <c r="P1290" s="154">
        <f t="shared" si="21"/>
        <v>0</v>
      </c>
      <c r="Q1290" s="154">
        <v>0</v>
      </c>
      <c r="R1290" s="154">
        <f t="shared" si="22"/>
        <v>0</v>
      </c>
      <c r="S1290" s="154">
        <v>0</v>
      </c>
      <c r="T1290" s="155">
        <f t="shared" si="23"/>
        <v>0</v>
      </c>
      <c r="U1290" s="34"/>
      <c r="V1290" s="34"/>
      <c r="W1290" s="34"/>
      <c r="X1290" s="34"/>
      <c r="Y1290" s="34"/>
      <c r="Z1290" s="34"/>
      <c r="AA1290" s="34"/>
      <c r="AB1290" s="34"/>
      <c r="AC1290" s="34"/>
      <c r="AD1290" s="34"/>
      <c r="AE1290" s="34"/>
      <c r="AR1290" s="156" t="s">
        <v>180</v>
      </c>
      <c r="AT1290" s="156" t="s">
        <v>157</v>
      </c>
      <c r="AU1290" s="156" t="s">
        <v>90</v>
      </c>
      <c r="AY1290" s="19" t="s">
        <v>154</v>
      </c>
      <c r="BE1290" s="157">
        <f t="shared" si="24"/>
        <v>0</v>
      </c>
      <c r="BF1290" s="157">
        <f t="shared" si="25"/>
        <v>0</v>
      </c>
      <c r="BG1290" s="157">
        <f t="shared" si="26"/>
        <v>0</v>
      </c>
      <c r="BH1290" s="157">
        <f t="shared" si="27"/>
        <v>0</v>
      </c>
      <c r="BI1290" s="157">
        <f t="shared" si="28"/>
        <v>0</v>
      </c>
      <c r="BJ1290" s="19" t="s">
        <v>15</v>
      </c>
      <c r="BK1290" s="157">
        <f t="shared" si="29"/>
        <v>0</v>
      </c>
      <c r="BL1290" s="19" t="s">
        <v>180</v>
      </c>
      <c r="BM1290" s="156" t="s">
        <v>1782</v>
      </c>
    </row>
    <row r="1291" spans="1:65" s="2" customFormat="1" ht="16.5" customHeight="1">
      <c r="A1291" s="34"/>
      <c r="B1291" s="144"/>
      <c r="C1291" s="145" t="s">
        <v>1783</v>
      </c>
      <c r="D1291" s="145" t="s">
        <v>157</v>
      </c>
      <c r="E1291" s="146" t="s">
        <v>1784</v>
      </c>
      <c r="F1291" s="147" t="s">
        <v>1785</v>
      </c>
      <c r="G1291" s="148" t="s">
        <v>652</v>
      </c>
      <c r="H1291" s="149">
        <v>3</v>
      </c>
      <c r="I1291" s="150"/>
      <c r="J1291" s="151">
        <f t="shared" si="20"/>
        <v>0</v>
      </c>
      <c r="K1291" s="147" t="s">
        <v>3</v>
      </c>
      <c r="L1291" s="35"/>
      <c r="M1291" s="152" t="s">
        <v>3</v>
      </c>
      <c r="N1291" s="153" t="s">
        <v>43</v>
      </c>
      <c r="O1291" s="55"/>
      <c r="P1291" s="154">
        <f t="shared" si="21"/>
        <v>0</v>
      </c>
      <c r="Q1291" s="154">
        <v>0</v>
      </c>
      <c r="R1291" s="154">
        <f t="shared" si="22"/>
        <v>0</v>
      </c>
      <c r="S1291" s="154">
        <v>0</v>
      </c>
      <c r="T1291" s="155">
        <f t="shared" si="23"/>
        <v>0</v>
      </c>
      <c r="U1291" s="34"/>
      <c r="V1291" s="34"/>
      <c r="W1291" s="34"/>
      <c r="X1291" s="34"/>
      <c r="Y1291" s="34"/>
      <c r="Z1291" s="34"/>
      <c r="AA1291" s="34"/>
      <c r="AB1291" s="34"/>
      <c r="AC1291" s="34"/>
      <c r="AD1291" s="34"/>
      <c r="AE1291" s="34"/>
      <c r="AR1291" s="156" t="s">
        <v>180</v>
      </c>
      <c r="AT1291" s="156" t="s">
        <v>157</v>
      </c>
      <c r="AU1291" s="156" t="s">
        <v>90</v>
      </c>
      <c r="AY1291" s="19" t="s">
        <v>154</v>
      </c>
      <c r="BE1291" s="157">
        <f t="shared" si="24"/>
        <v>0</v>
      </c>
      <c r="BF1291" s="157">
        <f t="shared" si="25"/>
        <v>0</v>
      </c>
      <c r="BG1291" s="157">
        <f t="shared" si="26"/>
        <v>0</v>
      </c>
      <c r="BH1291" s="157">
        <f t="shared" si="27"/>
        <v>0</v>
      </c>
      <c r="BI1291" s="157">
        <f t="shared" si="28"/>
        <v>0</v>
      </c>
      <c r="BJ1291" s="19" t="s">
        <v>15</v>
      </c>
      <c r="BK1291" s="157">
        <f t="shared" si="29"/>
        <v>0</v>
      </c>
      <c r="BL1291" s="19" t="s">
        <v>180</v>
      </c>
      <c r="BM1291" s="156" t="s">
        <v>1786</v>
      </c>
    </row>
    <row r="1292" spans="1:65" s="2" customFormat="1" ht="49.05" customHeight="1">
      <c r="A1292" s="34"/>
      <c r="B1292" s="144"/>
      <c r="C1292" s="145" t="s">
        <v>1787</v>
      </c>
      <c r="D1292" s="145" t="s">
        <v>157</v>
      </c>
      <c r="E1292" s="146" t="s">
        <v>1788</v>
      </c>
      <c r="F1292" s="355" t="s">
        <v>1789</v>
      </c>
      <c r="G1292" s="148" t="s">
        <v>192</v>
      </c>
      <c r="H1292" s="149">
        <v>1</v>
      </c>
      <c r="I1292" s="150"/>
      <c r="J1292" s="151">
        <f t="shared" si="20"/>
        <v>0</v>
      </c>
      <c r="K1292" s="147" t="s">
        <v>3</v>
      </c>
      <c r="L1292" s="35"/>
      <c r="M1292" s="152" t="s">
        <v>3</v>
      </c>
      <c r="N1292" s="153" t="s">
        <v>43</v>
      </c>
      <c r="O1292" s="55"/>
      <c r="P1292" s="154">
        <f t="shared" si="21"/>
        <v>0</v>
      </c>
      <c r="Q1292" s="154">
        <v>0</v>
      </c>
      <c r="R1292" s="154">
        <f t="shared" si="22"/>
        <v>0</v>
      </c>
      <c r="S1292" s="154">
        <v>0</v>
      </c>
      <c r="T1292" s="155">
        <f t="shared" si="23"/>
        <v>0</v>
      </c>
      <c r="U1292" s="34"/>
      <c r="V1292" s="34"/>
      <c r="W1292" s="34"/>
      <c r="X1292" s="34"/>
      <c r="Y1292" s="34"/>
      <c r="Z1292" s="34"/>
      <c r="AA1292" s="34"/>
      <c r="AB1292" s="34"/>
      <c r="AC1292" s="34"/>
      <c r="AD1292" s="34"/>
      <c r="AE1292" s="34"/>
      <c r="AR1292" s="156" t="s">
        <v>180</v>
      </c>
      <c r="AT1292" s="156" t="s">
        <v>157</v>
      </c>
      <c r="AU1292" s="156" t="s">
        <v>90</v>
      </c>
      <c r="AY1292" s="19" t="s">
        <v>154</v>
      </c>
      <c r="BE1292" s="157">
        <f t="shared" si="24"/>
        <v>0</v>
      </c>
      <c r="BF1292" s="157">
        <f t="shared" si="25"/>
        <v>0</v>
      </c>
      <c r="BG1292" s="157">
        <f t="shared" si="26"/>
        <v>0</v>
      </c>
      <c r="BH1292" s="157">
        <f t="shared" si="27"/>
        <v>0</v>
      </c>
      <c r="BI1292" s="157">
        <f t="shared" si="28"/>
        <v>0</v>
      </c>
      <c r="BJ1292" s="19" t="s">
        <v>15</v>
      </c>
      <c r="BK1292" s="157">
        <f t="shared" si="29"/>
        <v>0</v>
      </c>
      <c r="BL1292" s="19" t="s">
        <v>180</v>
      </c>
      <c r="BM1292" s="156" t="s">
        <v>1790</v>
      </c>
    </row>
    <row r="1293" spans="1:65" s="2" customFormat="1" ht="44.25" customHeight="1">
      <c r="A1293" s="34"/>
      <c r="B1293" s="144"/>
      <c r="C1293" s="145" t="s">
        <v>1791</v>
      </c>
      <c r="D1293" s="145" t="s">
        <v>157</v>
      </c>
      <c r="E1293" s="146" t="s">
        <v>1792</v>
      </c>
      <c r="F1293" s="355" t="s">
        <v>1793</v>
      </c>
      <c r="G1293" s="148" t="s">
        <v>192</v>
      </c>
      <c r="H1293" s="149">
        <v>1</v>
      </c>
      <c r="I1293" s="150"/>
      <c r="J1293" s="151">
        <f t="shared" si="20"/>
        <v>0</v>
      </c>
      <c r="K1293" s="147" t="s">
        <v>3</v>
      </c>
      <c r="L1293" s="35"/>
      <c r="M1293" s="152" t="s">
        <v>3</v>
      </c>
      <c r="N1293" s="153" t="s">
        <v>43</v>
      </c>
      <c r="O1293" s="55"/>
      <c r="P1293" s="154">
        <f t="shared" si="21"/>
        <v>0</v>
      </c>
      <c r="Q1293" s="154">
        <v>0</v>
      </c>
      <c r="R1293" s="154">
        <f t="shared" si="22"/>
        <v>0</v>
      </c>
      <c r="S1293" s="154">
        <v>0</v>
      </c>
      <c r="T1293" s="155">
        <f t="shared" si="23"/>
        <v>0</v>
      </c>
      <c r="U1293" s="34"/>
      <c r="V1293" s="34"/>
      <c r="W1293" s="34"/>
      <c r="X1293" s="34"/>
      <c r="Y1293" s="34"/>
      <c r="Z1293" s="34"/>
      <c r="AA1293" s="34"/>
      <c r="AB1293" s="34"/>
      <c r="AC1293" s="34"/>
      <c r="AD1293" s="34"/>
      <c r="AE1293" s="34"/>
      <c r="AR1293" s="156" t="s">
        <v>180</v>
      </c>
      <c r="AT1293" s="156" t="s">
        <v>157</v>
      </c>
      <c r="AU1293" s="156" t="s">
        <v>90</v>
      </c>
      <c r="AY1293" s="19" t="s">
        <v>154</v>
      </c>
      <c r="BE1293" s="157">
        <f t="shared" si="24"/>
        <v>0</v>
      </c>
      <c r="BF1293" s="157">
        <f t="shared" si="25"/>
        <v>0</v>
      </c>
      <c r="BG1293" s="157">
        <f t="shared" si="26"/>
        <v>0</v>
      </c>
      <c r="BH1293" s="157">
        <f t="shared" si="27"/>
        <v>0</v>
      </c>
      <c r="BI1293" s="157">
        <f t="shared" si="28"/>
        <v>0</v>
      </c>
      <c r="BJ1293" s="19" t="s">
        <v>15</v>
      </c>
      <c r="BK1293" s="157">
        <f t="shared" si="29"/>
        <v>0</v>
      </c>
      <c r="BL1293" s="19" t="s">
        <v>180</v>
      </c>
      <c r="BM1293" s="156" t="s">
        <v>1794</v>
      </c>
    </row>
    <row r="1294" spans="1:65" s="2" customFormat="1" ht="55.5" customHeight="1">
      <c r="A1294" s="34"/>
      <c r="B1294" s="144"/>
      <c r="C1294" s="145" t="s">
        <v>1795</v>
      </c>
      <c r="D1294" s="145" t="s">
        <v>157</v>
      </c>
      <c r="E1294" s="146" t="s">
        <v>1796</v>
      </c>
      <c r="F1294" s="355" t="s">
        <v>1797</v>
      </c>
      <c r="G1294" s="148" t="s">
        <v>192</v>
      </c>
      <c r="H1294" s="149">
        <v>1</v>
      </c>
      <c r="I1294" s="150"/>
      <c r="J1294" s="151">
        <f t="shared" si="20"/>
        <v>0</v>
      </c>
      <c r="K1294" s="147" t="s">
        <v>3</v>
      </c>
      <c r="L1294" s="35"/>
      <c r="M1294" s="152" t="s">
        <v>3</v>
      </c>
      <c r="N1294" s="153" t="s">
        <v>43</v>
      </c>
      <c r="O1294" s="55"/>
      <c r="P1294" s="154">
        <f t="shared" si="21"/>
        <v>0</v>
      </c>
      <c r="Q1294" s="154">
        <v>0</v>
      </c>
      <c r="R1294" s="154">
        <f t="shared" si="22"/>
        <v>0</v>
      </c>
      <c r="S1294" s="154">
        <v>0</v>
      </c>
      <c r="T1294" s="155">
        <f t="shared" si="23"/>
        <v>0</v>
      </c>
      <c r="U1294" s="34"/>
      <c r="V1294" s="34"/>
      <c r="W1294" s="34"/>
      <c r="X1294" s="34"/>
      <c r="Y1294" s="34"/>
      <c r="Z1294" s="34"/>
      <c r="AA1294" s="34"/>
      <c r="AB1294" s="34"/>
      <c r="AC1294" s="34"/>
      <c r="AD1294" s="34"/>
      <c r="AE1294" s="34"/>
      <c r="AR1294" s="156" t="s">
        <v>180</v>
      </c>
      <c r="AT1294" s="156" t="s">
        <v>157</v>
      </c>
      <c r="AU1294" s="156" t="s">
        <v>90</v>
      </c>
      <c r="AY1294" s="19" t="s">
        <v>154</v>
      </c>
      <c r="BE1294" s="157">
        <f t="shared" si="24"/>
        <v>0</v>
      </c>
      <c r="BF1294" s="157">
        <f t="shared" si="25"/>
        <v>0</v>
      </c>
      <c r="BG1294" s="157">
        <f t="shared" si="26"/>
        <v>0</v>
      </c>
      <c r="BH1294" s="157">
        <f t="shared" si="27"/>
        <v>0</v>
      </c>
      <c r="BI1294" s="157">
        <f t="shared" si="28"/>
        <v>0</v>
      </c>
      <c r="BJ1294" s="19" t="s">
        <v>15</v>
      </c>
      <c r="BK1294" s="157">
        <f t="shared" si="29"/>
        <v>0</v>
      </c>
      <c r="BL1294" s="19" t="s">
        <v>180</v>
      </c>
      <c r="BM1294" s="156" t="s">
        <v>1798</v>
      </c>
    </row>
    <row r="1295" spans="1:65" s="2" customFormat="1" ht="16.5" customHeight="1">
      <c r="A1295" s="34"/>
      <c r="B1295" s="144"/>
      <c r="C1295" s="145" t="s">
        <v>1799</v>
      </c>
      <c r="D1295" s="145" t="s">
        <v>157</v>
      </c>
      <c r="E1295" s="146" t="s">
        <v>1800</v>
      </c>
      <c r="F1295" s="147" t="s">
        <v>1801</v>
      </c>
      <c r="G1295" s="148" t="s">
        <v>183</v>
      </c>
      <c r="H1295" s="149">
        <v>82.7</v>
      </c>
      <c r="I1295" s="150"/>
      <c r="J1295" s="151">
        <f t="shared" si="20"/>
        <v>0</v>
      </c>
      <c r="K1295" s="147" t="s">
        <v>3</v>
      </c>
      <c r="L1295" s="35"/>
      <c r="M1295" s="152" t="s">
        <v>3</v>
      </c>
      <c r="N1295" s="153" t="s">
        <v>43</v>
      </c>
      <c r="O1295" s="55"/>
      <c r="P1295" s="154">
        <f t="shared" si="21"/>
        <v>0</v>
      </c>
      <c r="Q1295" s="154">
        <v>0</v>
      </c>
      <c r="R1295" s="154">
        <f t="shared" si="22"/>
        <v>0</v>
      </c>
      <c r="S1295" s="154">
        <v>0</v>
      </c>
      <c r="T1295" s="155">
        <f t="shared" si="23"/>
        <v>0</v>
      </c>
      <c r="U1295" s="34"/>
      <c r="V1295" s="34"/>
      <c r="W1295" s="34"/>
      <c r="X1295" s="34"/>
      <c r="Y1295" s="34"/>
      <c r="Z1295" s="34"/>
      <c r="AA1295" s="34"/>
      <c r="AB1295" s="34"/>
      <c r="AC1295" s="34"/>
      <c r="AD1295" s="34"/>
      <c r="AE1295" s="34"/>
      <c r="AR1295" s="156" t="s">
        <v>180</v>
      </c>
      <c r="AT1295" s="156" t="s">
        <v>157</v>
      </c>
      <c r="AU1295" s="156" t="s">
        <v>90</v>
      </c>
      <c r="AY1295" s="19" t="s">
        <v>154</v>
      </c>
      <c r="BE1295" s="157">
        <f t="shared" si="24"/>
        <v>0</v>
      </c>
      <c r="BF1295" s="157">
        <f t="shared" si="25"/>
        <v>0</v>
      </c>
      <c r="BG1295" s="157">
        <f t="shared" si="26"/>
        <v>0</v>
      </c>
      <c r="BH1295" s="157">
        <f t="shared" si="27"/>
        <v>0</v>
      </c>
      <c r="BI1295" s="157">
        <f t="shared" si="28"/>
        <v>0</v>
      </c>
      <c r="BJ1295" s="19" t="s">
        <v>15</v>
      </c>
      <c r="BK1295" s="157">
        <f t="shared" si="29"/>
        <v>0</v>
      </c>
      <c r="BL1295" s="19" t="s">
        <v>180</v>
      </c>
      <c r="BM1295" s="156" t="s">
        <v>1802</v>
      </c>
    </row>
    <row r="1296" spans="1:65" s="2" customFormat="1" ht="16.5" customHeight="1">
      <c r="A1296" s="34"/>
      <c r="B1296" s="144"/>
      <c r="C1296" s="145" t="s">
        <v>1803</v>
      </c>
      <c r="D1296" s="145" t="s">
        <v>157</v>
      </c>
      <c r="E1296" s="146" t="s">
        <v>1804</v>
      </c>
      <c r="F1296" s="147" t="s">
        <v>1805</v>
      </c>
      <c r="G1296" s="148" t="s">
        <v>183</v>
      </c>
      <c r="H1296" s="149">
        <v>33.4</v>
      </c>
      <c r="I1296" s="150"/>
      <c r="J1296" s="151">
        <f t="shared" si="20"/>
        <v>0</v>
      </c>
      <c r="K1296" s="147" t="s">
        <v>3</v>
      </c>
      <c r="L1296" s="35"/>
      <c r="M1296" s="152" t="s">
        <v>3</v>
      </c>
      <c r="N1296" s="153" t="s">
        <v>43</v>
      </c>
      <c r="O1296" s="55"/>
      <c r="P1296" s="154">
        <f t="shared" si="21"/>
        <v>0</v>
      </c>
      <c r="Q1296" s="154">
        <v>0</v>
      </c>
      <c r="R1296" s="154">
        <f t="shared" si="22"/>
        <v>0</v>
      </c>
      <c r="S1296" s="154">
        <v>0</v>
      </c>
      <c r="T1296" s="155">
        <f t="shared" si="23"/>
        <v>0</v>
      </c>
      <c r="U1296" s="34"/>
      <c r="V1296" s="34"/>
      <c r="W1296" s="34"/>
      <c r="X1296" s="34"/>
      <c r="Y1296" s="34"/>
      <c r="Z1296" s="34"/>
      <c r="AA1296" s="34"/>
      <c r="AB1296" s="34"/>
      <c r="AC1296" s="34"/>
      <c r="AD1296" s="34"/>
      <c r="AE1296" s="34"/>
      <c r="AR1296" s="156" t="s">
        <v>180</v>
      </c>
      <c r="AT1296" s="156" t="s">
        <v>157</v>
      </c>
      <c r="AU1296" s="156" t="s">
        <v>90</v>
      </c>
      <c r="AY1296" s="19" t="s">
        <v>154</v>
      </c>
      <c r="BE1296" s="157">
        <f t="shared" si="24"/>
        <v>0</v>
      </c>
      <c r="BF1296" s="157">
        <f t="shared" si="25"/>
        <v>0</v>
      </c>
      <c r="BG1296" s="157">
        <f t="shared" si="26"/>
        <v>0</v>
      </c>
      <c r="BH1296" s="157">
        <f t="shared" si="27"/>
        <v>0</v>
      </c>
      <c r="BI1296" s="157">
        <f t="shared" si="28"/>
        <v>0</v>
      </c>
      <c r="BJ1296" s="19" t="s">
        <v>15</v>
      </c>
      <c r="BK1296" s="157">
        <f t="shared" si="29"/>
        <v>0</v>
      </c>
      <c r="BL1296" s="19" t="s">
        <v>180</v>
      </c>
      <c r="BM1296" s="156" t="s">
        <v>1806</v>
      </c>
    </row>
    <row r="1297" spans="1:65" s="2" customFormat="1" ht="16.5" customHeight="1">
      <c r="A1297" s="34"/>
      <c r="B1297" s="144"/>
      <c r="C1297" s="145" t="s">
        <v>1807</v>
      </c>
      <c r="D1297" s="145" t="s">
        <v>157</v>
      </c>
      <c r="E1297" s="146" t="s">
        <v>1808</v>
      </c>
      <c r="F1297" s="147" t="s">
        <v>1809</v>
      </c>
      <c r="G1297" s="148" t="s">
        <v>183</v>
      </c>
      <c r="H1297" s="149">
        <v>42.8</v>
      </c>
      <c r="I1297" s="150"/>
      <c r="J1297" s="151">
        <f t="shared" si="20"/>
        <v>0</v>
      </c>
      <c r="K1297" s="147" t="s">
        <v>3</v>
      </c>
      <c r="L1297" s="35"/>
      <c r="M1297" s="152" t="s">
        <v>3</v>
      </c>
      <c r="N1297" s="153" t="s">
        <v>43</v>
      </c>
      <c r="O1297" s="55"/>
      <c r="P1297" s="154">
        <f t="shared" si="21"/>
        <v>0</v>
      </c>
      <c r="Q1297" s="154">
        <v>0</v>
      </c>
      <c r="R1297" s="154">
        <f t="shared" si="22"/>
        <v>0</v>
      </c>
      <c r="S1297" s="154">
        <v>0</v>
      </c>
      <c r="T1297" s="155">
        <f t="shared" si="23"/>
        <v>0</v>
      </c>
      <c r="U1297" s="34"/>
      <c r="V1297" s="34"/>
      <c r="W1297" s="34"/>
      <c r="X1297" s="34"/>
      <c r="Y1297" s="34"/>
      <c r="Z1297" s="34"/>
      <c r="AA1297" s="34"/>
      <c r="AB1297" s="34"/>
      <c r="AC1297" s="34"/>
      <c r="AD1297" s="34"/>
      <c r="AE1297" s="34"/>
      <c r="AR1297" s="156" t="s">
        <v>180</v>
      </c>
      <c r="AT1297" s="156" t="s">
        <v>157</v>
      </c>
      <c r="AU1297" s="156" t="s">
        <v>90</v>
      </c>
      <c r="AY1297" s="19" t="s">
        <v>154</v>
      </c>
      <c r="BE1297" s="157">
        <f t="shared" si="24"/>
        <v>0</v>
      </c>
      <c r="BF1297" s="157">
        <f t="shared" si="25"/>
        <v>0</v>
      </c>
      <c r="BG1297" s="157">
        <f t="shared" si="26"/>
        <v>0</v>
      </c>
      <c r="BH1297" s="157">
        <f t="shared" si="27"/>
        <v>0</v>
      </c>
      <c r="BI1297" s="157">
        <f t="shared" si="28"/>
        <v>0</v>
      </c>
      <c r="BJ1297" s="19" t="s">
        <v>15</v>
      </c>
      <c r="BK1297" s="157">
        <f t="shared" si="29"/>
        <v>0</v>
      </c>
      <c r="BL1297" s="19" t="s">
        <v>180</v>
      </c>
      <c r="BM1297" s="156" t="s">
        <v>1810</v>
      </c>
    </row>
    <row r="1298" spans="1:65" s="2" customFormat="1" ht="16.5" customHeight="1">
      <c r="A1298" s="34"/>
      <c r="B1298" s="144"/>
      <c r="C1298" s="145" t="s">
        <v>1811</v>
      </c>
      <c r="D1298" s="145" t="s">
        <v>157</v>
      </c>
      <c r="E1298" s="146" t="s">
        <v>1812</v>
      </c>
      <c r="F1298" s="147" t="s">
        <v>1813</v>
      </c>
      <c r="G1298" s="148" t="s">
        <v>652</v>
      </c>
      <c r="H1298" s="149">
        <v>5</v>
      </c>
      <c r="I1298" s="150"/>
      <c r="J1298" s="151">
        <f t="shared" si="20"/>
        <v>0</v>
      </c>
      <c r="K1298" s="147" t="s">
        <v>3</v>
      </c>
      <c r="L1298" s="35"/>
      <c r="M1298" s="152" t="s">
        <v>3</v>
      </c>
      <c r="N1298" s="153" t="s">
        <v>43</v>
      </c>
      <c r="O1298" s="55"/>
      <c r="P1298" s="154">
        <f t="shared" si="21"/>
        <v>0</v>
      </c>
      <c r="Q1298" s="154">
        <v>0</v>
      </c>
      <c r="R1298" s="154">
        <f t="shared" si="22"/>
        <v>0</v>
      </c>
      <c r="S1298" s="154">
        <v>0</v>
      </c>
      <c r="T1298" s="155">
        <f t="shared" si="23"/>
        <v>0</v>
      </c>
      <c r="U1298" s="34"/>
      <c r="V1298" s="34"/>
      <c r="W1298" s="34"/>
      <c r="X1298" s="34"/>
      <c r="Y1298" s="34"/>
      <c r="Z1298" s="34"/>
      <c r="AA1298" s="34"/>
      <c r="AB1298" s="34"/>
      <c r="AC1298" s="34"/>
      <c r="AD1298" s="34"/>
      <c r="AE1298" s="34"/>
      <c r="AR1298" s="156" t="s">
        <v>180</v>
      </c>
      <c r="AT1298" s="156" t="s">
        <v>157</v>
      </c>
      <c r="AU1298" s="156" t="s">
        <v>90</v>
      </c>
      <c r="AY1298" s="19" t="s">
        <v>154</v>
      </c>
      <c r="BE1298" s="157">
        <f t="shared" si="24"/>
        <v>0</v>
      </c>
      <c r="BF1298" s="157">
        <f t="shared" si="25"/>
        <v>0</v>
      </c>
      <c r="BG1298" s="157">
        <f t="shared" si="26"/>
        <v>0</v>
      </c>
      <c r="BH1298" s="157">
        <f t="shared" si="27"/>
        <v>0</v>
      </c>
      <c r="BI1298" s="157">
        <f t="shared" si="28"/>
        <v>0</v>
      </c>
      <c r="BJ1298" s="19" t="s">
        <v>15</v>
      </c>
      <c r="BK1298" s="157">
        <f t="shared" si="29"/>
        <v>0</v>
      </c>
      <c r="BL1298" s="19" t="s">
        <v>180</v>
      </c>
      <c r="BM1298" s="156" t="s">
        <v>1814</v>
      </c>
    </row>
    <row r="1299" spans="2:63" s="12" customFormat="1" ht="22.8" customHeight="1">
      <c r="B1299" s="131"/>
      <c r="D1299" s="132" t="s">
        <v>71</v>
      </c>
      <c r="E1299" s="142" t="s">
        <v>1815</v>
      </c>
      <c r="F1299" s="142" t="s">
        <v>1816</v>
      </c>
      <c r="I1299" s="134"/>
      <c r="J1299" s="143">
        <f>BK1299</f>
        <v>0</v>
      </c>
      <c r="L1299" s="131"/>
      <c r="M1299" s="136"/>
      <c r="N1299" s="137"/>
      <c r="O1299" s="137"/>
      <c r="P1299" s="138">
        <f>SUM(P1300:P1301)</f>
        <v>0</v>
      </c>
      <c r="Q1299" s="137"/>
      <c r="R1299" s="138">
        <f>SUM(R1300:R1301)</f>
        <v>0</v>
      </c>
      <c r="S1299" s="137"/>
      <c r="T1299" s="139">
        <f>SUM(T1300:T1301)</f>
        <v>0</v>
      </c>
      <c r="AR1299" s="132" t="s">
        <v>15</v>
      </c>
      <c r="AT1299" s="140" t="s">
        <v>71</v>
      </c>
      <c r="AU1299" s="140" t="s">
        <v>15</v>
      </c>
      <c r="AY1299" s="132" t="s">
        <v>154</v>
      </c>
      <c r="BK1299" s="141">
        <f>SUM(BK1300:BK1301)</f>
        <v>0</v>
      </c>
    </row>
    <row r="1300" spans="1:65" s="2" customFormat="1" ht="55.5" customHeight="1">
      <c r="A1300" s="34"/>
      <c r="B1300" s="144"/>
      <c r="C1300" s="145" t="s">
        <v>1817</v>
      </c>
      <c r="D1300" s="145" t="s">
        <v>157</v>
      </c>
      <c r="E1300" s="146" t="s">
        <v>1818</v>
      </c>
      <c r="F1300" s="355" t="s">
        <v>1819</v>
      </c>
      <c r="G1300" s="148" t="s">
        <v>244</v>
      </c>
      <c r="H1300" s="149">
        <v>2508.684</v>
      </c>
      <c r="I1300" s="150"/>
      <c r="J1300" s="151">
        <f>ROUND(I1300*H1300,2)</f>
        <v>0</v>
      </c>
      <c r="K1300" s="147" t="s">
        <v>161</v>
      </c>
      <c r="L1300" s="35"/>
      <c r="M1300" s="152" t="s">
        <v>3</v>
      </c>
      <c r="N1300" s="153" t="s">
        <v>43</v>
      </c>
      <c r="O1300" s="55"/>
      <c r="P1300" s="154">
        <f>O1300*H1300</f>
        <v>0</v>
      </c>
      <c r="Q1300" s="154">
        <v>0</v>
      </c>
      <c r="R1300" s="154">
        <f>Q1300*H1300</f>
        <v>0</v>
      </c>
      <c r="S1300" s="154">
        <v>0</v>
      </c>
      <c r="T1300" s="155">
        <f>S1300*H1300</f>
        <v>0</v>
      </c>
      <c r="U1300" s="34"/>
      <c r="V1300" s="34"/>
      <c r="W1300" s="34"/>
      <c r="X1300" s="34"/>
      <c r="Y1300" s="34"/>
      <c r="Z1300" s="34"/>
      <c r="AA1300" s="34"/>
      <c r="AB1300" s="34"/>
      <c r="AC1300" s="34"/>
      <c r="AD1300" s="34"/>
      <c r="AE1300" s="34"/>
      <c r="AR1300" s="156" t="s">
        <v>93</v>
      </c>
      <c r="AT1300" s="156" t="s">
        <v>157</v>
      </c>
      <c r="AU1300" s="156" t="s">
        <v>80</v>
      </c>
      <c r="AY1300" s="19" t="s">
        <v>154</v>
      </c>
      <c r="BE1300" s="157">
        <f>IF(N1300="základní",J1300,0)</f>
        <v>0</v>
      </c>
      <c r="BF1300" s="157">
        <f>IF(N1300="snížená",J1300,0)</f>
        <v>0</v>
      </c>
      <c r="BG1300" s="157">
        <f>IF(N1300="zákl. přenesená",J1300,0)</f>
        <v>0</v>
      </c>
      <c r="BH1300" s="157">
        <f>IF(N1300="sníž. přenesená",J1300,0)</f>
        <v>0</v>
      </c>
      <c r="BI1300" s="157">
        <f>IF(N1300="nulová",J1300,0)</f>
        <v>0</v>
      </c>
      <c r="BJ1300" s="19" t="s">
        <v>15</v>
      </c>
      <c r="BK1300" s="157">
        <f>ROUND(I1300*H1300,2)</f>
        <v>0</v>
      </c>
      <c r="BL1300" s="19" t="s">
        <v>93</v>
      </c>
      <c r="BM1300" s="156" t="s">
        <v>1820</v>
      </c>
    </row>
    <row r="1301" spans="1:47" s="2" customFormat="1" ht="10.2">
      <c r="A1301" s="34"/>
      <c r="B1301" s="35"/>
      <c r="C1301" s="34"/>
      <c r="D1301" s="158" t="s">
        <v>163</v>
      </c>
      <c r="E1301" s="34"/>
      <c r="F1301" s="159" t="s">
        <v>1821</v>
      </c>
      <c r="G1301" s="34"/>
      <c r="H1301" s="34"/>
      <c r="I1301" s="160"/>
      <c r="J1301" s="34"/>
      <c r="K1301" s="34"/>
      <c r="L1301" s="35"/>
      <c r="M1301" s="161"/>
      <c r="N1301" s="162"/>
      <c r="O1301" s="55"/>
      <c r="P1301" s="55"/>
      <c r="Q1301" s="55"/>
      <c r="R1301" s="55"/>
      <c r="S1301" s="55"/>
      <c r="T1301" s="56"/>
      <c r="U1301" s="34"/>
      <c r="V1301" s="34"/>
      <c r="W1301" s="34"/>
      <c r="X1301" s="34"/>
      <c r="Y1301" s="34"/>
      <c r="Z1301" s="34"/>
      <c r="AA1301" s="34"/>
      <c r="AB1301" s="34"/>
      <c r="AC1301" s="34"/>
      <c r="AD1301" s="34"/>
      <c r="AE1301" s="34"/>
      <c r="AT1301" s="19" t="s">
        <v>163</v>
      </c>
      <c r="AU1301" s="19" t="s">
        <v>80</v>
      </c>
    </row>
    <row r="1302" spans="2:63" s="12" customFormat="1" ht="25.95" customHeight="1">
      <c r="B1302" s="131"/>
      <c r="D1302" s="132" t="s">
        <v>71</v>
      </c>
      <c r="E1302" s="133" t="s">
        <v>1822</v>
      </c>
      <c r="F1302" s="133" t="s">
        <v>1823</v>
      </c>
      <c r="I1302" s="134"/>
      <c r="J1302" s="135">
        <f>BK1302</f>
        <v>0</v>
      </c>
      <c r="L1302" s="131"/>
      <c r="M1302" s="136"/>
      <c r="N1302" s="137"/>
      <c r="O1302" s="137"/>
      <c r="P1302" s="138">
        <f>P1303+P1329+P1402+P1499+P1516+P1551+P1559+P1633+P1651+P1766+P1915+P2003+P2124</f>
        <v>0</v>
      </c>
      <c r="Q1302" s="137"/>
      <c r="R1302" s="138">
        <f>R1303+R1329+R1402+R1499+R1516+R1551+R1559+R1633+R1651+R1766+R1915+R2003+R2124</f>
        <v>79.12616408</v>
      </c>
      <c r="S1302" s="137"/>
      <c r="T1302" s="139">
        <f>T1303+T1329+T1402+T1499+T1516+T1551+T1559+T1633+T1651+T1766+T1915+T2003+T2124</f>
        <v>0</v>
      </c>
      <c r="AR1302" s="132" t="s">
        <v>80</v>
      </c>
      <c r="AT1302" s="140" t="s">
        <v>71</v>
      </c>
      <c r="AU1302" s="140" t="s">
        <v>72</v>
      </c>
      <c r="AY1302" s="132" t="s">
        <v>154</v>
      </c>
      <c r="BK1302" s="141">
        <f>BK1303+BK1329+BK1402+BK1499+BK1516+BK1551+BK1559+BK1633+BK1651+BK1766+BK1915+BK2003+BK2124</f>
        <v>0</v>
      </c>
    </row>
    <row r="1303" spans="2:63" s="12" customFormat="1" ht="22.8" customHeight="1">
      <c r="B1303" s="131"/>
      <c r="D1303" s="132" t="s">
        <v>71</v>
      </c>
      <c r="E1303" s="142" t="s">
        <v>1824</v>
      </c>
      <c r="F1303" s="142" t="s">
        <v>1825</v>
      </c>
      <c r="I1303" s="134"/>
      <c r="J1303" s="143">
        <f>BK1303</f>
        <v>0</v>
      </c>
      <c r="L1303" s="131"/>
      <c r="M1303" s="136"/>
      <c r="N1303" s="137"/>
      <c r="O1303" s="137"/>
      <c r="P1303" s="138">
        <f>SUM(P1304:P1328)</f>
        <v>0</v>
      </c>
      <c r="Q1303" s="137"/>
      <c r="R1303" s="138">
        <f>SUM(R1304:R1328)</f>
        <v>4.4098139000000005</v>
      </c>
      <c r="S1303" s="137"/>
      <c r="T1303" s="139">
        <f>SUM(T1304:T1328)</f>
        <v>0</v>
      </c>
      <c r="AR1303" s="132" t="s">
        <v>80</v>
      </c>
      <c r="AT1303" s="140" t="s">
        <v>71</v>
      </c>
      <c r="AU1303" s="140" t="s">
        <v>15</v>
      </c>
      <c r="AY1303" s="132" t="s">
        <v>154</v>
      </c>
      <c r="BK1303" s="141">
        <f>SUM(BK1304:BK1328)</f>
        <v>0</v>
      </c>
    </row>
    <row r="1304" spans="1:65" s="2" customFormat="1" ht="33" customHeight="1">
      <c r="A1304" s="34"/>
      <c r="B1304" s="144"/>
      <c r="C1304" s="145" t="s">
        <v>1826</v>
      </c>
      <c r="D1304" s="145" t="s">
        <v>157</v>
      </c>
      <c r="E1304" s="146" t="s">
        <v>1827</v>
      </c>
      <c r="F1304" s="147" t="s">
        <v>1828</v>
      </c>
      <c r="G1304" s="148" t="s">
        <v>160</v>
      </c>
      <c r="H1304" s="149">
        <v>592</v>
      </c>
      <c r="I1304" s="150"/>
      <c r="J1304" s="151">
        <f>ROUND(I1304*H1304,2)</f>
        <v>0</v>
      </c>
      <c r="K1304" s="147" t="s">
        <v>161</v>
      </c>
      <c r="L1304" s="35"/>
      <c r="M1304" s="152" t="s">
        <v>3</v>
      </c>
      <c r="N1304" s="153" t="s">
        <v>43</v>
      </c>
      <c r="O1304" s="55"/>
      <c r="P1304" s="154">
        <f>O1304*H1304</f>
        <v>0</v>
      </c>
      <c r="Q1304" s="154">
        <v>0</v>
      </c>
      <c r="R1304" s="154">
        <f>Q1304*H1304</f>
        <v>0</v>
      </c>
      <c r="S1304" s="154">
        <v>0</v>
      </c>
      <c r="T1304" s="155">
        <f>S1304*H1304</f>
        <v>0</v>
      </c>
      <c r="U1304" s="34"/>
      <c r="V1304" s="34"/>
      <c r="W1304" s="34"/>
      <c r="X1304" s="34"/>
      <c r="Y1304" s="34"/>
      <c r="Z1304" s="34"/>
      <c r="AA1304" s="34"/>
      <c r="AB1304" s="34"/>
      <c r="AC1304" s="34"/>
      <c r="AD1304" s="34"/>
      <c r="AE1304" s="34"/>
      <c r="AR1304" s="156" t="s">
        <v>180</v>
      </c>
      <c r="AT1304" s="156" t="s">
        <v>157</v>
      </c>
      <c r="AU1304" s="156" t="s">
        <v>80</v>
      </c>
      <c r="AY1304" s="19" t="s">
        <v>154</v>
      </c>
      <c r="BE1304" s="157">
        <f>IF(N1304="základní",J1304,0)</f>
        <v>0</v>
      </c>
      <c r="BF1304" s="157">
        <f>IF(N1304="snížená",J1304,0)</f>
        <v>0</v>
      </c>
      <c r="BG1304" s="157">
        <f>IF(N1304="zákl. přenesená",J1304,0)</f>
        <v>0</v>
      </c>
      <c r="BH1304" s="157">
        <f>IF(N1304="sníž. přenesená",J1304,0)</f>
        <v>0</v>
      </c>
      <c r="BI1304" s="157">
        <f>IF(N1304="nulová",J1304,0)</f>
        <v>0</v>
      </c>
      <c r="BJ1304" s="19" t="s">
        <v>15</v>
      </c>
      <c r="BK1304" s="157">
        <f>ROUND(I1304*H1304,2)</f>
        <v>0</v>
      </c>
      <c r="BL1304" s="19" t="s">
        <v>180</v>
      </c>
      <c r="BM1304" s="156" t="s">
        <v>1829</v>
      </c>
    </row>
    <row r="1305" spans="1:47" s="2" customFormat="1" ht="10.2">
      <c r="A1305" s="34"/>
      <c r="B1305" s="35"/>
      <c r="C1305" s="34"/>
      <c r="D1305" s="158" t="s">
        <v>163</v>
      </c>
      <c r="E1305" s="34"/>
      <c r="F1305" s="159" t="s">
        <v>1830</v>
      </c>
      <c r="G1305" s="34"/>
      <c r="H1305" s="34"/>
      <c r="I1305" s="160"/>
      <c r="J1305" s="34"/>
      <c r="K1305" s="34"/>
      <c r="L1305" s="35"/>
      <c r="M1305" s="161"/>
      <c r="N1305" s="162"/>
      <c r="O1305" s="55"/>
      <c r="P1305" s="55"/>
      <c r="Q1305" s="55"/>
      <c r="R1305" s="55"/>
      <c r="S1305" s="55"/>
      <c r="T1305" s="56"/>
      <c r="U1305" s="34"/>
      <c r="V1305" s="34"/>
      <c r="W1305" s="34"/>
      <c r="X1305" s="34"/>
      <c r="Y1305" s="34"/>
      <c r="Z1305" s="34"/>
      <c r="AA1305" s="34"/>
      <c r="AB1305" s="34"/>
      <c r="AC1305" s="34"/>
      <c r="AD1305" s="34"/>
      <c r="AE1305" s="34"/>
      <c r="AT1305" s="19" t="s">
        <v>163</v>
      </c>
      <c r="AU1305" s="19" t="s">
        <v>80</v>
      </c>
    </row>
    <row r="1306" spans="2:51" s="13" customFormat="1" ht="10.2">
      <c r="B1306" s="163"/>
      <c r="D1306" s="164" t="s">
        <v>170</v>
      </c>
      <c r="E1306" s="165" t="s">
        <v>3</v>
      </c>
      <c r="F1306" s="166" t="s">
        <v>422</v>
      </c>
      <c r="H1306" s="165" t="s">
        <v>3</v>
      </c>
      <c r="I1306" s="167"/>
      <c r="L1306" s="163"/>
      <c r="M1306" s="168"/>
      <c r="N1306" s="169"/>
      <c r="O1306" s="169"/>
      <c r="P1306" s="169"/>
      <c r="Q1306" s="169"/>
      <c r="R1306" s="169"/>
      <c r="S1306" s="169"/>
      <c r="T1306" s="170"/>
      <c r="AT1306" s="165" t="s">
        <v>170</v>
      </c>
      <c r="AU1306" s="165" t="s">
        <v>80</v>
      </c>
      <c r="AV1306" s="13" t="s">
        <v>15</v>
      </c>
      <c r="AW1306" s="13" t="s">
        <v>33</v>
      </c>
      <c r="AX1306" s="13" t="s">
        <v>72</v>
      </c>
      <c r="AY1306" s="165" t="s">
        <v>154</v>
      </c>
    </row>
    <row r="1307" spans="2:51" s="14" customFormat="1" ht="10.2">
      <c r="B1307" s="171"/>
      <c r="D1307" s="164" t="s">
        <v>170</v>
      </c>
      <c r="E1307" s="172" t="s">
        <v>3</v>
      </c>
      <c r="F1307" s="173" t="s">
        <v>423</v>
      </c>
      <c r="H1307" s="174">
        <v>381</v>
      </c>
      <c r="I1307" s="175"/>
      <c r="L1307" s="171"/>
      <c r="M1307" s="176"/>
      <c r="N1307" s="177"/>
      <c r="O1307" s="177"/>
      <c r="P1307" s="177"/>
      <c r="Q1307" s="177"/>
      <c r="R1307" s="177"/>
      <c r="S1307" s="177"/>
      <c r="T1307" s="178"/>
      <c r="AT1307" s="172" t="s">
        <v>170</v>
      </c>
      <c r="AU1307" s="172" t="s">
        <v>80</v>
      </c>
      <c r="AV1307" s="14" t="s">
        <v>80</v>
      </c>
      <c r="AW1307" s="14" t="s">
        <v>33</v>
      </c>
      <c r="AX1307" s="14" t="s">
        <v>72</v>
      </c>
      <c r="AY1307" s="172" t="s">
        <v>154</v>
      </c>
    </row>
    <row r="1308" spans="2:51" s="13" customFormat="1" ht="10.2">
      <c r="B1308" s="163"/>
      <c r="D1308" s="164" t="s">
        <v>170</v>
      </c>
      <c r="E1308" s="165" t="s">
        <v>3</v>
      </c>
      <c r="F1308" s="166" t="s">
        <v>424</v>
      </c>
      <c r="H1308" s="165" t="s">
        <v>3</v>
      </c>
      <c r="I1308" s="167"/>
      <c r="L1308" s="163"/>
      <c r="M1308" s="168"/>
      <c r="N1308" s="169"/>
      <c r="O1308" s="169"/>
      <c r="P1308" s="169"/>
      <c r="Q1308" s="169"/>
      <c r="R1308" s="169"/>
      <c r="S1308" s="169"/>
      <c r="T1308" s="170"/>
      <c r="AT1308" s="165" t="s">
        <v>170</v>
      </c>
      <c r="AU1308" s="165" t="s">
        <v>80</v>
      </c>
      <c r="AV1308" s="13" t="s">
        <v>15</v>
      </c>
      <c r="AW1308" s="13" t="s">
        <v>33</v>
      </c>
      <c r="AX1308" s="13" t="s">
        <v>72</v>
      </c>
      <c r="AY1308" s="165" t="s">
        <v>154</v>
      </c>
    </row>
    <row r="1309" spans="2:51" s="14" customFormat="1" ht="10.2">
      <c r="B1309" s="171"/>
      <c r="D1309" s="164" t="s">
        <v>170</v>
      </c>
      <c r="E1309" s="172" t="s">
        <v>3</v>
      </c>
      <c r="F1309" s="173" t="s">
        <v>425</v>
      </c>
      <c r="H1309" s="174">
        <v>211</v>
      </c>
      <c r="I1309" s="175"/>
      <c r="L1309" s="171"/>
      <c r="M1309" s="176"/>
      <c r="N1309" s="177"/>
      <c r="O1309" s="177"/>
      <c r="P1309" s="177"/>
      <c r="Q1309" s="177"/>
      <c r="R1309" s="177"/>
      <c r="S1309" s="177"/>
      <c r="T1309" s="178"/>
      <c r="AT1309" s="172" t="s">
        <v>170</v>
      </c>
      <c r="AU1309" s="172" t="s">
        <v>80</v>
      </c>
      <c r="AV1309" s="14" t="s">
        <v>80</v>
      </c>
      <c r="AW1309" s="14" t="s">
        <v>33</v>
      </c>
      <c r="AX1309" s="14" t="s">
        <v>72</v>
      </c>
      <c r="AY1309" s="172" t="s">
        <v>154</v>
      </c>
    </row>
    <row r="1310" spans="2:51" s="15" customFormat="1" ht="10.2">
      <c r="B1310" s="179"/>
      <c r="D1310" s="164" t="s">
        <v>170</v>
      </c>
      <c r="E1310" s="180" t="s">
        <v>3</v>
      </c>
      <c r="F1310" s="181" t="s">
        <v>175</v>
      </c>
      <c r="H1310" s="182">
        <v>592</v>
      </c>
      <c r="I1310" s="183"/>
      <c r="L1310" s="179"/>
      <c r="M1310" s="184"/>
      <c r="N1310" s="185"/>
      <c r="O1310" s="185"/>
      <c r="P1310" s="185"/>
      <c r="Q1310" s="185"/>
      <c r="R1310" s="185"/>
      <c r="S1310" s="185"/>
      <c r="T1310" s="186"/>
      <c r="AT1310" s="180" t="s">
        <v>170</v>
      </c>
      <c r="AU1310" s="180" t="s">
        <v>80</v>
      </c>
      <c r="AV1310" s="15" t="s">
        <v>93</v>
      </c>
      <c r="AW1310" s="15" t="s">
        <v>33</v>
      </c>
      <c r="AX1310" s="15" t="s">
        <v>15</v>
      </c>
      <c r="AY1310" s="180" t="s">
        <v>154</v>
      </c>
    </row>
    <row r="1311" spans="1:65" s="2" customFormat="1" ht="16.5" customHeight="1">
      <c r="A1311" s="34"/>
      <c r="B1311" s="144"/>
      <c r="C1311" s="192" t="s">
        <v>1831</v>
      </c>
      <c r="D1311" s="192" t="s">
        <v>402</v>
      </c>
      <c r="E1311" s="193" t="s">
        <v>1832</v>
      </c>
      <c r="F1311" s="194" t="s">
        <v>1833</v>
      </c>
      <c r="G1311" s="195" t="s">
        <v>244</v>
      </c>
      <c r="H1311" s="196">
        <v>0.195</v>
      </c>
      <c r="I1311" s="197"/>
      <c r="J1311" s="198">
        <f>ROUND(I1311*H1311,2)</f>
        <v>0</v>
      </c>
      <c r="K1311" s="194" t="s">
        <v>161</v>
      </c>
      <c r="L1311" s="199"/>
      <c r="M1311" s="200" t="s">
        <v>3</v>
      </c>
      <c r="N1311" s="201" t="s">
        <v>43</v>
      </c>
      <c r="O1311" s="55"/>
      <c r="P1311" s="154">
        <f>O1311*H1311</f>
        <v>0</v>
      </c>
      <c r="Q1311" s="154">
        <v>1</v>
      </c>
      <c r="R1311" s="154">
        <f>Q1311*H1311</f>
        <v>0.195</v>
      </c>
      <c r="S1311" s="154">
        <v>0</v>
      </c>
      <c r="T1311" s="155">
        <f>S1311*H1311</f>
        <v>0</v>
      </c>
      <c r="U1311" s="34"/>
      <c r="V1311" s="34"/>
      <c r="W1311" s="34"/>
      <c r="X1311" s="34"/>
      <c r="Y1311" s="34"/>
      <c r="Z1311" s="34"/>
      <c r="AA1311" s="34"/>
      <c r="AB1311" s="34"/>
      <c r="AC1311" s="34"/>
      <c r="AD1311" s="34"/>
      <c r="AE1311" s="34"/>
      <c r="AR1311" s="156" t="s">
        <v>521</v>
      </c>
      <c r="AT1311" s="156" t="s">
        <v>402</v>
      </c>
      <c r="AU1311" s="156" t="s">
        <v>80</v>
      </c>
      <c r="AY1311" s="19" t="s">
        <v>154</v>
      </c>
      <c r="BE1311" s="157">
        <f>IF(N1311="základní",J1311,0)</f>
        <v>0</v>
      </c>
      <c r="BF1311" s="157">
        <f>IF(N1311="snížená",J1311,0)</f>
        <v>0</v>
      </c>
      <c r="BG1311" s="157">
        <f>IF(N1311="zákl. přenesená",J1311,0)</f>
        <v>0</v>
      </c>
      <c r="BH1311" s="157">
        <f>IF(N1311="sníž. přenesená",J1311,0)</f>
        <v>0</v>
      </c>
      <c r="BI1311" s="157">
        <f>IF(N1311="nulová",J1311,0)</f>
        <v>0</v>
      </c>
      <c r="BJ1311" s="19" t="s">
        <v>15</v>
      </c>
      <c r="BK1311" s="157">
        <f>ROUND(I1311*H1311,2)</f>
        <v>0</v>
      </c>
      <c r="BL1311" s="19" t="s">
        <v>180</v>
      </c>
      <c r="BM1311" s="156" t="s">
        <v>1834</v>
      </c>
    </row>
    <row r="1312" spans="2:51" s="14" customFormat="1" ht="10.2">
      <c r="B1312" s="171"/>
      <c r="D1312" s="164" t="s">
        <v>170</v>
      </c>
      <c r="F1312" s="173" t="s">
        <v>1835</v>
      </c>
      <c r="H1312" s="174">
        <v>0.195</v>
      </c>
      <c r="I1312" s="175"/>
      <c r="L1312" s="171"/>
      <c r="M1312" s="176"/>
      <c r="N1312" s="177"/>
      <c r="O1312" s="177"/>
      <c r="P1312" s="177"/>
      <c r="Q1312" s="177"/>
      <c r="R1312" s="177"/>
      <c r="S1312" s="177"/>
      <c r="T1312" s="178"/>
      <c r="AT1312" s="172" t="s">
        <v>170</v>
      </c>
      <c r="AU1312" s="172" t="s">
        <v>80</v>
      </c>
      <c r="AV1312" s="14" t="s">
        <v>80</v>
      </c>
      <c r="AW1312" s="14" t="s">
        <v>4</v>
      </c>
      <c r="AX1312" s="14" t="s">
        <v>15</v>
      </c>
      <c r="AY1312" s="172" t="s">
        <v>154</v>
      </c>
    </row>
    <row r="1313" spans="1:65" s="2" customFormat="1" ht="33" customHeight="1">
      <c r="A1313" s="34"/>
      <c r="B1313" s="144"/>
      <c r="C1313" s="145" t="s">
        <v>1836</v>
      </c>
      <c r="D1313" s="145" t="s">
        <v>157</v>
      </c>
      <c r="E1313" s="146" t="s">
        <v>1837</v>
      </c>
      <c r="F1313" s="147" t="s">
        <v>1838</v>
      </c>
      <c r="G1313" s="148" t="s">
        <v>160</v>
      </c>
      <c r="H1313" s="149">
        <v>113.4</v>
      </c>
      <c r="I1313" s="150"/>
      <c r="J1313" s="151">
        <f>ROUND(I1313*H1313,2)</f>
        <v>0</v>
      </c>
      <c r="K1313" s="147" t="s">
        <v>161</v>
      </c>
      <c r="L1313" s="35"/>
      <c r="M1313" s="152" t="s">
        <v>3</v>
      </c>
      <c r="N1313" s="153" t="s">
        <v>43</v>
      </c>
      <c r="O1313" s="55"/>
      <c r="P1313" s="154">
        <f>O1313*H1313</f>
        <v>0</v>
      </c>
      <c r="Q1313" s="154">
        <v>0</v>
      </c>
      <c r="R1313" s="154">
        <f>Q1313*H1313</f>
        <v>0</v>
      </c>
      <c r="S1313" s="154">
        <v>0</v>
      </c>
      <c r="T1313" s="155">
        <f>S1313*H1313</f>
        <v>0</v>
      </c>
      <c r="U1313" s="34"/>
      <c r="V1313" s="34"/>
      <c r="W1313" s="34"/>
      <c r="X1313" s="34"/>
      <c r="Y1313" s="34"/>
      <c r="Z1313" s="34"/>
      <c r="AA1313" s="34"/>
      <c r="AB1313" s="34"/>
      <c r="AC1313" s="34"/>
      <c r="AD1313" s="34"/>
      <c r="AE1313" s="34"/>
      <c r="AR1313" s="156" t="s">
        <v>180</v>
      </c>
      <c r="AT1313" s="156" t="s">
        <v>157</v>
      </c>
      <c r="AU1313" s="156" t="s">
        <v>80</v>
      </c>
      <c r="AY1313" s="19" t="s">
        <v>154</v>
      </c>
      <c r="BE1313" s="157">
        <f>IF(N1313="základní",J1313,0)</f>
        <v>0</v>
      </c>
      <c r="BF1313" s="157">
        <f>IF(N1313="snížená",J1313,0)</f>
        <v>0</v>
      </c>
      <c r="BG1313" s="157">
        <f>IF(N1313="zákl. přenesená",J1313,0)</f>
        <v>0</v>
      </c>
      <c r="BH1313" s="157">
        <f>IF(N1313="sníž. přenesená",J1313,0)</f>
        <v>0</v>
      </c>
      <c r="BI1313" s="157">
        <f>IF(N1313="nulová",J1313,0)</f>
        <v>0</v>
      </c>
      <c r="BJ1313" s="19" t="s">
        <v>15</v>
      </c>
      <c r="BK1313" s="157">
        <f>ROUND(I1313*H1313,2)</f>
        <v>0</v>
      </c>
      <c r="BL1313" s="19" t="s">
        <v>180</v>
      </c>
      <c r="BM1313" s="156" t="s">
        <v>1839</v>
      </c>
    </row>
    <row r="1314" spans="1:47" s="2" customFormat="1" ht="10.2">
      <c r="A1314" s="34"/>
      <c r="B1314" s="35"/>
      <c r="C1314" s="34"/>
      <c r="D1314" s="158" t="s">
        <v>163</v>
      </c>
      <c r="E1314" s="34"/>
      <c r="F1314" s="159" t="s">
        <v>1840</v>
      </c>
      <c r="G1314" s="34"/>
      <c r="H1314" s="34"/>
      <c r="I1314" s="160"/>
      <c r="J1314" s="34"/>
      <c r="K1314" s="34"/>
      <c r="L1314" s="35"/>
      <c r="M1314" s="161"/>
      <c r="N1314" s="162"/>
      <c r="O1314" s="55"/>
      <c r="P1314" s="55"/>
      <c r="Q1314" s="55"/>
      <c r="R1314" s="55"/>
      <c r="S1314" s="55"/>
      <c r="T1314" s="56"/>
      <c r="U1314" s="34"/>
      <c r="V1314" s="34"/>
      <c r="W1314" s="34"/>
      <c r="X1314" s="34"/>
      <c r="Y1314" s="34"/>
      <c r="Z1314" s="34"/>
      <c r="AA1314" s="34"/>
      <c r="AB1314" s="34"/>
      <c r="AC1314" s="34"/>
      <c r="AD1314" s="34"/>
      <c r="AE1314" s="34"/>
      <c r="AT1314" s="19" t="s">
        <v>163</v>
      </c>
      <c r="AU1314" s="19" t="s">
        <v>80</v>
      </c>
    </row>
    <row r="1315" spans="2:51" s="13" customFormat="1" ht="10.2">
      <c r="B1315" s="163"/>
      <c r="D1315" s="164" t="s">
        <v>170</v>
      </c>
      <c r="E1315" s="165" t="s">
        <v>3</v>
      </c>
      <c r="F1315" s="166" t="s">
        <v>1841</v>
      </c>
      <c r="H1315" s="165" t="s">
        <v>3</v>
      </c>
      <c r="I1315" s="167"/>
      <c r="L1315" s="163"/>
      <c r="M1315" s="168"/>
      <c r="N1315" s="169"/>
      <c r="O1315" s="169"/>
      <c r="P1315" s="169"/>
      <c r="Q1315" s="169"/>
      <c r="R1315" s="169"/>
      <c r="S1315" s="169"/>
      <c r="T1315" s="170"/>
      <c r="AT1315" s="165" t="s">
        <v>170</v>
      </c>
      <c r="AU1315" s="165" t="s">
        <v>80</v>
      </c>
      <c r="AV1315" s="13" t="s">
        <v>15</v>
      </c>
      <c r="AW1315" s="13" t="s">
        <v>33</v>
      </c>
      <c r="AX1315" s="13" t="s">
        <v>72</v>
      </c>
      <c r="AY1315" s="165" t="s">
        <v>154</v>
      </c>
    </row>
    <row r="1316" spans="2:51" s="14" customFormat="1" ht="10.2">
      <c r="B1316" s="171"/>
      <c r="D1316" s="164" t="s">
        <v>170</v>
      </c>
      <c r="E1316" s="172" t="s">
        <v>3</v>
      </c>
      <c r="F1316" s="173" t="s">
        <v>1842</v>
      </c>
      <c r="H1316" s="174">
        <v>113.4</v>
      </c>
      <c r="I1316" s="175"/>
      <c r="L1316" s="171"/>
      <c r="M1316" s="176"/>
      <c r="N1316" s="177"/>
      <c r="O1316" s="177"/>
      <c r="P1316" s="177"/>
      <c r="Q1316" s="177"/>
      <c r="R1316" s="177"/>
      <c r="S1316" s="177"/>
      <c r="T1316" s="178"/>
      <c r="AT1316" s="172" t="s">
        <v>170</v>
      </c>
      <c r="AU1316" s="172" t="s">
        <v>80</v>
      </c>
      <c r="AV1316" s="14" t="s">
        <v>80</v>
      </c>
      <c r="AW1316" s="14" t="s">
        <v>33</v>
      </c>
      <c r="AX1316" s="14" t="s">
        <v>15</v>
      </c>
      <c r="AY1316" s="172" t="s">
        <v>154</v>
      </c>
    </row>
    <row r="1317" spans="1:65" s="2" customFormat="1" ht="16.5" customHeight="1">
      <c r="A1317" s="34"/>
      <c r="B1317" s="144"/>
      <c r="C1317" s="192" t="s">
        <v>1843</v>
      </c>
      <c r="D1317" s="192" t="s">
        <v>402</v>
      </c>
      <c r="E1317" s="193" t="s">
        <v>1832</v>
      </c>
      <c r="F1317" s="194" t="s">
        <v>1833</v>
      </c>
      <c r="G1317" s="195" t="s">
        <v>244</v>
      </c>
      <c r="H1317" s="196">
        <v>0.039</v>
      </c>
      <c r="I1317" s="197"/>
      <c r="J1317" s="198">
        <f>ROUND(I1317*H1317,2)</f>
        <v>0</v>
      </c>
      <c r="K1317" s="194" t="s">
        <v>161</v>
      </c>
      <c r="L1317" s="199"/>
      <c r="M1317" s="200" t="s">
        <v>3</v>
      </c>
      <c r="N1317" s="201" t="s">
        <v>43</v>
      </c>
      <c r="O1317" s="55"/>
      <c r="P1317" s="154">
        <f>O1317*H1317</f>
        <v>0</v>
      </c>
      <c r="Q1317" s="154">
        <v>1</v>
      </c>
      <c r="R1317" s="154">
        <f>Q1317*H1317</f>
        <v>0.039</v>
      </c>
      <c r="S1317" s="154">
        <v>0</v>
      </c>
      <c r="T1317" s="155">
        <f>S1317*H1317</f>
        <v>0</v>
      </c>
      <c r="U1317" s="34"/>
      <c r="V1317" s="34"/>
      <c r="W1317" s="34"/>
      <c r="X1317" s="34"/>
      <c r="Y1317" s="34"/>
      <c r="Z1317" s="34"/>
      <c r="AA1317" s="34"/>
      <c r="AB1317" s="34"/>
      <c r="AC1317" s="34"/>
      <c r="AD1317" s="34"/>
      <c r="AE1317" s="34"/>
      <c r="AR1317" s="156" t="s">
        <v>521</v>
      </c>
      <c r="AT1317" s="156" t="s">
        <v>402</v>
      </c>
      <c r="AU1317" s="156" t="s">
        <v>80</v>
      </c>
      <c r="AY1317" s="19" t="s">
        <v>154</v>
      </c>
      <c r="BE1317" s="157">
        <f>IF(N1317="základní",J1317,0)</f>
        <v>0</v>
      </c>
      <c r="BF1317" s="157">
        <f>IF(N1317="snížená",J1317,0)</f>
        <v>0</v>
      </c>
      <c r="BG1317" s="157">
        <f>IF(N1317="zákl. přenesená",J1317,0)</f>
        <v>0</v>
      </c>
      <c r="BH1317" s="157">
        <f>IF(N1317="sníž. přenesená",J1317,0)</f>
        <v>0</v>
      </c>
      <c r="BI1317" s="157">
        <f>IF(N1317="nulová",J1317,0)</f>
        <v>0</v>
      </c>
      <c r="BJ1317" s="19" t="s">
        <v>15</v>
      </c>
      <c r="BK1317" s="157">
        <f>ROUND(I1317*H1317,2)</f>
        <v>0</v>
      </c>
      <c r="BL1317" s="19" t="s">
        <v>180</v>
      </c>
      <c r="BM1317" s="156" t="s">
        <v>1844</v>
      </c>
    </row>
    <row r="1318" spans="2:51" s="14" customFormat="1" ht="10.2">
      <c r="B1318" s="171"/>
      <c r="D1318" s="164" t="s">
        <v>170</v>
      </c>
      <c r="F1318" s="173" t="s">
        <v>1845</v>
      </c>
      <c r="H1318" s="174">
        <v>0.039</v>
      </c>
      <c r="I1318" s="175"/>
      <c r="L1318" s="171"/>
      <c r="M1318" s="176"/>
      <c r="N1318" s="177"/>
      <c r="O1318" s="177"/>
      <c r="P1318" s="177"/>
      <c r="Q1318" s="177"/>
      <c r="R1318" s="177"/>
      <c r="S1318" s="177"/>
      <c r="T1318" s="178"/>
      <c r="AT1318" s="172" t="s">
        <v>170</v>
      </c>
      <c r="AU1318" s="172" t="s">
        <v>80</v>
      </c>
      <c r="AV1318" s="14" t="s">
        <v>80</v>
      </c>
      <c r="AW1318" s="14" t="s">
        <v>4</v>
      </c>
      <c r="AX1318" s="14" t="s">
        <v>15</v>
      </c>
      <c r="AY1318" s="172" t="s">
        <v>154</v>
      </c>
    </row>
    <row r="1319" spans="1:65" s="2" customFormat="1" ht="24.15" customHeight="1">
      <c r="A1319" s="34"/>
      <c r="B1319" s="144"/>
      <c r="C1319" s="145" t="s">
        <v>1846</v>
      </c>
      <c r="D1319" s="145" t="s">
        <v>157</v>
      </c>
      <c r="E1319" s="146" t="s">
        <v>1847</v>
      </c>
      <c r="F1319" s="147" t="s">
        <v>1848</v>
      </c>
      <c r="G1319" s="148" t="s">
        <v>160</v>
      </c>
      <c r="H1319" s="149">
        <v>592</v>
      </c>
      <c r="I1319" s="150"/>
      <c r="J1319" s="151">
        <f>ROUND(I1319*H1319,2)</f>
        <v>0</v>
      </c>
      <c r="K1319" s="147" t="s">
        <v>161</v>
      </c>
      <c r="L1319" s="35"/>
      <c r="M1319" s="152" t="s">
        <v>3</v>
      </c>
      <c r="N1319" s="153" t="s">
        <v>43</v>
      </c>
      <c r="O1319" s="55"/>
      <c r="P1319" s="154">
        <f>O1319*H1319</f>
        <v>0</v>
      </c>
      <c r="Q1319" s="154">
        <v>0.0004</v>
      </c>
      <c r="R1319" s="154">
        <f>Q1319*H1319</f>
        <v>0.2368</v>
      </c>
      <c r="S1319" s="154">
        <v>0</v>
      </c>
      <c r="T1319" s="155">
        <f>S1319*H1319</f>
        <v>0</v>
      </c>
      <c r="U1319" s="34"/>
      <c r="V1319" s="34"/>
      <c r="W1319" s="34"/>
      <c r="X1319" s="34"/>
      <c r="Y1319" s="34"/>
      <c r="Z1319" s="34"/>
      <c r="AA1319" s="34"/>
      <c r="AB1319" s="34"/>
      <c r="AC1319" s="34"/>
      <c r="AD1319" s="34"/>
      <c r="AE1319" s="34"/>
      <c r="AR1319" s="156" t="s">
        <v>180</v>
      </c>
      <c r="AT1319" s="156" t="s">
        <v>157</v>
      </c>
      <c r="AU1319" s="156" t="s">
        <v>80</v>
      </c>
      <c r="AY1319" s="19" t="s">
        <v>154</v>
      </c>
      <c r="BE1319" s="157">
        <f>IF(N1319="základní",J1319,0)</f>
        <v>0</v>
      </c>
      <c r="BF1319" s="157">
        <f>IF(N1319="snížená",J1319,0)</f>
        <v>0</v>
      </c>
      <c r="BG1319" s="157">
        <f>IF(N1319="zákl. přenesená",J1319,0)</f>
        <v>0</v>
      </c>
      <c r="BH1319" s="157">
        <f>IF(N1319="sníž. přenesená",J1319,0)</f>
        <v>0</v>
      </c>
      <c r="BI1319" s="157">
        <f>IF(N1319="nulová",J1319,0)</f>
        <v>0</v>
      </c>
      <c r="BJ1319" s="19" t="s">
        <v>15</v>
      </c>
      <c r="BK1319" s="157">
        <f>ROUND(I1319*H1319,2)</f>
        <v>0</v>
      </c>
      <c r="BL1319" s="19" t="s">
        <v>180</v>
      </c>
      <c r="BM1319" s="156" t="s">
        <v>1849</v>
      </c>
    </row>
    <row r="1320" spans="1:47" s="2" customFormat="1" ht="10.2">
      <c r="A1320" s="34"/>
      <c r="B1320" s="35"/>
      <c r="C1320" s="34"/>
      <c r="D1320" s="158" t="s">
        <v>163</v>
      </c>
      <c r="E1320" s="34"/>
      <c r="F1320" s="159" t="s">
        <v>1850</v>
      </c>
      <c r="G1320" s="34"/>
      <c r="H1320" s="34"/>
      <c r="I1320" s="160"/>
      <c r="J1320" s="34"/>
      <c r="K1320" s="34"/>
      <c r="L1320" s="35"/>
      <c r="M1320" s="161"/>
      <c r="N1320" s="162"/>
      <c r="O1320" s="55"/>
      <c r="P1320" s="55"/>
      <c r="Q1320" s="55"/>
      <c r="R1320" s="55"/>
      <c r="S1320" s="55"/>
      <c r="T1320" s="56"/>
      <c r="U1320" s="34"/>
      <c r="V1320" s="34"/>
      <c r="W1320" s="34"/>
      <c r="X1320" s="34"/>
      <c r="Y1320" s="34"/>
      <c r="Z1320" s="34"/>
      <c r="AA1320" s="34"/>
      <c r="AB1320" s="34"/>
      <c r="AC1320" s="34"/>
      <c r="AD1320" s="34"/>
      <c r="AE1320" s="34"/>
      <c r="AT1320" s="19" t="s">
        <v>163</v>
      </c>
      <c r="AU1320" s="19" t="s">
        <v>80</v>
      </c>
    </row>
    <row r="1321" spans="1:65" s="2" customFormat="1" ht="55.5" customHeight="1">
      <c r="A1321" s="34"/>
      <c r="B1321" s="144"/>
      <c r="C1321" s="192" t="s">
        <v>1851</v>
      </c>
      <c r="D1321" s="192" t="s">
        <v>402</v>
      </c>
      <c r="E1321" s="193" t="s">
        <v>1852</v>
      </c>
      <c r="F1321" s="194" t="s">
        <v>1853</v>
      </c>
      <c r="G1321" s="195" t="s">
        <v>160</v>
      </c>
      <c r="H1321" s="196">
        <v>689.976</v>
      </c>
      <c r="I1321" s="197"/>
      <c r="J1321" s="198">
        <f>ROUND(I1321*H1321,2)</f>
        <v>0</v>
      </c>
      <c r="K1321" s="194" t="s">
        <v>161</v>
      </c>
      <c r="L1321" s="199"/>
      <c r="M1321" s="200" t="s">
        <v>3</v>
      </c>
      <c r="N1321" s="201" t="s">
        <v>43</v>
      </c>
      <c r="O1321" s="55"/>
      <c r="P1321" s="154">
        <f>O1321*H1321</f>
        <v>0</v>
      </c>
      <c r="Q1321" s="154">
        <v>0.0047</v>
      </c>
      <c r="R1321" s="154">
        <f>Q1321*H1321</f>
        <v>3.2428872</v>
      </c>
      <c r="S1321" s="154">
        <v>0</v>
      </c>
      <c r="T1321" s="155">
        <f>S1321*H1321</f>
        <v>0</v>
      </c>
      <c r="U1321" s="34"/>
      <c r="V1321" s="34"/>
      <c r="W1321" s="34"/>
      <c r="X1321" s="34"/>
      <c r="Y1321" s="34"/>
      <c r="Z1321" s="34"/>
      <c r="AA1321" s="34"/>
      <c r="AB1321" s="34"/>
      <c r="AC1321" s="34"/>
      <c r="AD1321" s="34"/>
      <c r="AE1321" s="34"/>
      <c r="AR1321" s="156" t="s">
        <v>521</v>
      </c>
      <c r="AT1321" s="156" t="s">
        <v>402</v>
      </c>
      <c r="AU1321" s="156" t="s">
        <v>80</v>
      </c>
      <c r="AY1321" s="19" t="s">
        <v>154</v>
      </c>
      <c r="BE1321" s="157">
        <f>IF(N1321="základní",J1321,0)</f>
        <v>0</v>
      </c>
      <c r="BF1321" s="157">
        <f>IF(N1321="snížená",J1321,0)</f>
        <v>0</v>
      </c>
      <c r="BG1321" s="157">
        <f>IF(N1321="zákl. přenesená",J1321,0)</f>
        <v>0</v>
      </c>
      <c r="BH1321" s="157">
        <f>IF(N1321="sníž. přenesená",J1321,0)</f>
        <v>0</v>
      </c>
      <c r="BI1321" s="157">
        <f>IF(N1321="nulová",J1321,0)</f>
        <v>0</v>
      </c>
      <c r="BJ1321" s="19" t="s">
        <v>15</v>
      </c>
      <c r="BK1321" s="157">
        <f>ROUND(I1321*H1321,2)</f>
        <v>0</v>
      </c>
      <c r="BL1321" s="19" t="s">
        <v>180</v>
      </c>
      <c r="BM1321" s="156" t="s">
        <v>1854</v>
      </c>
    </row>
    <row r="1322" spans="2:51" s="14" customFormat="1" ht="10.2">
      <c r="B1322" s="171"/>
      <c r="D1322" s="164" t="s">
        <v>170</v>
      </c>
      <c r="F1322" s="173" t="s">
        <v>1855</v>
      </c>
      <c r="H1322" s="174">
        <v>689.976</v>
      </c>
      <c r="I1322" s="175"/>
      <c r="L1322" s="171"/>
      <c r="M1322" s="176"/>
      <c r="N1322" s="177"/>
      <c r="O1322" s="177"/>
      <c r="P1322" s="177"/>
      <c r="Q1322" s="177"/>
      <c r="R1322" s="177"/>
      <c r="S1322" s="177"/>
      <c r="T1322" s="178"/>
      <c r="AT1322" s="172" t="s">
        <v>170</v>
      </c>
      <c r="AU1322" s="172" t="s">
        <v>80</v>
      </c>
      <c r="AV1322" s="14" t="s">
        <v>80</v>
      </c>
      <c r="AW1322" s="14" t="s">
        <v>4</v>
      </c>
      <c r="AX1322" s="14" t="s">
        <v>15</v>
      </c>
      <c r="AY1322" s="172" t="s">
        <v>154</v>
      </c>
    </row>
    <row r="1323" spans="1:65" s="2" customFormat="1" ht="24.15" customHeight="1">
      <c r="A1323" s="34"/>
      <c r="B1323" s="144"/>
      <c r="C1323" s="145" t="s">
        <v>1856</v>
      </c>
      <c r="D1323" s="145" t="s">
        <v>157</v>
      </c>
      <c r="E1323" s="146" t="s">
        <v>1857</v>
      </c>
      <c r="F1323" s="147" t="s">
        <v>1858</v>
      </c>
      <c r="G1323" s="148" t="s">
        <v>160</v>
      </c>
      <c r="H1323" s="149">
        <v>113.4</v>
      </c>
      <c r="I1323" s="150"/>
      <c r="J1323" s="151">
        <f>ROUND(I1323*H1323,2)</f>
        <v>0</v>
      </c>
      <c r="K1323" s="147" t="s">
        <v>161</v>
      </c>
      <c r="L1323" s="35"/>
      <c r="M1323" s="152" t="s">
        <v>3</v>
      </c>
      <c r="N1323" s="153" t="s">
        <v>43</v>
      </c>
      <c r="O1323" s="55"/>
      <c r="P1323" s="154">
        <f>O1323*H1323</f>
        <v>0</v>
      </c>
      <c r="Q1323" s="154">
        <v>0.0004</v>
      </c>
      <c r="R1323" s="154">
        <f>Q1323*H1323</f>
        <v>0.045360000000000004</v>
      </c>
      <c r="S1323" s="154">
        <v>0</v>
      </c>
      <c r="T1323" s="155">
        <f>S1323*H1323</f>
        <v>0</v>
      </c>
      <c r="U1323" s="34"/>
      <c r="V1323" s="34"/>
      <c r="W1323" s="34"/>
      <c r="X1323" s="34"/>
      <c r="Y1323" s="34"/>
      <c r="Z1323" s="34"/>
      <c r="AA1323" s="34"/>
      <c r="AB1323" s="34"/>
      <c r="AC1323" s="34"/>
      <c r="AD1323" s="34"/>
      <c r="AE1323" s="34"/>
      <c r="AR1323" s="156" t="s">
        <v>180</v>
      </c>
      <c r="AT1323" s="156" t="s">
        <v>157</v>
      </c>
      <c r="AU1323" s="156" t="s">
        <v>80</v>
      </c>
      <c r="AY1323" s="19" t="s">
        <v>154</v>
      </c>
      <c r="BE1323" s="157">
        <f>IF(N1323="základní",J1323,0)</f>
        <v>0</v>
      </c>
      <c r="BF1323" s="157">
        <f>IF(N1323="snížená",J1323,0)</f>
        <v>0</v>
      </c>
      <c r="BG1323" s="157">
        <f>IF(N1323="zákl. přenesená",J1323,0)</f>
        <v>0</v>
      </c>
      <c r="BH1323" s="157">
        <f>IF(N1323="sníž. přenesená",J1323,0)</f>
        <v>0</v>
      </c>
      <c r="BI1323" s="157">
        <f>IF(N1323="nulová",J1323,0)</f>
        <v>0</v>
      </c>
      <c r="BJ1323" s="19" t="s">
        <v>15</v>
      </c>
      <c r="BK1323" s="157">
        <f>ROUND(I1323*H1323,2)</f>
        <v>0</v>
      </c>
      <c r="BL1323" s="19" t="s">
        <v>180</v>
      </c>
      <c r="BM1323" s="156" t="s">
        <v>1859</v>
      </c>
    </row>
    <row r="1324" spans="1:47" s="2" customFormat="1" ht="10.2">
      <c r="A1324" s="34"/>
      <c r="B1324" s="35"/>
      <c r="C1324" s="34"/>
      <c r="D1324" s="158" t="s">
        <v>163</v>
      </c>
      <c r="E1324" s="34"/>
      <c r="F1324" s="159" t="s">
        <v>1860</v>
      </c>
      <c r="G1324" s="34"/>
      <c r="H1324" s="34"/>
      <c r="I1324" s="160"/>
      <c r="J1324" s="34"/>
      <c r="K1324" s="34"/>
      <c r="L1324" s="35"/>
      <c r="M1324" s="161"/>
      <c r="N1324" s="162"/>
      <c r="O1324" s="55"/>
      <c r="P1324" s="55"/>
      <c r="Q1324" s="55"/>
      <c r="R1324" s="55"/>
      <c r="S1324" s="55"/>
      <c r="T1324" s="56"/>
      <c r="U1324" s="34"/>
      <c r="V1324" s="34"/>
      <c r="W1324" s="34"/>
      <c r="X1324" s="34"/>
      <c r="Y1324" s="34"/>
      <c r="Z1324" s="34"/>
      <c r="AA1324" s="34"/>
      <c r="AB1324" s="34"/>
      <c r="AC1324" s="34"/>
      <c r="AD1324" s="34"/>
      <c r="AE1324" s="34"/>
      <c r="AT1324" s="19" t="s">
        <v>163</v>
      </c>
      <c r="AU1324" s="19" t="s">
        <v>80</v>
      </c>
    </row>
    <row r="1325" spans="1:65" s="2" customFormat="1" ht="55.5" customHeight="1">
      <c r="A1325" s="34"/>
      <c r="B1325" s="144"/>
      <c r="C1325" s="192" t="s">
        <v>1861</v>
      </c>
      <c r="D1325" s="192" t="s">
        <v>402</v>
      </c>
      <c r="E1325" s="193" t="s">
        <v>1852</v>
      </c>
      <c r="F1325" s="194" t="s">
        <v>1853</v>
      </c>
      <c r="G1325" s="195" t="s">
        <v>160</v>
      </c>
      <c r="H1325" s="196">
        <v>138.461</v>
      </c>
      <c r="I1325" s="197"/>
      <c r="J1325" s="198">
        <f>ROUND(I1325*H1325,2)</f>
        <v>0</v>
      </c>
      <c r="K1325" s="194" t="s">
        <v>161</v>
      </c>
      <c r="L1325" s="199"/>
      <c r="M1325" s="200" t="s">
        <v>3</v>
      </c>
      <c r="N1325" s="201" t="s">
        <v>43</v>
      </c>
      <c r="O1325" s="55"/>
      <c r="P1325" s="154">
        <f>O1325*H1325</f>
        <v>0</v>
      </c>
      <c r="Q1325" s="154">
        <v>0.0047</v>
      </c>
      <c r="R1325" s="154">
        <f>Q1325*H1325</f>
        <v>0.6507667</v>
      </c>
      <c r="S1325" s="154">
        <v>0</v>
      </c>
      <c r="T1325" s="155">
        <f>S1325*H1325</f>
        <v>0</v>
      </c>
      <c r="U1325" s="34"/>
      <c r="V1325" s="34"/>
      <c r="W1325" s="34"/>
      <c r="X1325" s="34"/>
      <c r="Y1325" s="34"/>
      <c r="Z1325" s="34"/>
      <c r="AA1325" s="34"/>
      <c r="AB1325" s="34"/>
      <c r="AC1325" s="34"/>
      <c r="AD1325" s="34"/>
      <c r="AE1325" s="34"/>
      <c r="AR1325" s="156" t="s">
        <v>521</v>
      </c>
      <c r="AT1325" s="156" t="s">
        <v>402</v>
      </c>
      <c r="AU1325" s="156" t="s">
        <v>80</v>
      </c>
      <c r="AY1325" s="19" t="s">
        <v>154</v>
      </c>
      <c r="BE1325" s="157">
        <f>IF(N1325="základní",J1325,0)</f>
        <v>0</v>
      </c>
      <c r="BF1325" s="157">
        <f>IF(N1325="snížená",J1325,0)</f>
        <v>0</v>
      </c>
      <c r="BG1325" s="157">
        <f>IF(N1325="zákl. přenesená",J1325,0)</f>
        <v>0</v>
      </c>
      <c r="BH1325" s="157">
        <f>IF(N1325="sníž. přenesená",J1325,0)</f>
        <v>0</v>
      </c>
      <c r="BI1325" s="157">
        <f>IF(N1325="nulová",J1325,0)</f>
        <v>0</v>
      </c>
      <c r="BJ1325" s="19" t="s">
        <v>15</v>
      </c>
      <c r="BK1325" s="157">
        <f>ROUND(I1325*H1325,2)</f>
        <v>0</v>
      </c>
      <c r="BL1325" s="19" t="s">
        <v>180</v>
      </c>
      <c r="BM1325" s="156" t="s">
        <v>1862</v>
      </c>
    </row>
    <row r="1326" spans="2:51" s="14" customFormat="1" ht="10.2">
      <c r="B1326" s="171"/>
      <c r="D1326" s="164" t="s">
        <v>170</v>
      </c>
      <c r="F1326" s="173" t="s">
        <v>1863</v>
      </c>
      <c r="H1326" s="174">
        <v>138.461</v>
      </c>
      <c r="I1326" s="175"/>
      <c r="L1326" s="171"/>
      <c r="M1326" s="176"/>
      <c r="N1326" s="177"/>
      <c r="O1326" s="177"/>
      <c r="P1326" s="177"/>
      <c r="Q1326" s="177"/>
      <c r="R1326" s="177"/>
      <c r="S1326" s="177"/>
      <c r="T1326" s="178"/>
      <c r="AT1326" s="172" t="s">
        <v>170</v>
      </c>
      <c r="AU1326" s="172" t="s">
        <v>80</v>
      </c>
      <c r="AV1326" s="14" t="s">
        <v>80</v>
      </c>
      <c r="AW1326" s="14" t="s">
        <v>4</v>
      </c>
      <c r="AX1326" s="14" t="s">
        <v>15</v>
      </c>
      <c r="AY1326" s="172" t="s">
        <v>154</v>
      </c>
    </row>
    <row r="1327" spans="1:65" s="2" customFormat="1" ht="49.05" customHeight="1">
      <c r="A1327" s="34"/>
      <c r="B1327" s="144"/>
      <c r="C1327" s="145" t="s">
        <v>1864</v>
      </c>
      <c r="D1327" s="145" t="s">
        <v>157</v>
      </c>
      <c r="E1327" s="146" t="s">
        <v>1865</v>
      </c>
      <c r="F1327" s="147" t="s">
        <v>1866</v>
      </c>
      <c r="G1327" s="148" t="s">
        <v>244</v>
      </c>
      <c r="H1327" s="149">
        <v>4.41</v>
      </c>
      <c r="I1327" s="150"/>
      <c r="J1327" s="151">
        <f>ROUND(I1327*H1327,2)</f>
        <v>0</v>
      </c>
      <c r="K1327" s="147" t="s">
        <v>161</v>
      </c>
      <c r="L1327" s="35"/>
      <c r="M1327" s="152" t="s">
        <v>3</v>
      </c>
      <c r="N1327" s="153" t="s">
        <v>43</v>
      </c>
      <c r="O1327" s="55"/>
      <c r="P1327" s="154">
        <f>O1327*H1327</f>
        <v>0</v>
      </c>
      <c r="Q1327" s="154">
        <v>0</v>
      </c>
      <c r="R1327" s="154">
        <f>Q1327*H1327</f>
        <v>0</v>
      </c>
      <c r="S1327" s="154">
        <v>0</v>
      </c>
      <c r="T1327" s="155">
        <f>S1327*H1327</f>
        <v>0</v>
      </c>
      <c r="U1327" s="34"/>
      <c r="V1327" s="34"/>
      <c r="W1327" s="34"/>
      <c r="X1327" s="34"/>
      <c r="Y1327" s="34"/>
      <c r="Z1327" s="34"/>
      <c r="AA1327" s="34"/>
      <c r="AB1327" s="34"/>
      <c r="AC1327" s="34"/>
      <c r="AD1327" s="34"/>
      <c r="AE1327" s="34"/>
      <c r="AR1327" s="156" t="s">
        <v>180</v>
      </c>
      <c r="AT1327" s="156" t="s">
        <v>157</v>
      </c>
      <c r="AU1327" s="156" t="s">
        <v>80</v>
      </c>
      <c r="AY1327" s="19" t="s">
        <v>154</v>
      </c>
      <c r="BE1327" s="157">
        <f>IF(N1327="základní",J1327,0)</f>
        <v>0</v>
      </c>
      <c r="BF1327" s="157">
        <f>IF(N1327="snížená",J1327,0)</f>
        <v>0</v>
      </c>
      <c r="BG1327" s="157">
        <f>IF(N1327="zákl. přenesená",J1327,0)</f>
        <v>0</v>
      </c>
      <c r="BH1327" s="157">
        <f>IF(N1327="sníž. přenesená",J1327,0)</f>
        <v>0</v>
      </c>
      <c r="BI1327" s="157">
        <f>IF(N1327="nulová",J1327,0)</f>
        <v>0</v>
      </c>
      <c r="BJ1327" s="19" t="s">
        <v>15</v>
      </c>
      <c r="BK1327" s="157">
        <f>ROUND(I1327*H1327,2)</f>
        <v>0</v>
      </c>
      <c r="BL1327" s="19" t="s">
        <v>180</v>
      </c>
      <c r="BM1327" s="156" t="s">
        <v>1867</v>
      </c>
    </row>
    <row r="1328" spans="1:47" s="2" customFormat="1" ht="10.2">
      <c r="A1328" s="34"/>
      <c r="B1328" s="35"/>
      <c r="C1328" s="34"/>
      <c r="D1328" s="158" t="s">
        <v>163</v>
      </c>
      <c r="E1328" s="34"/>
      <c r="F1328" s="159" t="s">
        <v>1868</v>
      </c>
      <c r="G1328" s="34"/>
      <c r="H1328" s="34"/>
      <c r="I1328" s="160"/>
      <c r="J1328" s="34"/>
      <c r="K1328" s="34"/>
      <c r="L1328" s="35"/>
      <c r="M1328" s="161"/>
      <c r="N1328" s="162"/>
      <c r="O1328" s="55"/>
      <c r="P1328" s="55"/>
      <c r="Q1328" s="55"/>
      <c r="R1328" s="55"/>
      <c r="S1328" s="55"/>
      <c r="T1328" s="56"/>
      <c r="U1328" s="34"/>
      <c r="V1328" s="34"/>
      <c r="W1328" s="34"/>
      <c r="X1328" s="34"/>
      <c r="Y1328" s="34"/>
      <c r="Z1328" s="34"/>
      <c r="AA1328" s="34"/>
      <c r="AB1328" s="34"/>
      <c r="AC1328" s="34"/>
      <c r="AD1328" s="34"/>
      <c r="AE1328" s="34"/>
      <c r="AT1328" s="19" t="s">
        <v>163</v>
      </c>
      <c r="AU1328" s="19" t="s">
        <v>80</v>
      </c>
    </row>
    <row r="1329" spans="2:63" s="12" customFormat="1" ht="22.8" customHeight="1">
      <c r="B1329" s="131"/>
      <c r="D1329" s="132" t="s">
        <v>71</v>
      </c>
      <c r="E1329" s="142" t="s">
        <v>1869</v>
      </c>
      <c r="F1329" s="142" t="s">
        <v>1870</v>
      </c>
      <c r="I1329" s="134"/>
      <c r="J1329" s="143">
        <f>BK1329</f>
        <v>0</v>
      </c>
      <c r="L1329" s="131"/>
      <c r="M1329" s="136"/>
      <c r="N1329" s="137"/>
      <c r="O1329" s="137"/>
      <c r="P1329" s="138">
        <f>SUM(P1330:P1401)</f>
        <v>0</v>
      </c>
      <c r="Q1329" s="137"/>
      <c r="R1329" s="138">
        <f>SUM(R1330:R1401)</f>
        <v>5.0968390999999995</v>
      </c>
      <c r="S1329" s="137"/>
      <c r="T1329" s="139">
        <f>SUM(T1330:T1401)</f>
        <v>0</v>
      </c>
      <c r="AR1329" s="132" t="s">
        <v>80</v>
      </c>
      <c r="AT1329" s="140" t="s">
        <v>71</v>
      </c>
      <c r="AU1329" s="140" t="s">
        <v>15</v>
      </c>
      <c r="AY1329" s="132" t="s">
        <v>154</v>
      </c>
      <c r="BK1329" s="141">
        <f>SUM(BK1330:BK1401)</f>
        <v>0</v>
      </c>
    </row>
    <row r="1330" spans="1:65" s="2" customFormat="1" ht="37.8" customHeight="1">
      <c r="A1330" s="34"/>
      <c r="B1330" s="144"/>
      <c r="C1330" s="145" t="s">
        <v>1871</v>
      </c>
      <c r="D1330" s="145" t="s">
        <v>157</v>
      </c>
      <c r="E1330" s="146" t="s">
        <v>1872</v>
      </c>
      <c r="F1330" s="147" t="s">
        <v>1873</v>
      </c>
      <c r="G1330" s="148" t="s">
        <v>160</v>
      </c>
      <c r="H1330" s="149">
        <v>645.285</v>
      </c>
      <c r="I1330" s="150"/>
      <c r="J1330" s="151">
        <f>ROUND(I1330*H1330,2)</f>
        <v>0</v>
      </c>
      <c r="K1330" s="147" t="s">
        <v>161</v>
      </c>
      <c r="L1330" s="35"/>
      <c r="M1330" s="152" t="s">
        <v>3</v>
      </c>
      <c r="N1330" s="153" t="s">
        <v>43</v>
      </c>
      <c r="O1330" s="55"/>
      <c r="P1330" s="154">
        <f>O1330*H1330</f>
        <v>0</v>
      </c>
      <c r="Q1330" s="154">
        <v>0</v>
      </c>
      <c r="R1330" s="154">
        <f>Q1330*H1330</f>
        <v>0</v>
      </c>
      <c r="S1330" s="154">
        <v>0</v>
      </c>
      <c r="T1330" s="155">
        <f>S1330*H1330</f>
        <v>0</v>
      </c>
      <c r="U1330" s="34"/>
      <c r="V1330" s="34"/>
      <c r="W1330" s="34"/>
      <c r="X1330" s="34"/>
      <c r="Y1330" s="34"/>
      <c r="Z1330" s="34"/>
      <c r="AA1330" s="34"/>
      <c r="AB1330" s="34"/>
      <c r="AC1330" s="34"/>
      <c r="AD1330" s="34"/>
      <c r="AE1330" s="34"/>
      <c r="AR1330" s="156" t="s">
        <v>180</v>
      </c>
      <c r="AT1330" s="156" t="s">
        <v>157</v>
      </c>
      <c r="AU1330" s="156" t="s">
        <v>80</v>
      </c>
      <c r="AY1330" s="19" t="s">
        <v>154</v>
      </c>
      <c r="BE1330" s="157">
        <f>IF(N1330="základní",J1330,0)</f>
        <v>0</v>
      </c>
      <c r="BF1330" s="157">
        <f>IF(N1330="snížená",J1330,0)</f>
        <v>0</v>
      </c>
      <c r="BG1330" s="157">
        <f>IF(N1330="zákl. přenesená",J1330,0)</f>
        <v>0</v>
      </c>
      <c r="BH1330" s="157">
        <f>IF(N1330="sníž. přenesená",J1330,0)</f>
        <v>0</v>
      </c>
      <c r="BI1330" s="157">
        <f>IF(N1330="nulová",J1330,0)</f>
        <v>0</v>
      </c>
      <c r="BJ1330" s="19" t="s">
        <v>15</v>
      </c>
      <c r="BK1330" s="157">
        <f>ROUND(I1330*H1330,2)</f>
        <v>0</v>
      </c>
      <c r="BL1330" s="19" t="s">
        <v>180</v>
      </c>
      <c r="BM1330" s="156" t="s">
        <v>1874</v>
      </c>
    </row>
    <row r="1331" spans="1:47" s="2" customFormat="1" ht="10.2">
      <c r="A1331" s="34"/>
      <c r="B1331" s="35"/>
      <c r="C1331" s="34"/>
      <c r="D1331" s="158" t="s">
        <v>163</v>
      </c>
      <c r="E1331" s="34"/>
      <c r="F1331" s="159" t="s">
        <v>1875</v>
      </c>
      <c r="G1331" s="34"/>
      <c r="H1331" s="34"/>
      <c r="I1331" s="160"/>
      <c r="J1331" s="34"/>
      <c r="K1331" s="34"/>
      <c r="L1331" s="35"/>
      <c r="M1331" s="161"/>
      <c r="N1331" s="162"/>
      <c r="O1331" s="55"/>
      <c r="P1331" s="55"/>
      <c r="Q1331" s="55"/>
      <c r="R1331" s="55"/>
      <c r="S1331" s="55"/>
      <c r="T1331" s="56"/>
      <c r="U1331" s="34"/>
      <c r="V1331" s="34"/>
      <c r="W1331" s="34"/>
      <c r="X1331" s="34"/>
      <c r="Y1331" s="34"/>
      <c r="Z1331" s="34"/>
      <c r="AA1331" s="34"/>
      <c r="AB1331" s="34"/>
      <c r="AC1331" s="34"/>
      <c r="AD1331" s="34"/>
      <c r="AE1331" s="34"/>
      <c r="AT1331" s="19" t="s">
        <v>163</v>
      </c>
      <c r="AU1331" s="19" t="s">
        <v>80</v>
      </c>
    </row>
    <row r="1332" spans="2:51" s="13" customFormat="1" ht="10.2">
      <c r="B1332" s="163"/>
      <c r="D1332" s="164" t="s">
        <v>170</v>
      </c>
      <c r="E1332" s="165" t="s">
        <v>3</v>
      </c>
      <c r="F1332" s="166" t="s">
        <v>932</v>
      </c>
      <c r="H1332" s="165" t="s">
        <v>3</v>
      </c>
      <c r="I1332" s="167"/>
      <c r="L1332" s="163"/>
      <c r="M1332" s="168"/>
      <c r="N1332" s="169"/>
      <c r="O1332" s="169"/>
      <c r="P1332" s="169"/>
      <c r="Q1332" s="169"/>
      <c r="R1332" s="169"/>
      <c r="S1332" s="169"/>
      <c r="T1332" s="170"/>
      <c r="AT1332" s="165" t="s">
        <v>170</v>
      </c>
      <c r="AU1332" s="165" t="s">
        <v>80</v>
      </c>
      <c r="AV1332" s="13" t="s">
        <v>15</v>
      </c>
      <c r="AW1332" s="13" t="s">
        <v>33</v>
      </c>
      <c r="AX1332" s="13" t="s">
        <v>72</v>
      </c>
      <c r="AY1332" s="165" t="s">
        <v>154</v>
      </c>
    </row>
    <row r="1333" spans="2:51" s="14" customFormat="1" ht="10.2">
      <c r="B1333" s="171"/>
      <c r="D1333" s="164" t="s">
        <v>170</v>
      </c>
      <c r="E1333" s="172" t="s">
        <v>3</v>
      </c>
      <c r="F1333" s="173" t="s">
        <v>1876</v>
      </c>
      <c r="H1333" s="174">
        <v>561</v>
      </c>
      <c r="I1333" s="175"/>
      <c r="L1333" s="171"/>
      <c r="M1333" s="176"/>
      <c r="N1333" s="177"/>
      <c r="O1333" s="177"/>
      <c r="P1333" s="177"/>
      <c r="Q1333" s="177"/>
      <c r="R1333" s="177"/>
      <c r="S1333" s="177"/>
      <c r="T1333" s="178"/>
      <c r="AT1333" s="172" t="s">
        <v>170</v>
      </c>
      <c r="AU1333" s="172" t="s">
        <v>80</v>
      </c>
      <c r="AV1333" s="14" t="s">
        <v>80</v>
      </c>
      <c r="AW1333" s="14" t="s">
        <v>33</v>
      </c>
      <c r="AX1333" s="14" t="s">
        <v>72</v>
      </c>
      <c r="AY1333" s="172" t="s">
        <v>154</v>
      </c>
    </row>
    <row r="1334" spans="2:51" s="14" customFormat="1" ht="10.2">
      <c r="B1334" s="171"/>
      <c r="D1334" s="164" t="s">
        <v>170</v>
      </c>
      <c r="E1334" s="172" t="s">
        <v>3</v>
      </c>
      <c r="F1334" s="173" t="s">
        <v>1877</v>
      </c>
      <c r="H1334" s="174">
        <v>23</v>
      </c>
      <c r="I1334" s="175"/>
      <c r="L1334" s="171"/>
      <c r="M1334" s="176"/>
      <c r="N1334" s="177"/>
      <c r="O1334" s="177"/>
      <c r="P1334" s="177"/>
      <c r="Q1334" s="177"/>
      <c r="R1334" s="177"/>
      <c r="S1334" s="177"/>
      <c r="T1334" s="178"/>
      <c r="AT1334" s="172" t="s">
        <v>170</v>
      </c>
      <c r="AU1334" s="172" t="s">
        <v>80</v>
      </c>
      <c r="AV1334" s="14" t="s">
        <v>80</v>
      </c>
      <c r="AW1334" s="14" t="s">
        <v>33</v>
      </c>
      <c r="AX1334" s="14" t="s">
        <v>72</v>
      </c>
      <c r="AY1334" s="172" t="s">
        <v>154</v>
      </c>
    </row>
    <row r="1335" spans="2:51" s="13" customFormat="1" ht="10.2">
      <c r="B1335" s="163"/>
      <c r="D1335" s="164" t="s">
        <v>170</v>
      </c>
      <c r="E1335" s="165" t="s">
        <v>3</v>
      </c>
      <c r="F1335" s="166" t="s">
        <v>934</v>
      </c>
      <c r="H1335" s="165" t="s">
        <v>3</v>
      </c>
      <c r="I1335" s="167"/>
      <c r="L1335" s="163"/>
      <c r="M1335" s="168"/>
      <c r="N1335" s="169"/>
      <c r="O1335" s="169"/>
      <c r="P1335" s="169"/>
      <c r="Q1335" s="169"/>
      <c r="R1335" s="169"/>
      <c r="S1335" s="169"/>
      <c r="T1335" s="170"/>
      <c r="AT1335" s="165" t="s">
        <v>170</v>
      </c>
      <c r="AU1335" s="165" t="s">
        <v>80</v>
      </c>
      <c r="AV1335" s="13" t="s">
        <v>15</v>
      </c>
      <c r="AW1335" s="13" t="s">
        <v>33</v>
      </c>
      <c r="AX1335" s="13" t="s">
        <v>72</v>
      </c>
      <c r="AY1335" s="165" t="s">
        <v>154</v>
      </c>
    </row>
    <row r="1336" spans="2:51" s="14" customFormat="1" ht="10.2">
      <c r="B1336" s="171"/>
      <c r="D1336" s="164" t="s">
        <v>170</v>
      </c>
      <c r="E1336" s="172" t="s">
        <v>3</v>
      </c>
      <c r="F1336" s="173" t="s">
        <v>1878</v>
      </c>
      <c r="H1336" s="174">
        <v>54.5</v>
      </c>
      <c r="I1336" s="175"/>
      <c r="L1336" s="171"/>
      <c r="M1336" s="176"/>
      <c r="N1336" s="177"/>
      <c r="O1336" s="177"/>
      <c r="P1336" s="177"/>
      <c r="Q1336" s="177"/>
      <c r="R1336" s="177"/>
      <c r="S1336" s="177"/>
      <c r="T1336" s="178"/>
      <c r="AT1336" s="172" t="s">
        <v>170</v>
      </c>
      <c r="AU1336" s="172" t="s">
        <v>80</v>
      </c>
      <c r="AV1336" s="14" t="s">
        <v>80</v>
      </c>
      <c r="AW1336" s="14" t="s">
        <v>33</v>
      </c>
      <c r="AX1336" s="14" t="s">
        <v>72</v>
      </c>
      <c r="AY1336" s="172" t="s">
        <v>154</v>
      </c>
    </row>
    <row r="1337" spans="2:51" s="14" customFormat="1" ht="10.2">
      <c r="B1337" s="171"/>
      <c r="D1337" s="164" t="s">
        <v>170</v>
      </c>
      <c r="E1337" s="172" t="s">
        <v>3</v>
      </c>
      <c r="F1337" s="173" t="s">
        <v>1879</v>
      </c>
      <c r="H1337" s="174">
        <v>6.785</v>
      </c>
      <c r="I1337" s="175"/>
      <c r="L1337" s="171"/>
      <c r="M1337" s="176"/>
      <c r="N1337" s="177"/>
      <c r="O1337" s="177"/>
      <c r="P1337" s="177"/>
      <c r="Q1337" s="177"/>
      <c r="R1337" s="177"/>
      <c r="S1337" s="177"/>
      <c r="T1337" s="178"/>
      <c r="AT1337" s="172" t="s">
        <v>170</v>
      </c>
      <c r="AU1337" s="172" t="s">
        <v>80</v>
      </c>
      <c r="AV1337" s="14" t="s">
        <v>80</v>
      </c>
      <c r="AW1337" s="14" t="s">
        <v>33</v>
      </c>
      <c r="AX1337" s="14" t="s">
        <v>72</v>
      </c>
      <c r="AY1337" s="172" t="s">
        <v>154</v>
      </c>
    </row>
    <row r="1338" spans="2:51" s="15" customFormat="1" ht="10.2">
      <c r="B1338" s="179"/>
      <c r="D1338" s="164" t="s">
        <v>170</v>
      </c>
      <c r="E1338" s="180" t="s">
        <v>3</v>
      </c>
      <c r="F1338" s="181" t="s">
        <v>175</v>
      </c>
      <c r="H1338" s="182">
        <v>645.285</v>
      </c>
      <c r="I1338" s="183"/>
      <c r="L1338" s="179"/>
      <c r="M1338" s="184"/>
      <c r="N1338" s="185"/>
      <c r="O1338" s="185"/>
      <c r="P1338" s="185"/>
      <c r="Q1338" s="185"/>
      <c r="R1338" s="185"/>
      <c r="S1338" s="185"/>
      <c r="T1338" s="186"/>
      <c r="AT1338" s="180" t="s">
        <v>170</v>
      </c>
      <c r="AU1338" s="180" t="s">
        <v>80</v>
      </c>
      <c r="AV1338" s="15" t="s">
        <v>93</v>
      </c>
      <c r="AW1338" s="15" t="s">
        <v>33</v>
      </c>
      <c r="AX1338" s="15" t="s">
        <v>15</v>
      </c>
      <c r="AY1338" s="180" t="s">
        <v>154</v>
      </c>
    </row>
    <row r="1339" spans="1:65" s="2" customFormat="1" ht="33" customHeight="1">
      <c r="A1339" s="34"/>
      <c r="B1339" s="144"/>
      <c r="C1339" s="192" t="s">
        <v>1880</v>
      </c>
      <c r="D1339" s="192" t="s">
        <v>402</v>
      </c>
      <c r="E1339" s="193" t="s">
        <v>1881</v>
      </c>
      <c r="F1339" s="194" t="s">
        <v>1882</v>
      </c>
      <c r="G1339" s="195" t="s">
        <v>160</v>
      </c>
      <c r="H1339" s="196">
        <v>752.08</v>
      </c>
      <c r="I1339" s="197"/>
      <c r="J1339" s="198">
        <f>ROUND(I1339*H1339,2)</f>
        <v>0</v>
      </c>
      <c r="K1339" s="194" t="s">
        <v>161</v>
      </c>
      <c r="L1339" s="199"/>
      <c r="M1339" s="200" t="s">
        <v>3</v>
      </c>
      <c r="N1339" s="201" t="s">
        <v>43</v>
      </c>
      <c r="O1339" s="55"/>
      <c r="P1339" s="154">
        <f>O1339*H1339</f>
        <v>0</v>
      </c>
      <c r="Q1339" s="154">
        <v>0.0019</v>
      </c>
      <c r="R1339" s="154">
        <f>Q1339*H1339</f>
        <v>1.428952</v>
      </c>
      <c r="S1339" s="154">
        <v>0</v>
      </c>
      <c r="T1339" s="155">
        <f>S1339*H1339</f>
        <v>0</v>
      </c>
      <c r="U1339" s="34"/>
      <c r="V1339" s="34"/>
      <c r="W1339" s="34"/>
      <c r="X1339" s="34"/>
      <c r="Y1339" s="34"/>
      <c r="Z1339" s="34"/>
      <c r="AA1339" s="34"/>
      <c r="AB1339" s="34"/>
      <c r="AC1339" s="34"/>
      <c r="AD1339" s="34"/>
      <c r="AE1339" s="34"/>
      <c r="AR1339" s="156" t="s">
        <v>521</v>
      </c>
      <c r="AT1339" s="156" t="s">
        <v>402</v>
      </c>
      <c r="AU1339" s="156" t="s">
        <v>80</v>
      </c>
      <c r="AY1339" s="19" t="s">
        <v>154</v>
      </c>
      <c r="BE1339" s="157">
        <f>IF(N1339="základní",J1339,0)</f>
        <v>0</v>
      </c>
      <c r="BF1339" s="157">
        <f>IF(N1339="snížená",J1339,0)</f>
        <v>0</v>
      </c>
      <c r="BG1339" s="157">
        <f>IF(N1339="zákl. přenesená",J1339,0)</f>
        <v>0</v>
      </c>
      <c r="BH1339" s="157">
        <f>IF(N1339="sníž. přenesená",J1339,0)</f>
        <v>0</v>
      </c>
      <c r="BI1339" s="157">
        <f>IF(N1339="nulová",J1339,0)</f>
        <v>0</v>
      </c>
      <c r="BJ1339" s="19" t="s">
        <v>15</v>
      </c>
      <c r="BK1339" s="157">
        <f>ROUND(I1339*H1339,2)</f>
        <v>0</v>
      </c>
      <c r="BL1339" s="19" t="s">
        <v>180</v>
      </c>
      <c r="BM1339" s="156" t="s">
        <v>1883</v>
      </c>
    </row>
    <row r="1340" spans="2:51" s="14" customFormat="1" ht="10.2">
      <c r="B1340" s="171"/>
      <c r="D1340" s="164" t="s">
        <v>170</v>
      </c>
      <c r="F1340" s="173" t="s">
        <v>1884</v>
      </c>
      <c r="H1340" s="174">
        <v>752.08</v>
      </c>
      <c r="I1340" s="175"/>
      <c r="L1340" s="171"/>
      <c r="M1340" s="176"/>
      <c r="N1340" s="177"/>
      <c r="O1340" s="177"/>
      <c r="P1340" s="177"/>
      <c r="Q1340" s="177"/>
      <c r="R1340" s="177"/>
      <c r="S1340" s="177"/>
      <c r="T1340" s="178"/>
      <c r="AT1340" s="172" t="s">
        <v>170</v>
      </c>
      <c r="AU1340" s="172" t="s">
        <v>80</v>
      </c>
      <c r="AV1340" s="14" t="s">
        <v>80</v>
      </c>
      <c r="AW1340" s="14" t="s">
        <v>4</v>
      </c>
      <c r="AX1340" s="14" t="s">
        <v>15</v>
      </c>
      <c r="AY1340" s="172" t="s">
        <v>154</v>
      </c>
    </row>
    <row r="1341" spans="1:65" s="2" customFormat="1" ht="66.75" customHeight="1">
      <c r="A1341" s="34"/>
      <c r="B1341" s="144"/>
      <c r="C1341" s="145" t="s">
        <v>1885</v>
      </c>
      <c r="D1341" s="145" t="s">
        <v>157</v>
      </c>
      <c r="E1341" s="146" t="s">
        <v>1886</v>
      </c>
      <c r="F1341" s="147" t="s">
        <v>1887</v>
      </c>
      <c r="G1341" s="148" t="s">
        <v>160</v>
      </c>
      <c r="H1341" s="149">
        <v>750.25</v>
      </c>
      <c r="I1341" s="150"/>
      <c r="J1341" s="151">
        <f>ROUND(I1341*H1341,2)</f>
        <v>0</v>
      </c>
      <c r="K1341" s="147" t="s">
        <v>3</v>
      </c>
      <c r="L1341" s="35"/>
      <c r="M1341" s="152" t="s">
        <v>3</v>
      </c>
      <c r="N1341" s="153" t="s">
        <v>43</v>
      </c>
      <c r="O1341" s="55"/>
      <c r="P1341" s="154">
        <f>O1341*H1341</f>
        <v>0</v>
      </c>
      <c r="Q1341" s="154">
        <v>0.00018</v>
      </c>
      <c r="R1341" s="154">
        <f>Q1341*H1341</f>
        <v>0.135045</v>
      </c>
      <c r="S1341" s="154">
        <v>0</v>
      </c>
      <c r="T1341" s="155">
        <f>S1341*H1341</f>
        <v>0</v>
      </c>
      <c r="U1341" s="34"/>
      <c r="V1341" s="34"/>
      <c r="W1341" s="34"/>
      <c r="X1341" s="34"/>
      <c r="Y1341" s="34"/>
      <c r="Z1341" s="34"/>
      <c r="AA1341" s="34"/>
      <c r="AB1341" s="34"/>
      <c r="AC1341" s="34"/>
      <c r="AD1341" s="34"/>
      <c r="AE1341" s="34"/>
      <c r="AR1341" s="156" t="s">
        <v>180</v>
      </c>
      <c r="AT1341" s="156" t="s">
        <v>157</v>
      </c>
      <c r="AU1341" s="156" t="s">
        <v>80</v>
      </c>
      <c r="AY1341" s="19" t="s">
        <v>154</v>
      </c>
      <c r="BE1341" s="157">
        <f>IF(N1341="základní",J1341,0)</f>
        <v>0</v>
      </c>
      <c r="BF1341" s="157">
        <f>IF(N1341="snížená",J1341,0)</f>
        <v>0</v>
      </c>
      <c r="BG1341" s="157">
        <f>IF(N1341="zákl. přenesená",J1341,0)</f>
        <v>0</v>
      </c>
      <c r="BH1341" s="157">
        <f>IF(N1341="sníž. přenesená",J1341,0)</f>
        <v>0</v>
      </c>
      <c r="BI1341" s="157">
        <f>IF(N1341="nulová",J1341,0)</f>
        <v>0</v>
      </c>
      <c r="BJ1341" s="19" t="s">
        <v>15</v>
      </c>
      <c r="BK1341" s="157">
        <f>ROUND(I1341*H1341,2)</f>
        <v>0</v>
      </c>
      <c r="BL1341" s="19" t="s">
        <v>180</v>
      </c>
      <c r="BM1341" s="156" t="s">
        <v>1888</v>
      </c>
    </row>
    <row r="1342" spans="2:51" s="13" customFormat="1" ht="10.2">
      <c r="B1342" s="163"/>
      <c r="D1342" s="164" t="s">
        <v>170</v>
      </c>
      <c r="E1342" s="165" t="s">
        <v>3</v>
      </c>
      <c r="F1342" s="166" t="s">
        <v>932</v>
      </c>
      <c r="H1342" s="165" t="s">
        <v>3</v>
      </c>
      <c r="I1342" s="167"/>
      <c r="L1342" s="163"/>
      <c r="M1342" s="168"/>
      <c r="N1342" s="169"/>
      <c r="O1342" s="169"/>
      <c r="P1342" s="169"/>
      <c r="Q1342" s="169"/>
      <c r="R1342" s="169"/>
      <c r="S1342" s="169"/>
      <c r="T1342" s="170"/>
      <c r="AT1342" s="165" t="s">
        <v>170</v>
      </c>
      <c r="AU1342" s="165" t="s">
        <v>80</v>
      </c>
      <c r="AV1342" s="13" t="s">
        <v>15</v>
      </c>
      <c r="AW1342" s="13" t="s">
        <v>33</v>
      </c>
      <c r="AX1342" s="13" t="s">
        <v>72</v>
      </c>
      <c r="AY1342" s="165" t="s">
        <v>154</v>
      </c>
    </row>
    <row r="1343" spans="2:51" s="14" customFormat="1" ht="10.2">
      <c r="B1343" s="171"/>
      <c r="D1343" s="164" t="s">
        <v>170</v>
      </c>
      <c r="E1343" s="172" t="s">
        <v>3</v>
      </c>
      <c r="F1343" s="173" t="s">
        <v>1876</v>
      </c>
      <c r="H1343" s="174">
        <v>561</v>
      </c>
      <c r="I1343" s="175"/>
      <c r="L1343" s="171"/>
      <c r="M1343" s="176"/>
      <c r="N1343" s="177"/>
      <c r="O1343" s="177"/>
      <c r="P1343" s="177"/>
      <c r="Q1343" s="177"/>
      <c r="R1343" s="177"/>
      <c r="S1343" s="177"/>
      <c r="T1343" s="178"/>
      <c r="AT1343" s="172" t="s">
        <v>170</v>
      </c>
      <c r="AU1343" s="172" t="s">
        <v>80</v>
      </c>
      <c r="AV1343" s="14" t="s">
        <v>80</v>
      </c>
      <c r="AW1343" s="14" t="s">
        <v>33</v>
      </c>
      <c r="AX1343" s="14" t="s">
        <v>72</v>
      </c>
      <c r="AY1343" s="172" t="s">
        <v>154</v>
      </c>
    </row>
    <row r="1344" spans="2:51" s="14" customFormat="1" ht="10.2">
      <c r="B1344" s="171"/>
      <c r="D1344" s="164" t="s">
        <v>170</v>
      </c>
      <c r="E1344" s="172" t="s">
        <v>3</v>
      </c>
      <c r="F1344" s="173" t="s">
        <v>1889</v>
      </c>
      <c r="H1344" s="174">
        <v>120</v>
      </c>
      <c r="I1344" s="175"/>
      <c r="L1344" s="171"/>
      <c r="M1344" s="176"/>
      <c r="N1344" s="177"/>
      <c r="O1344" s="177"/>
      <c r="P1344" s="177"/>
      <c r="Q1344" s="177"/>
      <c r="R1344" s="177"/>
      <c r="S1344" s="177"/>
      <c r="T1344" s="178"/>
      <c r="AT1344" s="172" t="s">
        <v>170</v>
      </c>
      <c r="AU1344" s="172" t="s">
        <v>80</v>
      </c>
      <c r="AV1344" s="14" t="s">
        <v>80</v>
      </c>
      <c r="AW1344" s="14" t="s">
        <v>33</v>
      </c>
      <c r="AX1344" s="14" t="s">
        <v>72</v>
      </c>
      <c r="AY1344" s="172" t="s">
        <v>154</v>
      </c>
    </row>
    <row r="1345" spans="2:51" s="13" customFormat="1" ht="10.2">
      <c r="B1345" s="163"/>
      <c r="D1345" s="164" t="s">
        <v>170</v>
      </c>
      <c r="E1345" s="165" t="s">
        <v>3</v>
      </c>
      <c r="F1345" s="166" t="s">
        <v>934</v>
      </c>
      <c r="H1345" s="165" t="s">
        <v>3</v>
      </c>
      <c r="I1345" s="167"/>
      <c r="L1345" s="163"/>
      <c r="M1345" s="168"/>
      <c r="N1345" s="169"/>
      <c r="O1345" s="169"/>
      <c r="P1345" s="169"/>
      <c r="Q1345" s="169"/>
      <c r="R1345" s="169"/>
      <c r="S1345" s="169"/>
      <c r="T1345" s="170"/>
      <c r="AT1345" s="165" t="s">
        <v>170</v>
      </c>
      <c r="AU1345" s="165" t="s">
        <v>80</v>
      </c>
      <c r="AV1345" s="13" t="s">
        <v>15</v>
      </c>
      <c r="AW1345" s="13" t="s">
        <v>33</v>
      </c>
      <c r="AX1345" s="13" t="s">
        <v>72</v>
      </c>
      <c r="AY1345" s="165" t="s">
        <v>154</v>
      </c>
    </row>
    <row r="1346" spans="2:51" s="14" customFormat="1" ht="10.2">
      <c r="B1346" s="171"/>
      <c r="D1346" s="164" t="s">
        <v>170</v>
      </c>
      <c r="E1346" s="172" t="s">
        <v>3</v>
      </c>
      <c r="F1346" s="173" t="s">
        <v>1878</v>
      </c>
      <c r="H1346" s="174">
        <v>54.5</v>
      </c>
      <c r="I1346" s="175"/>
      <c r="L1346" s="171"/>
      <c r="M1346" s="176"/>
      <c r="N1346" s="177"/>
      <c r="O1346" s="177"/>
      <c r="P1346" s="177"/>
      <c r="Q1346" s="177"/>
      <c r="R1346" s="177"/>
      <c r="S1346" s="177"/>
      <c r="T1346" s="178"/>
      <c r="AT1346" s="172" t="s">
        <v>170</v>
      </c>
      <c r="AU1346" s="172" t="s">
        <v>80</v>
      </c>
      <c r="AV1346" s="14" t="s">
        <v>80</v>
      </c>
      <c r="AW1346" s="14" t="s">
        <v>33</v>
      </c>
      <c r="AX1346" s="14" t="s">
        <v>72</v>
      </c>
      <c r="AY1346" s="172" t="s">
        <v>154</v>
      </c>
    </row>
    <row r="1347" spans="2:51" s="14" customFormat="1" ht="10.2">
      <c r="B1347" s="171"/>
      <c r="D1347" s="164" t="s">
        <v>170</v>
      </c>
      <c r="E1347" s="172" t="s">
        <v>3</v>
      </c>
      <c r="F1347" s="173" t="s">
        <v>1890</v>
      </c>
      <c r="H1347" s="174">
        <v>14.75</v>
      </c>
      <c r="I1347" s="175"/>
      <c r="L1347" s="171"/>
      <c r="M1347" s="176"/>
      <c r="N1347" s="177"/>
      <c r="O1347" s="177"/>
      <c r="P1347" s="177"/>
      <c r="Q1347" s="177"/>
      <c r="R1347" s="177"/>
      <c r="S1347" s="177"/>
      <c r="T1347" s="178"/>
      <c r="AT1347" s="172" t="s">
        <v>170</v>
      </c>
      <c r="AU1347" s="172" t="s">
        <v>80</v>
      </c>
      <c r="AV1347" s="14" t="s">
        <v>80</v>
      </c>
      <c r="AW1347" s="14" t="s">
        <v>33</v>
      </c>
      <c r="AX1347" s="14" t="s">
        <v>72</v>
      </c>
      <c r="AY1347" s="172" t="s">
        <v>154</v>
      </c>
    </row>
    <row r="1348" spans="2:51" s="15" customFormat="1" ht="10.2">
      <c r="B1348" s="179"/>
      <c r="D1348" s="164" t="s">
        <v>170</v>
      </c>
      <c r="E1348" s="180" t="s">
        <v>3</v>
      </c>
      <c r="F1348" s="181" t="s">
        <v>175</v>
      </c>
      <c r="H1348" s="182">
        <v>750.25</v>
      </c>
      <c r="I1348" s="183"/>
      <c r="L1348" s="179"/>
      <c r="M1348" s="184"/>
      <c r="N1348" s="185"/>
      <c r="O1348" s="185"/>
      <c r="P1348" s="185"/>
      <c r="Q1348" s="185"/>
      <c r="R1348" s="185"/>
      <c r="S1348" s="185"/>
      <c r="T1348" s="186"/>
      <c r="AT1348" s="180" t="s">
        <v>170</v>
      </c>
      <c r="AU1348" s="180" t="s">
        <v>80</v>
      </c>
      <c r="AV1348" s="15" t="s">
        <v>93</v>
      </c>
      <c r="AW1348" s="15" t="s">
        <v>33</v>
      </c>
      <c r="AX1348" s="15" t="s">
        <v>15</v>
      </c>
      <c r="AY1348" s="180" t="s">
        <v>154</v>
      </c>
    </row>
    <row r="1349" spans="1:65" s="2" customFormat="1" ht="24.15" customHeight="1">
      <c r="A1349" s="34"/>
      <c r="B1349" s="144"/>
      <c r="C1349" s="192" t="s">
        <v>1891</v>
      </c>
      <c r="D1349" s="192" t="s">
        <v>402</v>
      </c>
      <c r="E1349" s="193" t="s">
        <v>1892</v>
      </c>
      <c r="F1349" s="194" t="s">
        <v>1893</v>
      </c>
      <c r="G1349" s="195" t="s">
        <v>160</v>
      </c>
      <c r="H1349" s="196">
        <v>874.416</v>
      </c>
      <c r="I1349" s="197"/>
      <c r="J1349" s="198">
        <f>ROUND(I1349*H1349,2)</f>
        <v>0</v>
      </c>
      <c r="K1349" s="194" t="s">
        <v>161</v>
      </c>
      <c r="L1349" s="199"/>
      <c r="M1349" s="200" t="s">
        <v>3</v>
      </c>
      <c r="N1349" s="201" t="s">
        <v>43</v>
      </c>
      <c r="O1349" s="55"/>
      <c r="P1349" s="154">
        <f>O1349*H1349</f>
        <v>0</v>
      </c>
      <c r="Q1349" s="154">
        <v>0.0019</v>
      </c>
      <c r="R1349" s="154">
        <f>Q1349*H1349</f>
        <v>1.6613904000000002</v>
      </c>
      <c r="S1349" s="154">
        <v>0</v>
      </c>
      <c r="T1349" s="155">
        <f>S1349*H1349</f>
        <v>0</v>
      </c>
      <c r="U1349" s="34"/>
      <c r="V1349" s="34"/>
      <c r="W1349" s="34"/>
      <c r="X1349" s="34"/>
      <c r="Y1349" s="34"/>
      <c r="Z1349" s="34"/>
      <c r="AA1349" s="34"/>
      <c r="AB1349" s="34"/>
      <c r="AC1349" s="34"/>
      <c r="AD1349" s="34"/>
      <c r="AE1349" s="34"/>
      <c r="AR1349" s="156" t="s">
        <v>521</v>
      </c>
      <c r="AT1349" s="156" t="s">
        <v>402</v>
      </c>
      <c r="AU1349" s="156" t="s">
        <v>80</v>
      </c>
      <c r="AY1349" s="19" t="s">
        <v>154</v>
      </c>
      <c r="BE1349" s="157">
        <f>IF(N1349="základní",J1349,0)</f>
        <v>0</v>
      </c>
      <c r="BF1349" s="157">
        <f>IF(N1349="snížená",J1349,0)</f>
        <v>0</v>
      </c>
      <c r="BG1349" s="157">
        <f>IF(N1349="zákl. přenesená",J1349,0)</f>
        <v>0</v>
      </c>
      <c r="BH1349" s="157">
        <f>IF(N1349="sníž. přenesená",J1349,0)</f>
        <v>0</v>
      </c>
      <c r="BI1349" s="157">
        <f>IF(N1349="nulová",J1349,0)</f>
        <v>0</v>
      </c>
      <c r="BJ1349" s="19" t="s">
        <v>15</v>
      </c>
      <c r="BK1349" s="157">
        <f>ROUND(I1349*H1349,2)</f>
        <v>0</v>
      </c>
      <c r="BL1349" s="19" t="s">
        <v>180</v>
      </c>
      <c r="BM1349" s="156" t="s">
        <v>1894</v>
      </c>
    </row>
    <row r="1350" spans="2:51" s="14" customFormat="1" ht="10.2">
      <c r="B1350" s="171"/>
      <c r="D1350" s="164" t="s">
        <v>170</v>
      </c>
      <c r="F1350" s="173" t="s">
        <v>1895</v>
      </c>
      <c r="H1350" s="174">
        <v>874.416</v>
      </c>
      <c r="I1350" s="175"/>
      <c r="L1350" s="171"/>
      <c r="M1350" s="176"/>
      <c r="N1350" s="177"/>
      <c r="O1350" s="177"/>
      <c r="P1350" s="177"/>
      <c r="Q1350" s="177"/>
      <c r="R1350" s="177"/>
      <c r="S1350" s="177"/>
      <c r="T1350" s="178"/>
      <c r="AT1350" s="172" t="s">
        <v>170</v>
      </c>
      <c r="AU1350" s="172" t="s">
        <v>80</v>
      </c>
      <c r="AV1350" s="14" t="s">
        <v>80</v>
      </c>
      <c r="AW1350" s="14" t="s">
        <v>4</v>
      </c>
      <c r="AX1350" s="14" t="s">
        <v>15</v>
      </c>
      <c r="AY1350" s="172" t="s">
        <v>154</v>
      </c>
    </row>
    <row r="1351" spans="1:65" s="2" customFormat="1" ht="49.05" customHeight="1">
      <c r="A1351" s="34"/>
      <c r="B1351" s="144"/>
      <c r="C1351" s="145" t="s">
        <v>1896</v>
      </c>
      <c r="D1351" s="145" t="s">
        <v>157</v>
      </c>
      <c r="E1351" s="146" t="s">
        <v>1897</v>
      </c>
      <c r="F1351" s="147" t="s">
        <v>1898</v>
      </c>
      <c r="G1351" s="148" t="s">
        <v>160</v>
      </c>
      <c r="H1351" s="149">
        <v>179.726</v>
      </c>
      <c r="I1351" s="150"/>
      <c r="J1351" s="151">
        <f>ROUND(I1351*H1351,2)</f>
        <v>0</v>
      </c>
      <c r="K1351" s="147" t="s">
        <v>161</v>
      </c>
      <c r="L1351" s="35"/>
      <c r="M1351" s="152" t="s">
        <v>3</v>
      </c>
      <c r="N1351" s="153" t="s">
        <v>43</v>
      </c>
      <c r="O1351" s="55"/>
      <c r="P1351" s="154">
        <f>O1351*H1351</f>
        <v>0</v>
      </c>
      <c r="Q1351" s="154">
        <v>0</v>
      </c>
      <c r="R1351" s="154">
        <f>Q1351*H1351</f>
        <v>0</v>
      </c>
      <c r="S1351" s="154">
        <v>0</v>
      </c>
      <c r="T1351" s="155">
        <f>S1351*H1351</f>
        <v>0</v>
      </c>
      <c r="U1351" s="34"/>
      <c r="V1351" s="34"/>
      <c r="W1351" s="34"/>
      <c r="X1351" s="34"/>
      <c r="Y1351" s="34"/>
      <c r="Z1351" s="34"/>
      <c r="AA1351" s="34"/>
      <c r="AB1351" s="34"/>
      <c r="AC1351" s="34"/>
      <c r="AD1351" s="34"/>
      <c r="AE1351" s="34"/>
      <c r="AR1351" s="156" t="s">
        <v>180</v>
      </c>
      <c r="AT1351" s="156" t="s">
        <v>157</v>
      </c>
      <c r="AU1351" s="156" t="s">
        <v>80</v>
      </c>
      <c r="AY1351" s="19" t="s">
        <v>154</v>
      </c>
      <c r="BE1351" s="157">
        <f>IF(N1351="základní",J1351,0)</f>
        <v>0</v>
      </c>
      <c r="BF1351" s="157">
        <f>IF(N1351="snížená",J1351,0)</f>
        <v>0</v>
      </c>
      <c r="BG1351" s="157">
        <f>IF(N1351="zákl. přenesená",J1351,0)</f>
        <v>0</v>
      </c>
      <c r="BH1351" s="157">
        <f>IF(N1351="sníž. přenesená",J1351,0)</f>
        <v>0</v>
      </c>
      <c r="BI1351" s="157">
        <f>IF(N1351="nulová",J1351,0)</f>
        <v>0</v>
      </c>
      <c r="BJ1351" s="19" t="s">
        <v>15</v>
      </c>
      <c r="BK1351" s="157">
        <f>ROUND(I1351*H1351,2)</f>
        <v>0</v>
      </c>
      <c r="BL1351" s="19" t="s">
        <v>180</v>
      </c>
      <c r="BM1351" s="156" t="s">
        <v>1899</v>
      </c>
    </row>
    <row r="1352" spans="1:47" s="2" customFormat="1" ht="10.2">
      <c r="A1352" s="34"/>
      <c r="B1352" s="35"/>
      <c r="C1352" s="34"/>
      <c r="D1352" s="158" t="s">
        <v>163</v>
      </c>
      <c r="E1352" s="34"/>
      <c r="F1352" s="159" t="s">
        <v>1900</v>
      </c>
      <c r="G1352" s="34"/>
      <c r="H1352" s="34"/>
      <c r="I1352" s="160"/>
      <c r="J1352" s="34"/>
      <c r="K1352" s="34"/>
      <c r="L1352" s="35"/>
      <c r="M1352" s="161"/>
      <c r="N1352" s="162"/>
      <c r="O1352" s="55"/>
      <c r="P1352" s="55"/>
      <c r="Q1352" s="55"/>
      <c r="R1352" s="55"/>
      <c r="S1352" s="55"/>
      <c r="T1352" s="56"/>
      <c r="U1352" s="34"/>
      <c r="V1352" s="34"/>
      <c r="W1352" s="34"/>
      <c r="X1352" s="34"/>
      <c r="Y1352" s="34"/>
      <c r="Z1352" s="34"/>
      <c r="AA1352" s="34"/>
      <c r="AB1352" s="34"/>
      <c r="AC1352" s="34"/>
      <c r="AD1352" s="34"/>
      <c r="AE1352" s="34"/>
      <c r="AT1352" s="19" t="s">
        <v>163</v>
      </c>
      <c r="AU1352" s="19" t="s">
        <v>80</v>
      </c>
    </row>
    <row r="1353" spans="2:51" s="14" customFormat="1" ht="10.2">
      <c r="B1353" s="171"/>
      <c r="D1353" s="164" t="s">
        <v>170</v>
      </c>
      <c r="E1353" s="172" t="s">
        <v>3</v>
      </c>
      <c r="F1353" s="173" t="s">
        <v>1901</v>
      </c>
      <c r="H1353" s="174">
        <v>12.25</v>
      </c>
      <c r="I1353" s="175"/>
      <c r="L1353" s="171"/>
      <c r="M1353" s="176"/>
      <c r="N1353" s="177"/>
      <c r="O1353" s="177"/>
      <c r="P1353" s="177"/>
      <c r="Q1353" s="177"/>
      <c r="R1353" s="177"/>
      <c r="S1353" s="177"/>
      <c r="T1353" s="178"/>
      <c r="AT1353" s="172" t="s">
        <v>170</v>
      </c>
      <c r="AU1353" s="172" t="s">
        <v>80</v>
      </c>
      <c r="AV1353" s="14" t="s">
        <v>80</v>
      </c>
      <c r="AW1353" s="14" t="s">
        <v>33</v>
      </c>
      <c r="AX1353" s="14" t="s">
        <v>72</v>
      </c>
      <c r="AY1353" s="172" t="s">
        <v>154</v>
      </c>
    </row>
    <row r="1354" spans="2:51" s="14" customFormat="1" ht="10.2">
      <c r="B1354" s="171"/>
      <c r="D1354" s="164" t="s">
        <v>170</v>
      </c>
      <c r="E1354" s="172" t="s">
        <v>3</v>
      </c>
      <c r="F1354" s="173" t="s">
        <v>1902</v>
      </c>
      <c r="H1354" s="174">
        <v>0.554</v>
      </c>
      <c r="I1354" s="175"/>
      <c r="L1354" s="171"/>
      <c r="M1354" s="176"/>
      <c r="N1354" s="177"/>
      <c r="O1354" s="177"/>
      <c r="P1354" s="177"/>
      <c r="Q1354" s="177"/>
      <c r="R1354" s="177"/>
      <c r="S1354" s="177"/>
      <c r="T1354" s="178"/>
      <c r="AT1354" s="172" t="s">
        <v>170</v>
      </c>
      <c r="AU1354" s="172" t="s">
        <v>80</v>
      </c>
      <c r="AV1354" s="14" t="s">
        <v>80</v>
      </c>
      <c r="AW1354" s="14" t="s">
        <v>33</v>
      </c>
      <c r="AX1354" s="14" t="s">
        <v>72</v>
      </c>
      <c r="AY1354" s="172" t="s">
        <v>154</v>
      </c>
    </row>
    <row r="1355" spans="2:51" s="14" customFormat="1" ht="10.2">
      <c r="B1355" s="171"/>
      <c r="D1355" s="164" t="s">
        <v>170</v>
      </c>
      <c r="E1355" s="172" t="s">
        <v>3</v>
      </c>
      <c r="F1355" s="173" t="s">
        <v>1903</v>
      </c>
      <c r="H1355" s="174">
        <v>84.755</v>
      </c>
      <c r="I1355" s="175"/>
      <c r="L1355" s="171"/>
      <c r="M1355" s="176"/>
      <c r="N1355" s="177"/>
      <c r="O1355" s="177"/>
      <c r="P1355" s="177"/>
      <c r="Q1355" s="177"/>
      <c r="R1355" s="177"/>
      <c r="S1355" s="177"/>
      <c r="T1355" s="178"/>
      <c r="AT1355" s="172" t="s">
        <v>170</v>
      </c>
      <c r="AU1355" s="172" t="s">
        <v>80</v>
      </c>
      <c r="AV1355" s="14" t="s">
        <v>80</v>
      </c>
      <c r="AW1355" s="14" t="s">
        <v>33</v>
      </c>
      <c r="AX1355" s="14" t="s">
        <v>72</v>
      </c>
      <c r="AY1355" s="172" t="s">
        <v>154</v>
      </c>
    </row>
    <row r="1356" spans="2:51" s="14" customFormat="1" ht="10.2">
      <c r="B1356" s="171"/>
      <c r="D1356" s="164" t="s">
        <v>170</v>
      </c>
      <c r="E1356" s="172" t="s">
        <v>3</v>
      </c>
      <c r="F1356" s="173" t="s">
        <v>1904</v>
      </c>
      <c r="H1356" s="174">
        <v>82.167</v>
      </c>
      <c r="I1356" s="175"/>
      <c r="L1356" s="171"/>
      <c r="M1356" s="176"/>
      <c r="N1356" s="177"/>
      <c r="O1356" s="177"/>
      <c r="P1356" s="177"/>
      <c r="Q1356" s="177"/>
      <c r="R1356" s="177"/>
      <c r="S1356" s="177"/>
      <c r="T1356" s="178"/>
      <c r="AT1356" s="172" t="s">
        <v>170</v>
      </c>
      <c r="AU1356" s="172" t="s">
        <v>80</v>
      </c>
      <c r="AV1356" s="14" t="s">
        <v>80</v>
      </c>
      <c r="AW1356" s="14" t="s">
        <v>33</v>
      </c>
      <c r="AX1356" s="14" t="s">
        <v>72</v>
      </c>
      <c r="AY1356" s="172" t="s">
        <v>154</v>
      </c>
    </row>
    <row r="1357" spans="2:51" s="15" customFormat="1" ht="10.2">
      <c r="B1357" s="179"/>
      <c r="D1357" s="164" t="s">
        <v>170</v>
      </c>
      <c r="E1357" s="180" t="s">
        <v>3</v>
      </c>
      <c r="F1357" s="181" t="s">
        <v>175</v>
      </c>
      <c r="H1357" s="182">
        <v>179.726</v>
      </c>
      <c r="I1357" s="183"/>
      <c r="L1357" s="179"/>
      <c r="M1357" s="184"/>
      <c r="N1357" s="185"/>
      <c r="O1357" s="185"/>
      <c r="P1357" s="185"/>
      <c r="Q1357" s="185"/>
      <c r="R1357" s="185"/>
      <c r="S1357" s="185"/>
      <c r="T1357" s="186"/>
      <c r="AT1357" s="180" t="s">
        <v>170</v>
      </c>
      <c r="AU1357" s="180" t="s">
        <v>80</v>
      </c>
      <c r="AV1357" s="15" t="s">
        <v>93</v>
      </c>
      <c r="AW1357" s="15" t="s">
        <v>33</v>
      </c>
      <c r="AX1357" s="15" t="s">
        <v>15</v>
      </c>
      <c r="AY1357" s="180" t="s">
        <v>154</v>
      </c>
    </row>
    <row r="1358" spans="1:65" s="2" customFormat="1" ht="66.75" customHeight="1">
      <c r="A1358" s="34"/>
      <c r="B1358" s="144"/>
      <c r="C1358" s="145" t="s">
        <v>1905</v>
      </c>
      <c r="D1358" s="145" t="s">
        <v>157</v>
      </c>
      <c r="E1358" s="146" t="s">
        <v>1906</v>
      </c>
      <c r="F1358" s="147" t="s">
        <v>1907</v>
      </c>
      <c r="G1358" s="148" t="s">
        <v>652</v>
      </c>
      <c r="H1358" s="149">
        <v>32</v>
      </c>
      <c r="I1358" s="150"/>
      <c r="J1358" s="151">
        <f>ROUND(I1358*H1358,2)</f>
        <v>0</v>
      </c>
      <c r="K1358" s="147" t="s">
        <v>161</v>
      </c>
      <c r="L1358" s="35"/>
      <c r="M1358" s="152" t="s">
        <v>3</v>
      </c>
      <c r="N1358" s="153" t="s">
        <v>43</v>
      </c>
      <c r="O1358" s="55"/>
      <c r="P1358" s="154">
        <f>O1358*H1358</f>
        <v>0</v>
      </c>
      <c r="Q1358" s="154">
        <v>0</v>
      </c>
      <c r="R1358" s="154">
        <f>Q1358*H1358</f>
        <v>0</v>
      </c>
      <c r="S1358" s="154">
        <v>0</v>
      </c>
      <c r="T1358" s="155">
        <f>S1358*H1358</f>
        <v>0</v>
      </c>
      <c r="U1358" s="34"/>
      <c r="V1358" s="34"/>
      <c r="W1358" s="34"/>
      <c r="X1358" s="34"/>
      <c r="Y1358" s="34"/>
      <c r="Z1358" s="34"/>
      <c r="AA1358" s="34"/>
      <c r="AB1358" s="34"/>
      <c r="AC1358" s="34"/>
      <c r="AD1358" s="34"/>
      <c r="AE1358" s="34"/>
      <c r="AR1358" s="156" t="s">
        <v>180</v>
      </c>
      <c r="AT1358" s="156" t="s">
        <v>157</v>
      </c>
      <c r="AU1358" s="156" t="s">
        <v>80</v>
      </c>
      <c r="AY1358" s="19" t="s">
        <v>154</v>
      </c>
      <c r="BE1358" s="157">
        <f>IF(N1358="základní",J1358,0)</f>
        <v>0</v>
      </c>
      <c r="BF1358" s="157">
        <f>IF(N1358="snížená",J1358,0)</f>
        <v>0</v>
      </c>
      <c r="BG1358" s="157">
        <f>IF(N1358="zákl. přenesená",J1358,0)</f>
        <v>0</v>
      </c>
      <c r="BH1358" s="157">
        <f>IF(N1358="sníž. přenesená",J1358,0)</f>
        <v>0</v>
      </c>
      <c r="BI1358" s="157">
        <f>IF(N1358="nulová",J1358,0)</f>
        <v>0</v>
      </c>
      <c r="BJ1358" s="19" t="s">
        <v>15</v>
      </c>
      <c r="BK1358" s="157">
        <f>ROUND(I1358*H1358,2)</f>
        <v>0</v>
      </c>
      <c r="BL1358" s="19" t="s">
        <v>180</v>
      </c>
      <c r="BM1358" s="156" t="s">
        <v>1908</v>
      </c>
    </row>
    <row r="1359" spans="1:47" s="2" customFormat="1" ht="10.2">
      <c r="A1359" s="34"/>
      <c r="B1359" s="35"/>
      <c r="C1359" s="34"/>
      <c r="D1359" s="158" t="s">
        <v>163</v>
      </c>
      <c r="E1359" s="34"/>
      <c r="F1359" s="159" t="s">
        <v>1909</v>
      </c>
      <c r="G1359" s="34"/>
      <c r="H1359" s="34"/>
      <c r="I1359" s="160"/>
      <c r="J1359" s="34"/>
      <c r="K1359" s="34"/>
      <c r="L1359" s="35"/>
      <c r="M1359" s="161"/>
      <c r="N1359" s="162"/>
      <c r="O1359" s="55"/>
      <c r="P1359" s="55"/>
      <c r="Q1359" s="55"/>
      <c r="R1359" s="55"/>
      <c r="S1359" s="55"/>
      <c r="T1359" s="56"/>
      <c r="U1359" s="34"/>
      <c r="V1359" s="34"/>
      <c r="W1359" s="34"/>
      <c r="X1359" s="34"/>
      <c r="Y1359" s="34"/>
      <c r="Z1359" s="34"/>
      <c r="AA1359" s="34"/>
      <c r="AB1359" s="34"/>
      <c r="AC1359" s="34"/>
      <c r="AD1359" s="34"/>
      <c r="AE1359" s="34"/>
      <c r="AT1359" s="19" t="s">
        <v>163</v>
      </c>
      <c r="AU1359" s="19" t="s">
        <v>80</v>
      </c>
    </row>
    <row r="1360" spans="2:51" s="14" customFormat="1" ht="10.2">
      <c r="B1360" s="171"/>
      <c r="D1360" s="164" t="s">
        <v>170</v>
      </c>
      <c r="E1360" s="172" t="s">
        <v>3</v>
      </c>
      <c r="F1360" s="173" t="s">
        <v>1910</v>
      </c>
      <c r="H1360" s="174">
        <v>32</v>
      </c>
      <c r="I1360" s="175"/>
      <c r="L1360" s="171"/>
      <c r="M1360" s="176"/>
      <c r="N1360" s="177"/>
      <c r="O1360" s="177"/>
      <c r="P1360" s="177"/>
      <c r="Q1360" s="177"/>
      <c r="R1360" s="177"/>
      <c r="S1360" s="177"/>
      <c r="T1360" s="178"/>
      <c r="AT1360" s="172" t="s">
        <v>170</v>
      </c>
      <c r="AU1360" s="172" t="s">
        <v>80</v>
      </c>
      <c r="AV1360" s="14" t="s">
        <v>80</v>
      </c>
      <c r="AW1360" s="14" t="s">
        <v>33</v>
      </c>
      <c r="AX1360" s="14" t="s">
        <v>15</v>
      </c>
      <c r="AY1360" s="172" t="s">
        <v>154</v>
      </c>
    </row>
    <row r="1361" spans="1:65" s="2" customFormat="1" ht="16.5" customHeight="1">
      <c r="A1361" s="34"/>
      <c r="B1361" s="144"/>
      <c r="C1361" s="192" t="s">
        <v>1911</v>
      </c>
      <c r="D1361" s="192" t="s">
        <v>402</v>
      </c>
      <c r="E1361" s="193" t="s">
        <v>1912</v>
      </c>
      <c r="F1361" s="194" t="s">
        <v>1913</v>
      </c>
      <c r="G1361" s="195" t="s">
        <v>652</v>
      </c>
      <c r="H1361" s="196">
        <v>32</v>
      </c>
      <c r="I1361" s="197"/>
      <c r="J1361" s="198">
        <f>ROUND(I1361*H1361,2)</f>
        <v>0</v>
      </c>
      <c r="K1361" s="194" t="s">
        <v>3</v>
      </c>
      <c r="L1361" s="199"/>
      <c r="M1361" s="200" t="s">
        <v>3</v>
      </c>
      <c r="N1361" s="201" t="s">
        <v>43</v>
      </c>
      <c r="O1361" s="55"/>
      <c r="P1361" s="154">
        <f>O1361*H1361</f>
        <v>0</v>
      </c>
      <c r="Q1361" s="154">
        <v>0.00015</v>
      </c>
      <c r="R1361" s="154">
        <f>Q1361*H1361</f>
        <v>0.0048</v>
      </c>
      <c r="S1361" s="154">
        <v>0</v>
      </c>
      <c r="T1361" s="155">
        <f>S1361*H1361</f>
        <v>0</v>
      </c>
      <c r="U1361" s="34"/>
      <c r="V1361" s="34"/>
      <c r="W1361" s="34"/>
      <c r="X1361" s="34"/>
      <c r="Y1361" s="34"/>
      <c r="Z1361" s="34"/>
      <c r="AA1361" s="34"/>
      <c r="AB1361" s="34"/>
      <c r="AC1361" s="34"/>
      <c r="AD1361" s="34"/>
      <c r="AE1361" s="34"/>
      <c r="AR1361" s="156" t="s">
        <v>521</v>
      </c>
      <c r="AT1361" s="156" t="s">
        <v>402</v>
      </c>
      <c r="AU1361" s="156" t="s">
        <v>80</v>
      </c>
      <c r="AY1361" s="19" t="s">
        <v>154</v>
      </c>
      <c r="BE1361" s="157">
        <f>IF(N1361="základní",J1361,0)</f>
        <v>0</v>
      </c>
      <c r="BF1361" s="157">
        <f>IF(N1361="snížená",J1361,0)</f>
        <v>0</v>
      </c>
      <c r="BG1361" s="157">
        <f>IF(N1361="zákl. přenesená",J1361,0)</f>
        <v>0</v>
      </c>
      <c r="BH1361" s="157">
        <f>IF(N1361="sníž. přenesená",J1361,0)</f>
        <v>0</v>
      </c>
      <c r="BI1361" s="157">
        <f>IF(N1361="nulová",J1361,0)</f>
        <v>0</v>
      </c>
      <c r="BJ1361" s="19" t="s">
        <v>15</v>
      </c>
      <c r="BK1361" s="157">
        <f>ROUND(I1361*H1361,2)</f>
        <v>0</v>
      </c>
      <c r="BL1361" s="19" t="s">
        <v>180</v>
      </c>
      <c r="BM1361" s="156" t="s">
        <v>1914</v>
      </c>
    </row>
    <row r="1362" spans="1:65" s="2" customFormat="1" ht="37.8" customHeight="1">
      <c r="A1362" s="34"/>
      <c r="B1362" s="144"/>
      <c r="C1362" s="145" t="s">
        <v>1915</v>
      </c>
      <c r="D1362" s="145" t="s">
        <v>157</v>
      </c>
      <c r="E1362" s="146" t="s">
        <v>1916</v>
      </c>
      <c r="F1362" s="147" t="s">
        <v>1917</v>
      </c>
      <c r="G1362" s="148" t="s">
        <v>183</v>
      </c>
      <c r="H1362" s="149">
        <v>122.5</v>
      </c>
      <c r="I1362" s="150"/>
      <c r="J1362" s="151">
        <f>ROUND(I1362*H1362,2)</f>
        <v>0</v>
      </c>
      <c r="K1362" s="147" t="s">
        <v>161</v>
      </c>
      <c r="L1362" s="35"/>
      <c r="M1362" s="152" t="s">
        <v>3</v>
      </c>
      <c r="N1362" s="153" t="s">
        <v>43</v>
      </c>
      <c r="O1362" s="55"/>
      <c r="P1362" s="154">
        <f>O1362*H1362</f>
        <v>0</v>
      </c>
      <c r="Q1362" s="154">
        <v>0.0006</v>
      </c>
      <c r="R1362" s="154">
        <f>Q1362*H1362</f>
        <v>0.0735</v>
      </c>
      <c r="S1362" s="154">
        <v>0</v>
      </c>
      <c r="T1362" s="155">
        <f>S1362*H1362</f>
        <v>0</v>
      </c>
      <c r="U1362" s="34"/>
      <c r="V1362" s="34"/>
      <c r="W1362" s="34"/>
      <c r="X1362" s="34"/>
      <c r="Y1362" s="34"/>
      <c r="Z1362" s="34"/>
      <c r="AA1362" s="34"/>
      <c r="AB1362" s="34"/>
      <c r="AC1362" s="34"/>
      <c r="AD1362" s="34"/>
      <c r="AE1362" s="34"/>
      <c r="AR1362" s="156" t="s">
        <v>180</v>
      </c>
      <c r="AT1362" s="156" t="s">
        <v>157</v>
      </c>
      <c r="AU1362" s="156" t="s">
        <v>80</v>
      </c>
      <c r="AY1362" s="19" t="s">
        <v>154</v>
      </c>
      <c r="BE1362" s="157">
        <f>IF(N1362="základní",J1362,0)</f>
        <v>0</v>
      </c>
      <c r="BF1362" s="157">
        <f>IF(N1362="snížená",J1362,0)</f>
        <v>0</v>
      </c>
      <c r="BG1362" s="157">
        <f>IF(N1362="zákl. přenesená",J1362,0)</f>
        <v>0</v>
      </c>
      <c r="BH1362" s="157">
        <f>IF(N1362="sníž. přenesená",J1362,0)</f>
        <v>0</v>
      </c>
      <c r="BI1362" s="157">
        <f>IF(N1362="nulová",J1362,0)</f>
        <v>0</v>
      </c>
      <c r="BJ1362" s="19" t="s">
        <v>15</v>
      </c>
      <c r="BK1362" s="157">
        <f>ROUND(I1362*H1362,2)</f>
        <v>0</v>
      </c>
      <c r="BL1362" s="19" t="s">
        <v>180</v>
      </c>
      <c r="BM1362" s="156" t="s">
        <v>1918</v>
      </c>
    </row>
    <row r="1363" spans="1:47" s="2" customFormat="1" ht="10.2">
      <c r="A1363" s="34"/>
      <c r="B1363" s="35"/>
      <c r="C1363" s="34"/>
      <c r="D1363" s="158" t="s">
        <v>163</v>
      </c>
      <c r="E1363" s="34"/>
      <c r="F1363" s="159" t="s">
        <v>1919</v>
      </c>
      <c r="G1363" s="34"/>
      <c r="H1363" s="34"/>
      <c r="I1363" s="160"/>
      <c r="J1363" s="34"/>
      <c r="K1363" s="34"/>
      <c r="L1363" s="35"/>
      <c r="M1363" s="161"/>
      <c r="N1363" s="162"/>
      <c r="O1363" s="55"/>
      <c r="P1363" s="55"/>
      <c r="Q1363" s="55"/>
      <c r="R1363" s="55"/>
      <c r="S1363" s="55"/>
      <c r="T1363" s="56"/>
      <c r="U1363" s="34"/>
      <c r="V1363" s="34"/>
      <c r="W1363" s="34"/>
      <c r="X1363" s="34"/>
      <c r="Y1363" s="34"/>
      <c r="Z1363" s="34"/>
      <c r="AA1363" s="34"/>
      <c r="AB1363" s="34"/>
      <c r="AC1363" s="34"/>
      <c r="AD1363" s="34"/>
      <c r="AE1363" s="34"/>
      <c r="AT1363" s="19" t="s">
        <v>163</v>
      </c>
      <c r="AU1363" s="19" t="s">
        <v>80</v>
      </c>
    </row>
    <row r="1364" spans="2:51" s="13" customFormat="1" ht="10.2">
      <c r="B1364" s="163"/>
      <c r="D1364" s="164" t="s">
        <v>170</v>
      </c>
      <c r="E1364" s="165" t="s">
        <v>3</v>
      </c>
      <c r="F1364" s="166" t="s">
        <v>932</v>
      </c>
      <c r="H1364" s="165" t="s">
        <v>3</v>
      </c>
      <c r="I1364" s="167"/>
      <c r="L1364" s="163"/>
      <c r="M1364" s="168"/>
      <c r="N1364" s="169"/>
      <c r="O1364" s="169"/>
      <c r="P1364" s="169"/>
      <c r="Q1364" s="169"/>
      <c r="R1364" s="169"/>
      <c r="S1364" s="169"/>
      <c r="T1364" s="170"/>
      <c r="AT1364" s="165" t="s">
        <v>170</v>
      </c>
      <c r="AU1364" s="165" t="s">
        <v>80</v>
      </c>
      <c r="AV1364" s="13" t="s">
        <v>15</v>
      </c>
      <c r="AW1364" s="13" t="s">
        <v>33</v>
      </c>
      <c r="AX1364" s="13" t="s">
        <v>72</v>
      </c>
      <c r="AY1364" s="165" t="s">
        <v>154</v>
      </c>
    </row>
    <row r="1365" spans="2:51" s="14" customFormat="1" ht="10.2">
      <c r="B1365" s="171"/>
      <c r="D1365" s="164" t="s">
        <v>170</v>
      </c>
      <c r="E1365" s="172" t="s">
        <v>3</v>
      </c>
      <c r="F1365" s="173" t="s">
        <v>1920</v>
      </c>
      <c r="H1365" s="174">
        <v>100</v>
      </c>
      <c r="I1365" s="175"/>
      <c r="L1365" s="171"/>
      <c r="M1365" s="176"/>
      <c r="N1365" s="177"/>
      <c r="O1365" s="177"/>
      <c r="P1365" s="177"/>
      <c r="Q1365" s="177"/>
      <c r="R1365" s="177"/>
      <c r="S1365" s="177"/>
      <c r="T1365" s="178"/>
      <c r="AT1365" s="172" t="s">
        <v>170</v>
      </c>
      <c r="AU1365" s="172" t="s">
        <v>80</v>
      </c>
      <c r="AV1365" s="14" t="s">
        <v>80</v>
      </c>
      <c r="AW1365" s="14" t="s">
        <v>33</v>
      </c>
      <c r="AX1365" s="14" t="s">
        <v>72</v>
      </c>
      <c r="AY1365" s="172" t="s">
        <v>154</v>
      </c>
    </row>
    <row r="1366" spans="2:51" s="13" customFormat="1" ht="10.2">
      <c r="B1366" s="163"/>
      <c r="D1366" s="164" t="s">
        <v>170</v>
      </c>
      <c r="E1366" s="165" t="s">
        <v>3</v>
      </c>
      <c r="F1366" s="166" t="s">
        <v>934</v>
      </c>
      <c r="H1366" s="165" t="s">
        <v>3</v>
      </c>
      <c r="I1366" s="167"/>
      <c r="L1366" s="163"/>
      <c r="M1366" s="168"/>
      <c r="N1366" s="169"/>
      <c r="O1366" s="169"/>
      <c r="P1366" s="169"/>
      <c r="Q1366" s="169"/>
      <c r="R1366" s="169"/>
      <c r="S1366" s="169"/>
      <c r="T1366" s="170"/>
      <c r="AT1366" s="165" t="s">
        <v>170</v>
      </c>
      <c r="AU1366" s="165" t="s">
        <v>80</v>
      </c>
      <c r="AV1366" s="13" t="s">
        <v>15</v>
      </c>
      <c r="AW1366" s="13" t="s">
        <v>33</v>
      </c>
      <c r="AX1366" s="13" t="s">
        <v>72</v>
      </c>
      <c r="AY1366" s="165" t="s">
        <v>154</v>
      </c>
    </row>
    <row r="1367" spans="2:51" s="14" customFormat="1" ht="10.2">
      <c r="B1367" s="171"/>
      <c r="D1367" s="164" t="s">
        <v>170</v>
      </c>
      <c r="E1367" s="172" t="s">
        <v>3</v>
      </c>
      <c r="F1367" s="173" t="s">
        <v>1921</v>
      </c>
      <c r="H1367" s="174">
        <v>22.5</v>
      </c>
      <c r="I1367" s="175"/>
      <c r="L1367" s="171"/>
      <c r="M1367" s="176"/>
      <c r="N1367" s="177"/>
      <c r="O1367" s="177"/>
      <c r="P1367" s="177"/>
      <c r="Q1367" s="177"/>
      <c r="R1367" s="177"/>
      <c r="S1367" s="177"/>
      <c r="T1367" s="178"/>
      <c r="AT1367" s="172" t="s">
        <v>170</v>
      </c>
      <c r="AU1367" s="172" t="s">
        <v>80</v>
      </c>
      <c r="AV1367" s="14" t="s">
        <v>80</v>
      </c>
      <c r="AW1367" s="14" t="s">
        <v>33</v>
      </c>
      <c r="AX1367" s="14" t="s">
        <v>72</v>
      </c>
      <c r="AY1367" s="172" t="s">
        <v>154</v>
      </c>
    </row>
    <row r="1368" spans="2:51" s="15" customFormat="1" ht="10.2">
      <c r="B1368" s="179"/>
      <c r="D1368" s="164" t="s">
        <v>170</v>
      </c>
      <c r="E1368" s="180" t="s">
        <v>3</v>
      </c>
      <c r="F1368" s="181" t="s">
        <v>175</v>
      </c>
      <c r="H1368" s="182">
        <v>122.5</v>
      </c>
      <c r="I1368" s="183"/>
      <c r="L1368" s="179"/>
      <c r="M1368" s="184"/>
      <c r="N1368" s="185"/>
      <c r="O1368" s="185"/>
      <c r="P1368" s="185"/>
      <c r="Q1368" s="185"/>
      <c r="R1368" s="185"/>
      <c r="S1368" s="185"/>
      <c r="T1368" s="186"/>
      <c r="AT1368" s="180" t="s">
        <v>170</v>
      </c>
      <c r="AU1368" s="180" t="s">
        <v>80</v>
      </c>
      <c r="AV1368" s="15" t="s">
        <v>93</v>
      </c>
      <c r="AW1368" s="15" t="s">
        <v>33</v>
      </c>
      <c r="AX1368" s="15" t="s">
        <v>15</v>
      </c>
      <c r="AY1368" s="180" t="s">
        <v>154</v>
      </c>
    </row>
    <row r="1369" spans="1:65" s="2" customFormat="1" ht="37.8" customHeight="1">
      <c r="A1369" s="34"/>
      <c r="B1369" s="144"/>
      <c r="C1369" s="145" t="s">
        <v>1922</v>
      </c>
      <c r="D1369" s="145" t="s">
        <v>157</v>
      </c>
      <c r="E1369" s="146" t="s">
        <v>1923</v>
      </c>
      <c r="F1369" s="147" t="s">
        <v>1924</v>
      </c>
      <c r="G1369" s="148" t="s">
        <v>183</v>
      </c>
      <c r="H1369" s="149">
        <v>7.8</v>
      </c>
      <c r="I1369" s="150"/>
      <c r="J1369" s="151">
        <f>ROUND(I1369*H1369,2)</f>
        <v>0</v>
      </c>
      <c r="K1369" s="147" t="s">
        <v>161</v>
      </c>
      <c r="L1369" s="35"/>
      <c r="M1369" s="152" t="s">
        <v>3</v>
      </c>
      <c r="N1369" s="153" t="s">
        <v>43</v>
      </c>
      <c r="O1369" s="55"/>
      <c r="P1369" s="154">
        <f>O1369*H1369</f>
        <v>0</v>
      </c>
      <c r="Q1369" s="154">
        <v>0.00043</v>
      </c>
      <c r="R1369" s="154">
        <f>Q1369*H1369</f>
        <v>0.0033539999999999998</v>
      </c>
      <c r="S1369" s="154">
        <v>0</v>
      </c>
      <c r="T1369" s="155">
        <f>S1369*H1369</f>
        <v>0</v>
      </c>
      <c r="U1369" s="34"/>
      <c r="V1369" s="34"/>
      <c r="W1369" s="34"/>
      <c r="X1369" s="34"/>
      <c r="Y1369" s="34"/>
      <c r="Z1369" s="34"/>
      <c r="AA1369" s="34"/>
      <c r="AB1369" s="34"/>
      <c r="AC1369" s="34"/>
      <c r="AD1369" s="34"/>
      <c r="AE1369" s="34"/>
      <c r="AR1369" s="156" t="s">
        <v>180</v>
      </c>
      <c r="AT1369" s="156" t="s">
        <v>157</v>
      </c>
      <c r="AU1369" s="156" t="s">
        <v>80</v>
      </c>
      <c r="AY1369" s="19" t="s">
        <v>154</v>
      </c>
      <c r="BE1369" s="157">
        <f>IF(N1369="základní",J1369,0)</f>
        <v>0</v>
      </c>
      <c r="BF1369" s="157">
        <f>IF(N1369="snížená",J1369,0)</f>
        <v>0</v>
      </c>
      <c r="BG1369" s="157">
        <f>IF(N1369="zákl. přenesená",J1369,0)</f>
        <v>0</v>
      </c>
      <c r="BH1369" s="157">
        <f>IF(N1369="sníž. přenesená",J1369,0)</f>
        <v>0</v>
      </c>
      <c r="BI1369" s="157">
        <f>IF(N1369="nulová",J1369,0)</f>
        <v>0</v>
      </c>
      <c r="BJ1369" s="19" t="s">
        <v>15</v>
      </c>
      <c r="BK1369" s="157">
        <f>ROUND(I1369*H1369,2)</f>
        <v>0</v>
      </c>
      <c r="BL1369" s="19" t="s">
        <v>180</v>
      </c>
      <c r="BM1369" s="156" t="s">
        <v>1925</v>
      </c>
    </row>
    <row r="1370" spans="1:47" s="2" customFormat="1" ht="10.2">
      <c r="A1370" s="34"/>
      <c r="B1370" s="35"/>
      <c r="C1370" s="34"/>
      <c r="D1370" s="158" t="s">
        <v>163</v>
      </c>
      <c r="E1370" s="34"/>
      <c r="F1370" s="159" t="s">
        <v>1926</v>
      </c>
      <c r="G1370" s="34"/>
      <c r="H1370" s="34"/>
      <c r="I1370" s="160"/>
      <c r="J1370" s="34"/>
      <c r="K1370" s="34"/>
      <c r="L1370" s="35"/>
      <c r="M1370" s="161"/>
      <c r="N1370" s="162"/>
      <c r="O1370" s="55"/>
      <c r="P1370" s="55"/>
      <c r="Q1370" s="55"/>
      <c r="R1370" s="55"/>
      <c r="S1370" s="55"/>
      <c r="T1370" s="56"/>
      <c r="U1370" s="34"/>
      <c r="V1370" s="34"/>
      <c r="W1370" s="34"/>
      <c r="X1370" s="34"/>
      <c r="Y1370" s="34"/>
      <c r="Z1370" s="34"/>
      <c r="AA1370" s="34"/>
      <c r="AB1370" s="34"/>
      <c r="AC1370" s="34"/>
      <c r="AD1370" s="34"/>
      <c r="AE1370" s="34"/>
      <c r="AT1370" s="19" t="s">
        <v>163</v>
      </c>
      <c r="AU1370" s="19" t="s">
        <v>80</v>
      </c>
    </row>
    <row r="1371" spans="2:51" s="13" customFormat="1" ht="10.2">
      <c r="B1371" s="163"/>
      <c r="D1371" s="164" t="s">
        <v>170</v>
      </c>
      <c r="E1371" s="165" t="s">
        <v>3</v>
      </c>
      <c r="F1371" s="166" t="s">
        <v>934</v>
      </c>
      <c r="H1371" s="165" t="s">
        <v>3</v>
      </c>
      <c r="I1371" s="167"/>
      <c r="L1371" s="163"/>
      <c r="M1371" s="168"/>
      <c r="N1371" s="169"/>
      <c r="O1371" s="169"/>
      <c r="P1371" s="169"/>
      <c r="Q1371" s="169"/>
      <c r="R1371" s="169"/>
      <c r="S1371" s="169"/>
      <c r="T1371" s="170"/>
      <c r="AT1371" s="165" t="s">
        <v>170</v>
      </c>
      <c r="AU1371" s="165" t="s">
        <v>80</v>
      </c>
      <c r="AV1371" s="13" t="s">
        <v>15</v>
      </c>
      <c r="AW1371" s="13" t="s">
        <v>33</v>
      </c>
      <c r="AX1371" s="13" t="s">
        <v>72</v>
      </c>
      <c r="AY1371" s="165" t="s">
        <v>154</v>
      </c>
    </row>
    <row r="1372" spans="2:51" s="14" customFormat="1" ht="10.2">
      <c r="B1372" s="171"/>
      <c r="D1372" s="164" t="s">
        <v>170</v>
      </c>
      <c r="E1372" s="172" t="s">
        <v>3</v>
      </c>
      <c r="F1372" s="173" t="s">
        <v>1927</v>
      </c>
      <c r="H1372" s="174">
        <v>7.8</v>
      </c>
      <c r="I1372" s="175"/>
      <c r="L1372" s="171"/>
      <c r="M1372" s="176"/>
      <c r="N1372" s="177"/>
      <c r="O1372" s="177"/>
      <c r="P1372" s="177"/>
      <c r="Q1372" s="177"/>
      <c r="R1372" s="177"/>
      <c r="S1372" s="177"/>
      <c r="T1372" s="178"/>
      <c r="AT1372" s="172" t="s">
        <v>170</v>
      </c>
      <c r="AU1372" s="172" t="s">
        <v>80</v>
      </c>
      <c r="AV1372" s="14" t="s">
        <v>80</v>
      </c>
      <c r="AW1372" s="14" t="s">
        <v>33</v>
      </c>
      <c r="AX1372" s="14" t="s">
        <v>15</v>
      </c>
      <c r="AY1372" s="172" t="s">
        <v>154</v>
      </c>
    </row>
    <row r="1373" spans="1:65" s="2" customFormat="1" ht="37.8" customHeight="1">
      <c r="A1373" s="34"/>
      <c r="B1373" s="144"/>
      <c r="C1373" s="145" t="s">
        <v>1928</v>
      </c>
      <c r="D1373" s="145" t="s">
        <v>157</v>
      </c>
      <c r="E1373" s="146" t="s">
        <v>1929</v>
      </c>
      <c r="F1373" s="147" t="s">
        <v>1930</v>
      </c>
      <c r="G1373" s="148" t="s">
        <v>183</v>
      </c>
      <c r="H1373" s="149">
        <v>126.5</v>
      </c>
      <c r="I1373" s="150"/>
      <c r="J1373" s="151">
        <f>ROUND(I1373*H1373,2)</f>
        <v>0</v>
      </c>
      <c r="K1373" s="147" t="s">
        <v>3</v>
      </c>
      <c r="L1373" s="35"/>
      <c r="M1373" s="152" t="s">
        <v>3</v>
      </c>
      <c r="N1373" s="153" t="s">
        <v>43</v>
      </c>
      <c r="O1373" s="55"/>
      <c r="P1373" s="154">
        <f>O1373*H1373</f>
        <v>0</v>
      </c>
      <c r="Q1373" s="154">
        <v>0.0015</v>
      </c>
      <c r="R1373" s="154">
        <f>Q1373*H1373</f>
        <v>0.18975</v>
      </c>
      <c r="S1373" s="154">
        <v>0</v>
      </c>
      <c r="T1373" s="155">
        <f>S1373*H1373</f>
        <v>0</v>
      </c>
      <c r="U1373" s="34"/>
      <c r="V1373" s="34"/>
      <c r="W1373" s="34"/>
      <c r="X1373" s="34"/>
      <c r="Y1373" s="34"/>
      <c r="Z1373" s="34"/>
      <c r="AA1373" s="34"/>
      <c r="AB1373" s="34"/>
      <c r="AC1373" s="34"/>
      <c r="AD1373" s="34"/>
      <c r="AE1373" s="34"/>
      <c r="AR1373" s="156" t="s">
        <v>180</v>
      </c>
      <c r="AT1373" s="156" t="s">
        <v>157</v>
      </c>
      <c r="AU1373" s="156" t="s">
        <v>80</v>
      </c>
      <c r="AY1373" s="19" t="s">
        <v>154</v>
      </c>
      <c r="BE1373" s="157">
        <f>IF(N1373="základní",J1373,0)</f>
        <v>0</v>
      </c>
      <c r="BF1373" s="157">
        <f>IF(N1373="snížená",J1373,0)</f>
        <v>0</v>
      </c>
      <c r="BG1373" s="157">
        <f>IF(N1373="zákl. přenesená",J1373,0)</f>
        <v>0</v>
      </c>
      <c r="BH1373" s="157">
        <f>IF(N1373="sníž. přenesená",J1373,0)</f>
        <v>0</v>
      </c>
      <c r="BI1373" s="157">
        <f>IF(N1373="nulová",J1373,0)</f>
        <v>0</v>
      </c>
      <c r="BJ1373" s="19" t="s">
        <v>15</v>
      </c>
      <c r="BK1373" s="157">
        <f>ROUND(I1373*H1373,2)</f>
        <v>0</v>
      </c>
      <c r="BL1373" s="19" t="s">
        <v>180</v>
      </c>
      <c r="BM1373" s="156" t="s">
        <v>1931</v>
      </c>
    </row>
    <row r="1374" spans="2:51" s="13" customFormat="1" ht="10.2">
      <c r="B1374" s="163"/>
      <c r="D1374" s="164" t="s">
        <v>170</v>
      </c>
      <c r="E1374" s="165" t="s">
        <v>3</v>
      </c>
      <c r="F1374" s="166" t="s">
        <v>932</v>
      </c>
      <c r="H1374" s="165" t="s">
        <v>3</v>
      </c>
      <c r="I1374" s="167"/>
      <c r="L1374" s="163"/>
      <c r="M1374" s="168"/>
      <c r="N1374" s="169"/>
      <c r="O1374" s="169"/>
      <c r="P1374" s="169"/>
      <c r="Q1374" s="169"/>
      <c r="R1374" s="169"/>
      <c r="S1374" s="169"/>
      <c r="T1374" s="170"/>
      <c r="AT1374" s="165" t="s">
        <v>170</v>
      </c>
      <c r="AU1374" s="165" t="s">
        <v>80</v>
      </c>
      <c r="AV1374" s="13" t="s">
        <v>15</v>
      </c>
      <c r="AW1374" s="13" t="s">
        <v>33</v>
      </c>
      <c r="AX1374" s="13" t="s">
        <v>72</v>
      </c>
      <c r="AY1374" s="165" t="s">
        <v>154</v>
      </c>
    </row>
    <row r="1375" spans="2:51" s="14" customFormat="1" ht="10.2">
      <c r="B1375" s="171"/>
      <c r="D1375" s="164" t="s">
        <v>170</v>
      </c>
      <c r="E1375" s="172" t="s">
        <v>3</v>
      </c>
      <c r="F1375" s="173" t="s">
        <v>1932</v>
      </c>
      <c r="H1375" s="174">
        <v>104</v>
      </c>
      <c r="I1375" s="175"/>
      <c r="L1375" s="171"/>
      <c r="M1375" s="176"/>
      <c r="N1375" s="177"/>
      <c r="O1375" s="177"/>
      <c r="P1375" s="177"/>
      <c r="Q1375" s="177"/>
      <c r="R1375" s="177"/>
      <c r="S1375" s="177"/>
      <c r="T1375" s="178"/>
      <c r="AT1375" s="172" t="s">
        <v>170</v>
      </c>
      <c r="AU1375" s="172" t="s">
        <v>80</v>
      </c>
      <c r="AV1375" s="14" t="s">
        <v>80</v>
      </c>
      <c r="AW1375" s="14" t="s">
        <v>33</v>
      </c>
      <c r="AX1375" s="14" t="s">
        <v>72</v>
      </c>
      <c r="AY1375" s="172" t="s">
        <v>154</v>
      </c>
    </row>
    <row r="1376" spans="2:51" s="13" customFormat="1" ht="10.2">
      <c r="B1376" s="163"/>
      <c r="D1376" s="164" t="s">
        <v>170</v>
      </c>
      <c r="E1376" s="165" t="s">
        <v>3</v>
      </c>
      <c r="F1376" s="166" t="s">
        <v>934</v>
      </c>
      <c r="H1376" s="165" t="s">
        <v>3</v>
      </c>
      <c r="I1376" s="167"/>
      <c r="L1376" s="163"/>
      <c r="M1376" s="168"/>
      <c r="N1376" s="169"/>
      <c r="O1376" s="169"/>
      <c r="P1376" s="169"/>
      <c r="Q1376" s="169"/>
      <c r="R1376" s="169"/>
      <c r="S1376" s="169"/>
      <c r="T1376" s="170"/>
      <c r="AT1376" s="165" t="s">
        <v>170</v>
      </c>
      <c r="AU1376" s="165" t="s">
        <v>80</v>
      </c>
      <c r="AV1376" s="13" t="s">
        <v>15</v>
      </c>
      <c r="AW1376" s="13" t="s">
        <v>33</v>
      </c>
      <c r="AX1376" s="13" t="s">
        <v>72</v>
      </c>
      <c r="AY1376" s="165" t="s">
        <v>154</v>
      </c>
    </row>
    <row r="1377" spans="2:51" s="14" customFormat="1" ht="10.2">
      <c r="B1377" s="171"/>
      <c r="D1377" s="164" t="s">
        <v>170</v>
      </c>
      <c r="E1377" s="172" t="s">
        <v>3</v>
      </c>
      <c r="F1377" s="173" t="s">
        <v>1921</v>
      </c>
      <c r="H1377" s="174">
        <v>22.5</v>
      </c>
      <c r="I1377" s="175"/>
      <c r="L1377" s="171"/>
      <c r="M1377" s="176"/>
      <c r="N1377" s="177"/>
      <c r="O1377" s="177"/>
      <c r="P1377" s="177"/>
      <c r="Q1377" s="177"/>
      <c r="R1377" s="177"/>
      <c r="S1377" s="177"/>
      <c r="T1377" s="178"/>
      <c r="AT1377" s="172" t="s">
        <v>170</v>
      </c>
      <c r="AU1377" s="172" t="s">
        <v>80</v>
      </c>
      <c r="AV1377" s="14" t="s">
        <v>80</v>
      </c>
      <c r="AW1377" s="14" t="s">
        <v>33</v>
      </c>
      <c r="AX1377" s="14" t="s">
        <v>72</v>
      </c>
      <c r="AY1377" s="172" t="s">
        <v>154</v>
      </c>
    </row>
    <row r="1378" spans="2:51" s="15" customFormat="1" ht="10.2">
      <c r="B1378" s="179"/>
      <c r="D1378" s="164" t="s">
        <v>170</v>
      </c>
      <c r="E1378" s="180" t="s">
        <v>3</v>
      </c>
      <c r="F1378" s="181" t="s">
        <v>175</v>
      </c>
      <c r="H1378" s="182">
        <v>126.5</v>
      </c>
      <c r="I1378" s="183"/>
      <c r="L1378" s="179"/>
      <c r="M1378" s="184"/>
      <c r="N1378" s="185"/>
      <c r="O1378" s="185"/>
      <c r="P1378" s="185"/>
      <c r="Q1378" s="185"/>
      <c r="R1378" s="185"/>
      <c r="S1378" s="185"/>
      <c r="T1378" s="186"/>
      <c r="AT1378" s="180" t="s">
        <v>170</v>
      </c>
      <c r="AU1378" s="180" t="s">
        <v>80</v>
      </c>
      <c r="AV1378" s="15" t="s">
        <v>93</v>
      </c>
      <c r="AW1378" s="15" t="s">
        <v>33</v>
      </c>
      <c r="AX1378" s="15" t="s">
        <v>15</v>
      </c>
      <c r="AY1378" s="180" t="s">
        <v>154</v>
      </c>
    </row>
    <row r="1379" spans="1:65" s="2" customFormat="1" ht="37.8" customHeight="1">
      <c r="A1379" s="34"/>
      <c r="B1379" s="144"/>
      <c r="C1379" s="145" t="s">
        <v>1933</v>
      </c>
      <c r="D1379" s="145" t="s">
        <v>157</v>
      </c>
      <c r="E1379" s="146" t="s">
        <v>1934</v>
      </c>
      <c r="F1379" s="147" t="s">
        <v>1935</v>
      </c>
      <c r="G1379" s="148" t="s">
        <v>160</v>
      </c>
      <c r="H1379" s="149">
        <v>82.167</v>
      </c>
      <c r="I1379" s="150"/>
      <c r="J1379" s="151">
        <f>ROUND(I1379*H1379,2)</f>
        <v>0</v>
      </c>
      <c r="K1379" s="147" t="s">
        <v>161</v>
      </c>
      <c r="L1379" s="35"/>
      <c r="M1379" s="152" t="s">
        <v>3</v>
      </c>
      <c r="N1379" s="153" t="s">
        <v>43</v>
      </c>
      <c r="O1379" s="55"/>
      <c r="P1379" s="154">
        <f>O1379*H1379</f>
        <v>0</v>
      </c>
      <c r="Q1379" s="154">
        <v>0.0108</v>
      </c>
      <c r="R1379" s="154">
        <f>Q1379*H1379</f>
        <v>0.8874036000000001</v>
      </c>
      <c r="S1379" s="154">
        <v>0</v>
      </c>
      <c r="T1379" s="155">
        <f>S1379*H1379</f>
        <v>0</v>
      </c>
      <c r="U1379" s="34"/>
      <c r="V1379" s="34"/>
      <c r="W1379" s="34"/>
      <c r="X1379" s="34"/>
      <c r="Y1379" s="34"/>
      <c r="Z1379" s="34"/>
      <c r="AA1379" s="34"/>
      <c r="AB1379" s="34"/>
      <c r="AC1379" s="34"/>
      <c r="AD1379" s="34"/>
      <c r="AE1379" s="34"/>
      <c r="AR1379" s="156" t="s">
        <v>180</v>
      </c>
      <c r="AT1379" s="156" t="s">
        <v>157</v>
      </c>
      <c r="AU1379" s="156" t="s">
        <v>80</v>
      </c>
      <c r="AY1379" s="19" t="s">
        <v>154</v>
      </c>
      <c r="BE1379" s="157">
        <f>IF(N1379="základní",J1379,0)</f>
        <v>0</v>
      </c>
      <c r="BF1379" s="157">
        <f>IF(N1379="snížená",J1379,0)</f>
        <v>0</v>
      </c>
      <c r="BG1379" s="157">
        <f>IF(N1379="zákl. přenesená",J1379,0)</f>
        <v>0</v>
      </c>
      <c r="BH1379" s="157">
        <f>IF(N1379="sníž. přenesená",J1379,0)</f>
        <v>0</v>
      </c>
      <c r="BI1379" s="157">
        <f>IF(N1379="nulová",J1379,0)</f>
        <v>0</v>
      </c>
      <c r="BJ1379" s="19" t="s">
        <v>15</v>
      </c>
      <c r="BK1379" s="157">
        <f>ROUND(I1379*H1379,2)</f>
        <v>0</v>
      </c>
      <c r="BL1379" s="19" t="s">
        <v>180</v>
      </c>
      <c r="BM1379" s="156" t="s">
        <v>1936</v>
      </c>
    </row>
    <row r="1380" spans="1:47" s="2" customFormat="1" ht="10.2">
      <c r="A1380" s="34"/>
      <c r="B1380" s="35"/>
      <c r="C1380" s="34"/>
      <c r="D1380" s="158" t="s">
        <v>163</v>
      </c>
      <c r="E1380" s="34"/>
      <c r="F1380" s="159" t="s">
        <v>1937</v>
      </c>
      <c r="G1380" s="34"/>
      <c r="H1380" s="34"/>
      <c r="I1380" s="160"/>
      <c r="J1380" s="34"/>
      <c r="K1380" s="34"/>
      <c r="L1380" s="35"/>
      <c r="M1380" s="161"/>
      <c r="N1380" s="162"/>
      <c r="O1380" s="55"/>
      <c r="P1380" s="55"/>
      <c r="Q1380" s="55"/>
      <c r="R1380" s="55"/>
      <c r="S1380" s="55"/>
      <c r="T1380" s="56"/>
      <c r="U1380" s="34"/>
      <c r="V1380" s="34"/>
      <c r="W1380" s="34"/>
      <c r="X1380" s="34"/>
      <c r="Y1380" s="34"/>
      <c r="Z1380" s="34"/>
      <c r="AA1380" s="34"/>
      <c r="AB1380" s="34"/>
      <c r="AC1380" s="34"/>
      <c r="AD1380" s="34"/>
      <c r="AE1380" s="34"/>
      <c r="AT1380" s="19" t="s">
        <v>163</v>
      </c>
      <c r="AU1380" s="19" t="s">
        <v>80</v>
      </c>
    </row>
    <row r="1381" spans="2:51" s="13" customFormat="1" ht="10.2">
      <c r="B1381" s="163"/>
      <c r="D1381" s="164" t="s">
        <v>170</v>
      </c>
      <c r="E1381" s="165" t="s">
        <v>3</v>
      </c>
      <c r="F1381" s="166" t="s">
        <v>1938</v>
      </c>
      <c r="H1381" s="165" t="s">
        <v>3</v>
      </c>
      <c r="I1381" s="167"/>
      <c r="L1381" s="163"/>
      <c r="M1381" s="168"/>
      <c r="N1381" s="169"/>
      <c r="O1381" s="169"/>
      <c r="P1381" s="169"/>
      <c r="Q1381" s="169"/>
      <c r="R1381" s="169"/>
      <c r="S1381" s="169"/>
      <c r="T1381" s="170"/>
      <c r="AT1381" s="165" t="s">
        <v>170</v>
      </c>
      <c r="AU1381" s="165" t="s">
        <v>80</v>
      </c>
      <c r="AV1381" s="13" t="s">
        <v>15</v>
      </c>
      <c r="AW1381" s="13" t="s">
        <v>33</v>
      </c>
      <c r="AX1381" s="13" t="s">
        <v>72</v>
      </c>
      <c r="AY1381" s="165" t="s">
        <v>154</v>
      </c>
    </row>
    <row r="1382" spans="2:51" s="14" customFormat="1" ht="10.2">
      <c r="B1382" s="171"/>
      <c r="D1382" s="164" t="s">
        <v>170</v>
      </c>
      <c r="E1382" s="172" t="s">
        <v>3</v>
      </c>
      <c r="F1382" s="173" t="s">
        <v>1939</v>
      </c>
      <c r="H1382" s="174">
        <v>69.642</v>
      </c>
      <c r="I1382" s="175"/>
      <c r="L1382" s="171"/>
      <c r="M1382" s="176"/>
      <c r="N1382" s="177"/>
      <c r="O1382" s="177"/>
      <c r="P1382" s="177"/>
      <c r="Q1382" s="177"/>
      <c r="R1382" s="177"/>
      <c r="S1382" s="177"/>
      <c r="T1382" s="178"/>
      <c r="AT1382" s="172" t="s">
        <v>170</v>
      </c>
      <c r="AU1382" s="172" t="s">
        <v>80</v>
      </c>
      <c r="AV1382" s="14" t="s">
        <v>80</v>
      </c>
      <c r="AW1382" s="14" t="s">
        <v>33</v>
      </c>
      <c r="AX1382" s="14" t="s">
        <v>72</v>
      </c>
      <c r="AY1382" s="172" t="s">
        <v>154</v>
      </c>
    </row>
    <row r="1383" spans="2:51" s="14" customFormat="1" ht="10.2">
      <c r="B1383" s="171"/>
      <c r="D1383" s="164" t="s">
        <v>170</v>
      </c>
      <c r="E1383" s="172" t="s">
        <v>3</v>
      </c>
      <c r="F1383" s="173" t="s">
        <v>1940</v>
      </c>
      <c r="H1383" s="174">
        <v>12.525</v>
      </c>
      <c r="I1383" s="175"/>
      <c r="L1383" s="171"/>
      <c r="M1383" s="176"/>
      <c r="N1383" s="177"/>
      <c r="O1383" s="177"/>
      <c r="P1383" s="177"/>
      <c r="Q1383" s="177"/>
      <c r="R1383" s="177"/>
      <c r="S1383" s="177"/>
      <c r="T1383" s="178"/>
      <c r="AT1383" s="172" t="s">
        <v>170</v>
      </c>
      <c r="AU1383" s="172" t="s">
        <v>80</v>
      </c>
      <c r="AV1383" s="14" t="s">
        <v>80</v>
      </c>
      <c r="AW1383" s="14" t="s">
        <v>33</v>
      </c>
      <c r="AX1383" s="14" t="s">
        <v>72</v>
      </c>
      <c r="AY1383" s="172" t="s">
        <v>154</v>
      </c>
    </row>
    <row r="1384" spans="2:51" s="15" customFormat="1" ht="10.2">
      <c r="B1384" s="179"/>
      <c r="D1384" s="164" t="s">
        <v>170</v>
      </c>
      <c r="E1384" s="180" t="s">
        <v>3</v>
      </c>
      <c r="F1384" s="181" t="s">
        <v>175</v>
      </c>
      <c r="H1384" s="182">
        <v>82.167</v>
      </c>
      <c r="I1384" s="183"/>
      <c r="L1384" s="179"/>
      <c r="M1384" s="184"/>
      <c r="N1384" s="185"/>
      <c r="O1384" s="185"/>
      <c r="P1384" s="185"/>
      <c r="Q1384" s="185"/>
      <c r="R1384" s="185"/>
      <c r="S1384" s="185"/>
      <c r="T1384" s="186"/>
      <c r="AT1384" s="180" t="s">
        <v>170</v>
      </c>
      <c r="AU1384" s="180" t="s">
        <v>80</v>
      </c>
      <c r="AV1384" s="15" t="s">
        <v>93</v>
      </c>
      <c r="AW1384" s="15" t="s">
        <v>33</v>
      </c>
      <c r="AX1384" s="15" t="s">
        <v>15</v>
      </c>
      <c r="AY1384" s="180" t="s">
        <v>154</v>
      </c>
    </row>
    <row r="1385" spans="1:65" s="2" customFormat="1" ht="33" customHeight="1">
      <c r="A1385" s="34"/>
      <c r="B1385" s="144"/>
      <c r="C1385" s="145" t="s">
        <v>1941</v>
      </c>
      <c r="D1385" s="145" t="s">
        <v>157</v>
      </c>
      <c r="E1385" s="146" t="s">
        <v>1942</v>
      </c>
      <c r="F1385" s="147" t="s">
        <v>1943</v>
      </c>
      <c r="G1385" s="148" t="s">
        <v>160</v>
      </c>
      <c r="H1385" s="149">
        <v>2040.82</v>
      </c>
      <c r="I1385" s="150"/>
      <c r="J1385" s="151">
        <f>ROUND(I1385*H1385,2)</f>
        <v>0</v>
      </c>
      <c r="K1385" s="147" t="s">
        <v>161</v>
      </c>
      <c r="L1385" s="35"/>
      <c r="M1385" s="152" t="s">
        <v>3</v>
      </c>
      <c r="N1385" s="153" t="s">
        <v>43</v>
      </c>
      <c r="O1385" s="55"/>
      <c r="P1385" s="154">
        <f>O1385*H1385</f>
        <v>0</v>
      </c>
      <c r="Q1385" s="154">
        <v>0</v>
      </c>
      <c r="R1385" s="154">
        <f>Q1385*H1385</f>
        <v>0</v>
      </c>
      <c r="S1385" s="154">
        <v>0</v>
      </c>
      <c r="T1385" s="155">
        <f>S1385*H1385</f>
        <v>0</v>
      </c>
      <c r="U1385" s="34"/>
      <c r="V1385" s="34"/>
      <c r="W1385" s="34"/>
      <c r="X1385" s="34"/>
      <c r="Y1385" s="34"/>
      <c r="Z1385" s="34"/>
      <c r="AA1385" s="34"/>
      <c r="AB1385" s="34"/>
      <c r="AC1385" s="34"/>
      <c r="AD1385" s="34"/>
      <c r="AE1385" s="34"/>
      <c r="AR1385" s="156" t="s">
        <v>180</v>
      </c>
      <c r="AT1385" s="156" t="s">
        <v>157</v>
      </c>
      <c r="AU1385" s="156" t="s">
        <v>80</v>
      </c>
      <c r="AY1385" s="19" t="s">
        <v>154</v>
      </c>
      <c r="BE1385" s="157">
        <f>IF(N1385="základní",J1385,0)</f>
        <v>0</v>
      </c>
      <c r="BF1385" s="157">
        <f>IF(N1385="snížená",J1385,0)</f>
        <v>0</v>
      </c>
      <c r="BG1385" s="157">
        <f>IF(N1385="zákl. přenesená",J1385,0)</f>
        <v>0</v>
      </c>
      <c r="BH1385" s="157">
        <f>IF(N1385="sníž. přenesená",J1385,0)</f>
        <v>0</v>
      </c>
      <c r="BI1385" s="157">
        <f>IF(N1385="nulová",J1385,0)</f>
        <v>0</v>
      </c>
      <c r="BJ1385" s="19" t="s">
        <v>15</v>
      </c>
      <c r="BK1385" s="157">
        <f>ROUND(I1385*H1385,2)</f>
        <v>0</v>
      </c>
      <c r="BL1385" s="19" t="s">
        <v>180</v>
      </c>
      <c r="BM1385" s="156" t="s">
        <v>1944</v>
      </c>
    </row>
    <row r="1386" spans="1:47" s="2" customFormat="1" ht="10.2">
      <c r="A1386" s="34"/>
      <c r="B1386" s="35"/>
      <c r="C1386" s="34"/>
      <c r="D1386" s="158" t="s">
        <v>163</v>
      </c>
      <c r="E1386" s="34"/>
      <c r="F1386" s="159" t="s">
        <v>1945</v>
      </c>
      <c r="G1386" s="34"/>
      <c r="H1386" s="34"/>
      <c r="I1386" s="160"/>
      <c r="J1386" s="34"/>
      <c r="K1386" s="34"/>
      <c r="L1386" s="35"/>
      <c r="M1386" s="161"/>
      <c r="N1386" s="162"/>
      <c r="O1386" s="55"/>
      <c r="P1386" s="55"/>
      <c r="Q1386" s="55"/>
      <c r="R1386" s="55"/>
      <c r="S1386" s="55"/>
      <c r="T1386" s="56"/>
      <c r="U1386" s="34"/>
      <c r="V1386" s="34"/>
      <c r="W1386" s="34"/>
      <c r="X1386" s="34"/>
      <c r="Y1386" s="34"/>
      <c r="Z1386" s="34"/>
      <c r="AA1386" s="34"/>
      <c r="AB1386" s="34"/>
      <c r="AC1386" s="34"/>
      <c r="AD1386" s="34"/>
      <c r="AE1386" s="34"/>
      <c r="AT1386" s="19" t="s">
        <v>163</v>
      </c>
      <c r="AU1386" s="19" t="s">
        <v>80</v>
      </c>
    </row>
    <row r="1387" spans="2:51" s="13" customFormat="1" ht="10.2">
      <c r="B1387" s="163"/>
      <c r="D1387" s="164" t="s">
        <v>170</v>
      </c>
      <c r="E1387" s="165" t="s">
        <v>3</v>
      </c>
      <c r="F1387" s="166" t="s">
        <v>932</v>
      </c>
      <c r="H1387" s="165" t="s">
        <v>3</v>
      </c>
      <c r="I1387" s="167"/>
      <c r="L1387" s="163"/>
      <c r="M1387" s="168"/>
      <c r="N1387" s="169"/>
      <c r="O1387" s="169"/>
      <c r="P1387" s="169"/>
      <c r="Q1387" s="169"/>
      <c r="R1387" s="169"/>
      <c r="S1387" s="169"/>
      <c r="T1387" s="170"/>
      <c r="AT1387" s="165" t="s">
        <v>170</v>
      </c>
      <c r="AU1387" s="165" t="s">
        <v>80</v>
      </c>
      <c r="AV1387" s="13" t="s">
        <v>15</v>
      </c>
      <c r="AW1387" s="13" t="s">
        <v>33</v>
      </c>
      <c r="AX1387" s="13" t="s">
        <v>72</v>
      </c>
      <c r="AY1387" s="165" t="s">
        <v>154</v>
      </c>
    </row>
    <row r="1388" spans="2:51" s="14" customFormat="1" ht="10.2">
      <c r="B1388" s="171"/>
      <c r="D1388" s="164" t="s">
        <v>170</v>
      </c>
      <c r="E1388" s="172" t="s">
        <v>3</v>
      </c>
      <c r="F1388" s="173" t="s">
        <v>1946</v>
      </c>
      <c r="H1388" s="174">
        <v>1683</v>
      </c>
      <c r="I1388" s="175"/>
      <c r="L1388" s="171"/>
      <c r="M1388" s="176"/>
      <c r="N1388" s="177"/>
      <c r="O1388" s="177"/>
      <c r="P1388" s="177"/>
      <c r="Q1388" s="177"/>
      <c r="R1388" s="177"/>
      <c r="S1388" s="177"/>
      <c r="T1388" s="178"/>
      <c r="AT1388" s="172" t="s">
        <v>170</v>
      </c>
      <c r="AU1388" s="172" t="s">
        <v>80</v>
      </c>
      <c r="AV1388" s="14" t="s">
        <v>80</v>
      </c>
      <c r="AW1388" s="14" t="s">
        <v>33</v>
      </c>
      <c r="AX1388" s="14" t="s">
        <v>72</v>
      </c>
      <c r="AY1388" s="172" t="s">
        <v>154</v>
      </c>
    </row>
    <row r="1389" spans="2:51" s="14" customFormat="1" ht="10.2">
      <c r="B1389" s="171"/>
      <c r="D1389" s="164" t="s">
        <v>170</v>
      </c>
      <c r="E1389" s="172" t="s">
        <v>3</v>
      </c>
      <c r="F1389" s="173" t="s">
        <v>1947</v>
      </c>
      <c r="H1389" s="174">
        <v>46</v>
      </c>
      <c r="I1389" s="175"/>
      <c r="L1389" s="171"/>
      <c r="M1389" s="176"/>
      <c r="N1389" s="177"/>
      <c r="O1389" s="177"/>
      <c r="P1389" s="177"/>
      <c r="Q1389" s="177"/>
      <c r="R1389" s="177"/>
      <c r="S1389" s="177"/>
      <c r="T1389" s="178"/>
      <c r="AT1389" s="172" t="s">
        <v>170</v>
      </c>
      <c r="AU1389" s="172" t="s">
        <v>80</v>
      </c>
      <c r="AV1389" s="14" t="s">
        <v>80</v>
      </c>
      <c r="AW1389" s="14" t="s">
        <v>33</v>
      </c>
      <c r="AX1389" s="14" t="s">
        <v>72</v>
      </c>
      <c r="AY1389" s="172" t="s">
        <v>154</v>
      </c>
    </row>
    <row r="1390" spans="2:51" s="14" customFormat="1" ht="10.2">
      <c r="B1390" s="171"/>
      <c r="D1390" s="164" t="s">
        <v>170</v>
      </c>
      <c r="E1390" s="172" t="s">
        <v>3</v>
      </c>
      <c r="F1390" s="173" t="s">
        <v>1889</v>
      </c>
      <c r="H1390" s="174">
        <v>120</v>
      </c>
      <c r="I1390" s="175"/>
      <c r="L1390" s="171"/>
      <c r="M1390" s="176"/>
      <c r="N1390" s="177"/>
      <c r="O1390" s="177"/>
      <c r="P1390" s="177"/>
      <c r="Q1390" s="177"/>
      <c r="R1390" s="177"/>
      <c r="S1390" s="177"/>
      <c r="T1390" s="178"/>
      <c r="AT1390" s="172" t="s">
        <v>170</v>
      </c>
      <c r="AU1390" s="172" t="s">
        <v>80</v>
      </c>
      <c r="AV1390" s="14" t="s">
        <v>80</v>
      </c>
      <c r="AW1390" s="14" t="s">
        <v>33</v>
      </c>
      <c r="AX1390" s="14" t="s">
        <v>72</v>
      </c>
      <c r="AY1390" s="172" t="s">
        <v>154</v>
      </c>
    </row>
    <row r="1391" spans="2:51" s="13" customFormat="1" ht="10.2">
      <c r="B1391" s="163"/>
      <c r="D1391" s="164" t="s">
        <v>170</v>
      </c>
      <c r="E1391" s="165" t="s">
        <v>3</v>
      </c>
      <c r="F1391" s="166" t="s">
        <v>934</v>
      </c>
      <c r="H1391" s="165" t="s">
        <v>3</v>
      </c>
      <c r="I1391" s="167"/>
      <c r="L1391" s="163"/>
      <c r="M1391" s="168"/>
      <c r="N1391" s="169"/>
      <c r="O1391" s="169"/>
      <c r="P1391" s="169"/>
      <c r="Q1391" s="169"/>
      <c r="R1391" s="169"/>
      <c r="S1391" s="169"/>
      <c r="T1391" s="170"/>
      <c r="AT1391" s="165" t="s">
        <v>170</v>
      </c>
      <c r="AU1391" s="165" t="s">
        <v>80</v>
      </c>
      <c r="AV1391" s="13" t="s">
        <v>15</v>
      </c>
      <c r="AW1391" s="13" t="s">
        <v>33</v>
      </c>
      <c r="AX1391" s="13" t="s">
        <v>72</v>
      </c>
      <c r="AY1391" s="165" t="s">
        <v>154</v>
      </c>
    </row>
    <row r="1392" spans="2:51" s="14" customFormat="1" ht="10.2">
      <c r="B1392" s="171"/>
      <c r="D1392" s="164" t="s">
        <v>170</v>
      </c>
      <c r="E1392" s="172" t="s">
        <v>3</v>
      </c>
      <c r="F1392" s="173" t="s">
        <v>1948</v>
      </c>
      <c r="H1392" s="174">
        <v>163.5</v>
      </c>
      <c r="I1392" s="175"/>
      <c r="L1392" s="171"/>
      <c r="M1392" s="176"/>
      <c r="N1392" s="177"/>
      <c r="O1392" s="177"/>
      <c r="P1392" s="177"/>
      <c r="Q1392" s="177"/>
      <c r="R1392" s="177"/>
      <c r="S1392" s="177"/>
      <c r="T1392" s="178"/>
      <c r="AT1392" s="172" t="s">
        <v>170</v>
      </c>
      <c r="AU1392" s="172" t="s">
        <v>80</v>
      </c>
      <c r="AV1392" s="14" t="s">
        <v>80</v>
      </c>
      <c r="AW1392" s="14" t="s">
        <v>33</v>
      </c>
      <c r="AX1392" s="14" t="s">
        <v>72</v>
      </c>
      <c r="AY1392" s="172" t="s">
        <v>154</v>
      </c>
    </row>
    <row r="1393" spans="2:51" s="14" customFormat="1" ht="10.2">
      <c r="B1393" s="171"/>
      <c r="D1393" s="164" t="s">
        <v>170</v>
      </c>
      <c r="E1393" s="172" t="s">
        <v>3</v>
      </c>
      <c r="F1393" s="173" t="s">
        <v>1949</v>
      </c>
      <c r="H1393" s="174">
        <v>13.57</v>
      </c>
      <c r="I1393" s="175"/>
      <c r="L1393" s="171"/>
      <c r="M1393" s="176"/>
      <c r="N1393" s="177"/>
      <c r="O1393" s="177"/>
      <c r="P1393" s="177"/>
      <c r="Q1393" s="177"/>
      <c r="R1393" s="177"/>
      <c r="S1393" s="177"/>
      <c r="T1393" s="178"/>
      <c r="AT1393" s="172" t="s">
        <v>170</v>
      </c>
      <c r="AU1393" s="172" t="s">
        <v>80</v>
      </c>
      <c r="AV1393" s="14" t="s">
        <v>80</v>
      </c>
      <c r="AW1393" s="14" t="s">
        <v>33</v>
      </c>
      <c r="AX1393" s="14" t="s">
        <v>72</v>
      </c>
      <c r="AY1393" s="172" t="s">
        <v>154</v>
      </c>
    </row>
    <row r="1394" spans="2:51" s="14" customFormat="1" ht="10.2">
      <c r="B1394" s="171"/>
      <c r="D1394" s="164" t="s">
        <v>170</v>
      </c>
      <c r="E1394" s="172" t="s">
        <v>3</v>
      </c>
      <c r="F1394" s="173" t="s">
        <v>1890</v>
      </c>
      <c r="H1394" s="174">
        <v>14.75</v>
      </c>
      <c r="I1394" s="175"/>
      <c r="L1394" s="171"/>
      <c r="M1394" s="176"/>
      <c r="N1394" s="177"/>
      <c r="O1394" s="177"/>
      <c r="P1394" s="177"/>
      <c r="Q1394" s="177"/>
      <c r="R1394" s="177"/>
      <c r="S1394" s="177"/>
      <c r="T1394" s="178"/>
      <c r="AT1394" s="172" t="s">
        <v>170</v>
      </c>
      <c r="AU1394" s="172" t="s">
        <v>80</v>
      </c>
      <c r="AV1394" s="14" t="s">
        <v>80</v>
      </c>
      <c r="AW1394" s="14" t="s">
        <v>33</v>
      </c>
      <c r="AX1394" s="14" t="s">
        <v>72</v>
      </c>
      <c r="AY1394" s="172" t="s">
        <v>154</v>
      </c>
    </row>
    <row r="1395" spans="2:51" s="15" customFormat="1" ht="10.2">
      <c r="B1395" s="179"/>
      <c r="D1395" s="164" t="s">
        <v>170</v>
      </c>
      <c r="E1395" s="180" t="s">
        <v>3</v>
      </c>
      <c r="F1395" s="181" t="s">
        <v>175</v>
      </c>
      <c r="H1395" s="182">
        <v>2040.82</v>
      </c>
      <c r="I1395" s="183"/>
      <c r="L1395" s="179"/>
      <c r="M1395" s="184"/>
      <c r="N1395" s="185"/>
      <c r="O1395" s="185"/>
      <c r="P1395" s="185"/>
      <c r="Q1395" s="185"/>
      <c r="R1395" s="185"/>
      <c r="S1395" s="185"/>
      <c r="T1395" s="186"/>
      <c r="AT1395" s="180" t="s">
        <v>170</v>
      </c>
      <c r="AU1395" s="180" t="s">
        <v>80</v>
      </c>
      <c r="AV1395" s="15" t="s">
        <v>93</v>
      </c>
      <c r="AW1395" s="15" t="s">
        <v>33</v>
      </c>
      <c r="AX1395" s="15" t="s">
        <v>15</v>
      </c>
      <c r="AY1395" s="180" t="s">
        <v>154</v>
      </c>
    </row>
    <row r="1396" spans="1:65" s="2" customFormat="1" ht="16.5" customHeight="1">
      <c r="A1396" s="34"/>
      <c r="B1396" s="144"/>
      <c r="C1396" s="192" t="s">
        <v>1950</v>
      </c>
      <c r="D1396" s="192" t="s">
        <v>402</v>
      </c>
      <c r="E1396" s="193" t="s">
        <v>1951</v>
      </c>
      <c r="F1396" s="194" t="s">
        <v>1952</v>
      </c>
      <c r="G1396" s="195" t="s">
        <v>160</v>
      </c>
      <c r="H1396" s="196">
        <v>2357.147</v>
      </c>
      <c r="I1396" s="197"/>
      <c r="J1396" s="198">
        <f>ROUND(I1396*H1396,2)</f>
        <v>0</v>
      </c>
      <c r="K1396" s="194" t="s">
        <v>3</v>
      </c>
      <c r="L1396" s="199"/>
      <c r="M1396" s="200" t="s">
        <v>3</v>
      </c>
      <c r="N1396" s="201" t="s">
        <v>43</v>
      </c>
      <c r="O1396" s="55"/>
      <c r="P1396" s="154">
        <f>O1396*H1396</f>
        <v>0</v>
      </c>
      <c r="Q1396" s="154">
        <v>0.0003</v>
      </c>
      <c r="R1396" s="154">
        <f>Q1396*H1396</f>
        <v>0.7071440999999999</v>
      </c>
      <c r="S1396" s="154">
        <v>0</v>
      </c>
      <c r="T1396" s="155">
        <f>S1396*H1396</f>
        <v>0</v>
      </c>
      <c r="U1396" s="34"/>
      <c r="V1396" s="34"/>
      <c r="W1396" s="34"/>
      <c r="X1396" s="34"/>
      <c r="Y1396" s="34"/>
      <c r="Z1396" s="34"/>
      <c r="AA1396" s="34"/>
      <c r="AB1396" s="34"/>
      <c r="AC1396" s="34"/>
      <c r="AD1396" s="34"/>
      <c r="AE1396" s="34"/>
      <c r="AR1396" s="156" t="s">
        <v>521</v>
      </c>
      <c r="AT1396" s="156" t="s">
        <v>402</v>
      </c>
      <c r="AU1396" s="156" t="s">
        <v>80</v>
      </c>
      <c r="AY1396" s="19" t="s">
        <v>154</v>
      </c>
      <c r="BE1396" s="157">
        <f>IF(N1396="základní",J1396,0)</f>
        <v>0</v>
      </c>
      <c r="BF1396" s="157">
        <f>IF(N1396="snížená",J1396,0)</f>
        <v>0</v>
      </c>
      <c r="BG1396" s="157">
        <f>IF(N1396="zákl. přenesená",J1396,0)</f>
        <v>0</v>
      </c>
      <c r="BH1396" s="157">
        <f>IF(N1396="sníž. přenesená",J1396,0)</f>
        <v>0</v>
      </c>
      <c r="BI1396" s="157">
        <f>IF(N1396="nulová",J1396,0)</f>
        <v>0</v>
      </c>
      <c r="BJ1396" s="19" t="s">
        <v>15</v>
      </c>
      <c r="BK1396" s="157">
        <f>ROUND(I1396*H1396,2)</f>
        <v>0</v>
      </c>
      <c r="BL1396" s="19" t="s">
        <v>180</v>
      </c>
      <c r="BM1396" s="156" t="s">
        <v>1953</v>
      </c>
    </row>
    <row r="1397" spans="2:51" s="14" customFormat="1" ht="10.2">
      <c r="B1397" s="171"/>
      <c r="D1397" s="164" t="s">
        <v>170</v>
      </c>
      <c r="F1397" s="173" t="s">
        <v>1954</v>
      </c>
      <c r="H1397" s="174">
        <v>2357.147</v>
      </c>
      <c r="I1397" s="175"/>
      <c r="L1397" s="171"/>
      <c r="M1397" s="176"/>
      <c r="N1397" s="177"/>
      <c r="O1397" s="177"/>
      <c r="P1397" s="177"/>
      <c r="Q1397" s="177"/>
      <c r="R1397" s="177"/>
      <c r="S1397" s="177"/>
      <c r="T1397" s="178"/>
      <c r="AT1397" s="172" t="s">
        <v>170</v>
      </c>
      <c r="AU1397" s="172" t="s">
        <v>80</v>
      </c>
      <c r="AV1397" s="14" t="s">
        <v>80</v>
      </c>
      <c r="AW1397" s="14" t="s">
        <v>4</v>
      </c>
      <c r="AX1397" s="14" t="s">
        <v>15</v>
      </c>
      <c r="AY1397" s="172" t="s">
        <v>154</v>
      </c>
    </row>
    <row r="1398" spans="1:65" s="2" customFormat="1" ht="44.25" customHeight="1">
      <c r="A1398" s="34"/>
      <c r="B1398" s="144"/>
      <c r="C1398" s="145" t="s">
        <v>1955</v>
      </c>
      <c r="D1398" s="145" t="s">
        <v>157</v>
      </c>
      <c r="E1398" s="146" t="s">
        <v>1956</v>
      </c>
      <c r="F1398" s="147" t="s">
        <v>1957</v>
      </c>
      <c r="G1398" s="148" t="s">
        <v>652</v>
      </c>
      <c r="H1398" s="149">
        <v>5</v>
      </c>
      <c r="I1398" s="150"/>
      <c r="J1398" s="151">
        <f>ROUND(I1398*H1398,2)</f>
        <v>0</v>
      </c>
      <c r="K1398" s="147" t="s">
        <v>3</v>
      </c>
      <c r="L1398" s="35"/>
      <c r="M1398" s="152" t="s">
        <v>3</v>
      </c>
      <c r="N1398" s="153" t="s">
        <v>43</v>
      </c>
      <c r="O1398" s="55"/>
      <c r="P1398" s="154">
        <f>O1398*H1398</f>
        <v>0</v>
      </c>
      <c r="Q1398" s="154">
        <v>0.0001</v>
      </c>
      <c r="R1398" s="154">
        <f>Q1398*H1398</f>
        <v>0.0005</v>
      </c>
      <c r="S1398" s="154">
        <v>0</v>
      </c>
      <c r="T1398" s="155">
        <f>S1398*H1398</f>
        <v>0</v>
      </c>
      <c r="U1398" s="34"/>
      <c r="V1398" s="34"/>
      <c r="W1398" s="34"/>
      <c r="X1398" s="34"/>
      <c r="Y1398" s="34"/>
      <c r="Z1398" s="34"/>
      <c r="AA1398" s="34"/>
      <c r="AB1398" s="34"/>
      <c r="AC1398" s="34"/>
      <c r="AD1398" s="34"/>
      <c r="AE1398" s="34"/>
      <c r="AR1398" s="156" t="s">
        <v>180</v>
      </c>
      <c r="AT1398" s="156" t="s">
        <v>157</v>
      </c>
      <c r="AU1398" s="156" t="s">
        <v>80</v>
      </c>
      <c r="AY1398" s="19" t="s">
        <v>154</v>
      </c>
      <c r="BE1398" s="157">
        <f>IF(N1398="základní",J1398,0)</f>
        <v>0</v>
      </c>
      <c r="BF1398" s="157">
        <f>IF(N1398="snížená",J1398,0)</f>
        <v>0</v>
      </c>
      <c r="BG1398" s="157">
        <f>IF(N1398="zákl. přenesená",J1398,0)</f>
        <v>0</v>
      </c>
      <c r="BH1398" s="157">
        <f>IF(N1398="sníž. přenesená",J1398,0)</f>
        <v>0</v>
      </c>
      <c r="BI1398" s="157">
        <f>IF(N1398="nulová",J1398,0)</f>
        <v>0</v>
      </c>
      <c r="BJ1398" s="19" t="s">
        <v>15</v>
      </c>
      <c r="BK1398" s="157">
        <f>ROUND(I1398*H1398,2)</f>
        <v>0</v>
      </c>
      <c r="BL1398" s="19" t="s">
        <v>180</v>
      </c>
      <c r="BM1398" s="156" t="s">
        <v>1958</v>
      </c>
    </row>
    <row r="1399" spans="1:65" s="2" customFormat="1" ht="24.15" customHeight="1">
      <c r="A1399" s="34"/>
      <c r="B1399" s="144"/>
      <c r="C1399" s="192" t="s">
        <v>1959</v>
      </c>
      <c r="D1399" s="192" t="s">
        <v>402</v>
      </c>
      <c r="E1399" s="193" t="s">
        <v>1960</v>
      </c>
      <c r="F1399" s="194" t="s">
        <v>1961</v>
      </c>
      <c r="G1399" s="195" t="s">
        <v>652</v>
      </c>
      <c r="H1399" s="196">
        <v>5</v>
      </c>
      <c r="I1399" s="197"/>
      <c r="J1399" s="198">
        <f>ROUND(I1399*H1399,2)</f>
        <v>0</v>
      </c>
      <c r="K1399" s="194" t="s">
        <v>3</v>
      </c>
      <c r="L1399" s="199"/>
      <c r="M1399" s="200" t="s">
        <v>3</v>
      </c>
      <c r="N1399" s="201" t="s">
        <v>43</v>
      </c>
      <c r="O1399" s="55"/>
      <c r="P1399" s="154">
        <f>O1399*H1399</f>
        <v>0</v>
      </c>
      <c r="Q1399" s="154">
        <v>0.001</v>
      </c>
      <c r="R1399" s="154">
        <f>Q1399*H1399</f>
        <v>0.005</v>
      </c>
      <c r="S1399" s="154">
        <v>0</v>
      </c>
      <c r="T1399" s="155">
        <f>S1399*H1399</f>
        <v>0</v>
      </c>
      <c r="U1399" s="34"/>
      <c r="V1399" s="34"/>
      <c r="W1399" s="34"/>
      <c r="X1399" s="34"/>
      <c r="Y1399" s="34"/>
      <c r="Z1399" s="34"/>
      <c r="AA1399" s="34"/>
      <c r="AB1399" s="34"/>
      <c r="AC1399" s="34"/>
      <c r="AD1399" s="34"/>
      <c r="AE1399" s="34"/>
      <c r="AR1399" s="156" t="s">
        <v>521</v>
      </c>
      <c r="AT1399" s="156" t="s">
        <v>402</v>
      </c>
      <c r="AU1399" s="156" t="s">
        <v>80</v>
      </c>
      <c r="AY1399" s="19" t="s">
        <v>154</v>
      </c>
      <c r="BE1399" s="157">
        <f>IF(N1399="základní",J1399,0)</f>
        <v>0</v>
      </c>
      <c r="BF1399" s="157">
        <f>IF(N1399="snížená",J1399,0)</f>
        <v>0</v>
      </c>
      <c r="BG1399" s="157">
        <f>IF(N1399="zákl. přenesená",J1399,0)</f>
        <v>0</v>
      </c>
      <c r="BH1399" s="157">
        <f>IF(N1399="sníž. přenesená",J1399,0)</f>
        <v>0</v>
      </c>
      <c r="BI1399" s="157">
        <f>IF(N1399="nulová",J1399,0)</f>
        <v>0</v>
      </c>
      <c r="BJ1399" s="19" t="s">
        <v>15</v>
      </c>
      <c r="BK1399" s="157">
        <f>ROUND(I1399*H1399,2)</f>
        <v>0</v>
      </c>
      <c r="BL1399" s="19" t="s">
        <v>180</v>
      </c>
      <c r="BM1399" s="156" t="s">
        <v>1962</v>
      </c>
    </row>
    <row r="1400" spans="1:65" s="2" customFormat="1" ht="49.05" customHeight="1">
      <c r="A1400" s="34"/>
      <c r="B1400" s="144"/>
      <c r="C1400" s="145" t="s">
        <v>1963</v>
      </c>
      <c r="D1400" s="145" t="s">
        <v>157</v>
      </c>
      <c r="E1400" s="146" t="s">
        <v>1964</v>
      </c>
      <c r="F1400" s="147" t="s">
        <v>1965</v>
      </c>
      <c r="G1400" s="148" t="s">
        <v>244</v>
      </c>
      <c r="H1400" s="149">
        <v>5.097</v>
      </c>
      <c r="I1400" s="150"/>
      <c r="J1400" s="151">
        <f>ROUND(I1400*H1400,2)</f>
        <v>0</v>
      </c>
      <c r="K1400" s="147" t="s">
        <v>161</v>
      </c>
      <c r="L1400" s="35"/>
      <c r="M1400" s="152" t="s">
        <v>3</v>
      </c>
      <c r="N1400" s="153" t="s">
        <v>43</v>
      </c>
      <c r="O1400" s="55"/>
      <c r="P1400" s="154">
        <f>O1400*H1400</f>
        <v>0</v>
      </c>
      <c r="Q1400" s="154">
        <v>0</v>
      </c>
      <c r="R1400" s="154">
        <f>Q1400*H1400</f>
        <v>0</v>
      </c>
      <c r="S1400" s="154">
        <v>0</v>
      </c>
      <c r="T1400" s="155">
        <f>S1400*H1400</f>
        <v>0</v>
      </c>
      <c r="U1400" s="34"/>
      <c r="V1400" s="34"/>
      <c r="W1400" s="34"/>
      <c r="X1400" s="34"/>
      <c r="Y1400" s="34"/>
      <c r="Z1400" s="34"/>
      <c r="AA1400" s="34"/>
      <c r="AB1400" s="34"/>
      <c r="AC1400" s="34"/>
      <c r="AD1400" s="34"/>
      <c r="AE1400" s="34"/>
      <c r="AR1400" s="156" t="s">
        <v>180</v>
      </c>
      <c r="AT1400" s="156" t="s">
        <v>157</v>
      </c>
      <c r="AU1400" s="156" t="s">
        <v>80</v>
      </c>
      <c r="AY1400" s="19" t="s">
        <v>154</v>
      </c>
      <c r="BE1400" s="157">
        <f>IF(N1400="základní",J1400,0)</f>
        <v>0</v>
      </c>
      <c r="BF1400" s="157">
        <f>IF(N1400="snížená",J1400,0)</f>
        <v>0</v>
      </c>
      <c r="BG1400" s="157">
        <f>IF(N1400="zákl. přenesená",J1400,0)</f>
        <v>0</v>
      </c>
      <c r="BH1400" s="157">
        <f>IF(N1400="sníž. přenesená",J1400,0)</f>
        <v>0</v>
      </c>
      <c r="BI1400" s="157">
        <f>IF(N1400="nulová",J1400,0)</f>
        <v>0</v>
      </c>
      <c r="BJ1400" s="19" t="s">
        <v>15</v>
      </c>
      <c r="BK1400" s="157">
        <f>ROUND(I1400*H1400,2)</f>
        <v>0</v>
      </c>
      <c r="BL1400" s="19" t="s">
        <v>180</v>
      </c>
      <c r="BM1400" s="156" t="s">
        <v>1966</v>
      </c>
    </row>
    <row r="1401" spans="1:47" s="2" customFormat="1" ht="10.2">
      <c r="A1401" s="34"/>
      <c r="B1401" s="35"/>
      <c r="C1401" s="34"/>
      <c r="D1401" s="158" t="s">
        <v>163</v>
      </c>
      <c r="E1401" s="34"/>
      <c r="F1401" s="159" t="s">
        <v>1967</v>
      </c>
      <c r="G1401" s="34"/>
      <c r="H1401" s="34"/>
      <c r="I1401" s="160"/>
      <c r="J1401" s="34"/>
      <c r="K1401" s="34"/>
      <c r="L1401" s="35"/>
      <c r="M1401" s="161"/>
      <c r="N1401" s="162"/>
      <c r="O1401" s="55"/>
      <c r="P1401" s="55"/>
      <c r="Q1401" s="55"/>
      <c r="R1401" s="55"/>
      <c r="S1401" s="55"/>
      <c r="T1401" s="56"/>
      <c r="U1401" s="34"/>
      <c r="V1401" s="34"/>
      <c r="W1401" s="34"/>
      <c r="X1401" s="34"/>
      <c r="Y1401" s="34"/>
      <c r="Z1401" s="34"/>
      <c r="AA1401" s="34"/>
      <c r="AB1401" s="34"/>
      <c r="AC1401" s="34"/>
      <c r="AD1401" s="34"/>
      <c r="AE1401" s="34"/>
      <c r="AT1401" s="19" t="s">
        <v>163</v>
      </c>
      <c r="AU1401" s="19" t="s">
        <v>80</v>
      </c>
    </row>
    <row r="1402" spans="2:63" s="12" customFormat="1" ht="22.8" customHeight="1">
      <c r="B1402" s="131"/>
      <c r="D1402" s="132" t="s">
        <v>71</v>
      </c>
      <c r="E1402" s="142" t="s">
        <v>1968</v>
      </c>
      <c r="F1402" s="142" t="s">
        <v>1969</v>
      </c>
      <c r="I1402" s="134"/>
      <c r="J1402" s="143">
        <f>BK1402</f>
        <v>0</v>
      </c>
      <c r="L1402" s="131"/>
      <c r="M1402" s="136"/>
      <c r="N1402" s="137"/>
      <c r="O1402" s="137"/>
      <c r="P1402" s="138">
        <f>SUM(P1403:P1498)</f>
        <v>0</v>
      </c>
      <c r="Q1402" s="137"/>
      <c r="R1402" s="138">
        <f>SUM(R1403:R1498)</f>
        <v>15.719220159999999</v>
      </c>
      <c r="S1402" s="137"/>
      <c r="T1402" s="139">
        <f>SUM(T1403:T1498)</f>
        <v>0</v>
      </c>
      <c r="AR1402" s="132" t="s">
        <v>80</v>
      </c>
      <c r="AT1402" s="140" t="s">
        <v>71</v>
      </c>
      <c r="AU1402" s="140" t="s">
        <v>15</v>
      </c>
      <c r="AY1402" s="132" t="s">
        <v>154</v>
      </c>
      <c r="BK1402" s="141">
        <f>SUM(BK1403:BK1498)</f>
        <v>0</v>
      </c>
    </row>
    <row r="1403" spans="1:65" s="2" customFormat="1" ht="37.8" customHeight="1">
      <c r="A1403" s="34"/>
      <c r="B1403" s="144"/>
      <c r="C1403" s="145" t="s">
        <v>1970</v>
      </c>
      <c r="D1403" s="145" t="s">
        <v>157</v>
      </c>
      <c r="E1403" s="146" t="s">
        <v>1971</v>
      </c>
      <c r="F1403" s="147" t="s">
        <v>1972</v>
      </c>
      <c r="G1403" s="148" t="s">
        <v>160</v>
      </c>
      <c r="H1403" s="149">
        <v>474.93</v>
      </c>
      <c r="I1403" s="150"/>
      <c r="J1403" s="151">
        <f>ROUND(I1403*H1403,2)</f>
        <v>0</v>
      </c>
      <c r="K1403" s="147" t="s">
        <v>161</v>
      </c>
      <c r="L1403" s="35"/>
      <c r="M1403" s="152" t="s">
        <v>3</v>
      </c>
      <c r="N1403" s="153" t="s">
        <v>43</v>
      </c>
      <c r="O1403" s="55"/>
      <c r="P1403" s="154">
        <f>O1403*H1403</f>
        <v>0</v>
      </c>
      <c r="Q1403" s="154">
        <v>0</v>
      </c>
      <c r="R1403" s="154">
        <f>Q1403*H1403</f>
        <v>0</v>
      </c>
      <c r="S1403" s="154">
        <v>0</v>
      </c>
      <c r="T1403" s="155">
        <f>S1403*H1403</f>
        <v>0</v>
      </c>
      <c r="U1403" s="34"/>
      <c r="V1403" s="34"/>
      <c r="W1403" s="34"/>
      <c r="X1403" s="34"/>
      <c r="Y1403" s="34"/>
      <c r="Z1403" s="34"/>
      <c r="AA1403" s="34"/>
      <c r="AB1403" s="34"/>
      <c r="AC1403" s="34"/>
      <c r="AD1403" s="34"/>
      <c r="AE1403" s="34"/>
      <c r="AR1403" s="156" t="s">
        <v>180</v>
      </c>
      <c r="AT1403" s="156" t="s">
        <v>157</v>
      </c>
      <c r="AU1403" s="156" t="s">
        <v>80</v>
      </c>
      <c r="AY1403" s="19" t="s">
        <v>154</v>
      </c>
      <c r="BE1403" s="157">
        <f>IF(N1403="základní",J1403,0)</f>
        <v>0</v>
      </c>
      <c r="BF1403" s="157">
        <f>IF(N1403="snížená",J1403,0)</f>
        <v>0</v>
      </c>
      <c r="BG1403" s="157">
        <f>IF(N1403="zákl. přenesená",J1403,0)</f>
        <v>0</v>
      </c>
      <c r="BH1403" s="157">
        <f>IF(N1403="sníž. přenesená",J1403,0)</f>
        <v>0</v>
      </c>
      <c r="BI1403" s="157">
        <f>IF(N1403="nulová",J1403,0)</f>
        <v>0</v>
      </c>
      <c r="BJ1403" s="19" t="s">
        <v>15</v>
      </c>
      <c r="BK1403" s="157">
        <f>ROUND(I1403*H1403,2)</f>
        <v>0</v>
      </c>
      <c r="BL1403" s="19" t="s">
        <v>180</v>
      </c>
      <c r="BM1403" s="156" t="s">
        <v>1973</v>
      </c>
    </row>
    <row r="1404" spans="1:47" s="2" customFormat="1" ht="10.2">
      <c r="A1404" s="34"/>
      <c r="B1404" s="35"/>
      <c r="C1404" s="34"/>
      <c r="D1404" s="158" t="s">
        <v>163</v>
      </c>
      <c r="E1404" s="34"/>
      <c r="F1404" s="159" t="s">
        <v>1974</v>
      </c>
      <c r="G1404" s="34"/>
      <c r="H1404" s="34"/>
      <c r="I1404" s="160"/>
      <c r="J1404" s="34"/>
      <c r="K1404" s="34"/>
      <c r="L1404" s="35"/>
      <c r="M1404" s="161"/>
      <c r="N1404" s="162"/>
      <c r="O1404" s="55"/>
      <c r="P1404" s="55"/>
      <c r="Q1404" s="55"/>
      <c r="R1404" s="55"/>
      <c r="S1404" s="55"/>
      <c r="T1404" s="56"/>
      <c r="U1404" s="34"/>
      <c r="V1404" s="34"/>
      <c r="W1404" s="34"/>
      <c r="X1404" s="34"/>
      <c r="Y1404" s="34"/>
      <c r="Z1404" s="34"/>
      <c r="AA1404" s="34"/>
      <c r="AB1404" s="34"/>
      <c r="AC1404" s="34"/>
      <c r="AD1404" s="34"/>
      <c r="AE1404" s="34"/>
      <c r="AT1404" s="19" t="s">
        <v>163</v>
      </c>
      <c r="AU1404" s="19" t="s">
        <v>80</v>
      </c>
    </row>
    <row r="1405" spans="2:51" s="13" customFormat="1" ht="10.2">
      <c r="B1405" s="163"/>
      <c r="D1405" s="164" t="s">
        <v>170</v>
      </c>
      <c r="E1405" s="165" t="s">
        <v>3</v>
      </c>
      <c r="F1405" s="166" t="s">
        <v>1571</v>
      </c>
      <c r="H1405" s="165" t="s">
        <v>3</v>
      </c>
      <c r="I1405" s="167"/>
      <c r="L1405" s="163"/>
      <c r="M1405" s="168"/>
      <c r="N1405" s="169"/>
      <c r="O1405" s="169"/>
      <c r="P1405" s="169"/>
      <c r="Q1405" s="169"/>
      <c r="R1405" s="169"/>
      <c r="S1405" s="169"/>
      <c r="T1405" s="170"/>
      <c r="AT1405" s="165" t="s">
        <v>170</v>
      </c>
      <c r="AU1405" s="165" t="s">
        <v>80</v>
      </c>
      <c r="AV1405" s="13" t="s">
        <v>15</v>
      </c>
      <c r="AW1405" s="13" t="s">
        <v>33</v>
      </c>
      <c r="AX1405" s="13" t="s">
        <v>72</v>
      </c>
      <c r="AY1405" s="165" t="s">
        <v>154</v>
      </c>
    </row>
    <row r="1406" spans="2:51" s="14" customFormat="1" ht="10.2">
      <c r="B1406" s="171"/>
      <c r="D1406" s="164" t="s">
        <v>170</v>
      </c>
      <c r="E1406" s="172" t="s">
        <v>3</v>
      </c>
      <c r="F1406" s="173" t="s">
        <v>1975</v>
      </c>
      <c r="H1406" s="174">
        <v>166.76</v>
      </c>
      <c r="I1406" s="175"/>
      <c r="L1406" s="171"/>
      <c r="M1406" s="176"/>
      <c r="N1406" s="177"/>
      <c r="O1406" s="177"/>
      <c r="P1406" s="177"/>
      <c r="Q1406" s="177"/>
      <c r="R1406" s="177"/>
      <c r="S1406" s="177"/>
      <c r="T1406" s="178"/>
      <c r="AT1406" s="172" t="s">
        <v>170</v>
      </c>
      <c r="AU1406" s="172" t="s">
        <v>80</v>
      </c>
      <c r="AV1406" s="14" t="s">
        <v>80</v>
      </c>
      <c r="AW1406" s="14" t="s">
        <v>33</v>
      </c>
      <c r="AX1406" s="14" t="s">
        <v>72</v>
      </c>
      <c r="AY1406" s="172" t="s">
        <v>154</v>
      </c>
    </row>
    <row r="1407" spans="2:51" s="14" customFormat="1" ht="10.2">
      <c r="B1407" s="171"/>
      <c r="D1407" s="164" t="s">
        <v>170</v>
      </c>
      <c r="E1407" s="172" t="s">
        <v>3</v>
      </c>
      <c r="F1407" s="173" t="s">
        <v>1976</v>
      </c>
      <c r="H1407" s="174">
        <v>103.1</v>
      </c>
      <c r="I1407" s="175"/>
      <c r="L1407" s="171"/>
      <c r="M1407" s="176"/>
      <c r="N1407" s="177"/>
      <c r="O1407" s="177"/>
      <c r="P1407" s="177"/>
      <c r="Q1407" s="177"/>
      <c r="R1407" s="177"/>
      <c r="S1407" s="177"/>
      <c r="T1407" s="178"/>
      <c r="AT1407" s="172" t="s">
        <v>170</v>
      </c>
      <c r="AU1407" s="172" t="s">
        <v>80</v>
      </c>
      <c r="AV1407" s="14" t="s">
        <v>80</v>
      </c>
      <c r="AW1407" s="14" t="s">
        <v>33</v>
      </c>
      <c r="AX1407" s="14" t="s">
        <v>72</v>
      </c>
      <c r="AY1407" s="172" t="s">
        <v>154</v>
      </c>
    </row>
    <row r="1408" spans="2:51" s="13" customFormat="1" ht="10.2">
      <c r="B1408" s="163"/>
      <c r="D1408" s="164" t="s">
        <v>170</v>
      </c>
      <c r="E1408" s="165" t="s">
        <v>3</v>
      </c>
      <c r="F1408" s="166" t="s">
        <v>1583</v>
      </c>
      <c r="H1408" s="165" t="s">
        <v>3</v>
      </c>
      <c r="I1408" s="167"/>
      <c r="L1408" s="163"/>
      <c r="M1408" s="168"/>
      <c r="N1408" s="169"/>
      <c r="O1408" s="169"/>
      <c r="P1408" s="169"/>
      <c r="Q1408" s="169"/>
      <c r="R1408" s="169"/>
      <c r="S1408" s="169"/>
      <c r="T1408" s="170"/>
      <c r="AT1408" s="165" t="s">
        <v>170</v>
      </c>
      <c r="AU1408" s="165" t="s">
        <v>80</v>
      </c>
      <c r="AV1408" s="13" t="s">
        <v>15</v>
      </c>
      <c r="AW1408" s="13" t="s">
        <v>33</v>
      </c>
      <c r="AX1408" s="13" t="s">
        <v>72</v>
      </c>
      <c r="AY1408" s="165" t="s">
        <v>154</v>
      </c>
    </row>
    <row r="1409" spans="2:51" s="14" customFormat="1" ht="10.2">
      <c r="B1409" s="171"/>
      <c r="D1409" s="164" t="s">
        <v>170</v>
      </c>
      <c r="E1409" s="172" t="s">
        <v>3</v>
      </c>
      <c r="F1409" s="173" t="s">
        <v>1977</v>
      </c>
      <c r="H1409" s="174">
        <v>137.1</v>
      </c>
      <c r="I1409" s="175"/>
      <c r="L1409" s="171"/>
      <c r="M1409" s="176"/>
      <c r="N1409" s="177"/>
      <c r="O1409" s="177"/>
      <c r="P1409" s="177"/>
      <c r="Q1409" s="177"/>
      <c r="R1409" s="177"/>
      <c r="S1409" s="177"/>
      <c r="T1409" s="178"/>
      <c r="AT1409" s="172" t="s">
        <v>170</v>
      </c>
      <c r="AU1409" s="172" t="s">
        <v>80</v>
      </c>
      <c r="AV1409" s="14" t="s">
        <v>80</v>
      </c>
      <c r="AW1409" s="14" t="s">
        <v>33</v>
      </c>
      <c r="AX1409" s="14" t="s">
        <v>72</v>
      </c>
      <c r="AY1409" s="172" t="s">
        <v>154</v>
      </c>
    </row>
    <row r="1410" spans="2:51" s="14" customFormat="1" ht="10.2">
      <c r="B1410" s="171"/>
      <c r="D1410" s="164" t="s">
        <v>170</v>
      </c>
      <c r="E1410" s="172" t="s">
        <v>3</v>
      </c>
      <c r="F1410" s="173" t="s">
        <v>1978</v>
      </c>
      <c r="H1410" s="174">
        <v>67.97</v>
      </c>
      <c r="I1410" s="175"/>
      <c r="L1410" s="171"/>
      <c r="M1410" s="176"/>
      <c r="N1410" s="177"/>
      <c r="O1410" s="177"/>
      <c r="P1410" s="177"/>
      <c r="Q1410" s="177"/>
      <c r="R1410" s="177"/>
      <c r="S1410" s="177"/>
      <c r="T1410" s="178"/>
      <c r="AT1410" s="172" t="s">
        <v>170</v>
      </c>
      <c r="AU1410" s="172" t="s">
        <v>80</v>
      </c>
      <c r="AV1410" s="14" t="s">
        <v>80</v>
      </c>
      <c r="AW1410" s="14" t="s">
        <v>33</v>
      </c>
      <c r="AX1410" s="14" t="s">
        <v>72</v>
      </c>
      <c r="AY1410" s="172" t="s">
        <v>154</v>
      </c>
    </row>
    <row r="1411" spans="2:51" s="15" customFormat="1" ht="10.2">
      <c r="B1411" s="179"/>
      <c r="D1411" s="164" t="s">
        <v>170</v>
      </c>
      <c r="E1411" s="180" t="s">
        <v>3</v>
      </c>
      <c r="F1411" s="181" t="s">
        <v>175</v>
      </c>
      <c r="H1411" s="182">
        <v>474.93</v>
      </c>
      <c r="I1411" s="183"/>
      <c r="L1411" s="179"/>
      <c r="M1411" s="184"/>
      <c r="N1411" s="185"/>
      <c r="O1411" s="185"/>
      <c r="P1411" s="185"/>
      <c r="Q1411" s="185"/>
      <c r="R1411" s="185"/>
      <c r="S1411" s="185"/>
      <c r="T1411" s="186"/>
      <c r="AT1411" s="180" t="s">
        <v>170</v>
      </c>
      <c r="AU1411" s="180" t="s">
        <v>80</v>
      </c>
      <c r="AV1411" s="15" t="s">
        <v>93</v>
      </c>
      <c r="AW1411" s="15" t="s">
        <v>33</v>
      </c>
      <c r="AX1411" s="15" t="s">
        <v>15</v>
      </c>
      <c r="AY1411" s="180" t="s">
        <v>154</v>
      </c>
    </row>
    <row r="1412" spans="1:65" s="2" customFormat="1" ht="24.15" customHeight="1">
      <c r="A1412" s="34"/>
      <c r="B1412" s="144"/>
      <c r="C1412" s="192" t="s">
        <v>1979</v>
      </c>
      <c r="D1412" s="192" t="s">
        <v>402</v>
      </c>
      <c r="E1412" s="193" t="s">
        <v>1980</v>
      </c>
      <c r="F1412" s="194" t="s">
        <v>1981</v>
      </c>
      <c r="G1412" s="195" t="s">
        <v>160</v>
      </c>
      <c r="H1412" s="196">
        <v>484.429</v>
      </c>
      <c r="I1412" s="197"/>
      <c r="J1412" s="198">
        <f>ROUND(I1412*H1412,2)</f>
        <v>0</v>
      </c>
      <c r="K1412" s="194" t="s">
        <v>161</v>
      </c>
      <c r="L1412" s="199"/>
      <c r="M1412" s="200" t="s">
        <v>3</v>
      </c>
      <c r="N1412" s="201" t="s">
        <v>43</v>
      </c>
      <c r="O1412" s="55"/>
      <c r="P1412" s="154">
        <f>O1412*H1412</f>
        <v>0</v>
      </c>
      <c r="Q1412" s="154">
        <v>0.0024</v>
      </c>
      <c r="R1412" s="154">
        <f>Q1412*H1412</f>
        <v>1.1626295999999998</v>
      </c>
      <c r="S1412" s="154">
        <v>0</v>
      </c>
      <c r="T1412" s="155">
        <f>S1412*H1412</f>
        <v>0</v>
      </c>
      <c r="U1412" s="34"/>
      <c r="V1412" s="34"/>
      <c r="W1412" s="34"/>
      <c r="X1412" s="34"/>
      <c r="Y1412" s="34"/>
      <c r="Z1412" s="34"/>
      <c r="AA1412" s="34"/>
      <c r="AB1412" s="34"/>
      <c r="AC1412" s="34"/>
      <c r="AD1412" s="34"/>
      <c r="AE1412" s="34"/>
      <c r="AR1412" s="156" t="s">
        <v>521</v>
      </c>
      <c r="AT1412" s="156" t="s">
        <v>402</v>
      </c>
      <c r="AU1412" s="156" t="s">
        <v>80</v>
      </c>
      <c r="AY1412" s="19" t="s">
        <v>154</v>
      </c>
      <c r="BE1412" s="157">
        <f>IF(N1412="základní",J1412,0)</f>
        <v>0</v>
      </c>
      <c r="BF1412" s="157">
        <f>IF(N1412="snížená",J1412,0)</f>
        <v>0</v>
      </c>
      <c r="BG1412" s="157">
        <f>IF(N1412="zákl. přenesená",J1412,0)</f>
        <v>0</v>
      </c>
      <c r="BH1412" s="157">
        <f>IF(N1412="sníž. přenesená",J1412,0)</f>
        <v>0</v>
      </c>
      <c r="BI1412" s="157">
        <f>IF(N1412="nulová",J1412,0)</f>
        <v>0</v>
      </c>
      <c r="BJ1412" s="19" t="s">
        <v>15</v>
      </c>
      <c r="BK1412" s="157">
        <f>ROUND(I1412*H1412,2)</f>
        <v>0</v>
      </c>
      <c r="BL1412" s="19" t="s">
        <v>180</v>
      </c>
      <c r="BM1412" s="156" t="s">
        <v>1982</v>
      </c>
    </row>
    <row r="1413" spans="2:51" s="14" customFormat="1" ht="10.2">
      <c r="B1413" s="171"/>
      <c r="D1413" s="164" t="s">
        <v>170</v>
      </c>
      <c r="F1413" s="173" t="s">
        <v>1983</v>
      </c>
      <c r="H1413" s="174">
        <v>484.429</v>
      </c>
      <c r="I1413" s="175"/>
      <c r="L1413" s="171"/>
      <c r="M1413" s="176"/>
      <c r="N1413" s="177"/>
      <c r="O1413" s="177"/>
      <c r="P1413" s="177"/>
      <c r="Q1413" s="177"/>
      <c r="R1413" s="177"/>
      <c r="S1413" s="177"/>
      <c r="T1413" s="178"/>
      <c r="AT1413" s="172" t="s">
        <v>170</v>
      </c>
      <c r="AU1413" s="172" t="s">
        <v>80</v>
      </c>
      <c r="AV1413" s="14" t="s">
        <v>80</v>
      </c>
      <c r="AW1413" s="14" t="s">
        <v>4</v>
      </c>
      <c r="AX1413" s="14" t="s">
        <v>15</v>
      </c>
      <c r="AY1413" s="172" t="s">
        <v>154</v>
      </c>
    </row>
    <row r="1414" spans="1:65" s="2" customFormat="1" ht="37.8" customHeight="1">
      <c r="A1414" s="34"/>
      <c r="B1414" s="144"/>
      <c r="C1414" s="145" t="s">
        <v>1984</v>
      </c>
      <c r="D1414" s="145" t="s">
        <v>157</v>
      </c>
      <c r="E1414" s="146" t="s">
        <v>1971</v>
      </c>
      <c r="F1414" s="147" t="s">
        <v>1972</v>
      </c>
      <c r="G1414" s="148" t="s">
        <v>160</v>
      </c>
      <c r="H1414" s="149">
        <v>43.08</v>
      </c>
      <c r="I1414" s="150"/>
      <c r="J1414" s="151">
        <f>ROUND(I1414*H1414,2)</f>
        <v>0</v>
      </c>
      <c r="K1414" s="147" t="s">
        <v>161</v>
      </c>
      <c r="L1414" s="35"/>
      <c r="M1414" s="152" t="s">
        <v>3</v>
      </c>
      <c r="N1414" s="153" t="s">
        <v>43</v>
      </c>
      <c r="O1414" s="55"/>
      <c r="P1414" s="154">
        <f>O1414*H1414</f>
        <v>0</v>
      </c>
      <c r="Q1414" s="154">
        <v>0</v>
      </c>
      <c r="R1414" s="154">
        <f>Q1414*H1414</f>
        <v>0</v>
      </c>
      <c r="S1414" s="154">
        <v>0</v>
      </c>
      <c r="T1414" s="155">
        <f>S1414*H1414</f>
        <v>0</v>
      </c>
      <c r="U1414" s="34"/>
      <c r="V1414" s="34"/>
      <c r="W1414" s="34"/>
      <c r="X1414" s="34"/>
      <c r="Y1414" s="34"/>
      <c r="Z1414" s="34"/>
      <c r="AA1414" s="34"/>
      <c r="AB1414" s="34"/>
      <c r="AC1414" s="34"/>
      <c r="AD1414" s="34"/>
      <c r="AE1414" s="34"/>
      <c r="AR1414" s="156" t="s">
        <v>180</v>
      </c>
      <c r="AT1414" s="156" t="s">
        <v>157</v>
      </c>
      <c r="AU1414" s="156" t="s">
        <v>80</v>
      </c>
      <c r="AY1414" s="19" t="s">
        <v>154</v>
      </c>
      <c r="BE1414" s="157">
        <f>IF(N1414="základní",J1414,0)</f>
        <v>0</v>
      </c>
      <c r="BF1414" s="157">
        <f>IF(N1414="snížená",J1414,0)</f>
        <v>0</v>
      </c>
      <c r="BG1414" s="157">
        <f>IF(N1414="zákl. přenesená",J1414,0)</f>
        <v>0</v>
      </c>
      <c r="BH1414" s="157">
        <f>IF(N1414="sníž. přenesená",J1414,0)</f>
        <v>0</v>
      </c>
      <c r="BI1414" s="157">
        <f>IF(N1414="nulová",J1414,0)</f>
        <v>0</v>
      </c>
      <c r="BJ1414" s="19" t="s">
        <v>15</v>
      </c>
      <c r="BK1414" s="157">
        <f>ROUND(I1414*H1414,2)</f>
        <v>0</v>
      </c>
      <c r="BL1414" s="19" t="s">
        <v>180</v>
      </c>
      <c r="BM1414" s="156" t="s">
        <v>1985</v>
      </c>
    </row>
    <row r="1415" spans="1:47" s="2" customFormat="1" ht="10.2">
      <c r="A1415" s="34"/>
      <c r="B1415" s="35"/>
      <c r="C1415" s="34"/>
      <c r="D1415" s="158" t="s">
        <v>163</v>
      </c>
      <c r="E1415" s="34"/>
      <c r="F1415" s="159" t="s">
        <v>1974</v>
      </c>
      <c r="G1415" s="34"/>
      <c r="H1415" s="34"/>
      <c r="I1415" s="160"/>
      <c r="J1415" s="34"/>
      <c r="K1415" s="34"/>
      <c r="L1415" s="35"/>
      <c r="M1415" s="161"/>
      <c r="N1415" s="162"/>
      <c r="O1415" s="55"/>
      <c r="P1415" s="55"/>
      <c r="Q1415" s="55"/>
      <c r="R1415" s="55"/>
      <c r="S1415" s="55"/>
      <c r="T1415" s="56"/>
      <c r="U1415" s="34"/>
      <c r="V1415" s="34"/>
      <c r="W1415" s="34"/>
      <c r="X1415" s="34"/>
      <c r="Y1415" s="34"/>
      <c r="Z1415" s="34"/>
      <c r="AA1415" s="34"/>
      <c r="AB1415" s="34"/>
      <c r="AC1415" s="34"/>
      <c r="AD1415" s="34"/>
      <c r="AE1415" s="34"/>
      <c r="AT1415" s="19" t="s">
        <v>163</v>
      </c>
      <c r="AU1415" s="19" t="s">
        <v>80</v>
      </c>
    </row>
    <row r="1416" spans="2:51" s="13" customFormat="1" ht="10.2">
      <c r="B1416" s="163"/>
      <c r="D1416" s="164" t="s">
        <v>170</v>
      </c>
      <c r="E1416" s="165" t="s">
        <v>3</v>
      </c>
      <c r="F1416" s="166" t="s">
        <v>1588</v>
      </c>
      <c r="H1416" s="165" t="s">
        <v>3</v>
      </c>
      <c r="I1416" s="167"/>
      <c r="L1416" s="163"/>
      <c r="M1416" s="168"/>
      <c r="N1416" s="169"/>
      <c r="O1416" s="169"/>
      <c r="P1416" s="169"/>
      <c r="Q1416" s="169"/>
      <c r="R1416" s="169"/>
      <c r="S1416" s="169"/>
      <c r="T1416" s="170"/>
      <c r="AT1416" s="165" t="s">
        <v>170</v>
      </c>
      <c r="AU1416" s="165" t="s">
        <v>80</v>
      </c>
      <c r="AV1416" s="13" t="s">
        <v>15</v>
      </c>
      <c r="AW1416" s="13" t="s">
        <v>33</v>
      </c>
      <c r="AX1416" s="13" t="s">
        <v>72</v>
      </c>
      <c r="AY1416" s="165" t="s">
        <v>154</v>
      </c>
    </row>
    <row r="1417" spans="2:51" s="14" customFormat="1" ht="10.2">
      <c r="B1417" s="171"/>
      <c r="D1417" s="164" t="s">
        <v>170</v>
      </c>
      <c r="E1417" s="172" t="s">
        <v>3</v>
      </c>
      <c r="F1417" s="173" t="s">
        <v>1986</v>
      </c>
      <c r="H1417" s="174">
        <v>32.2</v>
      </c>
      <c r="I1417" s="175"/>
      <c r="L1417" s="171"/>
      <c r="M1417" s="176"/>
      <c r="N1417" s="177"/>
      <c r="O1417" s="177"/>
      <c r="P1417" s="177"/>
      <c r="Q1417" s="177"/>
      <c r="R1417" s="177"/>
      <c r="S1417" s="177"/>
      <c r="T1417" s="178"/>
      <c r="AT1417" s="172" t="s">
        <v>170</v>
      </c>
      <c r="AU1417" s="172" t="s">
        <v>80</v>
      </c>
      <c r="AV1417" s="14" t="s">
        <v>80</v>
      </c>
      <c r="AW1417" s="14" t="s">
        <v>33</v>
      </c>
      <c r="AX1417" s="14" t="s">
        <v>72</v>
      </c>
      <c r="AY1417" s="172" t="s">
        <v>154</v>
      </c>
    </row>
    <row r="1418" spans="2:51" s="14" customFormat="1" ht="10.2">
      <c r="B1418" s="171"/>
      <c r="D1418" s="164" t="s">
        <v>170</v>
      </c>
      <c r="E1418" s="172" t="s">
        <v>3</v>
      </c>
      <c r="F1418" s="173" t="s">
        <v>1987</v>
      </c>
      <c r="H1418" s="174">
        <v>10.88</v>
      </c>
      <c r="I1418" s="175"/>
      <c r="L1418" s="171"/>
      <c r="M1418" s="176"/>
      <c r="N1418" s="177"/>
      <c r="O1418" s="177"/>
      <c r="P1418" s="177"/>
      <c r="Q1418" s="177"/>
      <c r="R1418" s="177"/>
      <c r="S1418" s="177"/>
      <c r="T1418" s="178"/>
      <c r="AT1418" s="172" t="s">
        <v>170</v>
      </c>
      <c r="AU1418" s="172" t="s">
        <v>80</v>
      </c>
      <c r="AV1418" s="14" t="s">
        <v>80</v>
      </c>
      <c r="AW1418" s="14" t="s">
        <v>33</v>
      </c>
      <c r="AX1418" s="14" t="s">
        <v>72</v>
      </c>
      <c r="AY1418" s="172" t="s">
        <v>154</v>
      </c>
    </row>
    <row r="1419" spans="2:51" s="15" customFormat="1" ht="10.2">
      <c r="B1419" s="179"/>
      <c r="D1419" s="164" t="s">
        <v>170</v>
      </c>
      <c r="E1419" s="180" t="s">
        <v>3</v>
      </c>
      <c r="F1419" s="181" t="s">
        <v>175</v>
      </c>
      <c r="H1419" s="182">
        <v>43.08</v>
      </c>
      <c r="I1419" s="183"/>
      <c r="L1419" s="179"/>
      <c r="M1419" s="184"/>
      <c r="N1419" s="185"/>
      <c r="O1419" s="185"/>
      <c r="P1419" s="185"/>
      <c r="Q1419" s="185"/>
      <c r="R1419" s="185"/>
      <c r="S1419" s="185"/>
      <c r="T1419" s="186"/>
      <c r="AT1419" s="180" t="s">
        <v>170</v>
      </c>
      <c r="AU1419" s="180" t="s">
        <v>80</v>
      </c>
      <c r="AV1419" s="15" t="s">
        <v>93</v>
      </c>
      <c r="AW1419" s="15" t="s">
        <v>33</v>
      </c>
      <c r="AX1419" s="15" t="s">
        <v>15</v>
      </c>
      <c r="AY1419" s="180" t="s">
        <v>154</v>
      </c>
    </row>
    <row r="1420" spans="1:65" s="2" customFormat="1" ht="24.15" customHeight="1">
      <c r="A1420" s="34"/>
      <c r="B1420" s="144"/>
      <c r="C1420" s="192" t="s">
        <v>1988</v>
      </c>
      <c r="D1420" s="192" t="s">
        <v>402</v>
      </c>
      <c r="E1420" s="193" t="s">
        <v>1989</v>
      </c>
      <c r="F1420" s="194" t="s">
        <v>1990</v>
      </c>
      <c r="G1420" s="195" t="s">
        <v>160</v>
      </c>
      <c r="H1420" s="196">
        <v>43.942</v>
      </c>
      <c r="I1420" s="197"/>
      <c r="J1420" s="198">
        <f>ROUND(I1420*H1420,2)</f>
        <v>0</v>
      </c>
      <c r="K1420" s="194" t="s">
        <v>161</v>
      </c>
      <c r="L1420" s="199"/>
      <c r="M1420" s="200" t="s">
        <v>3</v>
      </c>
      <c r="N1420" s="201" t="s">
        <v>43</v>
      </c>
      <c r="O1420" s="55"/>
      <c r="P1420" s="154">
        <f>O1420*H1420</f>
        <v>0</v>
      </c>
      <c r="Q1420" s="154">
        <v>0.0029</v>
      </c>
      <c r="R1420" s="154">
        <f>Q1420*H1420</f>
        <v>0.12743179999999998</v>
      </c>
      <c r="S1420" s="154">
        <v>0</v>
      </c>
      <c r="T1420" s="155">
        <f>S1420*H1420</f>
        <v>0</v>
      </c>
      <c r="U1420" s="34"/>
      <c r="V1420" s="34"/>
      <c r="W1420" s="34"/>
      <c r="X1420" s="34"/>
      <c r="Y1420" s="34"/>
      <c r="Z1420" s="34"/>
      <c r="AA1420" s="34"/>
      <c r="AB1420" s="34"/>
      <c r="AC1420" s="34"/>
      <c r="AD1420" s="34"/>
      <c r="AE1420" s="34"/>
      <c r="AR1420" s="156" t="s">
        <v>521</v>
      </c>
      <c r="AT1420" s="156" t="s">
        <v>402</v>
      </c>
      <c r="AU1420" s="156" t="s">
        <v>80</v>
      </c>
      <c r="AY1420" s="19" t="s">
        <v>154</v>
      </c>
      <c r="BE1420" s="157">
        <f>IF(N1420="základní",J1420,0)</f>
        <v>0</v>
      </c>
      <c r="BF1420" s="157">
        <f>IF(N1420="snížená",J1420,0)</f>
        <v>0</v>
      </c>
      <c r="BG1420" s="157">
        <f>IF(N1420="zákl. přenesená",J1420,0)</f>
        <v>0</v>
      </c>
      <c r="BH1420" s="157">
        <f>IF(N1420="sníž. přenesená",J1420,0)</f>
        <v>0</v>
      </c>
      <c r="BI1420" s="157">
        <f>IF(N1420="nulová",J1420,0)</f>
        <v>0</v>
      </c>
      <c r="BJ1420" s="19" t="s">
        <v>15</v>
      </c>
      <c r="BK1420" s="157">
        <f>ROUND(I1420*H1420,2)</f>
        <v>0</v>
      </c>
      <c r="BL1420" s="19" t="s">
        <v>180</v>
      </c>
      <c r="BM1420" s="156" t="s">
        <v>1991</v>
      </c>
    </row>
    <row r="1421" spans="2:51" s="14" customFormat="1" ht="10.2">
      <c r="B1421" s="171"/>
      <c r="D1421" s="164" t="s">
        <v>170</v>
      </c>
      <c r="F1421" s="173" t="s">
        <v>1992</v>
      </c>
      <c r="H1421" s="174">
        <v>43.942</v>
      </c>
      <c r="I1421" s="175"/>
      <c r="L1421" s="171"/>
      <c r="M1421" s="176"/>
      <c r="N1421" s="177"/>
      <c r="O1421" s="177"/>
      <c r="P1421" s="177"/>
      <c r="Q1421" s="177"/>
      <c r="R1421" s="177"/>
      <c r="S1421" s="177"/>
      <c r="T1421" s="178"/>
      <c r="AT1421" s="172" t="s">
        <v>170</v>
      </c>
      <c r="AU1421" s="172" t="s">
        <v>80</v>
      </c>
      <c r="AV1421" s="14" t="s">
        <v>80</v>
      </c>
      <c r="AW1421" s="14" t="s">
        <v>4</v>
      </c>
      <c r="AX1421" s="14" t="s">
        <v>15</v>
      </c>
      <c r="AY1421" s="172" t="s">
        <v>154</v>
      </c>
    </row>
    <row r="1422" spans="1:65" s="2" customFormat="1" ht="37.8" customHeight="1">
      <c r="A1422" s="34"/>
      <c r="B1422" s="144"/>
      <c r="C1422" s="145" t="s">
        <v>1993</v>
      </c>
      <c r="D1422" s="145" t="s">
        <v>157</v>
      </c>
      <c r="E1422" s="146" t="s">
        <v>1971</v>
      </c>
      <c r="F1422" s="147" t="s">
        <v>1972</v>
      </c>
      <c r="G1422" s="148" t="s">
        <v>160</v>
      </c>
      <c r="H1422" s="149">
        <v>756.07</v>
      </c>
      <c r="I1422" s="150"/>
      <c r="J1422" s="151">
        <f>ROUND(I1422*H1422,2)</f>
        <v>0</v>
      </c>
      <c r="K1422" s="147" t="s">
        <v>161</v>
      </c>
      <c r="L1422" s="35"/>
      <c r="M1422" s="152" t="s">
        <v>3</v>
      </c>
      <c r="N1422" s="153" t="s">
        <v>43</v>
      </c>
      <c r="O1422" s="55"/>
      <c r="P1422" s="154">
        <f>O1422*H1422</f>
        <v>0</v>
      </c>
      <c r="Q1422" s="154">
        <v>0</v>
      </c>
      <c r="R1422" s="154">
        <f>Q1422*H1422</f>
        <v>0</v>
      </c>
      <c r="S1422" s="154">
        <v>0</v>
      </c>
      <c r="T1422" s="155">
        <f>S1422*H1422</f>
        <v>0</v>
      </c>
      <c r="U1422" s="34"/>
      <c r="V1422" s="34"/>
      <c r="W1422" s="34"/>
      <c r="X1422" s="34"/>
      <c r="Y1422" s="34"/>
      <c r="Z1422" s="34"/>
      <c r="AA1422" s="34"/>
      <c r="AB1422" s="34"/>
      <c r="AC1422" s="34"/>
      <c r="AD1422" s="34"/>
      <c r="AE1422" s="34"/>
      <c r="AR1422" s="156" t="s">
        <v>180</v>
      </c>
      <c r="AT1422" s="156" t="s">
        <v>157</v>
      </c>
      <c r="AU1422" s="156" t="s">
        <v>80</v>
      </c>
      <c r="AY1422" s="19" t="s">
        <v>154</v>
      </c>
      <c r="BE1422" s="157">
        <f>IF(N1422="základní",J1422,0)</f>
        <v>0</v>
      </c>
      <c r="BF1422" s="157">
        <f>IF(N1422="snížená",J1422,0)</f>
        <v>0</v>
      </c>
      <c r="BG1422" s="157">
        <f>IF(N1422="zákl. přenesená",J1422,0)</f>
        <v>0</v>
      </c>
      <c r="BH1422" s="157">
        <f>IF(N1422="sníž. přenesená",J1422,0)</f>
        <v>0</v>
      </c>
      <c r="BI1422" s="157">
        <f>IF(N1422="nulová",J1422,0)</f>
        <v>0</v>
      </c>
      <c r="BJ1422" s="19" t="s">
        <v>15</v>
      </c>
      <c r="BK1422" s="157">
        <f>ROUND(I1422*H1422,2)</f>
        <v>0</v>
      </c>
      <c r="BL1422" s="19" t="s">
        <v>180</v>
      </c>
      <c r="BM1422" s="156" t="s">
        <v>1994</v>
      </c>
    </row>
    <row r="1423" spans="1:47" s="2" customFormat="1" ht="10.2">
      <c r="A1423" s="34"/>
      <c r="B1423" s="35"/>
      <c r="C1423" s="34"/>
      <c r="D1423" s="158" t="s">
        <v>163</v>
      </c>
      <c r="E1423" s="34"/>
      <c r="F1423" s="159" t="s">
        <v>1974</v>
      </c>
      <c r="G1423" s="34"/>
      <c r="H1423" s="34"/>
      <c r="I1423" s="160"/>
      <c r="J1423" s="34"/>
      <c r="K1423" s="34"/>
      <c r="L1423" s="35"/>
      <c r="M1423" s="161"/>
      <c r="N1423" s="162"/>
      <c r="O1423" s="55"/>
      <c r="P1423" s="55"/>
      <c r="Q1423" s="55"/>
      <c r="R1423" s="55"/>
      <c r="S1423" s="55"/>
      <c r="T1423" s="56"/>
      <c r="U1423" s="34"/>
      <c r="V1423" s="34"/>
      <c r="W1423" s="34"/>
      <c r="X1423" s="34"/>
      <c r="Y1423" s="34"/>
      <c r="Z1423" s="34"/>
      <c r="AA1423" s="34"/>
      <c r="AB1423" s="34"/>
      <c r="AC1423" s="34"/>
      <c r="AD1423" s="34"/>
      <c r="AE1423" s="34"/>
      <c r="AT1423" s="19" t="s">
        <v>163</v>
      </c>
      <c r="AU1423" s="19" t="s">
        <v>80</v>
      </c>
    </row>
    <row r="1424" spans="2:51" s="13" customFormat="1" ht="10.2">
      <c r="B1424" s="163"/>
      <c r="D1424" s="164" t="s">
        <v>170</v>
      </c>
      <c r="E1424" s="165" t="s">
        <v>3</v>
      </c>
      <c r="F1424" s="166" t="s">
        <v>1576</v>
      </c>
      <c r="H1424" s="165" t="s">
        <v>3</v>
      </c>
      <c r="I1424" s="167"/>
      <c r="L1424" s="163"/>
      <c r="M1424" s="168"/>
      <c r="N1424" s="169"/>
      <c r="O1424" s="169"/>
      <c r="P1424" s="169"/>
      <c r="Q1424" s="169"/>
      <c r="R1424" s="169"/>
      <c r="S1424" s="169"/>
      <c r="T1424" s="170"/>
      <c r="AT1424" s="165" t="s">
        <v>170</v>
      </c>
      <c r="AU1424" s="165" t="s">
        <v>80</v>
      </c>
      <c r="AV1424" s="13" t="s">
        <v>15</v>
      </c>
      <c r="AW1424" s="13" t="s">
        <v>33</v>
      </c>
      <c r="AX1424" s="13" t="s">
        <v>72</v>
      </c>
      <c r="AY1424" s="165" t="s">
        <v>154</v>
      </c>
    </row>
    <row r="1425" spans="2:51" s="14" customFormat="1" ht="10.2">
      <c r="B1425" s="171"/>
      <c r="D1425" s="164" t="s">
        <v>170</v>
      </c>
      <c r="E1425" s="172" t="s">
        <v>3</v>
      </c>
      <c r="F1425" s="173" t="s">
        <v>1995</v>
      </c>
      <c r="H1425" s="174">
        <v>281.14</v>
      </c>
      <c r="I1425" s="175"/>
      <c r="L1425" s="171"/>
      <c r="M1425" s="176"/>
      <c r="N1425" s="177"/>
      <c r="O1425" s="177"/>
      <c r="P1425" s="177"/>
      <c r="Q1425" s="177"/>
      <c r="R1425" s="177"/>
      <c r="S1425" s="177"/>
      <c r="T1425" s="178"/>
      <c r="AT1425" s="172" t="s">
        <v>170</v>
      </c>
      <c r="AU1425" s="172" t="s">
        <v>80</v>
      </c>
      <c r="AV1425" s="14" t="s">
        <v>80</v>
      </c>
      <c r="AW1425" s="14" t="s">
        <v>33</v>
      </c>
      <c r="AX1425" s="14" t="s">
        <v>72</v>
      </c>
      <c r="AY1425" s="172" t="s">
        <v>154</v>
      </c>
    </row>
    <row r="1426" spans="2:51" s="13" customFormat="1" ht="10.2">
      <c r="B1426" s="163"/>
      <c r="D1426" s="164" t="s">
        <v>170</v>
      </c>
      <c r="E1426" s="165" t="s">
        <v>3</v>
      </c>
      <c r="F1426" s="166" t="s">
        <v>1571</v>
      </c>
      <c r="H1426" s="165" t="s">
        <v>3</v>
      </c>
      <c r="I1426" s="167"/>
      <c r="L1426" s="163"/>
      <c r="M1426" s="168"/>
      <c r="N1426" s="169"/>
      <c r="O1426" s="169"/>
      <c r="P1426" s="169"/>
      <c r="Q1426" s="169"/>
      <c r="R1426" s="169"/>
      <c r="S1426" s="169"/>
      <c r="T1426" s="170"/>
      <c r="AT1426" s="165" t="s">
        <v>170</v>
      </c>
      <c r="AU1426" s="165" t="s">
        <v>80</v>
      </c>
      <c r="AV1426" s="13" t="s">
        <v>15</v>
      </c>
      <c r="AW1426" s="13" t="s">
        <v>33</v>
      </c>
      <c r="AX1426" s="13" t="s">
        <v>72</v>
      </c>
      <c r="AY1426" s="165" t="s">
        <v>154</v>
      </c>
    </row>
    <row r="1427" spans="2:51" s="14" customFormat="1" ht="10.2">
      <c r="B1427" s="171"/>
      <c r="D1427" s="164" t="s">
        <v>170</v>
      </c>
      <c r="E1427" s="172" t="s">
        <v>3</v>
      </c>
      <c r="F1427" s="173" t="s">
        <v>1975</v>
      </c>
      <c r="H1427" s="174">
        <v>166.76</v>
      </c>
      <c r="I1427" s="175"/>
      <c r="L1427" s="171"/>
      <c r="M1427" s="176"/>
      <c r="N1427" s="177"/>
      <c r="O1427" s="177"/>
      <c r="P1427" s="177"/>
      <c r="Q1427" s="177"/>
      <c r="R1427" s="177"/>
      <c r="S1427" s="177"/>
      <c r="T1427" s="178"/>
      <c r="AT1427" s="172" t="s">
        <v>170</v>
      </c>
      <c r="AU1427" s="172" t="s">
        <v>80</v>
      </c>
      <c r="AV1427" s="14" t="s">
        <v>80</v>
      </c>
      <c r="AW1427" s="14" t="s">
        <v>33</v>
      </c>
      <c r="AX1427" s="14" t="s">
        <v>72</v>
      </c>
      <c r="AY1427" s="172" t="s">
        <v>154</v>
      </c>
    </row>
    <row r="1428" spans="2:51" s="14" customFormat="1" ht="10.2">
      <c r="B1428" s="171"/>
      <c r="D1428" s="164" t="s">
        <v>170</v>
      </c>
      <c r="E1428" s="172" t="s">
        <v>3</v>
      </c>
      <c r="F1428" s="173" t="s">
        <v>1976</v>
      </c>
      <c r="H1428" s="174">
        <v>103.1</v>
      </c>
      <c r="I1428" s="175"/>
      <c r="L1428" s="171"/>
      <c r="M1428" s="176"/>
      <c r="N1428" s="177"/>
      <c r="O1428" s="177"/>
      <c r="P1428" s="177"/>
      <c r="Q1428" s="177"/>
      <c r="R1428" s="177"/>
      <c r="S1428" s="177"/>
      <c r="T1428" s="178"/>
      <c r="AT1428" s="172" t="s">
        <v>170</v>
      </c>
      <c r="AU1428" s="172" t="s">
        <v>80</v>
      </c>
      <c r="AV1428" s="14" t="s">
        <v>80</v>
      </c>
      <c r="AW1428" s="14" t="s">
        <v>33</v>
      </c>
      <c r="AX1428" s="14" t="s">
        <v>72</v>
      </c>
      <c r="AY1428" s="172" t="s">
        <v>154</v>
      </c>
    </row>
    <row r="1429" spans="2:51" s="13" customFormat="1" ht="10.2">
      <c r="B1429" s="163"/>
      <c r="D1429" s="164" t="s">
        <v>170</v>
      </c>
      <c r="E1429" s="165" t="s">
        <v>3</v>
      </c>
      <c r="F1429" s="166" t="s">
        <v>1583</v>
      </c>
      <c r="H1429" s="165" t="s">
        <v>3</v>
      </c>
      <c r="I1429" s="167"/>
      <c r="L1429" s="163"/>
      <c r="M1429" s="168"/>
      <c r="N1429" s="169"/>
      <c r="O1429" s="169"/>
      <c r="P1429" s="169"/>
      <c r="Q1429" s="169"/>
      <c r="R1429" s="169"/>
      <c r="S1429" s="169"/>
      <c r="T1429" s="170"/>
      <c r="AT1429" s="165" t="s">
        <v>170</v>
      </c>
      <c r="AU1429" s="165" t="s">
        <v>80</v>
      </c>
      <c r="AV1429" s="13" t="s">
        <v>15</v>
      </c>
      <c r="AW1429" s="13" t="s">
        <v>33</v>
      </c>
      <c r="AX1429" s="13" t="s">
        <v>72</v>
      </c>
      <c r="AY1429" s="165" t="s">
        <v>154</v>
      </c>
    </row>
    <row r="1430" spans="2:51" s="14" customFormat="1" ht="10.2">
      <c r="B1430" s="171"/>
      <c r="D1430" s="164" t="s">
        <v>170</v>
      </c>
      <c r="E1430" s="172" t="s">
        <v>3</v>
      </c>
      <c r="F1430" s="173" t="s">
        <v>1977</v>
      </c>
      <c r="H1430" s="174">
        <v>137.1</v>
      </c>
      <c r="I1430" s="175"/>
      <c r="L1430" s="171"/>
      <c r="M1430" s="176"/>
      <c r="N1430" s="177"/>
      <c r="O1430" s="177"/>
      <c r="P1430" s="177"/>
      <c r="Q1430" s="177"/>
      <c r="R1430" s="177"/>
      <c r="S1430" s="177"/>
      <c r="T1430" s="178"/>
      <c r="AT1430" s="172" t="s">
        <v>170</v>
      </c>
      <c r="AU1430" s="172" t="s">
        <v>80</v>
      </c>
      <c r="AV1430" s="14" t="s">
        <v>80</v>
      </c>
      <c r="AW1430" s="14" t="s">
        <v>33</v>
      </c>
      <c r="AX1430" s="14" t="s">
        <v>72</v>
      </c>
      <c r="AY1430" s="172" t="s">
        <v>154</v>
      </c>
    </row>
    <row r="1431" spans="2:51" s="14" customFormat="1" ht="10.2">
      <c r="B1431" s="171"/>
      <c r="D1431" s="164" t="s">
        <v>170</v>
      </c>
      <c r="E1431" s="172" t="s">
        <v>3</v>
      </c>
      <c r="F1431" s="173" t="s">
        <v>1978</v>
      </c>
      <c r="H1431" s="174">
        <v>67.97</v>
      </c>
      <c r="I1431" s="175"/>
      <c r="L1431" s="171"/>
      <c r="M1431" s="176"/>
      <c r="N1431" s="177"/>
      <c r="O1431" s="177"/>
      <c r="P1431" s="177"/>
      <c r="Q1431" s="177"/>
      <c r="R1431" s="177"/>
      <c r="S1431" s="177"/>
      <c r="T1431" s="178"/>
      <c r="AT1431" s="172" t="s">
        <v>170</v>
      </c>
      <c r="AU1431" s="172" t="s">
        <v>80</v>
      </c>
      <c r="AV1431" s="14" t="s">
        <v>80</v>
      </c>
      <c r="AW1431" s="14" t="s">
        <v>33</v>
      </c>
      <c r="AX1431" s="14" t="s">
        <v>72</v>
      </c>
      <c r="AY1431" s="172" t="s">
        <v>154</v>
      </c>
    </row>
    <row r="1432" spans="2:51" s="15" customFormat="1" ht="10.2">
      <c r="B1432" s="179"/>
      <c r="D1432" s="164" t="s">
        <v>170</v>
      </c>
      <c r="E1432" s="180" t="s">
        <v>3</v>
      </c>
      <c r="F1432" s="181" t="s">
        <v>175</v>
      </c>
      <c r="H1432" s="182">
        <v>756.07</v>
      </c>
      <c r="I1432" s="183"/>
      <c r="L1432" s="179"/>
      <c r="M1432" s="184"/>
      <c r="N1432" s="185"/>
      <c r="O1432" s="185"/>
      <c r="P1432" s="185"/>
      <c r="Q1432" s="185"/>
      <c r="R1432" s="185"/>
      <c r="S1432" s="185"/>
      <c r="T1432" s="186"/>
      <c r="AT1432" s="180" t="s">
        <v>170</v>
      </c>
      <c r="AU1432" s="180" t="s">
        <v>80</v>
      </c>
      <c r="AV1432" s="15" t="s">
        <v>93</v>
      </c>
      <c r="AW1432" s="15" t="s">
        <v>33</v>
      </c>
      <c r="AX1432" s="15" t="s">
        <v>15</v>
      </c>
      <c r="AY1432" s="180" t="s">
        <v>154</v>
      </c>
    </row>
    <row r="1433" spans="1:65" s="2" customFormat="1" ht="33" customHeight="1">
      <c r="A1433" s="34"/>
      <c r="B1433" s="144"/>
      <c r="C1433" s="192" t="s">
        <v>1996</v>
      </c>
      <c r="D1433" s="192" t="s">
        <v>402</v>
      </c>
      <c r="E1433" s="193" t="s">
        <v>1997</v>
      </c>
      <c r="F1433" s="194" t="s">
        <v>1998</v>
      </c>
      <c r="G1433" s="195" t="s">
        <v>160</v>
      </c>
      <c r="H1433" s="196">
        <v>771.191</v>
      </c>
      <c r="I1433" s="197"/>
      <c r="J1433" s="198">
        <f>ROUND(I1433*H1433,2)</f>
        <v>0</v>
      </c>
      <c r="K1433" s="194" t="s">
        <v>161</v>
      </c>
      <c r="L1433" s="199"/>
      <c r="M1433" s="200" t="s">
        <v>3</v>
      </c>
      <c r="N1433" s="201" t="s">
        <v>43</v>
      </c>
      <c r="O1433" s="55"/>
      <c r="P1433" s="154">
        <f>O1433*H1433</f>
        <v>0</v>
      </c>
      <c r="Q1433" s="154">
        <v>0.00592</v>
      </c>
      <c r="R1433" s="154">
        <f>Q1433*H1433</f>
        <v>4.56545072</v>
      </c>
      <c r="S1433" s="154">
        <v>0</v>
      </c>
      <c r="T1433" s="155">
        <f>S1433*H1433</f>
        <v>0</v>
      </c>
      <c r="U1433" s="34"/>
      <c r="V1433" s="34"/>
      <c r="W1433" s="34"/>
      <c r="X1433" s="34"/>
      <c r="Y1433" s="34"/>
      <c r="Z1433" s="34"/>
      <c r="AA1433" s="34"/>
      <c r="AB1433" s="34"/>
      <c r="AC1433" s="34"/>
      <c r="AD1433" s="34"/>
      <c r="AE1433" s="34"/>
      <c r="AR1433" s="156" t="s">
        <v>521</v>
      </c>
      <c r="AT1433" s="156" t="s">
        <v>402</v>
      </c>
      <c r="AU1433" s="156" t="s">
        <v>80</v>
      </c>
      <c r="AY1433" s="19" t="s">
        <v>154</v>
      </c>
      <c r="BE1433" s="157">
        <f>IF(N1433="základní",J1433,0)</f>
        <v>0</v>
      </c>
      <c r="BF1433" s="157">
        <f>IF(N1433="snížená",J1433,0)</f>
        <v>0</v>
      </c>
      <c r="BG1433" s="157">
        <f>IF(N1433="zákl. přenesená",J1433,0)</f>
        <v>0</v>
      </c>
      <c r="BH1433" s="157">
        <f>IF(N1433="sníž. přenesená",J1433,0)</f>
        <v>0</v>
      </c>
      <c r="BI1433" s="157">
        <f>IF(N1433="nulová",J1433,0)</f>
        <v>0</v>
      </c>
      <c r="BJ1433" s="19" t="s">
        <v>15</v>
      </c>
      <c r="BK1433" s="157">
        <f>ROUND(I1433*H1433,2)</f>
        <v>0</v>
      </c>
      <c r="BL1433" s="19" t="s">
        <v>180</v>
      </c>
      <c r="BM1433" s="156" t="s">
        <v>1999</v>
      </c>
    </row>
    <row r="1434" spans="2:51" s="14" customFormat="1" ht="10.2">
      <c r="B1434" s="171"/>
      <c r="D1434" s="164" t="s">
        <v>170</v>
      </c>
      <c r="F1434" s="173" t="s">
        <v>2000</v>
      </c>
      <c r="H1434" s="174">
        <v>771.191</v>
      </c>
      <c r="I1434" s="175"/>
      <c r="L1434" s="171"/>
      <c r="M1434" s="176"/>
      <c r="N1434" s="177"/>
      <c r="O1434" s="177"/>
      <c r="P1434" s="177"/>
      <c r="Q1434" s="177"/>
      <c r="R1434" s="177"/>
      <c r="S1434" s="177"/>
      <c r="T1434" s="178"/>
      <c r="AT1434" s="172" t="s">
        <v>170</v>
      </c>
      <c r="AU1434" s="172" t="s">
        <v>80</v>
      </c>
      <c r="AV1434" s="14" t="s">
        <v>80</v>
      </c>
      <c r="AW1434" s="14" t="s">
        <v>4</v>
      </c>
      <c r="AX1434" s="14" t="s">
        <v>15</v>
      </c>
      <c r="AY1434" s="172" t="s">
        <v>154</v>
      </c>
    </row>
    <row r="1435" spans="1:65" s="2" customFormat="1" ht="37.8" customHeight="1">
      <c r="A1435" s="34"/>
      <c r="B1435" s="144"/>
      <c r="C1435" s="145" t="s">
        <v>2001</v>
      </c>
      <c r="D1435" s="145" t="s">
        <v>157</v>
      </c>
      <c r="E1435" s="146" t="s">
        <v>1971</v>
      </c>
      <c r="F1435" s="147" t="s">
        <v>1972</v>
      </c>
      <c r="G1435" s="148" t="s">
        <v>160</v>
      </c>
      <c r="H1435" s="149">
        <v>53.69</v>
      </c>
      <c r="I1435" s="150"/>
      <c r="J1435" s="151">
        <f>ROUND(I1435*H1435,2)</f>
        <v>0</v>
      </c>
      <c r="K1435" s="147" t="s">
        <v>161</v>
      </c>
      <c r="L1435" s="35"/>
      <c r="M1435" s="152" t="s">
        <v>3</v>
      </c>
      <c r="N1435" s="153" t="s">
        <v>43</v>
      </c>
      <c r="O1435" s="55"/>
      <c r="P1435" s="154">
        <f>O1435*H1435</f>
        <v>0</v>
      </c>
      <c r="Q1435" s="154">
        <v>0</v>
      </c>
      <c r="R1435" s="154">
        <f>Q1435*H1435</f>
        <v>0</v>
      </c>
      <c r="S1435" s="154">
        <v>0</v>
      </c>
      <c r="T1435" s="155">
        <f>S1435*H1435</f>
        <v>0</v>
      </c>
      <c r="U1435" s="34"/>
      <c r="V1435" s="34"/>
      <c r="W1435" s="34"/>
      <c r="X1435" s="34"/>
      <c r="Y1435" s="34"/>
      <c r="Z1435" s="34"/>
      <c r="AA1435" s="34"/>
      <c r="AB1435" s="34"/>
      <c r="AC1435" s="34"/>
      <c r="AD1435" s="34"/>
      <c r="AE1435" s="34"/>
      <c r="AR1435" s="156" t="s">
        <v>180</v>
      </c>
      <c r="AT1435" s="156" t="s">
        <v>157</v>
      </c>
      <c r="AU1435" s="156" t="s">
        <v>80</v>
      </c>
      <c r="AY1435" s="19" t="s">
        <v>154</v>
      </c>
      <c r="BE1435" s="157">
        <f>IF(N1435="základní",J1435,0)</f>
        <v>0</v>
      </c>
      <c r="BF1435" s="157">
        <f>IF(N1435="snížená",J1435,0)</f>
        <v>0</v>
      </c>
      <c r="BG1435" s="157">
        <f>IF(N1435="zákl. přenesená",J1435,0)</f>
        <v>0</v>
      </c>
      <c r="BH1435" s="157">
        <f>IF(N1435="sníž. přenesená",J1435,0)</f>
        <v>0</v>
      </c>
      <c r="BI1435" s="157">
        <f>IF(N1435="nulová",J1435,0)</f>
        <v>0</v>
      </c>
      <c r="BJ1435" s="19" t="s">
        <v>15</v>
      </c>
      <c r="BK1435" s="157">
        <f>ROUND(I1435*H1435,2)</f>
        <v>0</v>
      </c>
      <c r="BL1435" s="19" t="s">
        <v>180</v>
      </c>
      <c r="BM1435" s="156" t="s">
        <v>2002</v>
      </c>
    </row>
    <row r="1436" spans="1:47" s="2" customFormat="1" ht="10.2">
      <c r="A1436" s="34"/>
      <c r="B1436" s="35"/>
      <c r="C1436" s="34"/>
      <c r="D1436" s="158" t="s">
        <v>163</v>
      </c>
      <c r="E1436" s="34"/>
      <c r="F1436" s="159" t="s">
        <v>1974</v>
      </c>
      <c r="G1436" s="34"/>
      <c r="H1436" s="34"/>
      <c r="I1436" s="160"/>
      <c r="J1436" s="34"/>
      <c r="K1436" s="34"/>
      <c r="L1436" s="35"/>
      <c r="M1436" s="161"/>
      <c r="N1436" s="162"/>
      <c r="O1436" s="55"/>
      <c r="P1436" s="55"/>
      <c r="Q1436" s="55"/>
      <c r="R1436" s="55"/>
      <c r="S1436" s="55"/>
      <c r="T1436" s="56"/>
      <c r="U1436" s="34"/>
      <c r="V1436" s="34"/>
      <c r="W1436" s="34"/>
      <c r="X1436" s="34"/>
      <c r="Y1436" s="34"/>
      <c r="Z1436" s="34"/>
      <c r="AA1436" s="34"/>
      <c r="AB1436" s="34"/>
      <c r="AC1436" s="34"/>
      <c r="AD1436" s="34"/>
      <c r="AE1436" s="34"/>
      <c r="AT1436" s="19" t="s">
        <v>163</v>
      </c>
      <c r="AU1436" s="19" t="s">
        <v>80</v>
      </c>
    </row>
    <row r="1437" spans="2:51" s="13" customFormat="1" ht="10.2">
      <c r="B1437" s="163"/>
      <c r="D1437" s="164" t="s">
        <v>170</v>
      </c>
      <c r="E1437" s="165" t="s">
        <v>3</v>
      </c>
      <c r="F1437" s="166" t="s">
        <v>1574</v>
      </c>
      <c r="H1437" s="165" t="s">
        <v>3</v>
      </c>
      <c r="I1437" s="167"/>
      <c r="L1437" s="163"/>
      <c r="M1437" s="168"/>
      <c r="N1437" s="169"/>
      <c r="O1437" s="169"/>
      <c r="P1437" s="169"/>
      <c r="Q1437" s="169"/>
      <c r="R1437" s="169"/>
      <c r="S1437" s="169"/>
      <c r="T1437" s="170"/>
      <c r="AT1437" s="165" t="s">
        <v>170</v>
      </c>
      <c r="AU1437" s="165" t="s">
        <v>80</v>
      </c>
      <c r="AV1437" s="13" t="s">
        <v>15</v>
      </c>
      <c r="AW1437" s="13" t="s">
        <v>33</v>
      </c>
      <c r="AX1437" s="13" t="s">
        <v>72</v>
      </c>
      <c r="AY1437" s="165" t="s">
        <v>154</v>
      </c>
    </row>
    <row r="1438" spans="2:51" s="14" customFormat="1" ht="10.2">
      <c r="B1438" s="171"/>
      <c r="D1438" s="164" t="s">
        <v>170</v>
      </c>
      <c r="E1438" s="172" t="s">
        <v>3</v>
      </c>
      <c r="F1438" s="173" t="s">
        <v>2003</v>
      </c>
      <c r="H1438" s="174">
        <v>41.58</v>
      </c>
      <c r="I1438" s="175"/>
      <c r="L1438" s="171"/>
      <c r="M1438" s="176"/>
      <c r="N1438" s="177"/>
      <c r="O1438" s="177"/>
      <c r="P1438" s="177"/>
      <c r="Q1438" s="177"/>
      <c r="R1438" s="177"/>
      <c r="S1438" s="177"/>
      <c r="T1438" s="178"/>
      <c r="AT1438" s="172" t="s">
        <v>170</v>
      </c>
      <c r="AU1438" s="172" t="s">
        <v>80</v>
      </c>
      <c r="AV1438" s="14" t="s">
        <v>80</v>
      </c>
      <c r="AW1438" s="14" t="s">
        <v>33</v>
      </c>
      <c r="AX1438" s="14" t="s">
        <v>72</v>
      </c>
      <c r="AY1438" s="172" t="s">
        <v>154</v>
      </c>
    </row>
    <row r="1439" spans="2:51" s="13" customFormat="1" ht="10.2">
      <c r="B1439" s="163"/>
      <c r="D1439" s="164" t="s">
        <v>170</v>
      </c>
      <c r="E1439" s="165" t="s">
        <v>3</v>
      </c>
      <c r="F1439" s="166" t="s">
        <v>1586</v>
      </c>
      <c r="H1439" s="165" t="s">
        <v>3</v>
      </c>
      <c r="I1439" s="167"/>
      <c r="L1439" s="163"/>
      <c r="M1439" s="168"/>
      <c r="N1439" s="169"/>
      <c r="O1439" s="169"/>
      <c r="P1439" s="169"/>
      <c r="Q1439" s="169"/>
      <c r="R1439" s="169"/>
      <c r="S1439" s="169"/>
      <c r="T1439" s="170"/>
      <c r="AT1439" s="165" t="s">
        <v>170</v>
      </c>
      <c r="AU1439" s="165" t="s">
        <v>80</v>
      </c>
      <c r="AV1439" s="13" t="s">
        <v>15</v>
      </c>
      <c r="AW1439" s="13" t="s">
        <v>33</v>
      </c>
      <c r="AX1439" s="13" t="s">
        <v>72</v>
      </c>
      <c r="AY1439" s="165" t="s">
        <v>154</v>
      </c>
    </row>
    <row r="1440" spans="2:51" s="14" customFormat="1" ht="10.2">
      <c r="B1440" s="171"/>
      <c r="D1440" s="164" t="s">
        <v>170</v>
      </c>
      <c r="E1440" s="172" t="s">
        <v>3</v>
      </c>
      <c r="F1440" s="173" t="s">
        <v>2004</v>
      </c>
      <c r="H1440" s="174">
        <v>12.11</v>
      </c>
      <c r="I1440" s="175"/>
      <c r="L1440" s="171"/>
      <c r="M1440" s="176"/>
      <c r="N1440" s="177"/>
      <c r="O1440" s="177"/>
      <c r="P1440" s="177"/>
      <c r="Q1440" s="177"/>
      <c r="R1440" s="177"/>
      <c r="S1440" s="177"/>
      <c r="T1440" s="178"/>
      <c r="AT1440" s="172" t="s">
        <v>170</v>
      </c>
      <c r="AU1440" s="172" t="s">
        <v>80</v>
      </c>
      <c r="AV1440" s="14" t="s">
        <v>80</v>
      </c>
      <c r="AW1440" s="14" t="s">
        <v>33</v>
      </c>
      <c r="AX1440" s="14" t="s">
        <v>72</v>
      </c>
      <c r="AY1440" s="172" t="s">
        <v>154</v>
      </c>
    </row>
    <row r="1441" spans="2:51" s="15" customFormat="1" ht="10.2">
      <c r="B1441" s="179"/>
      <c r="D1441" s="164" t="s">
        <v>170</v>
      </c>
      <c r="E1441" s="180" t="s">
        <v>3</v>
      </c>
      <c r="F1441" s="181" t="s">
        <v>175</v>
      </c>
      <c r="H1441" s="182">
        <v>53.69</v>
      </c>
      <c r="I1441" s="183"/>
      <c r="L1441" s="179"/>
      <c r="M1441" s="184"/>
      <c r="N1441" s="185"/>
      <c r="O1441" s="185"/>
      <c r="P1441" s="185"/>
      <c r="Q1441" s="185"/>
      <c r="R1441" s="185"/>
      <c r="S1441" s="185"/>
      <c r="T1441" s="186"/>
      <c r="AT1441" s="180" t="s">
        <v>170</v>
      </c>
      <c r="AU1441" s="180" t="s">
        <v>80</v>
      </c>
      <c r="AV1441" s="15" t="s">
        <v>93</v>
      </c>
      <c r="AW1441" s="15" t="s">
        <v>33</v>
      </c>
      <c r="AX1441" s="15" t="s">
        <v>15</v>
      </c>
      <c r="AY1441" s="180" t="s">
        <v>154</v>
      </c>
    </row>
    <row r="1442" spans="1:65" s="2" customFormat="1" ht="33" customHeight="1">
      <c r="A1442" s="34"/>
      <c r="B1442" s="144"/>
      <c r="C1442" s="192" t="s">
        <v>2005</v>
      </c>
      <c r="D1442" s="192" t="s">
        <v>402</v>
      </c>
      <c r="E1442" s="193" t="s">
        <v>2006</v>
      </c>
      <c r="F1442" s="194" t="s">
        <v>2007</v>
      </c>
      <c r="G1442" s="195" t="s">
        <v>160</v>
      </c>
      <c r="H1442" s="196">
        <v>54.764</v>
      </c>
      <c r="I1442" s="197"/>
      <c r="J1442" s="198">
        <f>ROUND(I1442*H1442,2)</f>
        <v>0</v>
      </c>
      <c r="K1442" s="194" t="s">
        <v>161</v>
      </c>
      <c r="L1442" s="199"/>
      <c r="M1442" s="200" t="s">
        <v>3</v>
      </c>
      <c r="N1442" s="201" t="s">
        <v>43</v>
      </c>
      <c r="O1442" s="55"/>
      <c r="P1442" s="154">
        <f>O1442*H1442</f>
        <v>0</v>
      </c>
      <c r="Q1442" s="154">
        <v>0.00296</v>
      </c>
      <c r="R1442" s="154">
        <f>Q1442*H1442</f>
        <v>0.16210144</v>
      </c>
      <c r="S1442" s="154">
        <v>0</v>
      </c>
      <c r="T1442" s="155">
        <f>S1442*H1442</f>
        <v>0</v>
      </c>
      <c r="U1442" s="34"/>
      <c r="V1442" s="34"/>
      <c r="W1442" s="34"/>
      <c r="X1442" s="34"/>
      <c r="Y1442" s="34"/>
      <c r="Z1442" s="34"/>
      <c r="AA1442" s="34"/>
      <c r="AB1442" s="34"/>
      <c r="AC1442" s="34"/>
      <c r="AD1442" s="34"/>
      <c r="AE1442" s="34"/>
      <c r="AR1442" s="156" t="s">
        <v>521</v>
      </c>
      <c r="AT1442" s="156" t="s">
        <v>402</v>
      </c>
      <c r="AU1442" s="156" t="s">
        <v>80</v>
      </c>
      <c r="AY1442" s="19" t="s">
        <v>154</v>
      </c>
      <c r="BE1442" s="157">
        <f>IF(N1442="základní",J1442,0)</f>
        <v>0</v>
      </c>
      <c r="BF1442" s="157">
        <f>IF(N1442="snížená",J1442,0)</f>
        <v>0</v>
      </c>
      <c r="BG1442" s="157">
        <f>IF(N1442="zákl. přenesená",J1442,0)</f>
        <v>0</v>
      </c>
      <c r="BH1442" s="157">
        <f>IF(N1442="sníž. přenesená",J1442,0)</f>
        <v>0</v>
      </c>
      <c r="BI1442" s="157">
        <f>IF(N1442="nulová",J1442,0)</f>
        <v>0</v>
      </c>
      <c r="BJ1442" s="19" t="s">
        <v>15</v>
      </c>
      <c r="BK1442" s="157">
        <f>ROUND(I1442*H1442,2)</f>
        <v>0</v>
      </c>
      <c r="BL1442" s="19" t="s">
        <v>180</v>
      </c>
      <c r="BM1442" s="156" t="s">
        <v>2008</v>
      </c>
    </row>
    <row r="1443" spans="2:51" s="14" customFormat="1" ht="10.2">
      <c r="B1443" s="171"/>
      <c r="D1443" s="164" t="s">
        <v>170</v>
      </c>
      <c r="F1443" s="173" t="s">
        <v>2009</v>
      </c>
      <c r="H1443" s="174">
        <v>54.764</v>
      </c>
      <c r="I1443" s="175"/>
      <c r="L1443" s="171"/>
      <c r="M1443" s="176"/>
      <c r="N1443" s="177"/>
      <c r="O1443" s="177"/>
      <c r="P1443" s="177"/>
      <c r="Q1443" s="177"/>
      <c r="R1443" s="177"/>
      <c r="S1443" s="177"/>
      <c r="T1443" s="178"/>
      <c r="AT1443" s="172" t="s">
        <v>170</v>
      </c>
      <c r="AU1443" s="172" t="s">
        <v>80</v>
      </c>
      <c r="AV1443" s="14" t="s">
        <v>80</v>
      </c>
      <c r="AW1443" s="14" t="s">
        <v>4</v>
      </c>
      <c r="AX1443" s="14" t="s">
        <v>15</v>
      </c>
      <c r="AY1443" s="172" t="s">
        <v>154</v>
      </c>
    </row>
    <row r="1444" spans="1:65" s="2" customFormat="1" ht="37.8" customHeight="1">
      <c r="A1444" s="34"/>
      <c r="B1444" s="144"/>
      <c r="C1444" s="145" t="s">
        <v>2010</v>
      </c>
      <c r="D1444" s="145" t="s">
        <v>157</v>
      </c>
      <c r="E1444" s="146" t="s">
        <v>1971</v>
      </c>
      <c r="F1444" s="147" t="s">
        <v>1972</v>
      </c>
      <c r="G1444" s="148" t="s">
        <v>160</v>
      </c>
      <c r="H1444" s="149">
        <v>43.08</v>
      </c>
      <c r="I1444" s="150"/>
      <c r="J1444" s="151">
        <f>ROUND(I1444*H1444,2)</f>
        <v>0</v>
      </c>
      <c r="K1444" s="147" t="s">
        <v>161</v>
      </c>
      <c r="L1444" s="35"/>
      <c r="M1444" s="152" t="s">
        <v>3</v>
      </c>
      <c r="N1444" s="153" t="s">
        <v>43</v>
      </c>
      <c r="O1444" s="55"/>
      <c r="P1444" s="154">
        <f>O1444*H1444</f>
        <v>0</v>
      </c>
      <c r="Q1444" s="154">
        <v>0</v>
      </c>
      <c r="R1444" s="154">
        <f>Q1444*H1444</f>
        <v>0</v>
      </c>
      <c r="S1444" s="154">
        <v>0</v>
      </c>
      <c r="T1444" s="155">
        <f>S1444*H1444</f>
        <v>0</v>
      </c>
      <c r="U1444" s="34"/>
      <c r="V1444" s="34"/>
      <c r="W1444" s="34"/>
      <c r="X1444" s="34"/>
      <c r="Y1444" s="34"/>
      <c r="Z1444" s="34"/>
      <c r="AA1444" s="34"/>
      <c r="AB1444" s="34"/>
      <c r="AC1444" s="34"/>
      <c r="AD1444" s="34"/>
      <c r="AE1444" s="34"/>
      <c r="AR1444" s="156" t="s">
        <v>180</v>
      </c>
      <c r="AT1444" s="156" t="s">
        <v>157</v>
      </c>
      <c r="AU1444" s="156" t="s">
        <v>80</v>
      </c>
      <c r="AY1444" s="19" t="s">
        <v>154</v>
      </c>
      <c r="BE1444" s="157">
        <f>IF(N1444="základní",J1444,0)</f>
        <v>0</v>
      </c>
      <c r="BF1444" s="157">
        <f>IF(N1444="snížená",J1444,0)</f>
        <v>0</v>
      </c>
      <c r="BG1444" s="157">
        <f>IF(N1444="zákl. přenesená",J1444,0)</f>
        <v>0</v>
      </c>
      <c r="BH1444" s="157">
        <f>IF(N1444="sníž. přenesená",J1444,0)</f>
        <v>0</v>
      </c>
      <c r="BI1444" s="157">
        <f>IF(N1444="nulová",J1444,0)</f>
        <v>0</v>
      </c>
      <c r="BJ1444" s="19" t="s">
        <v>15</v>
      </c>
      <c r="BK1444" s="157">
        <f>ROUND(I1444*H1444,2)</f>
        <v>0</v>
      </c>
      <c r="BL1444" s="19" t="s">
        <v>180</v>
      </c>
      <c r="BM1444" s="156" t="s">
        <v>2011</v>
      </c>
    </row>
    <row r="1445" spans="1:47" s="2" customFormat="1" ht="10.2">
      <c r="A1445" s="34"/>
      <c r="B1445" s="35"/>
      <c r="C1445" s="34"/>
      <c r="D1445" s="158" t="s">
        <v>163</v>
      </c>
      <c r="E1445" s="34"/>
      <c r="F1445" s="159" t="s">
        <v>1974</v>
      </c>
      <c r="G1445" s="34"/>
      <c r="H1445" s="34"/>
      <c r="I1445" s="160"/>
      <c r="J1445" s="34"/>
      <c r="K1445" s="34"/>
      <c r="L1445" s="35"/>
      <c r="M1445" s="161"/>
      <c r="N1445" s="162"/>
      <c r="O1445" s="55"/>
      <c r="P1445" s="55"/>
      <c r="Q1445" s="55"/>
      <c r="R1445" s="55"/>
      <c r="S1445" s="55"/>
      <c r="T1445" s="56"/>
      <c r="U1445" s="34"/>
      <c r="V1445" s="34"/>
      <c r="W1445" s="34"/>
      <c r="X1445" s="34"/>
      <c r="Y1445" s="34"/>
      <c r="Z1445" s="34"/>
      <c r="AA1445" s="34"/>
      <c r="AB1445" s="34"/>
      <c r="AC1445" s="34"/>
      <c r="AD1445" s="34"/>
      <c r="AE1445" s="34"/>
      <c r="AT1445" s="19" t="s">
        <v>163</v>
      </c>
      <c r="AU1445" s="19" t="s">
        <v>80</v>
      </c>
    </row>
    <row r="1446" spans="2:51" s="13" customFormat="1" ht="10.2">
      <c r="B1446" s="163"/>
      <c r="D1446" s="164" t="s">
        <v>170</v>
      </c>
      <c r="E1446" s="165" t="s">
        <v>3</v>
      </c>
      <c r="F1446" s="166" t="s">
        <v>1588</v>
      </c>
      <c r="H1446" s="165" t="s">
        <v>3</v>
      </c>
      <c r="I1446" s="167"/>
      <c r="L1446" s="163"/>
      <c r="M1446" s="168"/>
      <c r="N1446" s="169"/>
      <c r="O1446" s="169"/>
      <c r="P1446" s="169"/>
      <c r="Q1446" s="169"/>
      <c r="R1446" s="169"/>
      <c r="S1446" s="169"/>
      <c r="T1446" s="170"/>
      <c r="AT1446" s="165" t="s">
        <v>170</v>
      </c>
      <c r="AU1446" s="165" t="s">
        <v>80</v>
      </c>
      <c r="AV1446" s="13" t="s">
        <v>15</v>
      </c>
      <c r="AW1446" s="13" t="s">
        <v>33</v>
      </c>
      <c r="AX1446" s="13" t="s">
        <v>72</v>
      </c>
      <c r="AY1446" s="165" t="s">
        <v>154</v>
      </c>
    </row>
    <row r="1447" spans="2:51" s="14" customFormat="1" ht="10.2">
      <c r="B1447" s="171"/>
      <c r="D1447" s="164" t="s">
        <v>170</v>
      </c>
      <c r="E1447" s="172" t="s">
        <v>3</v>
      </c>
      <c r="F1447" s="173" t="s">
        <v>1986</v>
      </c>
      <c r="H1447" s="174">
        <v>32.2</v>
      </c>
      <c r="I1447" s="175"/>
      <c r="L1447" s="171"/>
      <c r="M1447" s="176"/>
      <c r="N1447" s="177"/>
      <c r="O1447" s="177"/>
      <c r="P1447" s="177"/>
      <c r="Q1447" s="177"/>
      <c r="R1447" s="177"/>
      <c r="S1447" s="177"/>
      <c r="T1447" s="178"/>
      <c r="AT1447" s="172" t="s">
        <v>170</v>
      </c>
      <c r="AU1447" s="172" t="s">
        <v>80</v>
      </c>
      <c r="AV1447" s="14" t="s">
        <v>80</v>
      </c>
      <c r="AW1447" s="14" t="s">
        <v>33</v>
      </c>
      <c r="AX1447" s="14" t="s">
        <v>72</v>
      </c>
      <c r="AY1447" s="172" t="s">
        <v>154</v>
      </c>
    </row>
    <row r="1448" spans="2:51" s="14" customFormat="1" ht="10.2">
      <c r="B1448" s="171"/>
      <c r="D1448" s="164" t="s">
        <v>170</v>
      </c>
      <c r="E1448" s="172" t="s">
        <v>3</v>
      </c>
      <c r="F1448" s="173" t="s">
        <v>1987</v>
      </c>
      <c r="H1448" s="174">
        <v>10.88</v>
      </c>
      <c r="I1448" s="175"/>
      <c r="L1448" s="171"/>
      <c r="M1448" s="176"/>
      <c r="N1448" s="177"/>
      <c r="O1448" s="177"/>
      <c r="P1448" s="177"/>
      <c r="Q1448" s="177"/>
      <c r="R1448" s="177"/>
      <c r="S1448" s="177"/>
      <c r="T1448" s="178"/>
      <c r="AT1448" s="172" t="s">
        <v>170</v>
      </c>
      <c r="AU1448" s="172" t="s">
        <v>80</v>
      </c>
      <c r="AV1448" s="14" t="s">
        <v>80</v>
      </c>
      <c r="AW1448" s="14" t="s">
        <v>33</v>
      </c>
      <c r="AX1448" s="14" t="s">
        <v>72</v>
      </c>
      <c r="AY1448" s="172" t="s">
        <v>154</v>
      </c>
    </row>
    <row r="1449" spans="2:51" s="15" customFormat="1" ht="10.2">
      <c r="B1449" s="179"/>
      <c r="D1449" s="164" t="s">
        <v>170</v>
      </c>
      <c r="E1449" s="180" t="s">
        <v>3</v>
      </c>
      <c r="F1449" s="181" t="s">
        <v>175</v>
      </c>
      <c r="H1449" s="182">
        <v>43.08</v>
      </c>
      <c r="I1449" s="183"/>
      <c r="L1449" s="179"/>
      <c r="M1449" s="184"/>
      <c r="N1449" s="185"/>
      <c r="O1449" s="185"/>
      <c r="P1449" s="185"/>
      <c r="Q1449" s="185"/>
      <c r="R1449" s="185"/>
      <c r="S1449" s="185"/>
      <c r="T1449" s="186"/>
      <c r="AT1449" s="180" t="s">
        <v>170</v>
      </c>
      <c r="AU1449" s="180" t="s">
        <v>80</v>
      </c>
      <c r="AV1449" s="15" t="s">
        <v>93</v>
      </c>
      <c r="AW1449" s="15" t="s">
        <v>33</v>
      </c>
      <c r="AX1449" s="15" t="s">
        <v>15</v>
      </c>
      <c r="AY1449" s="180" t="s">
        <v>154</v>
      </c>
    </row>
    <row r="1450" spans="1:65" s="2" customFormat="1" ht="33" customHeight="1">
      <c r="A1450" s="34"/>
      <c r="B1450" s="144"/>
      <c r="C1450" s="192" t="s">
        <v>2012</v>
      </c>
      <c r="D1450" s="192" t="s">
        <v>402</v>
      </c>
      <c r="E1450" s="193" t="s">
        <v>2013</v>
      </c>
      <c r="F1450" s="194" t="s">
        <v>2014</v>
      </c>
      <c r="G1450" s="195" t="s">
        <v>160</v>
      </c>
      <c r="H1450" s="196">
        <v>43.942</v>
      </c>
      <c r="I1450" s="197"/>
      <c r="J1450" s="198">
        <f>ROUND(I1450*H1450,2)</f>
        <v>0</v>
      </c>
      <c r="K1450" s="194" t="s">
        <v>161</v>
      </c>
      <c r="L1450" s="199"/>
      <c r="M1450" s="200" t="s">
        <v>3</v>
      </c>
      <c r="N1450" s="201" t="s">
        <v>43</v>
      </c>
      <c r="O1450" s="55"/>
      <c r="P1450" s="154">
        <f>O1450*H1450</f>
        <v>0</v>
      </c>
      <c r="Q1450" s="154">
        <v>0.0037</v>
      </c>
      <c r="R1450" s="154">
        <f>Q1450*H1450</f>
        <v>0.16258540000000002</v>
      </c>
      <c r="S1450" s="154">
        <v>0</v>
      </c>
      <c r="T1450" s="155">
        <f>S1450*H1450</f>
        <v>0</v>
      </c>
      <c r="U1450" s="34"/>
      <c r="V1450" s="34"/>
      <c r="W1450" s="34"/>
      <c r="X1450" s="34"/>
      <c r="Y1450" s="34"/>
      <c r="Z1450" s="34"/>
      <c r="AA1450" s="34"/>
      <c r="AB1450" s="34"/>
      <c r="AC1450" s="34"/>
      <c r="AD1450" s="34"/>
      <c r="AE1450" s="34"/>
      <c r="AR1450" s="156" t="s">
        <v>521</v>
      </c>
      <c r="AT1450" s="156" t="s">
        <v>402</v>
      </c>
      <c r="AU1450" s="156" t="s">
        <v>80</v>
      </c>
      <c r="AY1450" s="19" t="s">
        <v>154</v>
      </c>
      <c r="BE1450" s="157">
        <f>IF(N1450="základní",J1450,0)</f>
        <v>0</v>
      </c>
      <c r="BF1450" s="157">
        <f>IF(N1450="snížená",J1450,0)</f>
        <v>0</v>
      </c>
      <c r="BG1450" s="157">
        <f>IF(N1450="zákl. přenesená",J1450,0)</f>
        <v>0</v>
      </c>
      <c r="BH1450" s="157">
        <f>IF(N1450="sníž. přenesená",J1450,0)</f>
        <v>0</v>
      </c>
      <c r="BI1450" s="157">
        <f>IF(N1450="nulová",J1450,0)</f>
        <v>0</v>
      </c>
      <c r="BJ1450" s="19" t="s">
        <v>15</v>
      </c>
      <c r="BK1450" s="157">
        <f>ROUND(I1450*H1450,2)</f>
        <v>0</v>
      </c>
      <c r="BL1450" s="19" t="s">
        <v>180</v>
      </c>
      <c r="BM1450" s="156" t="s">
        <v>2015</v>
      </c>
    </row>
    <row r="1451" spans="2:51" s="14" customFormat="1" ht="10.2">
      <c r="B1451" s="171"/>
      <c r="D1451" s="164" t="s">
        <v>170</v>
      </c>
      <c r="F1451" s="173" t="s">
        <v>1992</v>
      </c>
      <c r="H1451" s="174">
        <v>43.942</v>
      </c>
      <c r="I1451" s="175"/>
      <c r="L1451" s="171"/>
      <c r="M1451" s="176"/>
      <c r="N1451" s="177"/>
      <c r="O1451" s="177"/>
      <c r="P1451" s="177"/>
      <c r="Q1451" s="177"/>
      <c r="R1451" s="177"/>
      <c r="S1451" s="177"/>
      <c r="T1451" s="178"/>
      <c r="AT1451" s="172" t="s">
        <v>170</v>
      </c>
      <c r="AU1451" s="172" t="s">
        <v>80</v>
      </c>
      <c r="AV1451" s="14" t="s">
        <v>80</v>
      </c>
      <c r="AW1451" s="14" t="s">
        <v>4</v>
      </c>
      <c r="AX1451" s="14" t="s">
        <v>15</v>
      </c>
      <c r="AY1451" s="172" t="s">
        <v>154</v>
      </c>
    </row>
    <row r="1452" spans="1:65" s="2" customFormat="1" ht="44.25" customHeight="1">
      <c r="A1452" s="34"/>
      <c r="B1452" s="144"/>
      <c r="C1452" s="145" t="s">
        <v>2016</v>
      </c>
      <c r="D1452" s="145" t="s">
        <v>157</v>
      </c>
      <c r="E1452" s="146" t="s">
        <v>2017</v>
      </c>
      <c r="F1452" s="147" t="s">
        <v>2018</v>
      </c>
      <c r="G1452" s="148" t="s">
        <v>160</v>
      </c>
      <c r="H1452" s="149">
        <v>615.5</v>
      </c>
      <c r="I1452" s="150"/>
      <c r="J1452" s="151">
        <f>ROUND(I1452*H1452,2)</f>
        <v>0</v>
      </c>
      <c r="K1452" s="147" t="s">
        <v>161</v>
      </c>
      <c r="L1452" s="35"/>
      <c r="M1452" s="152" t="s">
        <v>3</v>
      </c>
      <c r="N1452" s="153" t="s">
        <v>43</v>
      </c>
      <c r="O1452" s="55"/>
      <c r="P1452" s="154">
        <f>O1452*H1452</f>
        <v>0</v>
      </c>
      <c r="Q1452" s="154">
        <v>0.00058</v>
      </c>
      <c r="R1452" s="154">
        <f>Q1452*H1452</f>
        <v>0.35699000000000003</v>
      </c>
      <c r="S1452" s="154">
        <v>0</v>
      </c>
      <c r="T1452" s="155">
        <f>S1452*H1452</f>
        <v>0</v>
      </c>
      <c r="U1452" s="34"/>
      <c r="V1452" s="34"/>
      <c r="W1452" s="34"/>
      <c r="X1452" s="34"/>
      <c r="Y1452" s="34"/>
      <c r="Z1452" s="34"/>
      <c r="AA1452" s="34"/>
      <c r="AB1452" s="34"/>
      <c r="AC1452" s="34"/>
      <c r="AD1452" s="34"/>
      <c r="AE1452" s="34"/>
      <c r="AR1452" s="156" t="s">
        <v>180</v>
      </c>
      <c r="AT1452" s="156" t="s">
        <v>157</v>
      </c>
      <c r="AU1452" s="156" t="s">
        <v>80</v>
      </c>
      <c r="AY1452" s="19" t="s">
        <v>154</v>
      </c>
      <c r="BE1452" s="157">
        <f>IF(N1452="základní",J1452,0)</f>
        <v>0</v>
      </c>
      <c r="BF1452" s="157">
        <f>IF(N1452="snížená",J1452,0)</f>
        <v>0</v>
      </c>
      <c r="BG1452" s="157">
        <f>IF(N1452="zákl. přenesená",J1452,0)</f>
        <v>0</v>
      </c>
      <c r="BH1452" s="157">
        <f>IF(N1452="sníž. přenesená",J1452,0)</f>
        <v>0</v>
      </c>
      <c r="BI1452" s="157">
        <f>IF(N1452="nulová",J1452,0)</f>
        <v>0</v>
      </c>
      <c r="BJ1452" s="19" t="s">
        <v>15</v>
      </c>
      <c r="BK1452" s="157">
        <f>ROUND(I1452*H1452,2)</f>
        <v>0</v>
      </c>
      <c r="BL1452" s="19" t="s">
        <v>180</v>
      </c>
      <c r="BM1452" s="156" t="s">
        <v>2019</v>
      </c>
    </row>
    <row r="1453" spans="1:47" s="2" customFormat="1" ht="10.2">
      <c r="A1453" s="34"/>
      <c r="B1453" s="35"/>
      <c r="C1453" s="34"/>
      <c r="D1453" s="158" t="s">
        <v>163</v>
      </c>
      <c r="E1453" s="34"/>
      <c r="F1453" s="159" t="s">
        <v>2020</v>
      </c>
      <c r="G1453" s="34"/>
      <c r="H1453" s="34"/>
      <c r="I1453" s="160"/>
      <c r="J1453" s="34"/>
      <c r="K1453" s="34"/>
      <c r="L1453" s="35"/>
      <c r="M1453" s="161"/>
      <c r="N1453" s="162"/>
      <c r="O1453" s="55"/>
      <c r="P1453" s="55"/>
      <c r="Q1453" s="55"/>
      <c r="R1453" s="55"/>
      <c r="S1453" s="55"/>
      <c r="T1453" s="56"/>
      <c r="U1453" s="34"/>
      <c r="V1453" s="34"/>
      <c r="W1453" s="34"/>
      <c r="X1453" s="34"/>
      <c r="Y1453" s="34"/>
      <c r="Z1453" s="34"/>
      <c r="AA1453" s="34"/>
      <c r="AB1453" s="34"/>
      <c r="AC1453" s="34"/>
      <c r="AD1453" s="34"/>
      <c r="AE1453" s="34"/>
      <c r="AT1453" s="19" t="s">
        <v>163</v>
      </c>
      <c r="AU1453" s="19" t="s">
        <v>80</v>
      </c>
    </row>
    <row r="1454" spans="2:51" s="13" customFormat="1" ht="10.2">
      <c r="B1454" s="163"/>
      <c r="D1454" s="164" t="s">
        <v>170</v>
      </c>
      <c r="E1454" s="165" t="s">
        <v>3</v>
      </c>
      <c r="F1454" s="166" t="s">
        <v>932</v>
      </c>
      <c r="H1454" s="165" t="s">
        <v>3</v>
      </c>
      <c r="I1454" s="167"/>
      <c r="L1454" s="163"/>
      <c r="M1454" s="168"/>
      <c r="N1454" s="169"/>
      <c r="O1454" s="169"/>
      <c r="P1454" s="169"/>
      <c r="Q1454" s="169"/>
      <c r="R1454" s="169"/>
      <c r="S1454" s="169"/>
      <c r="T1454" s="170"/>
      <c r="AT1454" s="165" t="s">
        <v>170</v>
      </c>
      <c r="AU1454" s="165" t="s">
        <v>80</v>
      </c>
      <c r="AV1454" s="13" t="s">
        <v>15</v>
      </c>
      <c r="AW1454" s="13" t="s">
        <v>33</v>
      </c>
      <c r="AX1454" s="13" t="s">
        <v>72</v>
      </c>
      <c r="AY1454" s="165" t="s">
        <v>154</v>
      </c>
    </row>
    <row r="1455" spans="2:51" s="14" customFormat="1" ht="10.2">
      <c r="B1455" s="171"/>
      <c r="D1455" s="164" t="s">
        <v>170</v>
      </c>
      <c r="E1455" s="172" t="s">
        <v>3</v>
      </c>
      <c r="F1455" s="173" t="s">
        <v>1876</v>
      </c>
      <c r="H1455" s="174">
        <v>561</v>
      </c>
      <c r="I1455" s="175"/>
      <c r="L1455" s="171"/>
      <c r="M1455" s="176"/>
      <c r="N1455" s="177"/>
      <c r="O1455" s="177"/>
      <c r="P1455" s="177"/>
      <c r="Q1455" s="177"/>
      <c r="R1455" s="177"/>
      <c r="S1455" s="177"/>
      <c r="T1455" s="178"/>
      <c r="AT1455" s="172" t="s">
        <v>170</v>
      </c>
      <c r="AU1455" s="172" t="s">
        <v>80</v>
      </c>
      <c r="AV1455" s="14" t="s">
        <v>80</v>
      </c>
      <c r="AW1455" s="14" t="s">
        <v>33</v>
      </c>
      <c r="AX1455" s="14" t="s">
        <v>72</v>
      </c>
      <c r="AY1455" s="172" t="s">
        <v>154</v>
      </c>
    </row>
    <row r="1456" spans="2:51" s="13" customFormat="1" ht="10.2">
      <c r="B1456" s="163"/>
      <c r="D1456" s="164" t="s">
        <v>170</v>
      </c>
      <c r="E1456" s="165" t="s">
        <v>3</v>
      </c>
      <c r="F1456" s="166" t="s">
        <v>934</v>
      </c>
      <c r="H1456" s="165" t="s">
        <v>3</v>
      </c>
      <c r="I1456" s="167"/>
      <c r="L1456" s="163"/>
      <c r="M1456" s="168"/>
      <c r="N1456" s="169"/>
      <c r="O1456" s="169"/>
      <c r="P1456" s="169"/>
      <c r="Q1456" s="169"/>
      <c r="R1456" s="169"/>
      <c r="S1456" s="169"/>
      <c r="T1456" s="170"/>
      <c r="AT1456" s="165" t="s">
        <v>170</v>
      </c>
      <c r="AU1456" s="165" t="s">
        <v>80</v>
      </c>
      <c r="AV1456" s="13" t="s">
        <v>15</v>
      </c>
      <c r="AW1456" s="13" t="s">
        <v>33</v>
      </c>
      <c r="AX1456" s="13" t="s">
        <v>72</v>
      </c>
      <c r="AY1456" s="165" t="s">
        <v>154</v>
      </c>
    </row>
    <row r="1457" spans="2:51" s="14" customFormat="1" ht="10.2">
      <c r="B1457" s="171"/>
      <c r="D1457" s="164" t="s">
        <v>170</v>
      </c>
      <c r="E1457" s="172" t="s">
        <v>3</v>
      </c>
      <c r="F1457" s="173" t="s">
        <v>1878</v>
      </c>
      <c r="H1457" s="174">
        <v>54.5</v>
      </c>
      <c r="I1457" s="175"/>
      <c r="L1457" s="171"/>
      <c r="M1457" s="176"/>
      <c r="N1457" s="177"/>
      <c r="O1457" s="177"/>
      <c r="P1457" s="177"/>
      <c r="Q1457" s="177"/>
      <c r="R1457" s="177"/>
      <c r="S1457" s="177"/>
      <c r="T1457" s="178"/>
      <c r="AT1457" s="172" t="s">
        <v>170</v>
      </c>
      <c r="AU1457" s="172" t="s">
        <v>80</v>
      </c>
      <c r="AV1457" s="14" t="s">
        <v>80</v>
      </c>
      <c r="AW1457" s="14" t="s">
        <v>33</v>
      </c>
      <c r="AX1457" s="14" t="s">
        <v>72</v>
      </c>
      <c r="AY1457" s="172" t="s">
        <v>154</v>
      </c>
    </row>
    <row r="1458" spans="2:51" s="15" customFormat="1" ht="10.2">
      <c r="B1458" s="179"/>
      <c r="D1458" s="164" t="s">
        <v>170</v>
      </c>
      <c r="E1458" s="180" t="s">
        <v>3</v>
      </c>
      <c r="F1458" s="181" t="s">
        <v>175</v>
      </c>
      <c r="H1458" s="182">
        <v>615.5</v>
      </c>
      <c r="I1458" s="183"/>
      <c r="L1458" s="179"/>
      <c r="M1458" s="184"/>
      <c r="N1458" s="185"/>
      <c r="O1458" s="185"/>
      <c r="P1458" s="185"/>
      <c r="Q1458" s="185"/>
      <c r="R1458" s="185"/>
      <c r="S1458" s="185"/>
      <c r="T1458" s="186"/>
      <c r="AT1458" s="180" t="s">
        <v>170</v>
      </c>
      <c r="AU1458" s="180" t="s">
        <v>80</v>
      </c>
      <c r="AV1458" s="15" t="s">
        <v>93</v>
      </c>
      <c r="AW1458" s="15" t="s">
        <v>33</v>
      </c>
      <c r="AX1458" s="15" t="s">
        <v>15</v>
      </c>
      <c r="AY1458" s="180" t="s">
        <v>154</v>
      </c>
    </row>
    <row r="1459" spans="1:65" s="2" customFormat="1" ht="24.15" customHeight="1">
      <c r="A1459" s="34"/>
      <c r="B1459" s="144"/>
      <c r="C1459" s="192" t="s">
        <v>2021</v>
      </c>
      <c r="D1459" s="192" t="s">
        <v>402</v>
      </c>
      <c r="E1459" s="193" t="s">
        <v>2022</v>
      </c>
      <c r="F1459" s="194" t="s">
        <v>2023</v>
      </c>
      <c r="G1459" s="195" t="s">
        <v>160</v>
      </c>
      <c r="H1459" s="196">
        <v>627.81</v>
      </c>
      <c r="I1459" s="197"/>
      <c r="J1459" s="198">
        <f>ROUND(I1459*H1459,2)</f>
        <v>0</v>
      </c>
      <c r="K1459" s="194" t="s">
        <v>3</v>
      </c>
      <c r="L1459" s="199"/>
      <c r="M1459" s="200" t="s">
        <v>3</v>
      </c>
      <c r="N1459" s="201" t="s">
        <v>43</v>
      </c>
      <c r="O1459" s="55"/>
      <c r="P1459" s="154">
        <f>O1459*H1459</f>
        <v>0</v>
      </c>
      <c r="Q1459" s="154">
        <v>0.005</v>
      </c>
      <c r="R1459" s="154">
        <f>Q1459*H1459</f>
        <v>3.1390499999999997</v>
      </c>
      <c r="S1459" s="154">
        <v>0</v>
      </c>
      <c r="T1459" s="155">
        <f>S1459*H1459</f>
        <v>0</v>
      </c>
      <c r="U1459" s="34"/>
      <c r="V1459" s="34"/>
      <c r="W1459" s="34"/>
      <c r="X1459" s="34"/>
      <c r="Y1459" s="34"/>
      <c r="Z1459" s="34"/>
      <c r="AA1459" s="34"/>
      <c r="AB1459" s="34"/>
      <c r="AC1459" s="34"/>
      <c r="AD1459" s="34"/>
      <c r="AE1459" s="34"/>
      <c r="AR1459" s="156" t="s">
        <v>521</v>
      </c>
      <c r="AT1459" s="156" t="s">
        <v>402</v>
      </c>
      <c r="AU1459" s="156" t="s">
        <v>80</v>
      </c>
      <c r="AY1459" s="19" t="s">
        <v>154</v>
      </c>
      <c r="BE1459" s="157">
        <f>IF(N1459="základní",J1459,0)</f>
        <v>0</v>
      </c>
      <c r="BF1459" s="157">
        <f>IF(N1459="snížená",J1459,0)</f>
        <v>0</v>
      </c>
      <c r="BG1459" s="157">
        <f>IF(N1459="zákl. přenesená",J1459,0)</f>
        <v>0</v>
      </c>
      <c r="BH1459" s="157">
        <f>IF(N1459="sníž. přenesená",J1459,0)</f>
        <v>0</v>
      </c>
      <c r="BI1459" s="157">
        <f>IF(N1459="nulová",J1459,0)</f>
        <v>0</v>
      </c>
      <c r="BJ1459" s="19" t="s">
        <v>15</v>
      </c>
      <c r="BK1459" s="157">
        <f>ROUND(I1459*H1459,2)</f>
        <v>0</v>
      </c>
      <c r="BL1459" s="19" t="s">
        <v>180</v>
      </c>
      <c r="BM1459" s="156" t="s">
        <v>2024</v>
      </c>
    </row>
    <row r="1460" spans="2:51" s="14" customFormat="1" ht="10.2">
      <c r="B1460" s="171"/>
      <c r="D1460" s="164" t="s">
        <v>170</v>
      </c>
      <c r="F1460" s="173" t="s">
        <v>2025</v>
      </c>
      <c r="H1460" s="174">
        <v>627.81</v>
      </c>
      <c r="I1460" s="175"/>
      <c r="L1460" s="171"/>
      <c r="M1460" s="176"/>
      <c r="N1460" s="177"/>
      <c r="O1460" s="177"/>
      <c r="P1460" s="177"/>
      <c r="Q1460" s="177"/>
      <c r="R1460" s="177"/>
      <c r="S1460" s="177"/>
      <c r="T1460" s="178"/>
      <c r="AT1460" s="172" t="s">
        <v>170</v>
      </c>
      <c r="AU1460" s="172" t="s">
        <v>80</v>
      </c>
      <c r="AV1460" s="14" t="s">
        <v>80</v>
      </c>
      <c r="AW1460" s="14" t="s">
        <v>4</v>
      </c>
      <c r="AX1460" s="14" t="s">
        <v>15</v>
      </c>
      <c r="AY1460" s="172" t="s">
        <v>154</v>
      </c>
    </row>
    <row r="1461" spans="1:65" s="2" customFormat="1" ht="44.25" customHeight="1">
      <c r="A1461" s="34"/>
      <c r="B1461" s="144"/>
      <c r="C1461" s="145" t="s">
        <v>2026</v>
      </c>
      <c r="D1461" s="145" t="s">
        <v>157</v>
      </c>
      <c r="E1461" s="146" t="s">
        <v>2017</v>
      </c>
      <c r="F1461" s="147" t="s">
        <v>2018</v>
      </c>
      <c r="G1461" s="148" t="s">
        <v>160</v>
      </c>
      <c r="H1461" s="149">
        <v>615.5</v>
      </c>
      <c r="I1461" s="150"/>
      <c r="J1461" s="151">
        <f>ROUND(I1461*H1461,2)</f>
        <v>0</v>
      </c>
      <c r="K1461" s="147" t="s">
        <v>161</v>
      </c>
      <c r="L1461" s="35"/>
      <c r="M1461" s="152" t="s">
        <v>3</v>
      </c>
      <c r="N1461" s="153" t="s">
        <v>43</v>
      </c>
      <c r="O1461" s="55"/>
      <c r="P1461" s="154">
        <f>O1461*H1461</f>
        <v>0</v>
      </c>
      <c r="Q1461" s="154">
        <v>0.00058</v>
      </c>
      <c r="R1461" s="154">
        <f>Q1461*H1461</f>
        <v>0.35699000000000003</v>
      </c>
      <c r="S1461" s="154">
        <v>0</v>
      </c>
      <c r="T1461" s="155">
        <f>S1461*H1461</f>
        <v>0</v>
      </c>
      <c r="U1461" s="34"/>
      <c r="V1461" s="34"/>
      <c r="W1461" s="34"/>
      <c r="X1461" s="34"/>
      <c r="Y1461" s="34"/>
      <c r="Z1461" s="34"/>
      <c r="AA1461" s="34"/>
      <c r="AB1461" s="34"/>
      <c r="AC1461" s="34"/>
      <c r="AD1461" s="34"/>
      <c r="AE1461" s="34"/>
      <c r="AR1461" s="156" t="s">
        <v>180</v>
      </c>
      <c r="AT1461" s="156" t="s">
        <v>157</v>
      </c>
      <c r="AU1461" s="156" t="s">
        <v>80</v>
      </c>
      <c r="AY1461" s="19" t="s">
        <v>154</v>
      </c>
      <c r="BE1461" s="157">
        <f>IF(N1461="základní",J1461,0)</f>
        <v>0</v>
      </c>
      <c r="BF1461" s="157">
        <f>IF(N1461="snížená",J1461,0)</f>
        <v>0</v>
      </c>
      <c r="BG1461" s="157">
        <f>IF(N1461="zákl. přenesená",J1461,0)</f>
        <v>0</v>
      </c>
      <c r="BH1461" s="157">
        <f>IF(N1461="sníž. přenesená",J1461,0)</f>
        <v>0</v>
      </c>
      <c r="BI1461" s="157">
        <f>IF(N1461="nulová",J1461,0)</f>
        <v>0</v>
      </c>
      <c r="BJ1461" s="19" t="s">
        <v>15</v>
      </c>
      <c r="BK1461" s="157">
        <f>ROUND(I1461*H1461,2)</f>
        <v>0</v>
      </c>
      <c r="BL1461" s="19" t="s">
        <v>180</v>
      </c>
      <c r="BM1461" s="156" t="s">
        <v>2027</v>
      </c>
    </row>
    <row r="1462" spans="1:47" s="2" customFormat="1" ht="10.2">
      <c r="A1462" s="34"/>
      <c r="B1462" s="35"/>
      <c r="C1462" s="34"/>
      <c r="D1462" s="158" t="s">
        <v>163</v>
      </c>
      <c r="E1462" s="34"/>
      <c r="F1462" s="159" t="s">
        <v>2020</v>
      </c>
      <c r="G1462" s="34"/>
      <c r="H1462" s="34"/>
      <c r="I1462" s="160"/>
      <c r="J1462" s="34"/>
      <c r="K1462" s="34"/>
      <c r="L1462" s="35"/>
      <c r="M1462" s="161"/>
      <c r="N1462" s="162"/>
      <c r="O1462" s="55"/>
      <c r="P1462" s="55"/>
      <c r="Q1462" s="55"/>
      <c r="R1462" s="55"/>
      <c r="S1462" s="55"/>
      <c r="T1462" s="56"/>
      <c r="U1462" s="34"/>
      <c r="V1462" s="34"/>
      <c r="W1462" s="34"/>
      <c r="X1462" s="34"/>
      <c r="Y1462" s="34"/>
      <c r="Z1462" s="34"/>
      <c r="AA1462" s="34"/>
      <c r="AB1462" s="34"/>
      <c r="AC1462" s="34"/>
      <c r="AD1462" s="34"/>
      <c r="AE1462" s="34"/>
      <c r="AT1462" s="19" t="s">
        <v>163</v>
      </c>
      <c r="AU1462" s="19" t="s">
        <v>80</v>
      </c>
    </row>
    <row r="1463" spans="2:51" s="13" customFormat="1" ht="10.2">
      <c r="B1463" s="163"/>
      <c r="D1463" s="164" t="s">
        <v>170</v>
      </c>
      <c r="E1463" s="165" t="s">
        <v>3</v>
      </c>
      <c r="F1463" s="166" t="s">
        <v>932</v>
      </c>
      <c r="H1463" s="165" t="s">
        <v>3</v>
      </c>
      <c r="I1463" s="167"/>
      <c r="L1463" s="163"/>
      <c r="M1463" s="168"/>
      <c r="N1463" s="169"/>
      <c r="O1463" s="169"/>
      <c r="P1463" s="169"/>
      <c r="Q1463" s="169"/>
      <c r="R1463" s="169"/>
      <c r="S1463" s="169"/>
      <c r="T1463" s="170"/>
      <c r="AT1463" s="165" t="s">
        <v>170</v>
      </c>
      <c r="AU1463" s="165" t="s">
        <v>80</v>
      </c>
      <c r="AV1463" s="13" t="s">
        <v>15</v>
      </c>
      <c r="AW1463" s="13" t="s">
        <v>33</v>
      </c>
      <c r="AX1463" s="13" t="s">
        <v>72</v>
      </c>
      <c r="AY1463" s="165" t="s">
        <v>154</v>
      </c>
    </row>
    <row r="1464" spans="2:51" s="14" customFormat="1" ht="10.2">
      <c r="B1464" s="171"/>
      <c r="D1464" s="164" t="s">
        <v>170</v>
      </c>
      <c r="E1464" s="172" t="s">
        <v>3</v>
      </c>
      <c r="F1464" s="173" t="s">
        <v>1876</v>
      </c>
      <c r="H1464" s="174">
        <v>561</v>
      </c>
      <c r="I1464" s="175"/>
      <c r="L1464" s="171"/>
      <c r="M1464" s="176"/>
      <c r="N1464" s="177"/>
      <c r="O1464" s="177"/>
      <c r="P1464" s="177"/>
      <c r="Q1464" s="177"/>
      <c r="R1464" s="177"/>
      <c r="S1464" s="177"/>
      <c r="T1464" s="178"/>
      <c r="AT1464" s="172" t="s">
        <v>170</v>
      </c>
      <c r="AU1464" s="172" t="s">
        <v>80</v>
      </c>
      <c r="AV1464" s="14" t="s">
        <v>80</v>
      </c>
      <c r="AW1464" s="14" t="s">
        <v>33</v>
      </c>
      <c r="AX1464" s="14" t="s">
        <v>72</v>
      </c>
      <c r="AY1464" s="172" t="s">
        <v>154</v>
      </c>
    </row>
    <row r="1465" spans="2:51" s="13" customFormat="1" ht="10.2">
      <c r="B1465" s="163"/>
      <c r="D1465" s="164" t="s">
        <v>170</v>
      </c>
      <c r="E1465" s="165" t="s">
        <v>3</v>
      </c>
      <c r="F1465" s="166" t="s">
        <v>934</v>
      </c>
      <c r="H1465" s="165" t="s">
        <v>3</v>
      </c>
      <c r="I1465" s="167"/>
      <c r="L1465" s="163"/>
      <c r="M1465" s="168"/>
      <c r="N1465" s="169"/>
      <c r="O1465" s="169"/>
      <c r="P1465" s="169"/>
      <c r="Q1465" s="169"/>
      <c r="R1465" s="169"/>
      <c r="S1465" s="169"/>
      <c r="T1465" s="170"/>
      <c r="AT1465" s="165" t="s">
        <v>170</v>
      </c>
      <c r="AU1465" s="165" t="s">
        <v>80</v>
      </c>
      <c r="AV1465" s="13" t="s">
        <v>15</v>
      </c>
      <c r="AW1465" s="13" t="s">
        <v>33</v>
      </c>
      <c r="AX1465" s="13" t="s">
        <v>72</v>
      </c>
      <c r="AY1465" s="165" t="s">
        <v>154</v>
      </c>
    </row>
    <row r="1466" spans="2:51" s="14" customFormat="1" ht="10.2">
      <c r="B1466" s="171"/>
      <c r="D1466" s="164" t="s">
        <v>170</v>
      </c>
      <c r="E1466" s="172" t="s">
        <v>3</v>
      </c>
      <c r="F1466" s="173" t="s">
        <v>1878</v>
      </c>
      <c r="H1466" s="174">
        <v>54.5</v>
      </c>
      <c r="I1466" s="175"/>
      <c r="L1466" s="171"/>
      <c r="M1466" s="176"/>
      <c r="N1466" s="177"/>
      <c r="O1466" s="177"/>
      <c r="P1466" s="177"/>
      <c r="Q1466" s="177"/>
      <c r="R1466" s="177"/>
      <c r="S1466" s="177"/>
      <c r="T1466" s="178"/>
      <c r="AT1466" s="172" t="s">
        <v>170</v>
      </c>
      <c r="AU1466" s="172" t="s">
        <v>80</v>
      </c>
      <c r="AV1466" s="14" t="s">
        <v>80</v>
      </c>
      <c r="AW1466" s="14" t="s">
        <v>33</v>
      </c>
      <c r="AX1466" s="14" t="s">
        <v>72</v>
      </c>
      <c r="AY1466" s="172" t="s">
        <v>154</v>
      </c>
    </row>
    <row r="1467" spans="2:51" s="15" customFormat="1" ht="10.2">
      <c r="B1467" s="179"/>
      <c r="D1467" s="164" t="s">
        <v>170</v>
      </c>
      <c r="E1467" s="180" t="s">
        <v>3</v>
      </c>
      <c r="F1467" s="181" t="s">
        <v>175</v>
      </c>
      <c r="H1467" s="182">
        <v>615.5</v>
      </c>
      <c r="I1467" s="183"/>
      <c r="L1467" s="179"/>
      <c r="M1467" s="184"/>
      <c r="N1467" s="185"/>
      <c r="O1467" s="185"/>
      <c r="P1467" s="185"/>
      <c r="Q1467" s="185"/>
      <c r="R1467" s="185"/>
      <c r="S1467" s="185"/>
      <c r="T1467" s="186"/>
      <c r="AT1467" s="180" t="s">
        <v>170</v>
      </c>
      <c r="AU1467" s="180" t="s">
        <v>80</v>
      </c>
      <c r="AV1467" s="15" t="s">
        <v>93</v>
      </c>
      <c r="AW1467" s="15" t="s">
        <v>33</v>
      </c>
      <c r="AX1467" s="15" t="s">
        <v>15</v>
      </c>
      <c r="AY1467" s="180" t="s">
        <v>154</v>
      </c>
    </row>
    <row r="1468" spans="1:65" s="2" customFormat="1" ht="24.15" customHeight="1">
      <c r="A1468" s="34"/>
      <c r="B1468" s="144"/>
      <c r="C1468" s="192" t="s">
        <v>2028</v>
      </c>
      <c r="D1468" s="192" t="s">
        <v>402</v>
      </c>
      <c r="E1468" s="193" t="s">
        <v>2029</v>
      </c>
      <c r="F1468" s="194" t="s">
        <v>2030</v>
      </c>
      <c r="G1468" s="195" t="s">
        <v>160</v>
      </c>
      <c r="H1468" s="196">
        <v>627.81</v>
      </c>
      <c r="I1468" s="197"/>
      <c r="J1468" s="198">
        <f>ROUND(I1468*H1468,2)</f>
        <v>0</v>
      </c>
      <c r="K1468" s="194" t="s">
        <v>3</v>
      </c>
      <c r="L1468" s="199"/>
      <c r="M1468" s="200" t="s">
        <v>3</v>
      </c>
      <c r="N1468" s="201" t="s">
        <v>43</v>
      </c>
      <c r="O1468" s="55"/>
      <c r="P1468" s="154">
        <f>O1468*H1468</f>
        <v>0</v>
      </c>
      <c r="Q1468" s="154">
        <v>0.005</v>
      </c>
      <c r="R1468" s="154">
        <f>Q1468*H1468</f>
        <v>3.1390499999999997</v>
      </c>
      <c r="S1468" s="154">
        <v>0</v>
      </c>
      <c r="T1468" s="155">
        <f>S1468*H1468</f>
        <v>0</v>
      </c>
      <c r="U1468" s="34"/>
      <c r="V1468" s="34"/>
      <c r="W1468" s="34"/>
      <c r="X1468" s="34"/>
      <c r="Y1468" s="34"/>
      <c r="Z1468" s="34"/>
      <c r="AA1468" s="34"/>
      <c r="AB1468" s="34"/>
      <c r="AC1468" s="34"/>
      <c r="AD1468" s="34"/>
      <c r="AE1468" s="34"/>
      <c r="AR1468" s="156" t="s">
        <v>521</v>
      </c>
      <c r="AT1468" s="156" t="s">
        <v>402</v>
      </c>
      <c r="AU1468" s="156" t="s">
        <v>80</v>
      </c>
      <c r="AY1468" s="19" t="s">
        <v>154</v>
      </c>
      <c r="BE1468" s="157">
        <f>IF(N1468="základní",J1468,0)</f>
        <v>0</v>
      </c>
      <c r="BF1468" s="157">
        <f>IF(N1468="snížená",J1468,0)</f>
        <v>0</v>
      </c>
      <c r="BG1468" s="157">
        <f>IF(N1468="zákl. přenesená",J1468,0)</f>
        <v>0</v>
      </c>
      <c r="BH1468" s="157">
        <f>IF(N1468="sníž. přenesená",J1468,0)</f>
        <v>0</v>
      </c>
      <c r="BI1468" s="157">
        <f>IF(N1468="nulová",J1468,0)</f>
        <v>0</v>
      </c>
      <c r="BJ1468" s="19" t="s">
        <v>15</v>
      </c>
      <c r="BK1468" s="157">
        <f>ROUND(I1468*H1468,2)</f>
        <v>0</v>
      </c>
      <c r="BL1468" s="19" t="s">
        <v>180</v>
      </c>
      <c r="BM1468" s="156" t="s">
        <v>2031</v>
      </c>
    </row>
    <row r="1469" spans="2:51" s="14" customFormat="1" ht="10.2">
      <c r="B1469" s="171"/>
      <c r="D1469" s="164" t="s">
        <v>170</v>
      </c>
      <c r="F1469" s="173" t="s">
        <v>2025</v>
      </c>
      <c r="H1469" s="174">
        <v>627.81</v>
      </c>
      <c r="I1469" s="175"/>
      <c r="L1469" s="171"/>
      <c r="M1469" s="176"/>
      <c r="N1469" s="177"/>
      <c r="O1469" s="177"/>
      <c r="P1469" s="177"/>
      <c r="Q1469" s="177"/>
      <c r="R1469" s="177"/>
      <c r="S1469" s="177"/>
      <c r="T1469" s="178"/>
      <c r="AT1469" s="172" t="s">
        <v>170</v>
      </c>
      <c r="AU1469" s="172" t="s">
        <v>80</v>
      </c>
      <c r="AV1469" s="14" t="s">
        <v>80</v>
      </c>
      <c r="AW1469" s="14" t="s">
        <v>4</v>
      </c>
      <c r="AX1469" s="14" t="s">
        <v>15</v>
      </c>
      <c r="AY1469" s="172" t="s">
        <v>154</v>
      </c>
    </row>
    <row r="1470" spans="1:65" s="2" customFormat="1" ht="33" customHeight="1">
      <c r="A1470" s="34"/>
      <c r="B1470" s="144"/>
      <c r="C1470" s="145" t="s">
        <v>2032</v>
      </c>
      <c r="D1470" s="145" t="s">
        <v>157</v>
      </c>
      <c r="E1470" s="146" t="s">
        <v>2033</v>
      </c>
      <c r="F1470" s="147" t="s">
        <v>2034</v>
      </c>
      <c r="G1470" s="148" t="s">
        <v>183</v>
      </c>
      <c r="H1470" s="149">
        <v>149.5</v>
      </c>
      <c r="I1470" s="150"/>
      <c r="J1470" s="151">
        <f>ROUND(I1470*H1470,2)</f>
        <v>0</v>
      </c>
      <c r="K1470" s="147" t="s">
        <v>161</v>
      </c>
      <c r="L1470" s="35"/>
      <c r="M1470" s="152" t="s">
        <v>3</v>
      </c>
      <c r="N1470" s="153" t="s">
        <v>43</v>
      </c>
      <c r="O1470" s="55"/>
      <c r="P1470" s="154">
        <f>O1470*H1470</f>
        <v>0</v>
      </c>
      <c r="Q1470" s="154">
        <v>3E-05</v>
      </c>
      <c r="R1470" s="154">
        <f>Q1470*H1470</f>
        <v>0.004485</v>
      </c>
      <c r="S1470" s="154">
        <v>0</v>
      </c>
      <c r="T1470" s="155">
        <f>S1470*H1470</f>
        <v>0</v>
      </c>
      <c r="U1470" s="34"/>
      <c r="V1470" s="34"/>
      <c r="W1470" s="34"/>
      <c r="X1470" s="34"/>
      <c r="Y1470" s="34"/>
      <c r="Z1470" s="34"/>
      <c r="AA1470" s="34"/>
      <c r="AB1470" s="34"/>
      <c r="AC1470" s="34"/>
      <c r="AD1470" s="34"/>
      <c r="AE1470" s="34"/>
      <c r="AR1470" s="156" t="s">
        <v>180</v>
      </c>
      <c r="AT1470" s="156" t="s">
        <v>157</v>
      </c>
      <c r="AU1470" s="156" t="s">
        <v>80</v>
      </c>
      <c r="AY1470" s="19" t="s">
        <v>154</v>
      </c>
      <c r="BE1470" s="157">
        <f>IF(N1470="základní",J1470,0)</f>
        <v>0</v>
      </c>
      <c r="BF1470" s="157">
        <f>IF(N1470="snížená",J1470,0)</f>
        <v>0</v>
      </c>
      <c r="BG1470" s="157">
        <f>IF(N1470="zákl. přenesená",J1470,0)</f>
        <v>0</v>
      </c>
      <c r="BH1470" s="157">
        <f>IF(N1470="sníž. přenesená",J1470,0)</f>
        <v>0</v>
      </c>
      <c r="BI1470" s="157">
        <f>IF(N1470="nulová",J1470,0)</f>
        <v>0</v>
      </c>
      <c r="BJ1470" s="19" t="s">
        <v>15</v>
      </c>
      <c r="BK1470" s="157">
        <f>ROUND(I1470*H1470,2)</f>
        <v>0</v>
      </c>
      <c r="BL1470" s="19" t="s">
        <v>180</v>
      </c>
      <c r="BM1470" s="156" t="s">
        <v>2035</v>
      </c>
    </row>
    <row r="1471" spans="1:47" s="2" customFormat="1" ht="10.2">
      <c r="A1471" s="34"/>
      <c r="B1471" s="35"/>
      <c r="C1471" s="34"/>
      <c r="D1471" s="158" t="s">
        <v>163</v>
      </c>
      <c r="E1471" s="34"/>
      <c r="F1471" s="159" t="s">
        <v>2036</v>
      </c>
      <c r="G1471" s="34"/>
      <c r="H1471" s="34"/>
      <c r="I1471" s="160"/>
      <c r="J1471" s="34"/>
      <c r="K1471" s="34"/>
      <c r="L1471" s="35"/>
      <c r="M1471" s="161"/>
      <c r="N1471" s="162"/>
      <c r="O1471" s="55"/>
      <c r="P1471" s="55"/>
      <c r="Q1471" s="55"/>
      <c r="R1471" s="55"/>
      <c r="S1471" s="55"/>
      <c r="T1471" s="56"/>
      <c r="U1471" s="34"/>
      <c r="V1471" s="34"/>
      <c r="W1471" s="34"/>
      <c r="X1471" s="34"/>
      <c r="Y1471" s="34"/>
      <c r="Z1471" s="34"/>
      <c r="AA1471" s="34"/>
      <c r="AB1471" s="34"/>
      <c r="AC1471" s="34"/>
      <c r="AD1471" s="34"/>
      <c r="AE1471" s="34"/>
      <c r="AT1471" s="19" t="s">
        <v>163</v>
      </c>
      <c r="AU1471" s="19" t="s">
        <v>80</v>
      </c>
    </row>
    <row r="1472" spans="2:51" s="14" customFormat="1" ht="10.2">
      <c r="B1472" s="171"/>
      <c r="D1472" s="164" t="s">
        <v>170</v>
      </c>
      <c r="E1472" s="172" t="s">
        <v>3</v>
      </c>
      <c r="F1472" s="173" t="s">
        <v>2037</v>
      </c>
      <c r="H1472" s="174">
        <v>149.5</v>
      </c>
      <c r="I1472" s="175"/>
      <c r="L1472" s="171"/>
      <c r="M1472" s="176"/>
      <c r="N1472" s="177"/>
      <c r="O1472" s="177"/>
      <c r="P1472" s="177"/>
      <c r="Q1472" s="177"/>
      <c r="R1472" s="177"/>
      <c r="S1472" s="177"/>
      <c r="T1472" s="178"/>
      <c r="AT1472" s="172" t="s">
        <v>170</v>
      </c>
      <c r="AU1472" s="172" t="s">
        <v>80</v>
      </c>
      <c r="AV1472" s="14" t="s">
        <v>80</v>
      </c>
      <c r="AW1472" s="14" t="s">
        <v>33</v>
      </c>
      <c r="AX1472" s="14" t="s">
        <v>15</v>
      </c>
      <c r="AY1472" s="172" t="s">
        <v>154</v>
      </c>
    </row>
    <row r="1473" spans="1:65" s="2" customFormat="1" ht="24.15" customHeight="1">
      <c r="A1473" s="34"/>
      <c r="B1473" s="144"/>
      <c r="C1473" s="192" t="s">
        <v>2038</v>
      </c>
      <c r="D1473" s="192" t="s">
        <v>402</v>
      </c>
      <c r="E1473" s="193" t="s">
        <v>2039</v>
      </c>
      <c r="F1473" s="194" t="s">
        <v>2040</v>
      </c>
      <c r="G1473" s="195" t="s">
        <v>183</v>
      </c>
      <c r="H1473" s="196">
        <v>152.49</v>
      </c>
      <c r="I1473" s="197"/>
      <c r="J1473" s="198">
        <f>ROUND(I1473*H1473,2)</f>
        <v>0</v>
      </c>
      <c r="K1473" s="194" t="s">
        <v>161</v>
      </c>
      <c r="L1473" s="199"/>
      <c r="M1473" s="200" t="s">
        <v>3</v>
      </c>
      <c r="N1473" s="201" t="s">
        <v>43</v>
      </c>
      <c r="O1473" s="55"/>
      <c r="P1473" s="154">
        <f>O1473*H1473</f>
        <v>0</v>
      </c>
      <c r="Q1473" s="154">
        <v>0.00038</v>
      </c>
      <c r="R1473" s="154">
        <f>Q1473*H1473</f>
        <v>0.0579462</v>
      </c>
      <c r="S1473" s="154">
        <v>0</v>
      </c>
      <c r="T1473" s="155">
        <f>S1473*H1473</f>
        <v>0</v>
      </c>
      <c r="U1473" s="34"/>
      <c r="V1473" s="34"/>
      <c r="W1473" s="34"/>
      <c r="X1473" s="34"/>
      <c r="Y1473" s="34"/>
      <c r="Z1473" s="34"/>
      <c r="AA1473" s="34"/>
      <c r="AB1473" s="34"/>
      <c r="AC1473" s="34"/>
      <c r="AD1473" s="34"/>
      <c r="AE1473" s="34"/>
      <c r="AR1473" s="156" t="s">
        <v>521</v>
      </c>
      <c r="AT1473" s="156" t="s">
        <v>402</v>
      </c>
      <c r="AU1473" s="156" t="s">
        <v>80</v>
      </c>
      <c r="AY1473" s="19" t="s">
        <v>154</v>
      </c>
      <c r="BE1473" s="157">
        <f>IF(N1473="základní",J1473,0)</f>
        <v>0</v>
      </c>
      <c r="BF1473" s="157">
        <f>IF(N1473="snížená",J1473,0)</f>
        <v>0</v>
      </c>
      <c r="BG1473" s="157">
        <f>IF(N1473="zákl. přenesená",J1473,0)</f>
        <v>0</v>
      </c>
      <c r="BH1473" s="157">
        <f>IF(N1473="sníž. přenesená",J1473,0)</f>
        <v>0</v>
      </c>
      <c r="BI1473" s="157">
        <f>IF(N1473="nulová",J1473,0)</f>
        <v>0</v>
      </c>
      <c r="BJ1473" s="19" t="s">
        <v>15</v>
      </c>
      <c r="BK1473" s="157">
        <f>ROUND(I1473*H1473,2)</f>
        <v>0</v>
      </c>
      <c r="BL1473" s="19" t="s">
        <v>180</v>
      </c>
      <c r="BM1473" s="156" t="s">
        <v>2041</v>
      </c>
    </row>
    <row r="1474" spans="2:51" s="14" customFormat="1" ht="10.2">
      <c r="B1474" s="171"/>
      <c r="D1474" s="164" t="s">
        <v>170</v>
      </c>
      <c r="F1474" s="173" t="s">
        <v>2042</v>
      </c>
      <c r="H1474" s="174">
        <v>152.49</v>
      </c>
      <c r="I1474" s="175"/>
      <c r="L1474" s="171"/>
      <c r="M1474" s="176"/>
      <c r="N1474" s="177"/>
      <c r="O1474" s="177"/>
      <c r="P1474" s="177"/>
      <c r="Q1474" s="177"/>
      <c r="R1474" s="177"/>
      <c r="S1474" s="177"/>
      <c r="T1474" s="178"/>
      <c r="AT1474" s="172" t="s">
        <v>170</v>
      </c>
      <c r="AU1474" s="172" t="s">
        <v>80</v>
      </c>
      <c r="AV1474" s="14" t="s">
        <v>80</v>
      </c>
      <c r="AW1474" s="14" t="s">
        <v>4</v>
      </c>
      <c r="AX1474" s="14" t="s">
        <v>15</v>
      </c>
      <c r="AY1474" s="172" t="s">
        <v>154</v>
      </c>
    </row>
    <row r="1475" spans="1:65" s="2" customFormat="1" ht="33" customHeight="1">
      <c r="A1475" s="34"/>
      <c r="B1475" s="144"/>
      <c r="C1475" s="145" t="s">
        <v>2043</v>
      </c>
      <c r="D1475" s="145" t="s">
        <v>157</v>
      </c>
      <c r="E1475" s="146" t="s">
        <v>2044</v>
      </c>
      <c r="F1475" s="147" t="s">
        <v>2045</v>
      </c>
      <c r="G1475" s="148" t="s">
        <v>160</v>
      </c>
      <c r="H1475" s="149">
        <v>615.5</v>
      </c>
      <c r="I1475" s="150"/>
      <c r="J1475" s="151">
        <f>ROUND(I1475*H1475,2)</f>
        <v>0</v>
      </c>
      <c r="K1475" s="147" t="s">
        <v>161</v>
      </c>
      <c r="L1475" s="35"/>
      <c r="M1475" s="152" t="s">
        <v>3</v>
      </c>
      <c r="N1475" s="153" t="s">
        <v>43</v>
      </c>
      <c r="O1475" s="55"/>
      <c r="P1475" s="154">
        <f>O1475*H1475</f>
        <v>0</v>
      </c>
      <c r="Q1475" s="154">
        <v>0.00058</v>
      </c>
      <c r="R1475" s="154">
        <f>Q1475*H1475</f>
        <v>0.35699000000000003</v>
      </c>
      <c r="S1475" s="154">
        <v>0</v>
      </c>
      <c r="T1475" s="155">
        <f>S1475*H1475</f>
        <v>0</v>
      </c>
      <c r="U1475" s="34"/>
      <c r="V1475" s="34"/>
      <c r="W1475" s="34"/>
      <c r="X1475" s="34"/>
      <c r="Y1475" s="34"/>
      <c r="Z1475" s="34"/>
      <c r="AA1475" s="34"/>
      <c r="AB1475" s="34"/>
      <c r="AC1475" s="34"/>
      <c r="AD1475" s="34"/>
      <c r="AE1475" s="34"/>
      <c r="AR1475" s="156" t="s">
        <v>180</v>
      </c>
      <c r="AT1475" s="156" t="s">
        <v>157</v>
      </c>
      <c r="AU1475" s="156" t="s">
        <v>80</v>
      </c>
      <c r="AY1475" s="19" t="s">
        <v>154</v>
      </c>
      <c r="BE1475" s="157">
        <f>IF(N1475="základní",J1475,0)</f>
        <v>0</v>
      </c>
      <c r="BF1475" s="157">
        <f>IF(N1475="snížená",J1475,0)</f>
        <v>0</v>
      </c>
      <c r="BG1475" s="157">
        <f>IF(N1475="zákl. přenesená",J1475,0)</f>
        <v>0</v>
      </c>
      <c r="BH1475" s="157">
        <f>IF(N1475="sníž. přenesená",J1475,0)</f>
        <v>0</v>
      </c>
      <c r="BI1475" s="157">
        <f>IF(N1475="nulová",J1475,0)</f>
        <v>0</v>
      </c>
      <c r="BJ1475" s="19" t="s">
        <v>15</v>
      </c>
      <c r="BK1475" s="157">
        <f>ROUND(I1475*H1475,2)</f>
        <v>0</v>
      </c>
      <c r="BL1475" s="19" t="s">
        <v>180</v>
      </c>
      <c r="BM1475" s="156" t="s">
        <v>2046</v>
      </c>
    </row>
    <row r="1476" spans="1:47" s="2" customFormat="1" ht="10.2">
      <c r="A1476" s="34"/>
      <c r="B1476" s="35"/>
      <c r="C1476" s="34"/>
      <c r="D1476" s="158" t="s">
        <v>163</v>
      </c>
      <c r="E1476" s="34"/>
      <c r="F1476" s="159" t="s">
        <v>2047</v>
      </c>
      <c r="G1476" s="34"/>
      <c r="H1476" s="34"/>
      <c r="I1476" s="160"/>
      <c r="J1476" s="34"/>
      <c r="K1476" s="34"/>
      <c r="L1476" s="35"/>
      <c r="M1476" s="161"/>
      <c r="N1476" s="162"/>
      <c r="O1476" s="55"/>
      <c r="P1476" s="55"/>
      <c r="Q1476" s="55"/>
      <c r="R1476" s="55"/>
      <c r="S1476" s="55"/>
      <c r="T1476" s="56"/>
      <c r="U1476" s="34"/>
      <c r="V1476" s="34"/>
      <c r="W1476" s="34"/>
      <c r="X1476" s="34"/>
      <c r="Y1476" s="34"/>
      <c r="Z1476" s="34"/>
      <c r="AA1476" s="34"/>
      <c r="AB1476" s="34"/>
      <c r="AC1476" s="34"/>
      <c r="AD1476" s="34"/>
      <c r="AE1476" s="34"/>
      <c r="AT1476" s="19" t="s">
        <v>163</v>
      </c>
      <c r="AU1476" s="19" t="s">
        <v>80</v>
      </c>
    </row>
    <row r="1477" spans="2:51" s="13" customFormat="1" ht="10.2">
      <c r="B1477" s="163"/>
      <c r="D1477" s="164" t="s">
        <v>170</v>
      </c>
      <c r="E1477" s="165" t="s">
        <v>3</v>
      </c>
      <c r="F1477" s="166" t="s">
        <v>932</v>
      </c>
      <c r="H1477" s="165" t="s">
        <v>3</v>
      </c>
      <c r="I1477" s="167"/>
      <c r="L1477" s="163"/>
      <c r="M1477" s="168"/>
      <c r="N1477" s="169"/>
      <c r="O1477" s="169"/>
      <c r="P1477" s="169"/>
      <c r="Q1477" s="169"/>
      <c r="R1477" s="169"/>
      <c r="S1477" s="169"/>
      <c r="T1477" s="170"/>
      <c r="AT1477" s="165" t="s">
        <v>170</v>
      </c>
      <c r="AU1477" s="165" t="s">
        <v>80</v>
      </c>
      <c r="AV1477" s="13" t="s">
        <v>15</v>
      </c>
      <c r="AW1477" s="13" t="s">
        <v>33</v>
      </c>
      <c r="AX1477" s="13" t="s">
        <v>72</v>
      </c>
      <c r="AY1477" s="165" t="s">
        <v>154</v>
      </c>
    </row>
    <row r="1478" spans="2:51" s="14" customFormat="1" ht="10.2">
      <c r="B1478" s="171"/>
      <c r="D1478" s="164" t="s">
        <v>170</v>
      </c>
      <c r="E1478" s="172" t="s">
        <v>3</v>
      </c>
      <c r="F1478" s="173" t="s">
        <v>1876</v>
      </c>
      <c r="H1478" s="174">
        <v>561</v>
      </c>
      <c r="I1478" s="175"/>
      <c r="L1478" s="171"/>
      <c r="M1478" s="176"/>
      <c r="N1478" s="177"/>
      <c r="O1478" s="177"/>
      <c r="P1478" s="177"/>
      <c r="Q1478" s="177"/>
      <c r="R1478" s="177"/>
      <c r="S1478" s="177"/>
      <c r="T1478" s="178"/>
      <c r="AT1478" s="172" t="s">
        <v>170</v>
      </c>
      <c r="AU1478" s="172" t="s">
        <v>80</v>
      </c>
      <c r="AV1478" s="14" t="s">
        <v>80</v>
      </c>
      <c r="AW1478" s="14" t="s">
        <v>33</v>
      </c>
      <c r="AX1478" s="14" t="s">
        <v>72</v>
      </c>
      <c r="AY1478" s="172" t="s">
        <v>154</v>
      </c>
    </row>
    <row r="1479" spans="2:51" s="13" customFormat="1" ht="10.2">
      <c r="B1479" s="163"/>
      <c r="D1479" s="164" t="s">
        <v>170</v>
      </c>
      <c r="E1479" s="165" t="s">
        <v>3</v>
      </c>
      <c r="F1479" s="166" t="s">
        <v>934</v>
      </c>
      <c r="H1479" s="165" t="s">
        <v>3</v>
      </c>
      <c r="I1479" s="167"/>
      <c r="L1479" s="163"/>
      <c r="M1479" s="168"/>
      <c r="N1479" s="169"/>
      <c r="O1479" s="169"/>
      <c r="P1479" s="169"/>
      <c r="Q1479" s="169"/>
      <c r="R1479" s="169"/>
      <c r="S1479" s="169"/>
      <c r="T1479" s="170"/>
      <c r="AT1479" s="165" t="s">
        <v>170</v>
      </c>
      <c r="AU1479" s="165" t="s">
        <v>80</v>
      </c>
      <c r="AV1479" s="13" t="s">
        <v>15</v>
      </c>
      <c r="AW1479" s="13" t="s">
        <v>33</v>
      </c>
      <c r="AX1479" s="13" t="s">
        <v>72</v>
      </c>
      <c r="AY1479" s="165" t="s">
        <v>154</v>
      </c>
    </row>
    <row r="1480" spans="2:51" s="14" customFormat="1" ht="10.2">
      <c r="B1480" s="171"/>
      <c r="D1480" s="164" t="s">
        <v>170</v>
      </c>
      <c r="E1480" s="172" t="s">
        <v>3</v>
      </c>
      <c r="F1480" s="173" t="s">
        <v>1878</v>
      </c>
      <c r="H1480" s="174">
        <v>54.5</v>
      </c>
      <c r="I1480" s="175"/>
      <c r="L1480" s="171"/>
      <c r="M1480" s="176"/>
      <c r="N1480" s="177"/>
      <c r="O1480" s="177"/>
      <c r="P1480" s="177"/>
      <c r="Q1480" s="177"/>
      <c r="R1480" s="177"/>
      <c r="S1480" s="177"/>
      <c r="T1480" s="178"/>
      <c r="AT1480" s="172" t="s">
        <v>170</v>
      </c>
      <c r="AU1480" s="172" t="s">
        <v>80</v>
      </c>
      <c r="AV1480" s="14" t="s">
        <v>80</v>
      </c>
      <c r="AW1480" s="14" t="s">
        <v>33</v>
      </c>
      <c r="AX1480" s="14" t="s">
        <v>72</v>
      </c>
      <c r="AY1480" s="172" t="s">
        <v>154</v>
      </c>
    </row>
    <row r="1481" spans="2:51" s="15" customFormat="1" ht="10.2">
      <c r="B1481" s="179"/>
      <c r="D1481" s="164" t="s">
        <v>170</v>
      </c>
      <c r="E1481" s="180" t="s">
        <v>3</v>
      </c>
      <c r="F1481" s="181" t="s">
        <v>175</v>
      </c>
      <c r="H1481" s="182">
        <v>615.5</v>
      </c>
      <c r="I1481" s="183"/>
      <c r="L1481" s="179"/>
      <c r="M1481" s="184"/>
      <c r="N1481" s="185"/>
      <c r="O1481" s="185"/>
      <c r="P1481" s="185"/>
      <c r="Q1481" s="185"/>
      <c r="R1481" s="185"/>
      <c r="S1481" s="185"/>
      <c r="T1481" s="186"/>
      <c r="AT1481" s="180" t="s">
        <v>170</v>
      </c>
      <c r="AU1481" s="180" t="s">
        <v>80</v>
      </c>
      <c r="AV1481" s="15" t="s">
        <v>93</v>
      </c>
      <c r="AW1481" s="15" t="s">
        <v>33</v>
      </c>
      <c r="AX1481" s="15" t="s">
        <v>15</v>
      </c>
      <c r="AY1481" s="180" t="s">
        <v>154</v>
      </c>
    </row>
    <row r="1482" spans="1:65" s="2" customFormat="1" ht="24.15" customHeight="1">
      <c r="A1482" s="34"/>
      <c r="B1482" s="144"/>
      <c r="C1482" s="192" t="s">
        <v>2048</v>
      </c>
      <c r="D1482" s="192" t="s">
        <v>402</v>
      </c>
      <c r="E1482" s="193" t="s">
        <v>2049</v>
      </c>
      <c r="F1482" s="194" t="s">
        <v>2050</v>
      </c>
      <c r="G1482" s="195" t="s">
        <v>206</v>
      </c>
      <c r="H1482" s="196">
        <v>64.628</v>
      </c>
      <c r="I1482" s="197"/>
      <c r="J1482" s="198">
        <f>ROUND(I1482*H1482,2)</f>
        <v>0</v>
      </c>
      <c r="K1482" s="194" t="s">
        <v>161</v>
      </c>
      <c r="L1482" s="199"/>
      <c r="M1482" s="200" t="s">
        <v>3</v>
      </c>
      <c r="N1482" s="201" t="s">
        <v>43</v>
      </c>
      <c r="O1482" s="55"/>
      <c r="P1482" s="154">
        <f>O1482*H1482</f>
        <v>0</v>
      </c>
      <c r="Q1482" s="154">
        <v>0.025</v>
      </c>
      <c r="R1482" s="154">
        <f>Q1482*H1482</f>
        <v>1.6157000000000001</v>
      </c>
      <c r="S1482" s="154">
        <v>0</v>
      </c>
      <c r="T1482" s="155">
        <f>S1482*H1482</f>
        <v>0</v>
      </c>
      <c r="U1482" s="34"/>
      <c r="V1482" s="34"/>
      <c r="W1482" s="34"/>
      <c r="X1482" s="34"/>
      <c r="Y1482" s="34"/>
      <c r="Z1482" s="34"/>
      <c r="AA1482" s="34"/>
      <c r="AB1482" s="34"/>
      <c r="AC1482" s="34"/>
      <c r="AD1482" s="34"/>
      <c r="AE1482" s="34"/>
      <c r="AR1482" s="156" t="s">
        <v>521</v>
      </c>
      <c r="AT1482" s="156" t="s">
        <v>402</v>
      </c>
      <c r="AU1482" s="156" t="s">
        <v>80</v>
      </c>
      <c r="AY1482" s="19" t="s">
        <v>154</v>
      </c>
      <c r="BE1482" s="157">
        <f>IF(N1482="základní",J1482,0)</f>
        <v>0</v>
      </c>
      <c r="BF1482" s="157">
        <f>IF(N1482="snížená",J1482,0)</f>
        <v>0</v>
      </c>
      <c r="BG1482" s="157">
        <f>IF(N1482="zákl. přenesená",J1482,0)</f>
        <v>0</v>
      </c>
      <c r="BH1482" s="157">
        <f>IF(N1482="sníž. přenesená",J1482,0)</f>
        <v>0</v>
      </c>
      <c r="BI1482" s="157">
        <f>IF(N1482="nulová",J1482,0)</f>
        <v>0</v>
      </c>
      <c r="BJ1482" s="19" t="s">
        <v>15</v>
      </c>
      <c r="BK1482" s="157">
        <f>ROUND(I1482*H1482,2)</f>
        <v>0</v>
      </c>
      <c r="BL1482" s="19" t="s">
        <v>180</v>
      </c>
      <c r="BM1482" s="156" t="s">
        <v>2051</v>
      </c>
    </row>
    <row r="1483" spans="2:51" s="13" customFormat="1" ht="10.2">
      <c r="B1483" s="163"/>
      <c r="D1483" s="164" t="s">
        <v>170</v>
      </c>
      <c r="E1483" s="165" t="s">
        <v>3</v>
      </c>
      <c r="F1483" s="166" t="s">
        <v>2052</v>
      </c>
      <c r="H1483" s="165" t="s">
        <v>3</v>
      </c>
      <c r="I1483" s="167"/>
      <c r="L1483" s="163"/>
      <c r="M1483" s="168"/>
      <c r="N1483" s="169"/>
      <c r="O1483" s="169"/>
      <c r="P1483" s="169"/>
      <c r="Q1483" s="169"/>
      <c r="R1483" s="169"/>
      <c r="S1483" s="169"/>
      <c r="T1483" s="170"/>
      <c r="AT1483" s="165" t="s">
        <v>170</v>
      </c>
      <c r="AU1483" s="165" t="s">
        <v>80</v>
      </c>
      <c r="AV1483" s="13" t="s">
        <v>15</v>
      </c>
      <c r="AW1483" s="13" t="s">
        <v>33</v>
      </c>
      <c r="AX1483" s="13" t="s">
        <v>72</v>
      </c>
      <c r="AY1483" s="165" t="s">
        <v>154</v>
      </c>
    </row>
    <row r="1484" spans="2:51" s="14" customFormat="1" ht="10.2">
      <c r="B1484" s="171"/>
      <c r="D1484" s="164" t="s">
        <v>170</v>
      </c>
      <c r="E1484" s="172" t="s">
        <v>3</v>
      </c>
      <c r="F1484" s="173" t="s">
        <v>2053</v>
      </c>
      <c r="H1484" s="174">
        <v>61.55</v>
      </c>
      <c r="I1484" s="175"/>
      <c r="L1484" s="171"/>
      <c r="M1484" s="176"/>
      <c r="N1484" s="177"/>
      <c r="O1484" s="177"/>
      <c r="P1484" s="177"/>
      <c r="Q1484" s="177"/>
      <c r="R1484" s="177"/>
      <c r="S1484" s="177"/>
      <c r="T1484" s="178"/>
      <c r="AT1484" s="172" t="s">
        <v>170</v>
      </c>
      <c r="AU1484" s="172" t="s">
        <v>80</v>
      </c>
      <c r="AV1484" s="14" t="s">
        <v>80</v>
      </c>
      <c r="AW1484" s="14" t="s">
        <v>33</v>
      </c>
      <c r="AX1484" s="14" t="s">
        <v>15</v>
      </c>
      <c r="AY1484" s="172" t="s">
        <v>154</v>
      </c>
    </row>
    <row r="1485" spans="2:51" s="14" customFormat="1" ht="10.2">
      <c r="B1485" s="171"/>
      <c r="D1485" s="164" t="s">
        <v>170</v>
      </c>
      <c r="F1485" s="173" t="s">
        <v>2054</v>
      </c>
      <c r="H1485" s="174">
        <v>64.628</v>
      </c>
      <c r="I1485" s="175"/>
      <c r="L1485" s="171"/>
      <c r="M1485" s="176"/>
      <c r="N1485" s="177"/>
      <c r="O1485" s="177"/>
      <c r="P1485" s="177"/>
      <c r="Q1485" s="177"/>
      <c r="R1485" s="177"/>
      <c r="S1485" s="177"/>
      <c r="T1485" s="178"/>
      <c r="AT1485" s="172" t="s">
        <v>170</v>
      </c>
      <c r="AU1485" s="172" t="s">
        <v>80</v>
      </c>
      <c r="AV1485" s="14" t="s">
        <v>80</v>
      </c>
      <c r="AW1485" s="14" t="s">
        <v>4</v>
      </c>
      <c r="AX1485" s="14" t="s">
        <v>15</v>
      </c>
      <c r="AY1485" s="172" t="s">
        <v>154</v>
      </c>
    </row>
    <row r="1486" spans="1:65" s="2" customFormat="1" ht="37.8" customHeight="1">
      <c r="A1486" s="34"/>
      <c r="B1486" s="144"/>
      <c r="C1486" s="145" t="s">
        <v>2055</v>
      </c>
      <c r="D1486" s="145" t="s">
        <v>157</v>
      </c>
      <c r="E1486" s="146" t="s">
        <v>2056</v>
      </c>
      <c r="F1486" s="147" t="s">
        <v>2057</v>
      </c>
      <c r="G1486" s="148" t="s">
        <v>183</v>
      </c>
      <c r="H1486" s="149">
        <v>149.5</v>
      </c>
      <c r="I1486" s="150"/>
      <c r="J1486" s="151">
        <f>ROUND(I1486*H1486,2)</f>
        <v>0</v>
      </c>
      <c r="K1486" s="147" t="s">
        <v>161</v>
      </c>
      <c r="L1486" s="35"/>
      <c r="M1486" s="152" t="s">
        <v>3</v>
      </c>
      <c r="N1486" s="153" t="s">
        <v>43</v>
      </c>
      <c r="O1486" s="55"/>
      <c r="P1486" s="154">
        <f>O1486*H1486</f>
        <v>0</v>
      </c>
      <c r="Q1486" s="154">
        <v>0.0001</v>
      </c>
      <c r="R1486" s="154">
        <f>Q1486*H1486</f>
        <v>0.014950000000000001</v>
      </c>
      <c r="S1486" s="154">
        <v>0</v>
      </c>
      <c r="T1486" s="155">
        <f>S1486*H1486</f>
        <v>0</v>
      </c>
      <c r="U1486" s="34"/>
      <c r="V1486" s="34"/>
      <c r="W1486" s="34"/>
      <c r="X1486" s="34"/>
      <c r="Y1486" s="34"/>
      <c r="Z1486" s="34"/>
      <c r="AA1486" s="34"/>
      <c r="AB1486" s="34"/>
      <c r="AC1486" s="34"/>
      <c r="AD1486" s="34"/>
      <c r="AE1486" s="34"/>
      <c r="AR1486" s="156" t="s">
        <v>180</v>
      </c>
      <c r="AT1486" s="156" t="s">
        <v>157</v>
      </c>
      <c r="AU1486" s="156" t="s">
        <v>80</v>
      </c>
      <c r="AY1486" s="19" t="s">
        <v>154</v>
      </c>
      <c r="BE1486" s="157">
        <f>IF(N1486="základní",J1486,0)</f>
        <v>0</v>
      </c>
      <c r="BF1486" s="157">
        <f>IF(N1486="snížená",J1486,0)</f>
        <v>0</v>
      </c>
      <c r="BG1486" s="157">
        <f>IF(N1486="zákl. přenesená",J1486,0)</f>
        <v>0</v>
      </c>
      <c r="BH1486" s="157">
        <f>IF(N1486="sníž. přenesená",J1486,0)</f>
        <v>0</v>
      </c>
      <c r="BI1486" s="157">
        <f>IF(N1486="nulová",J1486,0)</f>
        <v>0</v>
      </c>
      <c r="BJ1486" s="19" t="s">
        <v>15</v>
      </c>
      <c r="BK1486" s="157">
        <f>ROUND(I1486*H1486,2)</f>
        <v>0</v>
      </c>
      <c r="BL1486" s="19" t="s">
        <v>180</v>
      </c>
      <c r="BM1486" s="156" t="s">
        <v>2058</v>
      </c>
    </row>
    <row r="1487" spans="1:47" s="2" customFormat="1" ht="10.2">
      <c r="A1487" s="34"/>
      <c r="B1487" s="35"/>
      <c r="C1487" s="34"/>
      <c r="D1487" s="158" t="s">
        <v>163</v>
      </c>
      <c r="E1487" s="34"/>
      <c r="F1487" s="159" t="s">
        <v>2059</v>
      </c>
      <c r="G1487" s="34"/>
      <c r="H1487" s="34"/>
      <c r="I1487" s="160"/>
      <c r="J1487" s="34"/>
      <c r="K1487" s="34"/>
      <c r="L1487" s="35"/>
      <c r="M1487" s="161"/>
      <c r="N1487" s="162"/>
      <c r="O1487" s="55"/>
      <c r="P1487" s="55"/>
      <c r="Q1487" s="55"/>
      <c r="R1487" s="55"/>
      <c r="S1487" s="55"/>
      <c r="T1487" s="56"/>
      <c r="U1487" s="34"/>
      <c r="V1487" s="34"/>
      <c r="W1487" s="34"/>
      <c r="X1487" s="34"/>
      <c r="Y1487" s="34"/>
      <c r="Z1487" s="34"/>
      <c r="AA1487" s="34"/>
      <c r="AB1487" s="34"/>
      <c r="AC1487" s="34"/>
      <c r="AD1487" s="34"/>
      <c r="AE1487" s="34"/>
      <c r="AT1487" s="19" t="s">
        <v>163</v>
      </c>
      <c r="AU1487" s="19" t="s">
        <v>80</v>
      </c>
    </row>
    <row r="1488" spans="2:51" s="14" customFormat="1" ht="10.2">
      <c r="B1488" s="171"/>
      <c r="D1488" s="164" t="s">
        <v>170</v>
      </c>
      <c r="E1488" s="172" t="s">
        <v>3</v>
      </c>
      <c r="F1488" s="173" t="s">
        <v>2037</v>
      </c>
      <c r="H1488" s="174">
        <v>149.5</v>
      </c>
      <c r="I1488" s="175"/>
      <c r="L1488" s="171"/>
      <c r="M1488" s="176"/>
      <c r="N1488" s="177"/>
      <c r="O1488" s="177"/>
      <c r="P1488" s="177"/>
      <c r="Q1488" s="177"/>
      <c r="R1488" s="177"/>
      <c r="S1488" s="177"/>
      <c r="T1488" s="178"/>
      <c r="AT1488" s="172" t="s">
        <v>170</v>
      </c>
      <c r="AU1488" s="172" t="s">
        <v>80</v>
      </c>
      <c r="AV1488" s="14" t="s">
        <v>80</v>
      </c>
      <c r="AW1488" s="14" t="s">
        <v>33</v>
      </c>
      <c r="AX1488" s="14" t="s">
        <v>15</v>
      </c>
      <c r="AY1488" s="172" t="s">
        <v>154</v>
      </c>
    </row>
    <row r="1489" spans="1:65" s="2" customFormat="1" ht="24.15" customHeight="1">
      <c r="A1489" s="34"/>
      <c r="B1489" s="144"/>
      <c r="C1489" s="192" t="s">
        <v>2060</v>
      </c>
      <c r="D1489" s="192" t="s">
        <v>402</v>
      </c>
      <c r="E1489" s="193" t="s">
        <v>2061</v>
      </c>
      <c r="F1489" s="194" t="s">
        <v>2062</v>
      </c>
      <c r="G1489" s="195" t="s">
        <v>206</v>
      </c>
      <c r="H1489" s="196">
        <v>6.776</v>
      </c>
      <c r="I1489" s="197"/>
      <c r="J1489" s="198">
        <f>ROUND(I1489*H1489,2)</f>
        <v>0</v>
      </c>
      <c r="K1489" s="194" t="s">
        <v>161</v>
      </c>
      <c r="L1489" s="199"/>
      <c r="M1489" s="200" t="s">
        <v>3</v>
      </c>
      <c r="N1489" s="201" t="s">
        <v>43</v>
      </c>
      <c r="O1489" s="55"/>
      <c r="P1489" s="154">
        <f>O1489*H1489</f>
        <v>0</v>
      </c>
      <c r="Q1489" s="154">
        <v>0.02</v>
      </c>
      <c r="R1489" s="154">
        <f>Q1489*H1489</f>
        <v>0.13552</v>
      </c>
      <c r="S1489" s="154">
        <v>0</v>
      </c>
      <c r="T1489" s="155">
        <f>S1489*H1489</f>
        <v>0</v>
      </c>
      <c r="U1489" s="34"/>
      <c r="V1489" s="34"/>
      <c r="W1489" s="34"/>
      <c r="X1489" s="34"/>
      <c r="Y1489" s="34"/>
      <c r="Z1489" s="34"/>
      <c r="AA1489" s="34"/>
      <c r="AB1489" s="34"/>
      <c r="AC1489" s="34"/>
      <c r="AD1489" s="34"/>
      <c r="AE1489" s="34"/>
      <c r="AR1489" s="156" t="s">
        <v>521</v>
      </c>
      <c r="AT1489" s="156" t="s">
        <v>402</v>
      </c>
      <c r="AU1489" s="156" t="s">
        <v>80</v>
      </c>
      <c r="AY1489" s="19" t="s">
        <v>154</v>
      </c>
      <c r="BE1489" s="157">
        <f>IF(N1489="základní",J1489,0)</f>
        <v>0</v>
      </c>
      <c r="BF1489" s="157">
        <f>IF(N1489="snížená",J1489,0)</f>
        <v>0</v>
      </c>
      <c r="BG1489" s="157">
        <f>IF(N1489="zákl. přenesená",J1489,0)</f>
        <v>0</v>
      </c>
      <c r="BH1489" s="157">
        <f>IF(N1489="sníž. přenesená",J1489,0)</f>
        <v>0</v>
      </c>
      <c r="BI1489" s="157">
        <f>IF(N1489="nulová",J1489,0)</f>
        <v>0</v>
      </c>
      <c r="BJ1489" s="19" t="s">
        <v>15</v>
      </c>
      <c r="BK1489" s="157">
        <f>ROUND(I1489*H1489,2)</f>
        <v>0</v>
      </c>
      <c r="BL1489" s="19" t="s">
        <v>180</v>
      </c>
      <c r="BM1489" s="156" t="s">
        <v>2063</v>
      </c>
    </row>
    <row r="1490" spans="2:51" s="14" customFormat="1" ht="20.4">
      <c r="B1490" s="171"/>
      <c r="D1490" s="164" t="s">
        <v>170</v>
      </c>
      <c r="F1490" s="173" t="s">
        <v>2064</v>
      </c>
      <c r="H1490" s="174">
        <v>6.776</v>
      </c>
      <c r="I1490" s="175"/>
      <c r="L1490" s="171"/>
      <c r="M1490" s="176"/>
      <c r="N1490" s="177"/>
      <c r="O1490" s="177"/>
      <c r="P1490" s="177"/>
      <c r="Q1490" s="177"/>
      <c r="R1490" s="177"/>
      <c r="S1490" s="177"/>
      <c r="T1490" s="178"/>
      <c r="AT1490" s="172" t="s">
        <v>170</v>
      </c>
      <c r="AU1490" s="172" t="s">
        <v>80</v>
      </c>
      <c r="AV1490" s="14" t="s">
        <v>80</v>
      </c>
      <c r="AW1490" s="14" t="s">
        <v>4</v>
      </c>
      <c r="AX1490" s="14" t="s">
        <v>15</v>
      </c>
      <c r="AY1490" s="172" t="s">
        <v>154</v>
      </c>
    </row>
    <row r="1491" spans="1:65" s="2" customFormat="1" ht="49.05" customHeight="1">
      <c r="A1491" s="34"/>
      <c r="B1491" s="144"/>
      <c r="C1491" s="145" t="s">
        <v>2065</v>
      </c>
      <c r="D1491" s="145" t="s">
        <v>157</v>
      </c>
      <c r="E1491" s="146" t="s">
        <v>2066</v>
      </c>
      <c r="F1491" s="147" t="s">
        <v>2067</v>
      </c>
      <c r="G1491" s="148" t="s">
        <v>160</v>
      </c>
      <c r="H1491" s="149">
        <v>90</v>
      </c>
      <c r="I1491" s="150"/>
      <c r="J1491" s="151">
        <f>ROUND(I1491*H1491,2)</f>
        <v>0</v>
      </c>
      <c r="K1491" s="147" t="s">
        <v>161</v>
      </c>
      <c r="L1491" s="35"/>
      <c r="M1491" s="152" t="s">
        <v>3</v>
      </c>
      <c r="N1491" s="153" t="s">
        <v>43</v>
      </c>
      <c r="O1491" s="55"/>
      <c r="P1491" s="154">
        <f>O1491*H1491</f>
        <v>0</v>
      </c>
      <c r="Q1491" s="154">
        <v>0.00019</v>
      </c>
      <c r="R1491" s="154">
        <f>Q1491*H1491</f>
        <v>0.0171</v>
      </c>
      <c r="S1491" s="154">
        <v>0</v>
      </c>
      <c r="T1491" s="155">
        <f>S1491*H1491</f>
        <v>0</v>
      </c>
      <c r="U1491" s="34"/>
      <c r="V1491" s="34"/>
      <c r="W1491" s="34"/>
      <c r="X1491" s="34"/>
      <c r="Y1491" s="34"/>
      <c r="Z1491" s="34"/>
      <c r="AA1491" s="34"/>
      <c r="AB1491" s="34"/>
      <c r="AC1491" s="34"/>
      <c r="AD1491" s="34"/>
      <c r="AE1491" s="34"/>
      <c r="AR1491" s="156" t="s">
        <v>180</v>
      </c>
      <c r="AT1491" s="156" t="s">
        <v>157</v>
      </c>
      <c r="AU1491" s="156" t="s">
        <v>80</v>
      </c>
      <c r="AY1491" s="19" t="s">
        <v>154</v>
      </c>
      <c r="BE1491" s="157">
        <f>IF(N1491="základní",J1491,0)</f>
        <v>0</v>
      </c>
      <c r="BF1491" s="157">
        <f>IF(N1491="snížená",J1491,0)</f>
        <v>0</v>
      </c>
      <c r="BG1491" s="157">
        <f>IF(N1491="zákl. přenesená",J1491,0)</f>
        <v>0</v>
      </c>
      <c r="BH1491" s="157">
        <f>IF(N1491="sníž. přenesená",J1491,0)</f>
        <v>0</v>
      </c>
      <c r="BI1491" s="157">
        <f>IF(N1491="nulová",J1491,0)</f>
        <v>0</v>
      </c>
      <c r="BJ1491" s="19" t="s">
        <v>15</v>
      </c>
      <c r="BK1491" s="157">
        <f>ROUND(I1491*H1491,2)</f>
        <v>0</v>
      </c>
      <c r="BL1491" s="19" t="s">
        <v>180</v>
      </c>
      <c r="BM1491" s="156" t="s">
        <v>2068</v>
      </c>
    </row>
    <row r="1492" spans="1:47" s="2" customFormat="1" ht="10.2">
      <c r="A1492" s="34"/>
      <c r="B1492" s="35"/>
      <c r="C1492" s="34"/>
      <c r="D1492" s="158" t="s">
        <v>163</v>
      </c>
      <c r="E1492" s="34"/>
      <c r="F1492" s="159" t="s">
        <v>2069</v>
      </c>
      <c r="G1492" s="34"/>
      <c r="H1492" s="34"/>
      <c r="I1492" s="160"/>
      <c r="J1492" s="34"/>
      <c r="K1492" s="34"/>
      <c r="L1492" s="35"/>
      <c r="M1492" s="161"/>
      <c r="N1492" s="162"/>
      <c r="O1492" s="55"/>
      <c r="P1492" s="55"/>
      <c r="Q1492" s="55"/>
      <c r="R1492" s="55"/>
      <c r="S1492" s="55"/>
      <c r="T1492" s="56"/>
      <c r="U1492" s="34"/>
      <c r="V1492" s="34"/>
      <c r="W1492" s="34"/>
      <c r="X1492" s="34"/>
      <c r="Y1492" s="34"/>
      <c r="Z1492" s="34"/>
      <c r="AA1492" s="34"/>
      <c r="AB1492" s="34"/>
      <c r="AC1492" s="34"/>
      <c r="AD1492" s="34"/>
      <c r="AE1492" s="34"/>
      <c r="AT1492" s="19" t="s">
        <v>163</v>
      </c>
      <c r="AU1492" s="19" t="s">
        <v>80</v>
      </c>
    </row>
    <row r="1493" spans="2:51" s="13" customFormat="1" ht="10.2">
      <c r="B1493" s="163"/>
      <c r="D1493" s="164" t="s">
        <v>170</v>
      </c>
      <c r="E1493" s="165" t="s">
        <v>3</v>
      </c>
      <c r="F1493" s="166" t="s">
        <v>932</v>
      </c>
      <c r="H1493" s="165" t="s">
        <v>3</v>
      </c>
      <c r="I1493" s="167"/>
      <c r="L1493" s="163"/>
      <c r="M1493" s="168"/>
      <c r="N1493" s="169"/>
      <c r="O1493" s="169"/>
      <c r="P1493" s="169"/>
      <c r="Q1493" s="169"/>
      <c r="R1493" s="169"/>
      <c r="S1493" s="169"/>
      <c r="T1493" s="170"/>
      <c r="AT1493" s="165" t="s">
        <v>170</v>
      </c>
      <c r="AU1493" s="165" t="s">
        <v>80</v>
      </c>
      <c r="AV1493" s="13" t="s">
        <v>15</v>
      </c>
      <c r="AW1493" s="13" t="s">
        <v>33</v>
      </c>
      <c r="AX1493" s="13" t="s">
        <v>72</v>
      </c>
      <c r="AY1493" s="165" t="s">
        <v>154</v>
      </c>
    </row>
    <row r="1494" spans="2:51" s="14" customFormat="1" ht="10.2">
      <c r="B1494" s="171"/>
      <c r="D1494" s="164" t="s">
        <v>170</v>
      </c>
      <c r="E1494" s="172" t="s">
        <v>3</v>
      </c>
      <c r="F1494" s="173" t="s">
        <v>2070</v>
      </c>
      <c r="H1494" s="174">
        <v>90</v>
      </c>
      <c r="I1494" s="175"/>
      <c r="L1494" s="171"/>
      <c r="M1494" s="176"/>
      <c r="N1494" s="177"/>
      <c r="O1494" s="177"/>
      <c r="P1494" s="177"/>
      <c r="Q1494" s="177"/>
      <c r="R1494" s="177"/>
      <c r="S1494" s="177"/>
      <c r="T1494" s="178"/>
      <c r="AT1494" s="172" t="s">
        <v>170</v>
      </c>
      <c r="AU1494" s="172" t="s">
        <v>80</v>
      </c>
      <c r="AV1494" s="14" t="s">
        <v>80</v>
      </c>
      <c r="AW1494" s="14" t="s">
        <v>33</v>
      </c>
      <c r="AX1494" s="14" t="s">
        <v>15</v>
      </c>
      <c r="AY1494" s="172" t="s">
        <v>154</v>
      </c>
    </row>
    <row r="1495" spans="1:65" s="2" customFormat="1" ht="24.15" customHeight="1">
      <c r="A1495" s="34"/>
      <c r="B1495" s="144"/>
      <c r="C1495" s="192" t="s">
        <v>2071</v>
      </c>
      <c r="D1495" s="192" t="s">
        <v>402</v>
      </c>
      <c r="E1495" s="193" t="s">
        <v>2072</v>
      </c>
      <c r="F1495" s="194" t="s">
        <v>2073</v>
      </c>
      <c r="G1495" s="195" t="s">
        <v>160</v>
      </c>
      <c r="H1495" s="196">
        <v>91.8</v>
      </c>
      <c r="I1495" s="197"/>
      <c r="J1495" s="198">
        <f>ROUND(I1495*H1495,2)</f>
        <v>0</v>
      </c>
      <c r="K1495" s="194" t="s">
        <v>161</v>
      </c>
      <c r="L1495" s="199"/>
      <c r="M1495" s="200" t="s">
        <v>3</v>
      </c>
      <c r="N1495" s="201" t="s">
        <v>43</v>
      </c>
      <c r="O1495" s="55"/>
      <c r="P1495" s="154">
        <f>O1495*H1495</f>
        <v>0</v>
      </c>
      <c r="Q1495" s="154">
        <v>0.00375</v>
      </c>
      <c r="R1495" s="154">
        <f>Q1495*H1495</f>
        <v>0.34425</v>
      </c>
      <c r="S1495" s="154">
        <v>0</v>
      </c>
      <c r="T1495" s="155">
        <f>S1495*H1495</f>
        <v>0</v>
      </c>
      <c r="U1495" s="34"/>
      <c r="V1495" s="34"/>
      <c r="W1495" s="34"/>
      <c r="X1495" s="34"/>
      <c r="Y1495" s="34"/>
      <c r="Z1495" s="34"/>
      <c r="AA1495" s="34"/>
      <c r="AB1495" s="34"/>
      <c r="AC1495" s="34"/>
      <c r="AD1495" s="34"/>
      <c r="AE1495" s="34"/>
      <c r="AR1495" s="156" t="s">
        <v>521</v>
      </c>
      <c r="AT1495" s="156" t="s">
        <v>402</v>
      </c>
      <c r="AU1495" s="156" t="s">
        <v>80</v>
      </c>
      <c r="AY1495" s="19" t="s">
        <v>154</v>
      </c>
      <c r="BE1495" s="157">
        <f>IF(N1495="základní",J1495,0)</f>
        <v>0</v>
      </c>
      <c r="BF1495" s="157">
        <f>IF(N1495="snížená",J1495,0)</f>
        <v>0</v>
      </c>
      <c r="BG1495" s="157">
        <f>IF(N1495="zákl. přenesená",J1495,0)</f>
        <v>0</v>
      </c>
      <c r="BH1495" s="157">
        <f>IF(N1495="sníž. přenesená",J1495,0)</f>
        <v>0</v>
      </c>
      <c r="BI1495" s="157">
        <f>IF(N1495="nulová",J1495,0)</f>
        <v>0</v>
      </c>
      <c r="BJ1495" s="19" t="s">
        <v>15</v>
      </c>
      <c r="BK1495" s="157">
        <f>ROUND(I1495*H1495,2)</f>
        <v>0</v>
      </c>
      <c r="BL1495" s="19" t="s">
        <v>180</v>
      </c>
      <c r="BM1495" s="156" t="s">
        <v>2074</v>
      </c>
    </row>
    <row r="1496" spans="2:51" s="14" customFormat="1" ht="10.2">
      <c r="B1496" s="171"/>
      <c r="D1496" s="164" t="s">
        <v>170</v>
      </c>
      <c r="F1496" s="173" t="s">
        <v>2075</v>
      </c>
      <c r="H1496" s="174">
        <v>91.8</v>
      </c>
      <c r="I1496" s="175"/>
      <c r="L1496" s="171"/>
      <c r="M1496" s="176"/>
      <c r="N1496" s="177"/>
      <c r="O1496" s="177"/>
      <c r="P1496" s="177"/>
      <c r="Q1496" s="177"/>
      <c r="R1496" s="177"/>
      <c r="S1496" s="177"/>
      <c r="T1496" s="178"/>
      <c r="AT1496" s="172" t="s">
        <v>170</v>
      </c>
      <c r="AU1496" s="172" t="s">
        <v>80</v>
      </c>
      <c r="AV1496" s="14" t="s">
        <v>80</v>
      </c>
      <c r="AW1496" s="14" t="s">
        <v>4</v>
      </c>
      <c r="AX1496" s="14" t="s">
        <v>15</v>
      </c>
      <c r="AY1496" s="172" t="s">
        <v>154</v>
      </c>
    </row>
    <row r="1497" spans="1:65" s="2" customFormat="1" ht="44.25" customHeight="1">
      <c r="A1497" s="34"/>
      <c r="B1497" s="144"/>
      <c r="C1497" s="145" t="s">
        <v>2076</v>
      </c>
      <c r="D1497" s="145" t="s">
        <v>157</v>
      </c>
      <c r="E1497" s="146" t="s">
        <v>2077</v>
      </c>
      <c r="F1497" s="147" t="s">
        <v>2078</v>
      </c>
      <c r="G1497" s="148" t="s">
        <v>244</v>
      </c>
      <c r="H1497" s="149">
        <v>15.719</v>
      </c>
      <c r="I1497" s="150"/>
      <c r="J1497" s="151">
        <f>ROUND(I1497*H1497,2)</f>
        <v>0</v>
      </c>
      <c r="K1497" s="147" t="s">
        <v>161</v>
      </c>
      <c r="L1497" s="35"/>
      <c r="M1497" s="152" t="s">
        <v>3</v>
      </c>
      <c r="N1497" s="153" t="s">
        <v>43</v>
      </c>
      <c r="O1497" s="55"/>
      <c r="P1497" s="154">
        <f>O1497*H1497</f>
        <v>0</v>
      </c>
      <c r="Q1497" s="154">
        <v>0</v>
      </c>
      <c r="R1497" s="154">
        <f>Q1497*H1497</f>
        <v>0</v>
      </c>
      <c r="S1497" s="154">
        <v>0</v>
      </c>
      <c r="T1497" s="155">
        <f>S1497*H1497</f>
        <v>0</v>
      </c>
      <c r="U1497" s="34"/>
      <c r="V1497" s="34"/>
      <c r="W1497" s="34"/>
      <c r="X1497" s="34"/>
      <c r="Y1497" s="34"/>
      <c r="Z1497" s="34"/>
      <c r="AA1497" s="34"/>
      <c r="AB1497" s="34"/>
      <c r="AC1497" s="34"/>
      <c r="AD1497" s="34"/>
      <c r="AE1497" s="34"/>
      <c r="AR1497" s="156" t="s">
        <v>180</v>
      </c>
      <c r="AT1497" s="156" t="s">
        <v>157</v>
      </c>
      <c r="AU1497" s="156" t="s">
        <v>80</v>
      </c>
      <c r="AY1497" s="19" t="s">
        <v>154</v>
      </c>
      <c r="BE1497" s="157">
        <f>IF(N1497="základní",J1497,0)</f>
        <v>0</v>
      </c>
      <c r="BF1497" s="157">
        <f>IF(N1497="snížená",J1497,0)</f>
        <v>0</v>
      </c>
      <c r="BG1497" s="157">
        <f>IF(N1497="zákl. přenesená",J1497,0)</f>
        <v>0</v>
      </c>
      <c r="BH1497" s="157">
        <f>IF(N1497="sníž. přenesená",J1497,0)</f>
        <v>0</v>
      </c>
      <c r="BI1497" s="157">
        <f>IF(N1497="nulová",J1497,0)</f>
        <v>0</v>
      </c>
      <c r="BJ1497" s="19" t="s">
        <v>15</v>
      </c>
      <c r="BK1497" s="157">
        <f>ROUND(I1497*H1497,2)</f>
        <v>0</v>
      </c>
      <c r="BL1497" s="19" t="s">
        <v>180</v>
      </c>
      <c r="BM1497" s="156" t="s">
        <v>2079</v>
      </c>
    </row>
    <row r="1498" spans="1:47" s="2" customFormat="1" ht="10.2">
      <c r="A1498" s="34"/>
      <c r="B1498" s="35"/>
      <c r="C1498" s="34"/>
      <c r="D1498" s="158" t="s">
        <v>163</v>
      </c>
      <c r="E1498" s="34"/>
      <c r="F1498" s="159" t="s">
        <v>2080</v>
      </c>
      <c r="G1498" s="34"/>
      <c r="H1498" s="34"/>
      <c r="I1498" s="160"/>
      <c r="J1498" s="34"/>
      <c r="K1498" s="34"/>
      <c r="L1498" s="35"/>
      <c r="M1498" s="161"/>
      <c r="N1498" s="162"/>
      <c r="O1498" s="55"/>
      <c r="P1498" s="55"/>
      <c r="Q1498" s="55"/>
      <c r="R1498" s="55"/>
      <c r="S1498" s="55"/>
      <c r="T1498" s="56"/>
      <c r="U1498" s="34"/>
      <c r="V1498" s="34"/>
      <c r="W1498" s="34"/>
      <c r="X1498" s="34"/>
      <c r="Y1498" s="34"/>
      <c r="Z1498" s="34"/>
      <c r="AA1498" s="34"/>
      <c r="AB1498" s="34"/>
      <c r="AC1498" s="34"/>
      <c r="AD1498" s="34"/>
      <c r="AE1498" s="34"/>
      <c r="AT1498" s="19" t="s">
        <v>163</v>
      </c>
      <c r="AU1498" s="19" t="s">
        <v>80</v>
      </c>
    </row>
    <row r="1499" spans="2:63" s="12" customFormat="1" ht="22.8" customHeight="1">
      <c r="B1499" s="131"/>
      <c r="D1499" s="132" t="s">
        <v>71</v>
      </c>
      <c r="E1499" s="142" t="s">
        <v>2081</v>
      </c>
      <c r="F1499" s="142" t="s">
        <v>2082</v>
      </c>
      <c r="I1499" s="134"/>
      <c r="J1499" s="143">
        <f>BK1499</f>
        <v>0</v>
      </c>
      <c r="L1499" s="131"/>
      <c r="M1499" s="136"/>
      <c r="N1499" s="137"/>
      <c r="O1499" s="137"/>
      <c r="P1499" s="138">
        <f>SUM(P1500:P1515)</f>
        <v>0</v>
      </c>
      <c r="Q1499" s="137"/>
      <c r="R1499" s="138">
        <f>SUM(R1500:R1515)</f>
        <v>15.480281000000002</v>
      </c>
      <c r="S1499" s="137"/>
      <c r="T1499" s="139">
        <f>SUM(T1500:T1515)</f>
        <v>0</v>
      </c>
      <c r="AR1499" s="132" t="s">
        <v>80</v>
      </c>
      <c r="AT1499" s="140" t="s">
        <v>71</v>
      </c>
      <c r="AU1499" s="140" t="s">
        <v>15</v>
      </c>
      <c r="AY1499" s="132" t="s">
        <v>154</v>
      </c>
      <c r="BK1499" s="141">
        <f>SUM(BK1500:BK1515)</f>
        <v>0</v>
      </c>
    </row>
    <row r="1500" spans="1:65" s="2" customFormat="1" ht="49.05" customHeight="1">
      <c r="A1500" s="34"/>
      <c r="B1500" s="144"/>
      <c r="C1500" s="145" t="s">
        <v>2083</v>
      </c>
      <c r="D1500" s="145" t="s">
        <v>157</v>
      </c>
      <c r="E1500" s="146" t="s">
        <v>2084</v>
      </c>
      <c r="F1500" s="147" t="s">
        <v>2085</v>
      </c>
      <c r="G1500" s="148" t="s">
        <v>160</v>
      </c>
      <c r="H1500" s="149">
        <v>77.9</v>
      </c>
      <c r="I1500" s="150"/>
      <c r="J1500" s="151">
        <f>ROUND(I1500*H1500,2)</f>
        <v>0</v>
      </c>
      <c r="K1500" s="147" t="s">
        <v>161</v>
      </c>
      <c r="L1500" s="35"/>
      <c r="M1500" s="152" t="s">
        <v>3</v>
      </c>
      <c r="N1500" s="153" t="s">
        <v>43</v>
      </c>
      <c r="O1500" s="55"/>
      <c r="P1500" s="154">
        <f>O1500*H1500</f>
        <v>0</v>
      </c>
      <c r="Q1500" s="154">
        <v>0.01579</v>
      </c>
      <c r="R1500" s="154">
        <f>Q1500*H1500</f>
        <v>1.230041</v>
      </c>
      <c r="S1500" s="154">
        <v>0</v>
      </c>
      <c r="T1500" s="155">
        <f>S1500*H1500</f>
        <v>0</v>
      </c>
      <c r="U1500" s="34"/>
      <c r="V1500" s="34"/>
      <c r="W1500" s="34"/>
      <c r="X1500" s="34"/>
      <c r="Y1500" s="34"/>
      <c r="Z1500" s="34"/>
      <c r="AA1500" s="34"/>
      <c r="AB1500" s="34"/>
      <c r="AC1500" s="34"/>
      <c r="AD1500" s="34"/>
      <c r="AE1500" s="34"/>
      <c r="AR1500" s="156" t="s">
        <v>180</v>
      </c>
      <c r="AT1500" s="156" t="s">
        <v>157</v>
      </c>
      <c r="AU1500" s="156" t="s">
        <v>80</v>
      </c>
      <c r="AY1500" s="19" t="s">
        <v>154</v>
      </c>
      <c r="BE1500" s="157">
        <f>IF(N1500="základní",J1500,0)</f>
        <v>0</v>
      </c>
      <c r="BF1500" s="157">
        <f>IF(N1500="snížená",J1500,0)</f>
        <v>0</v>
      </c>
      <c r="BG1500" s="157">
        <f>IF(N1500="zákl. přenesená",J1500,0)</f>
        <v>0</v>
      </c>
      <c r="BH1500" s="157">
        <f>IF(N1500="sníž. přenesená",J1500,0)</f>
        <v>0</v>
      </c>
      <c r="BI1500" s="157">
        <f>IF(N1500="nulová",J1500,0)</f>
        <v>0</v>
      </c>
      <c r="BJ1500" s="19" t="s">
        <v>15</v>
      </c>
      <c r="BK1500" s="157">
        <f>ROUND(I1500*H1500,2)</f>
        <v>0</v>
      </c>
      <c r="BL1500" s="19" t="s">
        <v>180</v>
      </c>
      <c r="BM1500" s="156" t="s">
        <v>2086</v>
      </c>
    </row>
    <row r="1501" spans="1:47" s="2" customFormat="1" ht="10.2">
      <c r="A1501" s="34"/>
      <c r="B1501" s="35"/>
      <c r="C1501" s="34"/>
      <c r="D1501" s="158" t="s">
        <v>163</v>
      </c>
      <c r="E1501" s="34"/>
      <c r="F1501" s="159" t="s">
        <v>2087</v>
      </c>
      <c r="G1501" s="34"/>
      <c r="H1501" s="34"/>
      <c r="I1501" s="160"/>
      <c r="J1501" s="34"/>
      <c r="K1501" s="34"/>
      <c r="L1501" s="35"/>
      <c r="M1501" s="161"/>
      <c r="N1501" s="162"/>
      <c r="O1501" s="55"/>
      <c r="P1501" s="55"/>
      <c r="Q1501" s="55"/>
      <c r="R1501" s="55"/>
      <c r="S1501" s="55"/>
      <c r="T1501" s="56"/>
      <c r="U1501" s="34"/>
      <c r="V1501" s="34"/>
      <c r="W1501" s="34"/>
      <c r="X1501" s="34"/>
      <c r="Y1501" s="34"/>
      <c r="Z1501" s="34"/>
      <c r="AA1501" s="34"/>
      <c r="AB1501" s="34"/>
      <c r="AC1501" s="34"/>
      <c r="AD1501" s="34"/>
      <c r="AE1501" s="34"/>
      <c r="AT1501" s="19" t="s">
        <v>163</v>
      </c>
      <c r="AU1501" s="19" t="s">
        <v>80</v>
      </c>
    </row>
    <row r="1502" spans="2:51" s="13" customFormat="1" ht="10.2">
      <c r="B1502" s="163"/>
      <c r="D1502" s="164" t="s">
        <v>170</v>
      </c>
      <c r="E1502" s="165" t="s">
        <v>3</v>
      </c>
      <c r="F1502" s="166" t="s">
        <v>932</v>
      </c>
      <c r="H1502" s="165" t="s">
        <v>3</v>
      </c>
      <c r="I1502" s="167"/>
      <c r="L1502" s="163"/>
      <c r="M1502" s="168"/>
      <c r="N1502" s="169"/>
      <c r="O1502" s="169"/>
      <c r="P1502" s="169"/>
      <c r="Q1502" s="169"/>
      <c r="R1502" s="169"/>
      <c r="S1502" s="169"/>
      <c r="T1502" s="170"/>
      <c r="AT1502" s="165" t="s">
        <v>170</v>
      </c>
      <c r="AU1502" s="165" t="s">
        <v>80</v>
      </c>
      <c r="AV1502" s="13" t="s">
        <v>15</v>
      </c>
      <c r="AW1502" s="13" t="s">
        <v>33</v>
      </c>
      <c r="AX1502" s="13" t="s">
        <v>72</v>
      </c>
      <c r="AY1502" s="165" t="s">
        <v>154</v>
      </c>
    </row>
    <row r="1503" spans="2:51" s="14" customFormat="1" ht="10.2">
      <c r="B1503" s="171"/>
      <c r="D1503" s="164" t="s">
        <v>170</v>
      </c>
      <c r="E1503" s="172" t="s">
        <v>3</v>
      </c>
      <c r="F1503" s="173" t="s">
        <v>2088</v>
      </c>
      <c r="H1503" s="174">
        <v>72</v>
      </c>
      <c r="I1503" s="175"/>
      <c r="L1503" s="171"/>
      <c r="M1503" s="176"/>
      <c r="N1503" s="177"/>
      <c r="O1503" s="177"/>
      <c r="P1503" s="177"/>
      <c r="Q1503" s="177"/>
      <c r="R1503" s="177"/>
      <c r="S1503" s="177"/>
      <c r="T1503" s="178"/>
      <c r="AT1503" s="172" t="s">
        <v>170</v>
      </c>
      <c r="AU1503" s="172" t="s">
        <v>80</v>
      </c>
      <c r="AV1503" s="14" t="s">
        <v>80</v>
      </c>
      <c r="AW1503" s="14" t="s">
        <v>33</v>
      </c>
      <c r="AX1503" s="14" t="s">
        <v>72</v>
      </c>
      <c r="AY1503" s="172" t="s">
        <v>154</v>
      </c>
    </row>
    <row r="1504" spans="2:51" s="13" customFormat="1" ht="10.2">
      <c r="B1504" s="163"/>
      <c r="D1504" s="164" t="s">
        <v>170</v>
      </c>
      <c r="E1504" s="165" t="s">
        <v>3</v>
      </c>
      <c r="F1504" s="166" t="s">
        <v>934</v>
      </c>
      <c r="H1504" s="165" t="s">
        <v>3</v>
      </c>
      <c r="I1504" s="167"/>
      <c r="L1504" s="163"/>
      <c r="M1504" s="168"/>
      <c r="N1504" s="169"/>
      <c r="O1504" s="169"/>
      <c r="P1504" s="169"/>
      <c r="Q1504" s="169"/>
      <c r="R1504" s="169"/>
      <c r="S1504" s="169"/>
      <c r="T1504" s="170"/>
      <c r="AT1504" s="165" t="s">
        <v>170</v>
      </c>
      <c r="AU1504" s="165" t="s">
        <v>80</v>
      </c>
      <c r="AV1504" s="13" t="s">
        <v>15</v>
      </c>
      <c r="AW1504" s="13" t="s">
        <v>33</v>
      </c>
      <c r="AX1504" s="13" t="s">
        <v>72</v>
      </c>
      <c r="AY1504" s="165" t="s">
        <v>154</v>
      </c>
    </row>
    <row r="1505" spans="2:51" s="14" customFormat="1" ht="10.2">
      <c r="B1505" s="171"/>
      <c r="D1505" s="164" t="s">
        <v>170</v>
      </c>
      <c r="E1505" s="172" t="s">
        <v>3</v>
      </c>
      <c r="F1505" s="173" t="s">
        <v>2089</v>
      </c>
      <c r="H1505" s="174">
        <v>5.9</v>
      </c>
      <c r="I1505" s="175"/>
      <c r="L1505" s="171"/>
      <c r="M1505" s="176"/>
      <c r="N1505" s="177"/>
      <c r="O1505" s="177"/>
      <c r="P1505" s="177"/>
      <c r="Q1505" s="177"/>
      <c r="R1505" s="177"/>
      <c r="S1505" s="177"/>
      <c r="T1505" s="178"/>
      <c r="AT1505" s="172" t="s">
        <v>170</v>
      </c>
      <c r="AU1505" s="172" t="s">
        <v>80</v>
      </c>
      <c r="AV1505" s="14" t="s">
        <v>80</v>
      </c>
      <c r="AW1505" s="14" t="s">
        <v>33</v>
      </c>
      <c r="AX1505" s="14" t="s">
        <v>72</v>
      </c>
      <c r="AY1505" s="172" t="s">
        <v>154</v>
      </c>
    </row>
    <row r="1506" spans="2:51" s="15" customFormat="1" ht="10.2">
      <c r="B1506" s="179"/>
      <c r="D1506" s="164" t="s">
        <v>170</v>
      </c>
      <c r="E1506" s="180" t="s">
        <v>3</v>
      </c>
      <c r="F1506" s="181" t="s">
        <v>175</v>
      </c>
      <c r="H1506" s="182">
        <v>77.9</v>
      </c>
      <c r="I1506" s="183"/>
      <c r="L1506" s="179"/>
      <c r="M1506" s="184"/>
      <c r="N1506" s="185"/>
      <c r="O1506" s="185"/>
      <c r="P1506" s="185"/>
      <c r="Q1506" s="185"/>
      <c r="R1506" s="185"/>
      <c r="S1506" s="185"/>
      <c r="T1506" s="186"/>
      <c r="AT1506" s="180" t="s">
        <v>170</v>
      </c>
      <c r="AU1506" s="180" t="s">
        <v>80</v>
      </c>
      <c r="AV1506" s="15" t="s">
        <v>93</v>
      </c>
      <c r="AW1506" s="15" t="s">
        <v>33</v>
      </c>
      <c r="AX1506" s="15" t="s">
        <v>15</v>
      </c>
      <c r="AY1506" s="180" t="s">
        <v>154</v>
      </c>
    </row>
    <row r="1507" spans="1:65" s="2" customFormat="1" ht="49.05" customHeight="1">
      <c r="A1507" s="34"/>
      <c r="B1507" s="144"/>
      <c r="C1507" s="145" t="s">
        <v>2090</v>
      </c>
      <c r="D1507" s="145" t="s">
        <v>157</v>
      </c>
      <c r="E1507" s="146" t="s">
        <v>2091</v>
      </c>
      <c r="F1507" s="147" t="s">
        <v>2092</v>
      </c>
      <c r="G1507" s="148" t="s">
        <v>160</v>
      </c>
      <c r="H1507" s="149">
        <v>1237</v>
      </c>
      <c r="I1507" s="150"/>
      <c r="J1507" s="151">
        <f>ROUND(I1507*H1507,2)</f>
        <v>0</v>
      </c>
      <c r="K1507" s="147" t="s">
        <v>161</v>
      </c>
      <c r="L1507" s="35"/>
      <c r="M1507" s="152" t="s">
        <v>3</v>
      </c>
      <c r="N1507" s="153" t="s">
        <v>43</v>
      </c>
      <c r="O1507" s="55"/>
      <c r="P1507" s="154">
        <f>O1507*H1507</f>
        <v>0</v>
      </c>
      <c r="Q1507" s="154">
        <v>0.01152</v>
      </c>
      <c r="R1507" s="154">
        <f>Q1507*H1507</f>
        <v>14.250240000000002</v>
      </c>
      <c r="S1507" s="154">
        <v>0</v>
      </c>
      <c r="T1507" s="155">
        <f>S1507*H1507</f>
        <v>0</v>
      </c>
      <c r="U1507" s="34"/>
      <c r="V1507" s="34"/>
      <c r="W1507" s="34"/>
      <c r="X1507" s="34"/>
      <c r="Y1507" s="34"/>
      <c r="Z1507" s="34"/>
      <c r="AA1507" s="34"/>
      <c r="AB1507" s="34"/>
      <c r="AC1507" s="34"/>
      <c r="AD1507" s="34"/>
      <c r="AE1507" s="34"/>
      <c r="AR1507" s="156" t="s">
        <v>180</v>
      </c>
      <c r="AT1507" s="156" t="s">
        <v>157</v>
      </c>
      <c r="AU1507" s="156" t="s">
        <v>80</v>
      </c>
      <c r="AY1507" s="19" t="s">
        <v>154</v>
      </c>
      <c r="BE1507" s="157">
        <f>IF(N1507="základní",J1507,0)</f>
        <v>0</v>
      </c>
      <c r="BF1507" s="157">
        <f>IF(N1507="snížená",J1507,0)</f>
        <v>0</v>
      </c>
      <c r="BG1507" s="157">
        <f>IF(N1507="zákl. přenesená",J1507,0)</f>
        <v>0</v>
      </c>
      <c r="BH1507" s="157">
        <f>IF(N1507="sníž. přenesená",J1507,0)</f>
        <v>0</v>
      </c>
      <c r="BI1507" s="157">
        <f>IF(N1507="nulová",J1507,0)</f>
        <v>0</v>
      </c>
      <c r="BJ1507" s="19" t="s">
        <v>15</v>
      </c>
      <c r="BK1507" s="157">
        <f>ROUND(I1507*H1507,2)</f>
        <v>0</v>
      </c>
      <c r="BL1507" s="19" t="s">
        <v>180</v>
      </c>
      <c r="BM1507" s="156" t="s">
        <v>2093</v>
      </c>
    </row>
    <row r="1508" spans="1:47" s="2" customFormat="1" ht="10.2">
      <c r="A1508" s="34"/>
      <c r="B1508" s="35"/>
      <c r="C1508" s="34"/>
      <c r="D1508" s="158" t="s">
        <v>163</v>
      </c>
      <c r="E1508" s="34"/>
      <c r="F1508" s="159" t="s">
        <v>2094</v>
      </c>
      <c r="G1508" s="34"/>
      <c r="H1508" s="34"/>
      <c r="I1508" s="160"/>
      <c r="J1508" s="34"/>
      <c r="K1508" s="34"/>
      <c r="L1508" s="35"/>
      <c r="M1508" s="161"/>
      <c r="N1508" s="162"/>
      <c r="O1508" s="55"/>
      <c r="P1508" s="55"/>
      <c r="Q1508" s="55"/>
      <c r="R1508" s="55"/>
      <c r="S1508" s="55"/>
      <c r="T1508" s="56"/>
      <c r="U1508" s="34"/>
      <c r="V1508" s="34"/>
      <c r="W1508" s="34"/>
      <c r="X1508" s="34"/>
      <c r="Y1508" s="34"/>
      <c r="Z1508" s="34"/>
      <c r="AA1508" s="34"/>
      <c r="AB1508" s="34"/>
      <c r="AC1508" s="34"/>
      <c r="AD1508" s="34"/>
      <c r="AE1508" s="34"/>
      <c r="AT1508" s="19" t="s">
        <v>163</v>
      </c>
      <c r="AU1508" s="19" t="s">
        <v>80</v>
      </c>
    </row>
    <row r="1509" spans="2:51" s="13" customFormat="1" ht="10.2">
      <c r="B1509" s="163"/>
      <c r="D1509" s="164" t="s">
        <v>170</v>
      </c>
      <c r="E1509" s="165" t="s">
        <v>3</v>
      </c>
      <c r="F1509" s="166" t="s">
        <v>2095</v>
      </c>
      <c r="H1509" s="165" t="s">
        <v>3</v>
      </c>
      <c r="I1509" s="167"/>
      <c r="L1509" s="163"/>
      <c r="M1509" s="168"/>
      <c r="N1509" s="169"/>
      <c r="O1509" s="169"/>
      <c r="P1509" s="169"/>
      <c r="Q1509" s="169"/>
      <c r="R1509" s="169"/>
      <c r="S1509" s="169"/>
      <c r="T1509" s="170"/>
      <c r="AT1509" s="165" t="s">
        <v>170</v>
      </c>
      <c r="AU1509" s="165" t="s">
        <v>80</v>
      </c>
      <c r="AV1509" s="13" t="s">
        <v>15</v>
      </c>
      <c r="AW1509" s="13" t="s">
        <v>33</v>
      </c>
      <c r="AX1509" s="13" t="s">
        <v>72</v>
      </c>
      <c r="AY1509" s="165" t="s">
        <v>154</v>
      </c>
    </row>
    <row r="1510" spans="2:51" s="14" customFormat="1" ht="10.2">
      <c r="B1510" s="171"/>
      <c r="D1510" s="164" t="s">
        <v>170</v>
      </c>
      <c r="E1510" s="172" t="s">
        <v>3</v>
      </c>
      <c r="F1510" s="173" t="s">
        <v>2096</v>
      </c>
      <c r="H1510" s="174">
        <v>1128</v>
      </c>
      <c r="I1510" s="175"/>
      <c r="L1510" s="171"/>
      <c r="M1510" s="176"/>
      <c r="N1510" s="177"/>
      <c r="O1510" s="177"/>
      <c r="P1510" s="177"/>
      <c r="Q1510" s="177"/>
      <c r="R1510" s="177"/>
      <c r="S1510" s="177"/>
      <c r="T1510" s="178"/>
      <c r="AT1510" s="172" t="s">
        <v>170</v>
      </c>
      <c r="AU1510" s="172" t="s">
        <v>80</v>
      </c>
      <c r="AV1510" s="14" t="s">
        <v>80</v>
      </c>
      <c r="AW1510" s="14" t="s">
        <v>33</v>
      </c>
      <c r="AX1510" s="14" t="s">
        <v>72</v>
      </c>
      <c r="AY1510" s="172" t="s">
        <v>154</v>
      </c>
    </row>
    <row r="1511" spans="2:51" s="13" customFormat="1" ht="10.2">
      <c r="B1511" s="163"/>
      <c r="D1511" s="164" t="s">
        <v>170</v>
      </c>
      <c r="E1511" s="165" t="s">
        <v>3</v>
      </c>
      <c r="F1511" s="166" t="s">
        <v>934</v>
      </c>
      <c r="H1511" s="165" t="s">
        <v>3</v>
      </c>
      <c r="I1511" s="167"/>
      <c r="L1511" s="163"/>
      <c r="M1511" s="168"/>
      <c r="N1511" s="169"/>
      <c r="O1511" s="169"/>
      <c r="P1511" s="169"/>
      <c r="Q1511" s="169"/>
      <c r="R1511" s="169"/>
      <c r="S1511" s="169"/>
      <c r="T1511" s="170"/>
      <c r="AT1511" s="165" t="s">
        <v>170</v>
      </c>
      <c r="AU1511" s="165" t="s">
        <v>80</v>
      </c>
      <c r="AV1511" s="13" t="s">
        <v>15</v>
      </c>
      <c r="AW1511" s="13" t="s">
        <v>33</v>
      </c>
      <c r="AX1511" s="13" t="s">
        <v>72</v>
      </c>
      <c r="AY1511" s="165" t="s">
        <v>154</v>
      </c>
    </row>
    <row r="1512" spans="2:51" s="14" customFormat="1" ht="10.2">
      <c r="B1512" s="171"/>
      <c r="D1512" s="164" t="s">
        <v>170</v>
      </c>
      <c r="E1512" s="172" t="s">
        <v>3</v>
      </c>
      <c r="F1512" s="173" t="s">
        <v>2097</v>
      </c>
      <c r="H1512" s="174">
        <v>109</v>
      </c>
      <c r="I1512" s="175"/>
      <c r="L1512" s="171"/>
      <c r="M1512" s="176"/>
      <c r="N1512" s="177"/>
      <c r="O1512" s="177"/>
      <c r="P1512" s="177"/>
      <c r="Q1512" s="177"/>
      <c r="R1512" s="177"/>
      <c r="S1512" s="177"/>
      <c r="T1512" s="178"/>
      <c r="AT1512" s="172" t="s">
        <v>170</v>
      </c>
      <c r="AU1512" s="172" t="s">
        <v>80</v>
      </c>
      <c r="AV1512" s="14" t="s">
        <v>80</v>
      </c>
      <c r="AW1512" s="14" t="s">
        <v>33</v>
      </c>
      <c r="AX1512" s="14" t="s">
        <v>72</v>
      </c>
      <c r="AY1512" s="172" t="s">
        <v>154</v>
      </c>
    </row>
    <row r="1513" spans="2:51" s="15" customFormat="1" ht="10.2">
      <c r="B1513" s="179"/>
      <c r="D1513" s="164" t="s">
        <v>170</v>
      </c>
      <c r="E1513" s="180" t="s">
        <v>3</v>
      </c>
      <c r="F1513" s="181" t="s">
        <v>175</v>
      </c>
      <c r="H1513" s="182">
        <v>1237</v>
      </c>
      <c r="I1513" s="183"/>
      <c r="L1513" s="179"/>
      <c r="M1513" s="184"/>
      <c r="N1513" s="185"/>
      <c r="O1513" s="185"/>
      <c r="P1513" s="185"/>
      <c r="Q1513" s="185"/>
      <c r="R1513" s="185"/>
      <c r="S1513" s="185"/>
      <c r="T1513" s="186"/>
      <c r="AT1513" s="180" t="s">
        <v>170</v>
      </c>
      <c r="AU1513" s="180" t="s">
        <v>80</v>
      </c>
      <c r="AV1513" s="15" t="s">
        <v>93</v>
      </c>
      <c r="AW1513" s="15" t="s">
        <v>33</v>
      </c>
      <c r="AX1513" s="15" t="s">
        <v>15</v>
      </c>
      <c r="AY1513" s="180" t="s">
        <v>154</v>
      </c>
    </row>
    <row r="1514" spans="1:65" s="2" customFormat="1" ht="49.05" customHeight="1">
      <c r="A1514" s="34"/>
      <c r="B1514" s="144"/>
      <c r="C1514" s="145" t="s">
        <v>2098</v>
      </c>
      <c r="D1514" s="145" t="s">
        <v>157</v>
      </c>
      <c r="E1514" s="146" t="s">
        <v>2099</v>
      </c>
      <c r="F1514" s="147" t="s">
        <v>2100</v>
      </c>
      <c r="G1514" s="148" t="s">
        <v>244</v>
      </c>
      <c r="H1514" s="149">
        <v>15.48</v>
      </c>
      <c r="I1514" s="150"/>
      <c r="J1514" s="151">
        <f>ROUND(I1514*H1514,2)</f>
        <v>0</v>
      </c>
      <c r="K1514" s="147" t="s">
        <v>161</v>
      </c>
      <c r="L1514" s="35"/>
      <c r="M1514" s="152" t="s">
        <v>3</v>
      </c>
      <c r="N1514" s="153" t="s">
        <v>43</v>
      </c>
      <c r="O1514" s="55"/>
      <c r="P1514" s="154">
        <f>O1514*H1514</f>
        <v>0</v>
      </c>
      <c r="Q1514" s="154">
        <v>0</v>
      </c>
      <c r="R1514" s="154">
        <f>Q1514*H1514</f>
        <v>0</v>
      </c>
      <c r="S1514" s="154">
        <v>0</v>
      </c>
      <c r="T1514" s="155">
        <f>S1514*H1514</f>
        <v>0</v>
      </c>
      <c r="U1514" s="34"/>
      <c r="V1514" s="34"/>
      <c r="W1514" s="34"/>
      <c r="X1514" s="34"/>
      <c r="Y1514" s="34"/>
      <c r="Z1514" s="34"/>
      <c r="AA1514" s="34"/>
      <c r="AB1514" s="34"/>
      <c r="AC1514" s="34"/>
      <c r="AD1514" s="34"/>
      <c r="AE1514" s="34"/>
      <c r="AR1514" s="156" t="s">
        <v>180</v>
      </c>
      <c r="AT1514" s="156" t="s">
        <v>157</v>
      </c>
      <c r="AU1514" s="156" t="s">
        <v>80</v>
      </c>
      <c r="AY1514" s="19" t="s">
        <v>154</v>
      </c>
      <c r="BE1514" s="157">
        <f>IF(N1514="základní",J1514,0)</f>
        <v>0</v>
      </c>
      <c r="BF1514" s="157">
        <f>IF(N1514="snížená",J1514,0)</f>
        <v>0</v>
      </c>
      <c r="BG1514" s="157">
        <f>IF(N1514="zákl. přenesená",J1514,0)</f>
        <v>0</v>
      </c>
      <c r="BH1514" s="157">
        <f>IF(N1514="sníž. přenesená",J1514,0)</f>
        <v>0</v>
      </c>
      <c r="BI1514" s="157">
        <f>IF(N1514="nulová",J1514,0)</f>
        <v>0</v>
      </c>
      <c r="BJ1514" s="19" t="s">
        <v>15</v>
      </c>
      <c r="BK1514" s="157">
        <f>ROUND(I1514*H1514,2)</f>
        <v>0</v>
      </c>
      <c r="BL1514" s="19" t="s">
        <v>180</v>
      </c>
      <c r="BM1514" s="156" t="s">
        <v>2101</v>
      </c>
    </row>
    <row r="1515" spans="1:47" s="2" customFormat="1" ht="10.2">
      <c r="A1515" s="34"/>
      <c r="B1515" s="35"/>
      <c r="C1515" s="34"/>
      <c r="D1515" s="158" t="s">
        <v>163</v>
      </c>
      <c r="E1515" s="34"/>
      <c r="F1515" s="159" t="s">
        <v>2102</v>
      </c>
      <c r="G1515" s="34"/>
      <c r="H1515" s="34"/>
      <c r="I1515" s="160"/>
      <c r="J1515" s="34"/>
      <c r="K1515" s="34"/>
      <c r="L1515" s="35"/>
      <c r="M1515" s="161"/>
      <c r="N1515" s="162"/>
      <c r="O1515" s="55"/>
      <c r="P1515" s="55"/>
      <c r="Q1515" s="55"/>
      <c r="R1515" s="55"/>
      <c r="S1515" s="55"/>
      <c r="T1515" s="56"/>
      <c r="U1515" s="34"/>
      <c r="V1515" s="34"/>
      <c r="W1515" s="34"/>
      <c r="X1515" s="34"/>
      <c r="Y1515" s="34"/>
      <c r="Z1515" s="34"/>
      <c r="AA1515" s="34"/>
      <c r="AB1515" s="34"/>
      <c r="AC1515" s="34"/>
      <c r="AD1515" s="34"/>
      <c r="AE1515" s="34"/>
      <c r="AT1515" s="19" t="s">
        <v>163</v>
      </c>
      <c r="AU1515" s="19" t="s">
        <v>80</v>
      </c>
    </row>
    <row r="1516" spans="2:63" s="12" customFormat="1" ht="22.8" customHeight="1">
      <c r="B1516" s="131"/>
      <c r="D1516" s="132" t="s">
        <v>71</v>
      </c>
      <c r="E1516" s="142" t="s">
        <v>2103</v>
      </c>
      <c r="F1516" s="142" t="s">
        <v>2104</v>
      </c>
      <c r="I1516" s="134"/>
      <c r="J1516" s="143">
        <f>BK1516</f>
        <v>0</v>
      </c>
      <c r="L1516" s="131"/>
      <c r="M1516" s="136"/>
      <c r="N1516" s="137"/>
      <c r="O1516" s="137"/>
      <c r="P1516" s="138">
        <f>SUM(P1517:P1550)</f>
        <v>0</v>
      </c>
      <c r="Q1516" s="137"/>
      <c r="R1516" s="138">
        <f>SUM(R1517:R1550)</f>
        <v>6.595715800000001</v>
      </c>
      <c r="S1516" s="137"/>
      <c r="T1516" s="139">
        <f>SUM(T1517:T1550)</f>
        <v>0</v>
      </c>
      <c r="AR1516" s="132" t="s">
        <v>80</v>
      </c>
      <c r="AT1516" s="140" t="s">
        <v>71</v>
      </c>
      <c r="AU1516" s="140" t="s">
        <v>15</v>
      </c>
      <c r="AY1516" s="132" t="s">
        <v>154</v>
      </c>
      <c r="BK1516" s="141">
        <f>SUM(BK1517:BK1550)</f>
        <v>0</v>
      </c>
    </row>
    <row r="1517" spans="1:65" s="2" customFormat="1" ht="78" customHeight="1">
      <c r="A1517" s="34"/>
      <c r="B1517" s="144"/>
      <c r="C1517" s="145" t="s">
        <v>2105</v>
      </c>
      <c r="D1517" s="145" t="s">
        <v>157</v>
      </c>
      <c r="E1517" s="146" t="s">
        <v>2106</v>
      </c>
      <c r="F1517" s="147" t="s">
        <v>2107</v>
      </c>
      <c r="G1517" s="148" t="s">
        <v>160</v>
      </c>
      <c r="H1517" s="149">
        <v>14.4</v>
      </c>
      <c r="I1517" s="150"/>
      <c r="J1517" s="151">
        <f>ROUND(I1517*H1517,2)</f>
        <v>0</v>
      </c>
      <c r="K1517" s="147" t="s">
        <v>161</v>
      </c>
      <c r="L1517" s="35"/>
      <c r="M1517" s="152" t="s">
        <v>3</v>
      </c>
      <c r="N1517" s="153" t="s">
        <v>43</v>
      </c>
      <c r="O1517" s="55"/>
      <c r="P1517" s="154">
        <f>O1517*H1517</f>
        <v>0</v>
      </c>
      <c r="Q1517" s="154">
        <v>0.0473</v>
      </c>
      <c r="R1517" s="154">
        <f>Q1517*H1517</f>
        <v>0.6811200000000001</v>
      </c>
      <c r="S1517" s="154">
        <v>0</v>
      </c>
      <c r="T1517" s="155">
        <f>S1517*H1517</f>
        <v>0</v>
      </c>
      <c r="U1517" s="34"/>
      <c r="V1517" s="34"/>
      <c r="W1517" s="34"/>
      <c r="X1517" s="34"/>
      <c r="Y1517" s="34"/>
      <c r="Z1517" s="34"/>
      <c r="AA1517" s="34"/>
      <c r="AB1517" s="34"/>
      <c r="AC1517" s="34"/>
      <c r="AD1517" s="34"/>
      <c r="AE1517" s="34"/>
      <c r="AR1517" s="156" t="s">
        <v>180</v>
      </c>
      <c r="AT1517" s="156" t="s">
        <v>157</v>
      </c>
      <c r="AU1517" s="156" t="s">
        <v>80</v>
      </c>
      <c r="AY1517" s="19" t="s">
        <v>154</v>
      </c>
      <c r="BE1517" s="157">
        <f>IF(N1517="základní",J1517,0)</f>
        <v>0</v>
      </c>
      <c r="BF1517" s="157">
        <f>IF(N1517="snížená",J1517,0)</f>
        <v>0</v>
      </c>
      <c r="BG1517" s="157">
        <f>IF(N1517="zákl. přenesená",J1517,0)</f>
        <v>0</v>
      </c>
      <c r="BH1517" s="157">
        <f>IF(N1517="sníž. přenesená",J1517,0)</f>
        <v>0</v>
      </c>
      <c r="BI1517" s="157">
        <f>IF(N1517="nulová",J1517,0)</f>
        <v>0</v>
      </c>
      <c r="BJ1517" s="19" t="s">
        <v>15</v>
      </c>
      <c r="BK1517" s="157">
        <f>ROUND(I1517*H1517,2)</f>
        <v>0</v>
      </c>
      <c r="BL1517" s="19" t="s">
        <v>180</v>
      </c>
      <c r="BM1517" s="156" t="s">
        <v>2108</v>
      </c>
    </row>
    <row r="1518" spans="1:47" s="2" customFormat="1" ht="10.2">
      <c r="A1518" s="34"/>
      <c r="B1518" s="35"/>
      <c r="C1518" s="34"/>
      <c r="D1518" s="158" t="s">
        <v>163</v>
      </c>
      <c r="E1518" s="34"/>
      <c r="F1518" s="159" t="s">
        <v>2109</v>
      </c>
      <c r="G1518" s="34"/>
      <c r="H1518" s="34"/>
      <c r="I1518" s="160"/>
      <c r="J1518" s="34"/>
      <c r="K1518" s="34"/>
      <c r="L1518" s="35"/>
      <c r="M1518" s="161"/>
      <c r="N1518" s="162"/>
      <c r="O1518" s="55"/>
      <c r="P1518" s="55"/>
      <c r="Q1518" s="55"/>
      <c r="R1518" s="55"/>
      <c r="S1518" s="55"/>
      <c r="T1518" s="56"/>
      <c r="U1518" s="34"/>
      <c r="V1518" s="34"/>
      <c r="W1518" s="34"/>
      <c r="X1518" s="34"/>
      <c r="Y1518" s="34"/>
      <c r="Z1518" s="34"/>
      <c r="AA1518" s="34"/>
      <c r="AB1518" s="34"/>
      <c r="AC1518" s="34"/>
      <c r="AD1518" s="34"/>
      <c r="AE1518" s="34"/>
      <c r="AT1518" s="19" t="s">
        <v>163</v>
      </c>
      <c r="AU1518" s="19" t="s">
        <v>80</v>
      </c>
    </row>
    <row r="1519" spans="2:51" s="13" customFormat="1" ht="10.2">
      <c r="B1519" s="163"/>
      <c r="D1519" s="164" t="s">
        <v>170</v>
      </c>
      <c r="E1519" s="165" t="s">
        <v>3</v>
      </c>
      <c r="F1519" s="166" t="s">
        <v>1231</v>
      </c>
      <c r="H1519" s="165" t="s">
        <v>3</v>
      </c>
      <c r="I1519" s="167"/>
      <c r="L1519" s="163"/>
      <c r="M1519" s="168"/>
      <c r="N1519" s="169"/>
      <c r="O1519" s="169"/>
      <c r="P1519" s="169"/>
      <c r="Q1519" s="169"/>
      <c r="R1519" s="169"/>
      <c r="S1519" s="169"/>
      <c r="T1519" s="170"/>
      <c r="AT1519" s="165" t="s">
        <v>170</v>
      </c>
      <c r="AU1519" s="165" t="s">
        <v>80</v>
      </c>
      <c r="AV1519" s="13" t="s">
        <v>15</v>
      </c>
      <c r="AW1519" s="13" t="s">
        <v>33</v>
      </c>
      <c r="AX1519" s="13" t="s">
        <v>72</v>
      </c>
      <c r="AY1519" s="165" t="s">
        <v>154</v>
      </c>
    </row>
    <row r="1520" spans="2:51" s="14" customFormat="1" ht="10.2">
      <c r="B1520" s="171"/>
      <c r="D1520" s="164" t="s">
        <v>170</v>
      </c>
      <c r="E1520" s="172" t="s">
        <v>3</v>
      </c>
      <c r="F1520" s="173" t="s">
        <v>2110</v>
      </c>
      <c r="H1520" s="174">
        <v>14.4</v>
      </c>
      <c r="I1520" s="175"/>
      <c r="L1520" s="171"/>
      <c r="M1520" s="176"/>
      <c r="N1520" s="177"/>
      <c r="O1520" s="177"/>
      <c r="P1520" s="177"/>
      <c r="Q1520" s="177"/>
      <c r="R1520" s="177"/>
      <c r="S1520" s="177"/>
      <c r="T1520" s="178"/>
      <c r="AT1520" s="172" t="s">
        <v>170</v>
      </c>
      <c r="AU1520" s="172" t="s">
        <v>80</v>
      </c>
      <c r="AV1520" s="14" t="s">
        <v>80</v>
      </c>
      <c r="AW1520" s="14" t="s">
        <v>33</v>
      </c>
      <c r="AX1520" s="14" t="s">
        <v>15</v>
      </c>
      <c r="AY1520" s="172" t="s">
        <v>154</v>
      </c>
    </row>
    <row r="1521" spans="1:65" s="2" customFormat="1" ht="55.5" customHeight="1">
      <c r="A1521" s="34"/>
      <c r="B1521" s="144"/>
      <c r="C1521" s="145" t="s">
        <v>2111</v>
      </c>
      <c r="D1521" s="145" t="s">
        <v>157</v>
      </c>
      <c r="E1521" s="146" t="s">
        <v>2112</v>
      </c>
      <c r="F1521" s="147" t="s">
        <v>2113</v>
      </c>
      <c r="G1521" s="148" t="s">
        <v>160</v>
      </c>
      <c r="H1521" s="149">
        <v>19.92</v>
      </c>
      <c r="I1521" s="150"/>
      <c r="J1521" s="151">
        <f>ROUND(I1521*H1521,2)</f>
        <v>0</v>
      </c>
      <c r="K1521" s="147" t="s">
        <v>161</v>
      </c>
      <c r="L1521" s="35"/>
      <c r="M1521" s="152" t="s">
        <v>3</v>
      </c>
      <c r="N1521" s="153" t="s">
        <v>43</v>
      </c>
      <c r="O1521" s="55"/>
      <c r="P1521" s="154">
        <f>O1521*H1521</f>
        <v>0</v>
      </c>
      <c r="Q1521" s="154">
        <v>0.01324</v>
      </c>
      <c r="R1521" s="154">
        <f>Q1521*H1521</f>
        <v>0.2637408</v>
      </c>
      <c r="S1521" s="154">
        <v>0</v>
      </c>
      <c r="T1521" s="155">
        <f>S1521*H1521</f>
        <v>0</v>
      </c>
      <c r="U1521" s="34"/>
      <c r="V1521" s="34"/>
      <c r="W1521" s="34"/>
      <c r="X1521" s="34"/>
      <c r="Y1521" s="34"/>
      <c r="Z1521" s="34"/>
      <c r="AA1521" s="34"/>
      <c r="AB1521" s="34"/>
      <c r="AC1521" s="34"/>
      <c r="AD1521" s="34"/>
      <c r="AE1521" s="34"/>
      <c r="AR1521" s="156" t="s">
        <v>180</v>
      </c>
      <c r="AT1521" s="156" t="s">
        <v>157</v>
      </c>
      <c r="AU1521" s="156" t="s">
        <v>80</v>
      </c>
      <c r="AY1521" s="19" t="s">
        <v>154</v>
      </c>
      <c r="BE1521" s="157">
        <f>IF(N1521="základní",J1521,0)</f>
        <v>0</v>
      </c>
      <c r="BF1521" s="157">
        <f>IF(N1521="snížená",J1521,0)</f>
        <v>0</v>
      </c>
      <c r="BG1521" s="157">
        <f>IF(N1521="zákl. přenesená",J1521,0)</f>
        <v>0</v>
      </c>
      <c r="BH1521" s="157">
        <f>IF(N1521="sníž. přenesená",J1521,0)</f>
        <v>0</v>
      </c>
      <c r="BI1521" s="157">
        <f>IF(N1521="nulová",J1521,0)</f>
        <v>0</v>
      </c>
      <c r="BJ1521" s="19" t="s">
        <v>15</v>
      </c>
      <c r="BK1521" s="157">
        <f>ROUND(I1521*H1521,2)</f>
        <v>0</v>
      </c>
      <c r="BL1521" s="19" t="s">
        <v>180</v>
      </c>
      <c r="BM1521" s="156" t="s">
        <v>2114</v>
      </c>
    </row>
    <row r="1522" spans="1:47" s="2" customFormat="1" ht="10.2">
      <c r="A1522" s="34"/>
      <c r="B1522" s="35"/>
      <c r="C1522" s="34"/>
      <c r="D1522" s="158" t="s">
        <v>163</v>
      </c>
      <c r="E1522" s="34"/>
      <c r="F1522" s="159" t="s">
        <v>2115</v>
      </c>
      <c r="G1522" s="34"/>
      <c r="H1522" s="34"/>
      <c r="I1522" s="160"/>
      <c r="J1522" s="34"/>
      <c r="K1522" s="34"/>
      <c r="L1522" s="35"/>
      <c r="M1522" s="161"/>
      <c r="N1522" s="162"/>
      <c r="O1522" s="55"/>
      <c r="P1522" s="55"/>
      <c r="Q1522" s="55"/>
      <c r="R1522" s="55"/>
      <c r="S1522" s="55"/>
      <c r="T1522" s="56"/>
      <c r="U1522" s="34"/>
      <c r="V1522" s="34"/>
      <c r="W1522" s="34"/>
      <c r="X1522" s="34"/>
      <c r="Y1522" s="34"/>
      <c r="Z1522" s="34"/>
      <c r="AA1522" s="34"/>
      <c r="AB1522" s="34"/>
      <c r="AC1522" s="34"/>
      <c r="AD1522" s="34"/>
      <c r="AE1522" s="34"/>
      <c r="AT1522" s="19" t="s">
        <v>163</v>
      </c>
      <c r="AU1522" s="19" t="s">
        <v>80</v>
      </c>
    </row>
    <row r="1523" spans="2:51" s="13" customFormat="1" ht="10.2">
      <c r="B1523" s="163"/>
      <c r="D1523" s="164" t="s">
        <v>170</v>
      </c>
      <c r="E1523" s="165" t="s">
        <v>3</v>
      </c>
      <c r="F1523" s="166" t="s">
        <v>2116</v>
      </c>
      <c r="H1523" s="165" t="s">
        <v>3</v>
      </c>
      <c r="I1523" s="167"/>
      <c r="L1523" s="163"/>
      <c r="M1523" s="168"/>
      <c r="N1523" s="169"/>
      <c r="O1523" s="169"/>
      <c r="P1523" s="169"/>
      <c r="Q1523" s="169"/>
      <c r="R1523" s="169"/>
      <c r="S1523" s="169"/>
      <c r="T1523" s="170"/>
      <c r="AT1523" s="165" t="s">
        <v>170</v>
      </c>
      <c r="AU1523" s="165" t="s">
        <v>80</v>
      </c>
      <c r="AV1523" s="13" t="s">
        <v>15</v>
      </c>
      <c r="AW1523" s="13" t="s">
        <v>33</v>
      </c>
      <c r="AX1523" s="13" t="s">
        <v>72</v>
      </c>
      <c r="AY1523" s="165" t="s">
        <v>154</v>
      </c>
    </row>
    <row r="1524" spans="2:51" s="13" customFormat="1" ht="10.2">
      <c r="B1524" s="163"/>
      <c r="D1524" s="164" t="s">
        <v>170</v>
      </c>
      <c r="E1524" s="165" t="s">
        <v>3</v>
      </c>
      <c r="F1524" s="166" t="s">
        <v>1231</v>
      </c>
      <c r="H1524" s="165" t="s">
        <v>3</v>
      </c>
      <c r="I1524" s="167"/>
      <c r="L1524" s="163"/>
      <c r="M1524" s="168"/>
      <c r="N1524" s="169"/>
      <c r="O1524" s="169"/>
      <c r="P1524" s="169"/>
      <c r="Q1524" s="169"/>
      <c r="R1524" s="169"/>
      <c r="S1524" s="169"/>
      <c r="T1524" s="170"/>
      <c r="AT1524" s="165" t="s">
        <v>170</v>
      </c>
      <c r="AU1524" s="165" t="s">
        <v>80</v>
      </c>
      <c r="AV1524" s="13" t="s">
        <v>15</v>
      </c>
      <c r="AW1524" s="13" t="s">
        <v>33</v>
      </c>
      <c r="AX1524" s="13" t="s">
        <v>72</v>
      </c>
      <c r="AY1524" s="165" t="s">
        <v>154</v>
      </c>
    </row>
    <row r="1525" spans="2:51" s="13" customFormat="1" ht="10.2">
      <c r="B1525" s="163"/>
      <c r="D1525" s="164" t="s">
        <v>170</v>
      </c>
      <c r="E1525" s="165" t="s">
        <v>3</v>
      </c>
      <c r="F1525" s="166" t="s">
        <v>2117</v>
      </c>
      <c r="H1525" s="165" t="s">
        <v>3</v>
      </c>
      <c r="I1525" s="167"/>
      <c r="L1525" s="163"/>
      <c r="M1525" s="168"/>
      <c r="N1525" s="169"/>
      <c r="O1525" s="169"/>
      <c r="P1525" s="169"/>
      <c r="Q1525" s="169"/>
      <c r="R1525" s="169"/>
      <c r="S1525" s="169"/>
      <c r="T1525" s="170"/>
      <c r="AT1525" s="165" t="s">
        <v>170</v>
      </c>
      <c r="AU1525" s="165" t="s">
        <v>80</v>
      </c>
      <c r="AV1525" s="13" t="s">
        <v>15</v>
      </c>
      <c r="AW1525" s="13" t="s">
        <v>33</v>
      </c>
      <c r="AX1525" s="13" t="s">
        <v>72</v>
      </c>
      <c r="AY1525" s="165" t="s">
        <v>154</v>
      </c>
    </row>
    <row r="1526" spans="2:51" s="14" customFormat="1" ht="10.2">
      <c r="B1526" s="171"/>
      <c r="D1526" s="164" t="s">
        <v>170</v>
      </c>
      <c r="E1526" s="172" t="s">
        <v>3</v>
      </c>
      <c r="F1526" s="173" t="s">
        <v>2110</v>
      </c>
      <c r="H1526" s="174">
        <v>14.4</v>
      </c>
      <c r="I1526" s="175"/>
      <c r="L1526" s="171"/>
      <c r="M1526" s="176"/>
      <c r="N1526" s="177"/>
      <c r="O1526" s="177"/>
      <c r="P1526" s="177"/>
      <c r="Q1526" s="177"/>
      <c r="R1526" s="177"/>
      <c r="S1526" s="177"/>
      <c r="T1526" s="178"/>
      <c r="AT1526" s="172" t="s">
        <v>170</v>
      </c>
      <c r="AU1526" s="172" t="s">
        <v>80</v>
      </c>
      <c r="AV1526" s="14" t="s">
        <v>80</v>
      </c>
      <c r="AW1526" s="14" t="s">
        <v>33</v>
      </c>
      <c r="AX1526" s="14" t="s">
        <v>72</v>
      </c>
      <c r="AY1526" s="172" t="s">
        <v>154</v>
      </c>
    </row>
    <row r="1527" spans="2:51" s="13" customFormat="1" ht="10.2">
      <c r="B1527" s="163"/>
      <c r="D1527" s="164" t="s">
        <v>170</v>
      </c>
      <c r="E1527" s="165" t="s">
        <v>3</v>
      </c>
      <c r="F1527" s="166" t="s">
        <v>1238</v>
      </c>
      <c r="H1527" s="165" t="s">
        <v>3</v>
      </c>
      <c r="I1527" s="167"/>
      <c r="L1527" s="163"/>
      <c r="M1527" s="168"/>
      <c r="N1527" s="169"/>
      <c r="O1527" s="169"/>
      <c r="P1527" s="169"/>
      <c r="Q1527" s="169"/>
      <c r="R1527" s="169"/>
      <c r="S1527" s="169"/>
      <c r="T1527" s="170"/>
      <c r="AT1527" s="165" t="s">
        <v>170</v>
      </c>
      <c r="AU1527" s="165" t="s">
        <v>80</v>
      </c>
      <c r="AV1527" s="13" t="s">
        <v>15</v>
      </c>
      <c r="AW1527" s="13" t="s">
        <v>33</v>
      </c>
      <c r="AX1527" s="13" t="s">
        <v>72</v>
      </c>
      <c r="AY1527" s="165" t="s">
        <v>154</v>
      </c>
    </row>
    <row r="1528" spans="2:51" s="14" customFormat="1" ht="10.2">
      <c r="B1528" s="171"/>
      <c r="D1528" s="164" t="s">
        <v>170</v>
      </c>
      <c r="E1528" s="172" t="s">
        <v>3</v>
      </c>
      <c r="F1528" s="173" t="s">
        <v>2118</v>
      </c>
      <c r="H1528" s="174">
        <v>5.52</v>
      </c>
      <c r="I1528" s="175"/>
      <c r="L1528" s="171"/>
      <c r="M1528" s="176"/>
      <c r="N1528" s="177"/>
      <c r="O1528" s="177"/>
      <c r="P1528" s="177"/>
      <c r="Q1528" s="177"/>
      <c r="R1528" s="177"/>
      <c r="S1528" s="177"/>
      <c r="T1528" s="178"/>
      <c r="AT1528" s="172" t="s">
        <v>170</v>
      </c>
      <c r="AU1528" s="172" t="s">
        <v>80</v>
      </c>
      <c r="AV1528" s="14" t="s">
        <v>80</v>
      </c>
      <c r="AW1528" s="14" t="s">
        <v>33</v>
      </c>
      <c r="AX1528" s="14" t="s">
        <v>72</v>
      </c>
      <c r="AY1528" s="172" t="s">
        <v>154</v>
      </c>
    </row>
    <row r="1529" spans="2:51" s="15" customFormat="1" ht="10.2">
      <c r="B1529" s="179"/>
      <c r="D1529" s="164" t="s">
        <v>170</v>
      </c>
      <c r="E1529" s="180" t="s">
        <v>3</v>
      </c>
      <c r="F1529" s="181" t="s">
        <v>175</v>
      </c>
      <c r="H1529" s="182">
        <v>19.92</v>
      </c>
      <c r="I1529" s="183"/>
      <c r="L1529" s="179"/>
      <c r="M1529" s="184"/>
      <c r="N1529" s="185"/>
      <c r="O1529" s="185"/>
      <c r="P1529" s="185"/>
      <c r="Q1529" s="185"/>
      <c r="R1529" s="185"/>
      <c r="S1529" s="185"/>
      <c r="T1529" s="186"/>
      <c r="AT1529" s="180" t="s">
        <v>170</v>
      </c>
      <c r="AU1529" s="180" t="s">
        <v>80</v>
      </c>
      <c r="AV1529" s="15" t="s">
        <v>93</v>
      </c>
      <c r="AW1529" s="15" t="s">
        <v>33</v>
      </c>
      <c r="AX1529" s="15" t="s">
        <v>15</v>
      </c>
      <c r="AY1529" s="180" t="s">
        <v>154</v>
      </c>
    </row>
    <row r="1530" spans="1:65" s="2" customFormat="1" ht="37.8" customHeight="1">
      <c r="A1530" s="34"/>
      <c r="B1530" s="144"/>
      <c r="C1530" s="145" t="s">
        <v>2119</v>
      </c>
      <c r="D1530" s="145" t="s">
        <v>157</v>
      </c>
      <c r="E1530" s="146" t="s">
        <v>2120</v>
      </c>
      <c r="F1530" s="147" t="s">
        <v>2121</v>
      </c>
      <c r="G1530" s="148" t="s">
        <v>160</v>
      </c>
      <c r="H1530" s="149">
        <v>236.71</v>
      </c>
      <c r="I1530" s="150"/>
      <c r="J1530" s="151">
        <f>ROUND(I1530*H1530,2)</f>
        <v>0</v>
      </c>
      <c r="K1530" s="147" t="s">
        <v>161</v>
      </c>
      <c r="L1530" s="35"/>
      <c r="M1530" s="152" t="s">
        <v>3</v>
      </c>
      <c r="N1530" s="153" t="s">
        <v>43</v>
      </c>
      <c r="O1530" s="55"/>
      <c r="P1530" s="154">
        <f>O1530*H1530</f>
        <v>0</v>
      </c>
      <c r="Q1530" s="154">
        <v>0.00125</v>
      </c>
      <c r="R1530" s="154">
        <f>Q1530*H1530</f>
        <v>0.2958875</v>
      </c>
      <c r="S1530" s="154">
        <v>0</v>
      </c>
      <c r="T1530" s="155">
        <f>S1530*H1530</f>
        <v>0</v>
      </c>
      <c r="U1530" s="34"/>
      <c r="V1530" s="34"/>
      <c r="W1530" s="34"/>
      <c r="X1530" s="34"/>
      <c r="Y1530" s="34"/>
      <c r="Z1530" s="34"/>
      <c r="AA1530" s="34"/>
      <c r="AB1530" s="34"/>
      <c r="AC1530" s="34"/>
      <c r="AD1530" s="34"/>
      <c r="AE1530" s="34"/>
      <c r="AR1530" s="156" t="s">
        <v>180</v>
      </c>
      <c r="AT1530" s="156" t="s">
        <v>157</v>
      </c>
      <c r="AU1530" s="156" t="s">
        <v>80</v>
      </c>
      <c r="AY1530" s="19" t="s">
        <v>154</v>
      </c>
      <c r="BE1530" s="157">
        <f>IF(N1530="základní",J1530,0)</f>
        <v>0</v>
      </c>
      <c r="BF1530" s="157">
        <f>IF(N1530="snížená",J1530,0)</f>
        <v>0</v>
      </c>
      <c r="BG1530" s="157">
        <f>IF(N1530="zákl. přenesená",J1530,0)</f>
        <v>0</v>
      </c>
      <c r="BH1530" s="157">
        <f>IF(N1530="sníž. přenesená",J1530,0)</f>
        <v>0</v>
      </c>
      <c r="BI1530" s="157">
        <f>IF(N1530="nulová",J1530,0)</f>
        <v>0</v>
      </c>
      <c r="BJ1530" s="19" t="s">
        <v>15</v>
      </c>
      <c r="BK1530" s="157">
        <f>ROUND(I1530*H1530,2)</f>
        <v>0</v>
      </c>
      <c r="BL1530" s="19" t="s">
        <v>180</v>
      </c>
      <c r="BM1530" s="156" t="s">
        <v>2122</v>
      </c>
    </row>
    <row r="1531" spans="1:47" s="2" customFormat="1" ht="10.2">
      <c r="A1531" s="34"/>
      <c r="B1531" s="35"/>
      <c r="C1531" s="34"/>
      <c r="D1531" s="158" t="s">
        <v>163</v>
      </c>
      <c r="E1531" s="34"/>
      <c r="F1531" s="159" t="s">
        <v>2123</v>
      </c>
      <c r="G1531" s="34"/>
      <c r="H1531" s="34"/>
      <c r="I1531" s="160"/>
      <c r="J1531" s="34"/>
      <c r="K1531" s="34"/>
      <c r="L1531" s="35"/>
      <c r="M1531" s="161"/>
      <c r="N1531" s="162"/>
      <c r="O1531" s="55"/>
      <c r="P1531" s="55"/>
      <c r="Q1531" s="55"/>
      <c r="R1531" s="55"/>
      <c r="S1531" s="55"/>
      <c r="T1531" s="56"/>
      <c r="U1531" s="34"/>
      <c r="V1531" s="34"/>
      <c r="W1531" s="34"/>
      <c r="X1531" s="34"/>
      <c r="Y1531" s="34"/>
      <c r="Z1531" s="34"/>
      <c r="AA1531" s="34"/>
      <c r="AB1531" s="34"/>
      <c r="AC1531" s="34"/>
      <c r="AD1531" s="34"/>
      <c r="AE1531" s="34"/>
      <c r="AT1531" s="19" t="s">
        <v>163</v>
      </c>
      <c r="AU1531" s="19" t="s">
        <v>80</v>
      </c>
    </row>
    <row r="1532" spans="2:51" s="14" customFormat="1" ht="20.4">
      <c r="B1532" s="171"/>
      <c r="D1532" s="164" t="s">
        <v>170</v>
      </c>
      <c r="E1532" s="172" t="s">
        <v>3</v>
      </c>
      <c r="F1532" s="173" t="s">
        <v>2124</v>
      </c>
      <c r="H1532" s="174">
        <v>236.71</v>
      </c>
      <c r="I1532" s="175"/>
      <c r="L1532" s="171"/>
      <c r="M1532" s="176"/>
      <c r="N1532" s="177"/>
      <c r="O1532" s="177"/>
      <c r="P1532" s="177"/>
      <c r="Q1532" s="177"/>
      <c r="R1532" s="177"/>
      <c r="S1532" s="177"/>
      <c r="T1532" s="178"/>
      <c r="AT1532" s="172" t="s">
        <v>170</v>
      </c>
      <c r="AU1532" s="172" t="s">
        <v>80</v>
      </c>
      <c r="AV1532" s="14" t="s">
        <v>80</v>
      </c>
      <c r="AW1532" s="14" t="s">
        <v>33</v>
      </c>
      <c r="AX1532" s="14" t="s">
        <v>15</v>
      </c>
      <c r="AY1532" s="172" t="s">
        <v>154</v>
      </c>
    </row>
    <row r="1533" spans="1:65" s="2" customFormat="1" ht="33" customHeight="1">
      <c r="A1533" s="34"/>
      <c r="B1533" s="144"/>
      <c r="C1533" s="192" t="s">
        <v>2125</v>
      </c>
      <c r="D1533" s="192" t="s">
        <v>402</v>
      </c>
      <c r="E1533" s="193" t="s">
        <v>2126</v>
      </c>
      <c r="F1533" s="194" t="s">
        <v>2127</v>
      </c>
      <c r="G1533" s="195" t="s">
        <v>160</v>
      </c>
      <c r="H1533" s="196">
        <v>248.546</v>
      </c>
      <c r="I1533" s="197"/>
      <c r="J1533" s="198">
        <f>ROUND(I1533*H1533,2)</f>
        <v>0</v>
      </c>
      <c r="K1533" s="194" t="s">
        <v>3</v>
      </c>
      <c r="L1533" s="199"/>
      <c r="M1533" s="200" t="s">
        <v>3</v>
      </c>
      <c r="N1533" s="201" t="s">
        <v>43</v>
      </c>
      <c r="O1533" s="55"/>
      <c r="P1533" s="154">
        <f>O1533*H1533</f>
        <v>0</v>
      </c>
      <c r="Q1533" s="154">
        <v>0.008</v>
      </c>
      <c r="R1533" s="154">
        <f>Q1533*H1533</f>
        <v>1.988368</v>
      </c>
      <c r="S1533" s="154">
        <v>0</v>
      </c>
      <c r="T1533" s="155">
        <f>S1533*H1533</f>
        <v>0</v>
      </c>
      <c r="U1533" s="34"/>
      <c r="V1533" s="34"/>
      <c r="W1533" s="34"/>
      <c r="X1533" s="34"/>
      <c r="Y1533" s="34"/>
      <c r="Z1533" s="34"/>
      <c r="AA1533" s="34"/>
      <c r="AB1533" s="34"/>
      <c r="AC1533" s="34"/>
      <c r="AD1533" s="34"/>
      <c r="AE1533" s="34"/>
      <c r="AR1533" s="156" t="s">
        <v>521</v>
      </c>
      <c r="AT1533" s="156" t="s">
        <v>402</v>
      </c>
      <c r="AU1533" s="156" t="s">
        <v>80</v>
      </c>
      <c r="AY1533" s="19" t="s">
        <v>154</v>
      </c>
      <c r="BE1533" s="157">
        <f>IF(N1533="základní",J1533,0)</f>
        <v>0</v>
      </c>
      <c r="BF1533" s="157">
        <f>IF(N1533="snížená",J1533,0)</f>
        <v>0</v>
      </c>
      <c r="BG1533" s="157">
        <f>IF(N1533="zákl. přenesená",J1533,0)</f>
        <v>0</v>
      </c>
      <c r="BH1533" s="157">
        <f>IF(N1533="sníž. přenesená",J1533,0)</f>
        <v>0</v>
      </c>
      <c r="BI1533" s="157">
        <f>IF(N1533="nulová",J1533,0)</f>
        <v>0</v>
      </c>
      <c r="BJ1533" s="19" t="s">
        <v>15</v>
      </c>
      <c r="BK1533" s="157">
        <f>ROUND(I1533*H1533,2)</f>
        <v>0</v>
      </c>
      <c r="BL1533" s="19" t="s">
        <v>180</v>
      </c>
      <c r="BM1533" s="156" t="s">
        <v>2128</v>
      </c>
    </row>
    <row r="1534" spans="2:51" s="14" customFormat="1" ht="10.2">
      <c r="B1534" s="171"/>
      <c r="D1534" s="164" t="s">
        <v>170</v>
      </c>
      <c r="F1534" s="173" t="s">
        <v>2129</v>
      </c>
      <c r="H1534" s="174">
        <v>248.546</v>
      </c>
      <c r="I1534" s="175"/>
      <c r="L1534" s="171"/>
      <c r="M1534" s="176"/>
      <c r="N1534" s="177"/>
      <c r="O1534" s="177"/>
      <c r="P1534" s="177"/>
      <c r="Q1534" s="177"/>
      <c r="R1534" s="177"/>
      <c r="S1534" s="177"/>
      <c r="T1534" s="178"/>
      <c r="AT1534" s="172" t="s">
        <v>170</v>
      </c>
      <c r="AU1534" s="172" t="s">
        <v>80</v>
      </c>
      <c r="AV1534" s="14" t="s">
        <v>80</v>
      </c>
      <c r="AW1534" s="14" t="s">
        <v>4</v>
      </c>
      <c r="AX1534" s="14" t="s">
        <v>15</v>
      </c>
      <c r="AY1534" s="172" t="s">
        <v>154</v>
      </c>
    </row>
    <row r="1535" spans="1:65" s="2" customFormat="1" ht="37.8" customHeight="1">
      <c r="A1535" s="34"/>
      <c r="B1535" s="144"/>
      <c r="C1535" s="145" t="s">
        <v>2130</v>
      </c>
      <c r="D1535" s="145" t="s">
        <v>157</v>
      </c>
      <c r="E1535" s="146" t="s">
        <v>2120</v>
      </c>
      <c r="F1535" s="147" t="s">
        <v>2121</v>
      </c>
      <c r="G1535" s="148" t="s">
        <v>160</v>
      </c>
      <c r="H1535" s="149">
        <v>297.74</v>
      </c>
      <c r="I1535" s="150"/>
      <c r="J1535" s="151">
        <f>ROUND(I1535*H1535,2)</f>
        <v>0</v>
      </c>
      <c r="K1535" s="147" t="s">
        <v>161</v>
      </c>
      <c r="L1535" s="35"/>
      <c r="M1535" s="152" t="s">
        <v>3</v>
      </c>
      <c r="N1535" s="153" t="s">
        <v>43</v>
      </c>
      <c r="O1535" s="55"/>
      <c r="P1535" s="154">
        <f>O1535*H1535</f>
        <v>0</v>
      </c>
      <c r="Q1535" s="154">
        <v>0.00125</v>
      </c>
      <c r="R1535" s="154">
        <f>Q1535*H1535</f>
        <v>0.37217500000000003</v>
      </c>
      <c r="S1535" s="154">
        <v>0</v>
      </c>
      <c r="T1535" s="155">
        <f>S1535*H1535</f>
        <v>0</v>
      </c>
      <c r="U1535" s="34"/>
      <c r="V1535" s="34"/>
      <c r="W1535" s="34"/>
      <c r="X1535" s="34"/>
      <c r="Y1535" s="34"/>
      <c r="Z1535" s="34"/>
      <c r="AA1535" s="34"/>
      <c r="AB1535" s="34"/>
      <c r="AC1535" s="34"/>
      <c r="AD1535" s="34"/>
      <c r="AE1535" s="34"/>
      <c r="AR1535" s="156" t="s">
        <v>180</v>
      </c>
      <c r="AT1535" s="156" t="s">
        <v>157</v>
      </c>
      <c r="AU1535" s="156" t="s">
        <v>80</v>
      </c>
      <c r="AY1535" s="19" t="s">
        <v>154</v>
      </c>
      <c r="BE1535" s="157">
        <f>IF(N1535="základní",J1535,0)</f>
        <v>0</v>
      </c>
      <c r="BF1535" s="157">
        <f>IF(N1535="snížená",J1535,0)</f>
        <v>0</v>
      </c>
      <c r="BG1535" s="157">
        <f>IF(N1535="zákl. přenesená",J1535,0)</f>
        <v>0</v>
      </c>
      <c r="BH1535" s="157">
        <f>IF(N1535="sníž. přenesená",J1535,0)</f>
        <v>0</v>
      </c>
      <c r="BI1535" s="157">
        <f>IF(N1535="nulová",J1535,0)</f>
        <v>0</v>
      </c>
      <c r="BJ1535" s="19" t="s">
        <v>15</v>
      </c>
      <c r="BK1535" s="157">
        <f>ROUND(I1535*H1535,2)</f>
        <v>0</v>
      </c>
      <c r="BL1535" s="19" t="s">
        <v>180</v>
      </c>
      <c r="BM1535" s="156" t="s">
        <v>2131</v>
      </c>
    </row>
    <row r="1536" spans="1:47" s="2" customFormat="1" ht="10.2">
      <c r="A1536" s="34"/>
      <c r="B1536" s="35"/>
      <c r="C1536" s="34"/>
      <c r="D1536" s="158" t="s">
        <v>163</v>
      </c>
      <c r="E1536" s="34"/>
      <c r="F1536" s="159" t="s">
        <v>2123</v>
      </c>
      <c r="G1536" s="34"/>
      <c r="H1536" s="34"/>
      <c r="I1536" s="160"/>
      <c r="J1536" s="34"/>
      <c r="K1536" s="34"/>
      <c r="L1536" s="35"/>
      <c r="M1536" s="161"/>
      <c r="N1536" s="162"/>
      <c r="O1536" s="55"/>
      <c r="P1536" s="55"/>
      <c r="Q1536" s="55"/>
      <c r="R1536" s="55"/>
      <c r="S1536" s="55"/>
      <c r="T1536" s="56"/>
      <c r="U1536" s="34"/>
      <c r="V1536" s="34"/>
      <c r="W1536" s="34"/>
      <c r="X1536" s="34"/>
      <c r="Y1536" s="34"/>
      <c r="Z1536" s="34"/>
      <c r="AA1536" s="34"/>
      <c r="AB1536" s="34"/>
      <c r="AC1536" s="34"/>
      <c r="AD1536" s="34"/>
      <c r="AE1536" s="34"/>
      <c r="AT1536" s="19" t="s">
        <v>163</v>
      </c>
      <c r="AU1536" s="19" t="s">
        <v>80</v>
      </c>
    </row>
    <row r="1537" spans="2:51" s="13" customFormat="1" ht="10.2">
      <c r="B1537" s="163"/>
      <c r="D1537" s="164" t="s">
        <v>170</v>
      </c>
      <c r="E1537" s="165" t="s">
        <v>3</v>
      </c>
      <c r="F1537" s="166" t="s">
        <v>209</v>
      </c>
      <c r="H1537" s="165" t="s">
        <v>3</v>
      </c>
      <c r="I1537" s="167"/>
      <c r="L1537" s="163"/>
      <c r="M1537" s="168"/>
      <c r="N1537" s="169"/>
      <c r="O1537" s="169"/>
      <c r="P1537" s="169"/>
      <c r="Q1537" s="169"/>
      <c r="R1537" s="169"/>
      <c r="S1537" s="169"/>
      <c r="T1537" s="170"/>
      <c r="AT1537" s="165" t="s">
        <v>170</v>
      </c>
      <c r="AU1537" s="165" t="s">
        <v>80</v>
      </c>
      <c r="AV1537" s="13" t="s">
        <v>15</v>
      </c>
      <c r="AW1537" s="13" t="s">
        <v>33</v>
      </c>
      <c r="AX1537" s="13" t="s">
        <v>72</v>
      </c>
      <c r="AY1537" s="165" t="s">
        <v>154</v>
      </c>
    </row>
    <row r="1538" spans="2:51" s="14" customFormat="1" ht="10.2">
      <c r="B1538" s="171"/>
      <c r="D1538" s="164" t="s">
        <v>170</v>
      </c>
      <c r="E1538" s="172" t="s">
        <v>3</v>
      </c>
      <c r="F1538" s="173" t="s">
        <v>2132</v>
      </c>
      <c r="H1538" s="174">
        <v>15.27</v>
      </c>
      <c r="I1538" s="175"/>
      <c r="L1538" s="171"/>
      <c r="M1538" s="176"/>
      <c r="N1538" s="177"/>
      <c r="O1538" s="177"/>
      <c r="P1538" s="177"/>
      <c r="Q1538" s="177"/>
      <c r="R1538" s="177"/>
      <c r="S1538" s="177"/>
      <c r="T1538" s="178"/>
      <c r="AT1538" s="172" t="s">
        <v>170</v>
      </c>
      <c r="AU1538" s="172" t="s">
        <v>80</v>
      </c>
      <c r="AV1538" s="14" t="s">
        <v>80</v>
      </c>
      <c r="AW1538" s="14" t="s">
        <v>33</v>
      </c>
      <c r="AX1538" s="14" t="s">
        <v>72</v>
      </c>
      <c r="AY1538" s="172" t="s">
        <v>154</v>
      </c>
    </row>
    <row r="1539" spans="2:51" s="13" customFormat="1" ht="10.2">
      <c r="B1539" s="163"/>
      <c r="D1539" s="164" t="s">
        <v>170</v>
      </c>
      <c r="E1539" s="165" t="s">
        <v>3</v>
      </c>
      <c r="F1539" s="166" t="s">
        <v>216</v>
      </c>
      <c r="H1539" s="165" t="s">
        <v>3</v>
      </c>
      <c r="I1539" s="167"/>
      <c r="L1539" s="163"/>
      <c r="M1539" s="168"/>
      <c r="N1539" s="169"/>
      <c r="O1539" s="169"/>
      <c r="P1539" s="169"/>
      <c r="Q1539" s="169"/>
      <c r="R1539" s="169"/>
      <c r="S1539" s="169"/>
      <c r="T1539" s="170"/>
      <c r="AT1539" s="165" t="s">
        <v>170</v>
      </c>
      <c r="AU1539" s="165" t="s">
        <v>80</v>
      </c>
      <c r="AV1539" s="13" t="s">
        <v>15</v>
      </c>
      <c r="AW1539" s="13" t="s">
        <v>33</v>
      </c>
      <c r="AX1539" s="13" t="s">
        <v>72</v>
      </c>
      <c r="AY1539" s="165" t="s">
        <v>154</v>
      </c>
    </row>
    <row r="1540" spans="2:51" s="14" customFormat="1" ht="20.4">
      <c r="B1540" s="171"/>
      <c r="D1540" s="164" t="s">
        <v>170</v>
      </c>
      <c r="E1540" s="172" t="s">
        <v>3</v>
      </c>
      <c r="F1540" s="173" t="s">
        <v>2133</v>
      </c>
      <c r="H1540" s="174">
        <v>282.47</v>
      </c>
      <c r="I1540" s="175"/>
      <c r="L1540" s="171"/>
      <c r="M1540" s="176"/>
      <c r="N1540" s="177"/>
      <c r="O1540" s="177"/>
      <c r="P1540" s="177"/>
      <c r="Q1540" s="177"/>
      <c r="R1540" s="177"/>
      <c r="S1540" s="177"/>
      <c r="T1540" s="178"/>
      <c r="AT1540" s="172" t="s">
        <v>170</v>
      </c>
      <c r="AU1540" s="172" t="s">
        <v>80</v>
      </c>
      <c r="AV1540" s="14" t="s">
        <v>80</v>
      </c>
      <c r="AW1540" s="14" t="s">
        <v>33</v>
      </c>
      <c r="AX1540" s="14" t="s">
        <v>72</v>
      </c>
      <c r="AY1540" s="172" t="s">
        <v>154</v>
      </c>
    </row>
    <row r="1541" spans="2:51" s="15" customFormat="1" ht="10.2">
      <c r="B1541" s="179"/>
      <c r="D1541" s="164" t="s">
        <v>170</v>
      </c>
      <c r="E1541" s="180" t="s">
        <v>3</v>
      </c>
      <c r="F1541" s="181" t="s">
        <v>175</v>
      </c>
      <c r="H1541" s="182">
        <v>297.74</v>
      </c>
      <c r="I1541" s="183"/>
      <c r="L1541" s="179"/>
      <c r="M1541" s="184"/>
      <c r="N1541" s="185"/>
      <c r="O1541" s="185"/>
      <c r="P1541" s="185"/>
      <c r="Q1541" s="185"/>
      <c r="R1541" s="185"/>
      <c r="S1541" s="185"/>
      <c r="T1541" s="186"/>
      <c r="AT1541" s="180" t="s">
        <v>170</v>
      </c>
      <c r="AU1541" s="180" t="s">
        <v>80</v>
      </c>
      <c r="AV1541" s="15" t="s">
        <v>93</v>
      </c>
      <c r="AW1541" s="15" t="s">
        <v>33</v>
      </c>
      <c r="AX1541" s="15" t="s">
        <v>15</v>
      </c>
      <c r="AY1541" s="180" t="s">
        <v>154</v>
      </c>
    </row>
    <row r="1542" spans="1:65" s="2" customFormat="1" ht="101.25" customHeight="1">
      <c r="A1542" s="34"/>
      <c r="B1542" s="144"/>
      <c r="C1542" s="192" t="s">
        <v>2134</v>
      </c>
      <c r="D1542" s="192" t="s">
        <v>402</v>
      </c>
      <c r="E1542" s="193" t="s">
        <v>2135</v>
      </c>
      <c r="F1542" s="194" t="s">
        <v>2136</v>
      </c>
      <c r="G1542" s="195" t="s">
        <v>160</v>
      </c>
      <c r="H1542" s="196">
        <v>312.627</v>
      </c>
      <c r="I1542" s="197"/>
      <c r="J1542" s="198">
        <f>ROUND(I1542*H1542,2)</f>
        <v>0</v>
      </c>
      <c r="K1542" s="194" t="s">
        <v>3</v>
      </c>
      <c r="L1542" s="199"/>
      <c r="M1542" s="200" t="s">
        <v>3</v>
      </c>
      <c r="N1542" s="201" t="s">
        <v>43</v>
      </c>
      <c r="O1542" s="55"/>
      <c r="P1542" s="154">
        <f>O1542*H1542</f>
        <v>0</v>
      </c>
      <c r="Q1542" s="154">
        <v>0.008</v>
      </c>
      <c r="R1542" s="154">
        <f>Q1542*H1542</f>
        <v>2.5010160000000003</v>
      </c>
      <c r="S1542" s="154">
        <v>0</v>
      </c>
      <c r="T1542" s="155">
        <f>S1542*H1542</f>
        <v>0</v>
      </c>
      <c r="U1542" s="34"/>
      <c r="V1542" s="34"/>
      <c r="W1542" s="34"/>
      <c r="X1542" s="34"/>
      <c r="Y1542" s="34"/>
      <c r="Z1542" s="34"/>
      <c r="AA1542" s="34"/>
      <c r="AB1542" s="34"/>
      <c r="AC1542" s="34"/>
      <c r="AD1542" s="34"/>
      <c r="AE1542" s="34"/>
      <c r="AR1542" s="156" t="s">
        <v>521</v>
      </c>
      <c r="AT1542" s="156" t="s">
        <v>402</v>
      </c>
      <c r="AU1542" s="156" t="s">
        <v>80</v>
      </c>
      <c r="AY1542" s="19" t="s">
        <v>154</v>
      </c>
      <c r="BE1542" s="157">
        <f>IF(N1542="základní",J1542,0)</f>
        <v>0</v>
      </c>
      <c r="BF1542" s="157">
        <f>IF(N1542="snížená",J1542,0)</f>
        <v>0</v>
      </c>
      <c r="BG1542" s="157">
        <f>IF(N1542="zákl. přenesená",J1542,0)</f>
        <v>0</v>
      </c>
      <c r="BH1542" s="157">
        <f>IF(N1542="sníž. přenesená",J1542,0)</f>
        <v>0</v>
      </c>
      <c r="BI1542" s="157">
        <f>IF(N1542="nulová",J1542,0)</f>
        <v>0</v>
      </c>
      <c r="BJ1542" s="19" t="s">
        <v>15</v>
      </c>
      <c r="BK1542" s="157">
        <f>ROUND(I1542*H1542,2)</f>
        <v>0</v>
      </c>
      <c r="BL1542" s="19" t="s">
        <v>180</v>
      </c>
      <c r="BM1542" s="156" t="s">
        <v>2137</v>
      </c>
    </row>
    <row r="1543" spans="2:51" s="14" customFormat="1" ht="10.2">
      <c r="B1543" s="171"/>
      <c r="D1543" s="164" t="s">
        <v>170</v>
      </c>
      <c r="F1543" s="173" t="s">
        <v>2138</v>
      </c>
      <c r="H1543" s="174">
        <v>312.627</v>
      </c>
      <c r="I1543" s="175"/>
      <c r="L1543" s="171"/>
      <c r="M1543" s="176"/>
      <c r="N1543" s="177"/>
      <c r="O1543" s="177"/>
      <c r="P1543" s="177"/>
      <c r="Q1543" s="177"/>
      <c r="R1543" s="177"/>
      <c r="S1543" s="177"/>
      <c r="T1543" s="178"/>
      <c r="AT1543" s="172" t="s">
        <v>170</v>
      </c>
      <c r="AU1543" s="172" t="s">
        <v>80</v>
      </c>
      <c r="AV1543" s="14" t="s">
        <v>80</v>
      </c>
      <c r="AW1543" s="14" t="s">
        <v>4</v>
      </c>
      <c r="AX1543" s="14" t="s">
        <v>15</v>
      </c>
      <c r="AY1543" s="172" t="s">
        <v>154</v>
      </c>
    </row>
    <row r="1544" spans="1:65" s="2" customFormat="1" ht="37.8" customHeight="1">
      <c r="A1544" s="34"/>
      <c r="B1544" s="144"/>
      <c r="C1544" s="145" t="s">
        <v>2139</v>
      </c>
      <c r="D1544" s="145" t="s">
        <v>157</v>
      </c>
      <c r="E1544" s="146" t="s">
        <v>2120</v>
      </c>
      <c r="F1544" s="147" t="s">
        <v>2121</v>
      </c>
      <c r="G1544" s="148" t="s">
        <v>160</v>
      </c>
      <c r="H1544" s="149">
        <v>51.13</v>
      </c>
      <c r="I1544" s="150"/>
      <c r="J1544" s="151">
        <f>ROUND(I1544*H1544,2)</f>
        <v>0</v>
      </c>
      <c r="K1544" s="147" t="s">
        <v>161</v>
      </c>
      <c r="L1544" s="35"/>
      <c r="M1544" s="152" t="s">
        <v>3</v>
      </c>
      <c r="N1544" s="153" t="s">
        <v>43</v>
      </c>
      <c r="O1544" s="55"/>
      <c r="P1544" s="154">
        <f>O1544*H1544</f>
        <v>0</v>
      </c>
      <c r="Q1544" s="154">
        <v>0.00125</v>
      </c>
      <c r="R1544" s="154">
        <f>Q1544*H1544</f>
        <v>0.06391250000000001</v>
      </c>
      <c r="S1544" s="154">
        <v>0</v>
      </c>
      <c r="T1544" s="155">
        <f>S1544*H1544</f>
        <v>0</v>
      </c>
      <c r="U1544" s="34"/>
      <c r="V1544" s="34"/>
      <c r="W1544" s="34"/>
      <c r="X1544" s="34"/>
      <c r="Y1544" s="34"/>
      <c r="Z1544" s="34"/>
      <c r="AA1544" s="34"/>
      <c r="AB1544" s="34"/>
      <c r="AC1544" s="34"/>
      <c r="AD1544" s="34"/>
      <c r="AE1544" s="34"/>
      <c r="AR1544" s="156" t="s">
        <v>180</v>
      </c>
      <c r="AT1544" s="156" t="s">
        <v>157</v>
      </c>
      <c r="AU1544" s="156" t="s">
        <v>80</v>
      </c>
      <c r="AY1544" s="19" t="s">
        <v>154</v>
      </c>
      <c r="BE1544" s="157">
        <f>IF(N1544="základní",J1544,0)</f>
        <v>0</v>
      </c>
      <c r="BF1544" s="157">
        <f>IF(N1544="snížená",J1544,0)</f>
        <v>0</v>
      </c>
      <c r="BG1544" s="157">
        <f>IF(N1544="zákl. přenesená",J1544,0)</f>
        <v>0</v>
      </c>
      <c r="BH1544" s="157">
        <f>IF(N1544="sníž. přenesená",J1544,0)</f>
        <v>0</v>
      </c>
      <c r="BI1544" s="157">
        <f>IF(N1544="nulová",J1544,0)</f>
        <v>0</v>
      </c>
      <c r="BJ1544" s="19" t="s">
        <v>15</v>
      </c>
      <c r="BK1544" s="157">
        <f>ROUND(I1544*H1544,2)</f>
        <v>0</v>
      </c>
      <c r="BL1544" s="19" t="s">
        <v>180</v>
      </c>
      <c r="BM1544" s="156" t="s">
        <v>2140</v>
      </c>
    </row>
    <row r="1545" spans="1:47" s="2" customFormat="1" ht="10.2">
      <c r="A1545" s="34"/>
      <c r="B1545" s="35"/>
      <c r="C1545" s="34"/>
      <c r="D1545" s="158" t="s">
        <v>163</v>
      </c>
      <c r="E1545" s="34"/>
      <c r="F1545" s="159" t="s">
        <v>2123</v>
      </c>
      <c r="G1545" s="34"/>
      <c r="H1545" s="34"/>
      <c r="I1545" s="160"/>
      <c r="J1545" s="34"/>
      <c r="K1545" s="34"/>
      <c r="L1545" s="35"/>
      <c r="M1545" s="161"/>
      <c r="N1545" s="162"/>
      <c r="O1545" s="55"/>
      <c r="P1545" s="55"/>
      <c r="Q1545" s="55"/>
      <c r="R1545" s="55"/>
      <c r="S1545" s="55"/>
      <c r="T1545" s="56"/>
      <c r="U1545" s="34"/>
      <c r="V1545" s="34"/>
      <c r="W1545" s="34"/>
      <c r="X1545" s="34"/>
      <c r="Y1545" s="34"/>
      <c r="Z1545" s="34"/>
      <c r="AA1545" s="34"/>
      <c r="AB1545" s="34"/>
      <c r="AC1545" s="34"/>
      <c r="AD1545" s="34"/>
      <c r="AE1545" s="34"/>
      <c r="AT1545" s="19" t="s">
        <v>163</v>
      </c>
      <c r="AU1545" s="19" t="s">
        <v>80</v>
      </c>
    </row>
    <row r="1546" spans="1:65" s="2" customFormat="1" ht="24.15" customHeight="1">
      <c r="A1546" s="34"/>
      <c r="B1546" s="144"/>
      <c r="C1546" s="192" t="s">
        <v>2141</v>
      </c>
      <c r="D1546" s="192" t="s">
        <v>402</v>
      </c>
      <c r="E1546" s="193" t="s">
        <v>2142</v>
      </c>
      <c r="F1546" s="194" t="s">
        <v>2143</v>
      </c>
      <c r="G1546" s="195" t="s">
        <v>160</v>
      </c>
      <c r="H1546" s="196">
        <v>53.687</v>
      </c>
      <c r="I1546" s="197"/>
      <c r="J1546" s="198">
        <f>ROUND(I1546*H1546,2)</f>
        <v>0</v>
      </c>
      <c r="K1546" s="194" t="s">
        <v>3</v>
      </c>
      <c r="L1546" s="199"/>
      <c r="M1546" s="200" t="s">
        <v>3</v>
      </c>
      <c r="N1546" s="201" t="s">
        <v>43</v>
      </c>
      <c r="O1546" s="55"/>
      <c r="P1546" s="154">
        <f>O1546*H1546</f>
        <v>0</v>
      </c>
      <c r="Q1546" s="154">
        <v>0.008</v>
      </c>
      <c r="R1546" s="154">
        <f>Q1546*H1546</f>
        <v>0.429496</v>
      </c>
      <c r="S1546" s="154">
        <v>0</v>
      </c>
      <c r="T1546" s="155">
        <f>S1546*H1546</f>
        <v>0</v>
      </c>
      <c r="U1546" s="34"/>
      <c r="V1546" s="34"/>
      <c r="W1546" s="34"/>
      <c r="X1546" s="34"/>
      <c r="Y1546" s="34"/>
      <c r="Z1546" s="34"/>
      <c r="AA1546" s="34"/>
      <c r="AB1546" s="34"/>
      <c r="AC1546" s="34"/>
      <c r="AD1546" s="34"/>
      <c r="AE1546" s="34"/>
      <c r="AR1546" s="156" t="s">
        <v>521</v>
      </c>
      <c r="AT1546" s="156" t="s">
        <v>402</v>
      </c>
      <c r="AU1546" s="156" t="s">
        <v>80</v>
      </c>
      <c r="AY1546" s="19" t="s">
        <v>154</v>
      </c>
      <c r="BE1546" s="157">
        <f>IF(N1546="základní",J1546,0)</f>
        <v>0</v>
      </c>
      <c r="BF1546" s="157">
        <f>IF(N1546="snížená",J1546,0)</f>
        <v>0</v>
      </c>
      <c r="BG1546" s="157">
        <f>IF(N1546="zákl. přenesená",J1546,0)</f>
        <v>0</v>
      </c>
      <c r="BH1546" s="157">
        <f>IF(N1546="sníž. přenesená",J1546,0)</f>
        <v>0</v>
      </c>
      <c r="BI1546" s="157">
        <f>IF(N1546="nulová",J1546,0)</f>
        <v>0</v>
      </c>
      <c r="BJ1546" s="19" t="s">
        <v>15</v>
      </c>
      <c r="BK1546" s="157">
        <f>ROUND(I1546*H1546,2)</f>
        <v>0</v>
      </c>
      <c r="BL1546" s="19" t="s">
        <v>180</v>
      </c>
      <c r="BM1546" s="156" t="s">
        <v>2144</v>
      </c>
    </row>
    <row r="1547" spans="2:51" s="14" customFormat="1" ht="10.2">
      <c r="B1547" s="171"/>
      <c r="D1547" s="164" t="s">
        <v>170</v>
      </c>
      <c r="F1547" s="173" t="s">
        <v>2145</v>
      </c>
      <c r="H1547" s="174">
        <v>53.687</v>
      </c>
      <c r="I1547" s="175"/>
      <c r="L1547" s="171"/>
      <c r="M1547" s="176"/>
      <c r="N1547" s="177"/>
      <c r="O1547" s="177"/>
      <c r="P1547" s="177"/>
      <c r="Q1547" s="177"/>
      <c r="R1547" s="177"/>
      <c r="S1547" s="177"/>
      <c r="T1547" s="178"/>
      <c r="AT1547" s="172" t="s">
        <v>170</v>
      </c>
      <c r="AU1547" s="172" t="s">
        <v>80</v>
      </c>
      <c r="AV1547" s="14" t="s">
        <v>80</v>
      </c>
      <c r="AW1547" s="14" t="s">
        <v>4</v>
      </c>
      <c r="AX1547" s="14" t="s">
        <v>15</v>
      </c>
      <c r="AY1547" s="172" t="s">
        <v>154</v>
      </c>
    </row>
    <row r="1548" spans="1:65" s="2" customFormat="1" ht="16.5" customHeight="1">
      <c r="A1548" s="34"/>
      <c r="B1548" s="144"/>
      <c r="C1548" s="145" t="s">
        <v>2146</v>
      </c>
      <c r="D1548" s="145" t="s">
        <v>157</v>
      </c>
      <c r="E1548" s="146" t="s">
        <v>2147</v>
      </c>
      <c r="F1548" s="147" t="s">
        <v>2148</v>
      </c>
      <c r="G1548" s="148" t="s">
        <v>160</v>
      </c>
      <c r="H1548" s="149">
        <v>33</v>
      </c>
      <c r="I1548" s="150"/>
      <c r="J1548" s="151">
        <f>ROUND(I1548*H1548,2)</f>
        <v>0</v>
      </c>
      <c r="K1548" s="147" t="s">
        <v>3</v>
      </c>
      <c r="L1548" s="35"/>
      <c r="M1548" s="152" t="s">
        <v>3</v>
      </c>
      <c r="N1548" s="153" t="s">
        <v>43</v>
      </c>
      <c r="O1548" s="55"/>
      <c r="P1548" s="154">
        <f>O1548*H1548</f>
        <v>0</v>
      </c>
      <c r="Q1548" s="154">
        <v>0</v>
      </c>
      <c r="R1548" s="154">
        <f>Q1548*H1548</f>
        <v>0</v>
      </c>
      <c r="S1548" s="154">
        <v>0</v>
      </c>
      <c r="T1548" s="155">
        <f>S1548*H1548</f>
        <v>0</v>
      </c>
      <c r="U1548" s="34"/>
      <c r="V1548" s="34"/>
      <c r="W1548" s="34"/>
      <c r="X1548" s="34"/>
      <c r="Y1548" s="34"/>
      <c r="Z1548" s="34"/>
      <c r="AA1548" s="34"/>
      <c r="AB1548" s="34"/>
      <c r="AC1548" s="34"/>
      <c r="AD1548" s="34"/>
      <c r="AE1548" s="34"/>
      <c r="AR1548" s="156" t="s">
        <v>180</v>
      </c>
      <c r="AT1548" s="156" t="s">
        <v>157</v>
      </c>
      <c r="AU1548" s="156" t="s">
        <v>80</v>
      </c>
      <c r="AY1548" s="19" t="s">
        <v>154</v>
      </c>
      <c r="BE1548" s="157">
        <f>IF(N1548="základní",J1548,0)</f>
        <v>0</v>
      </c>
      <c r="BF1548" s="157">
        <f>IF(N1548="snížená",J1548,0)</f>
        <v>0</v>
      </c>
      <c r="BG1548" s="157">
        <f>IF(N1548="zákl. přenesená",J1548,0)</f>
        <v>0</v>
      </c>
      <c r="BH1548" s="157">
        <f>IF(N1548="sníž. přenesená",J1548,0)</f>
        <v>0</v>
      </c>
      <c r="BI1548" s="157">
        <f>IF(N1548="nulová",J1548,0)</f>
        <v>0</v>
      </c>
      <c r="BJ1548" s="19" t="s">
        <v>15</v>
      </c>
      <c r="BK1548" s="157">
        <f>ROUND(I1548*H1548,2)</f>
        <v>0</v>
      </c>
      <c r="BL1548" s="19" t="s">
        <v>180</v>
      </c>
      <c r="BM1548" s="156" t="s">
        <v>2149</v>
      </c>
    </row>
    <row r="1549" spans="1:65" s="2" customFormat="1" ht="66.75" customHeight="1">
      <c r="A1549" s="34"/>
      <c r="B1549" s="144"/>
      <c r="C1549" s="145" t="s">
        <v>2150</v>
      </c>
      <c r="D1549" s="145" t="s">
        <v>157</v>
      </c>
      <c r="E1549" s="146" t="s">
        <v>2151</v>
      </c>
      <c r="F1549" s="147" t="s">
        <v>2152</v>
      </c>
      <c r="G1549" s="148" t="s">
        <v>244</v>
      </c>
      <c r="H1549" s="149">
        <v>6.596</v>
      </c>
      <c r="I1549" s="150"/>
      <c r="J1549" s="151">
        <f>ROUND(I1549*H1549,2)</f>
        <v>0</v>
      </c>
      <c r="K1549" s="147" t="s">
        <v>161</v>
      </c>
      <c r="L1549" s="35"/>
      <c r="M1549" s="152" t="s">
        <v>3</v>
      </c>
      <c r="N1549" s="153" t="s">
        <v>43</v>
      </c>
      <c r="O1549" s="55"/>
      <c r="P1549" s="154">
        <f>O1549*H1549</f>
        <v>0</v>
      </c>
      <c r="Q1549" s="154">
        <v>0</v>
      </c>
      <c r="R1549" s="154">
        <f>Q1549*H1549</f>
        <v>0</v>
      </c>
      <c r="S1549" s="154">
        <v>0</v>
      </c>
      <c r="T1549" s="155">
        <f>S1549*H1549</f>
        <v>0</v>
      </c>
      <c r="U1549" s="34"/>
      <c r="V1549" s="34"/>
      <c r="W1549" s="34"/>
      <c r="X1549" s="34"/>
      <c r="Y1549" s="34"/>
      <c r="Z1549" s="34"/>
      <c r="AA1549" s="34"/>
      <c r="AB1549" s="34"/>
      <c r="AC1549" s="34"/>
      <c r="AD1549" s="34"/>
      <c r="AE1549" s="34"/>
      <c r="AR1549" s="156" t="s">
        <v>180</v>
      </c>
      <c r="AT1549" s="156" t="s">
        <v>157</v>
      </c>
      <c r="AU1549" s="156" t="s">
        <v>80</v>
      </c>
      <c r="AY1549" s="19" t="s">
        <v>154</v>
      </c>
      <c r="BE1549" s="157">
        <f>IF(N1549="základní",J1549,0)</f>
        <v>0</v>
      </c>
      <c r="BF1549" s="157">
        <f>IF(N1549="snížená",J1549,0)</f>
        <v>0</v>
      </c>
      <c r="BG1549" s="157">
        <f>IF(N1549="zákl. přenesená",J1549,0)</f>
        <v>0</v>
      </c>
      <c r="BH1549" s="157">
        <f>IF(N1549="sníž. přenesená",J1549,0)</f>
        <v>0</v>
      </c>
      <c r="BI1549" s="157">
        <f>IF(N1549="nulová",J1549,0)</f>
        <v>0</v>
      </c>
      <c r="BJ1549" s="19" t="s">
        <v>15</v>
      </c>
      <c r="BK1549" s="157">
        <f>ROUND(I1549*H1549,2)</f>
        <v>0</v>
      </c>
      <c r="BL1549" s="19" t="s">
        <v>180</v>
      </c>
      <c r="BM1549" s="156" t="s">
        <v>2153</v>
      </c>
    </row>
    <row r="1550" spans="1:47" s="2" customFormat="1" ht="10.2">
      <c r="A1550" s="34"/>
      <c r="B1550" s="35"/>
      <c r="C1550" s="34"/>
      <c r="D1550" s="158" t="s">
        <v>163</v>
      </c>
      <c r="E1550" s="34"/>
      <c r="F1550" s="159" t="s">
        <v>2154</v>
      </c>
      <c r="G1550" s="34"/>
      <c r="H1550" s="34"/>
      <c r="I1550" s="160"/>
      <c r="J1550" s="34"/>
      <c r="K1550" s="34"/>
      <c r="L1550" s="35"/>
      <c r="M1550" s="161"/>
      <c r="N1550" s="162"/>
      <c r="O1550" s="55"/>
      <c r="P1550" s="55"/>
      <c r="Q1550" s="55"/>
      <c r="R1550" s="55"/>
      <c r="S1550" s="55"/>
      <c r="T1550" s="56"/>
      <c r="U1550" s="34"/>
      <c r="V1550" s="34"/>
      <c r="W1550" s="34"/>
      <c r="X1550" s="34"/>
      <c r="Y1550" s="34"/>
      <c r="Z1550" s="34"/>
      <c r="AA1550" s="34"/>
      <c r="AB1550" s="34"/>
      <c r="AC1550" s="34"/>
      <c r="AD1550" s="34"/>
      <c r="AE1550" s="34"/>
      <c r="AT1550" s="19" t="s">
        <v>163</v>
      </c>
      <c r="AU1550" s="19" t="s">
        <v>80</v>
      </c>
    </row>
    <row r="1551" spans="2:63" s="12" customFormat="1" ht="22.8" customHeight="1">
      <c r="B1551" s="131"/>
      <c r="D1551" s="132" t="s">
        <v>71</v>
      </c>
      <c r="E1551" s="142" t="s">
        <v>2155</v>
      </c>
      <c r="F1551" s="142" t="s">
        <v>2156</v>
      </c>
      <c r="I1551" s="134"/>
      <c r="J1551" s="143">
        <f>BK1551</f>
        <v>0</v>
      </c>
      <c r="L1551" s="131"/>
      <c r="M1551" s="136"/>
      <c r="N1551" s="137"/>
      <c r="O1551" s="137"/>
      <c r="P1551" s="138">
        <f>SUM(P1552:P1558)</f>
        <v>0</v>
      </c>
      <c r="Q1551" s="137"/>
      <c r="R1551" s="138">
        <f>SUM(R1552:R1558)</f>
        <v>0</v>
      </c>
      <c r="S1551" s="137"/>
      <c r="T1551" s="139">
        <f>SUM(T1552:T1558)</f>
        <v>0</v>
      </c>
      <c r="AR1551" s="132" t="s">
        <v>80</v>
      </c>
      <c r="AT1551" s="140" t="s">
        <v>71</v>
      </c>
      <c r="AU1551" s="140" t="s">
        <v>15</v>
      </c>
      <c r="AY1551" s="132" t="s">
        <v>154</v>
      </c>
      <c r="BK1551" s="141">
        <f>SUM(BK1552:BK1558)</f>
        <v>0</v>
      </c>
    </row>
    <row r="1552" spans="1:65" s="2" customFormat="1" ht="33" customHeight="1">
      <c r="A1552" s="34"/>
      <c r="B1552" s="144"/>
      <c r="C1552" s="145" t="s">
        <v>2157</v>
      </c>
      <c r="D1552" s="145" t="s">
        <v>157</v>
      </c>
      <c r="E1552" s="146" t="s">
        <v>2158</v>
      </c>
      <c r="F1552" s="147" t="s">
        <v>2159</v>
      </c>
      <c r="G1552" s="148" t="s">
        <v>183</v>
      </c>
      <c r="H1552" s="149">
        <v>41.1</v>
      </c>
      <c r="I1552" s="150"/>
      <c r="J1552" s="151">
        <f>ROUND(I1552*H1552,2)</f>
        <v>0</v>
      </c>
      <c r="K1552" s="147" t="s">
        <v>3</v>
      </c>
      <c r="L1552" s="35"/>
      <c r="M1552" s="152" t="s">
        <v>3</v>
      </c>
      <c r="N1552" s="153" t="s">
        <v>43</v>
      </c>
      <c r="O1552" s="55"/>
      <c r="P1552" s="154">
        <f>O1552*H1552</f>
        <v>0</v>
      </c>
      <c r="Q1552" s="154">
        <v>0</v>
      </c>
      <c r="R1552" s="154">
        <f>Q1552*H1552</f>
        <v>0</v>
      </c>
      <c r="S1552" s="154">
        <v>0</v>
      </c>
      <c r="T1552" s="155">
        <f>S1552*H1552</f>
        <v>0</v>
      </c>
      <c r="U1552" s="34"/>
      <c r="V1552" s="34"/>
      <c r="W1552" s="34"/>
      <c r="X1552" s="34"/>
      <c r="Y1552" s="34"/>
      <c r="Z1552" s="34"/>
      <c r="AA1552" s="34"/>
      <c r="AB1552" s="34"/>
      <c r="AC1552" s="34"/>
      <c r="AD1552" s="34"/>
      <c r="AE1552" s="34"/>
      <c r="AR1552" s="156" t="s">
        <v>180</v>
      </c>
      <c r="AT1552" s="156" t="s">
        <v>157</v>
      </c>
      <c r="AU1552" s="156" t="s">
        <v>80</v>
      </c>
      <c r="AY1552" s="19" t="s">
        <v>154</v>
      </c>
      <c r="BE1552" s="157">
        <f>IF(N1552="základní",J1552,0)</f>
        <v>0</v>
      </c>
      <c r="BF1552" s="157">
        <f>IF(N1552="snížená",J1552,0)</f>
        <v>0</v>
      </c>
      <c r="BG1552" s="157">
        <f>IF(N1552="zákl. přenesená",J1552,0)</f>
        <v>0</v>
      </c>
      <c r="BH1552" s="157">
        <f>IF(N1552="sníž. přenesená",J1552,0)</f>
        <v>0</v>
      </c>
      <c r="BI1552" s="157">
        <f>IF(N1552="nulová",J1552,0)</f>
        <v>0</v>
      </c>
      <c r="BJ1552" s="19" t="s">
        <v>15</v>
      </c>
      <c r="BK1552" s="157">
        <f>ROUND(I1552*H1552,2)</f>
        <v>0</v>
      </c>
      <c r="BL1552" s="19" t="s">
        <v>180</v>
      </c>
      <c r="BM1552" s="156" t="s">
        <v>2160</v>
      </c>
    </row>
    <row r="1553" spans="2:51" s="14" customFormat="1" ht="10.2">
      <c r="B1553" s="171"/>
      <c r="D1553" s="164" t="s">
        <v>170</v>
      </c>
      <c r="E1553" s="172" t="s">
        <v>3</v>
      </c>
      <c r="F1553" s="173" t="s">
        <v>2161</v>
      </c>
      <c r="H1553" s="174">
        <v>41.1</v>
      </c>
      <c r="I1553" s="175"/>
      <c r="L1553" s="171"/>
      <c r="M1553" s="176"/>
      <c r="N1553" s="177"/>
      <c r="O1553" s="177"/>
      <c r="P1553" s="177"/>
      <c r="Q1553" s="177"/>
      <c r="R1553" s="177"/>
      <c r="S1553" s="177"/>
      <c r="T1553" s="178"/>
      <c r="AT1553" s="172" t="s">
        <v>170</v>
      </c>
      <c r="AU1553" s="172" t="s">
        <v>80</v>
      </c>
      <c r="AV1553" s="14" t="s">
        <v>80</v>
      </c>
      <c r="AW1553" s="14" t="s">
        <v>33</v>
      </c>
      <c r="AX1553" s="14" t="s">
        <v>15</v>
      </c>
      <c r="AY1553" s="172" t="s">
        <v>154</v>
      </c>
    </row>
    <row r="1554" spans="1:65" s="2" customFormat="1" ht="33" customHeight="1">
      <c r="A1554" s="34"/>
      <c r="B1554" s="144"/>
      <c r="C1554" s="145" t="s">
        <v>2162</v>
      </c>
      <c r="D1554" s="145" t="s">
        <v>157</v>
      </c>
      <c r="E1554" s="146" t="s">
        <v>2163</v>
      </c>
      <c r="F1554" s="147" t="s">
        <v>2164</v>
      </c>
      <c r="G1554" s="148" t="s">
        <v>183</v>
      </c>
      <c r="H1554" s="149">
        <v>8</v>
      </c>
      <c r="I1554" s="150"/>
      <c r="J1554" s="151">
        <f>ROUND(I1554*H1554,2)</f>
        <v>0</v>
      </c>
      <c r="K1554" s="147" t="s">
        <v>3</v>
      </c>
      <c r="L1554" s="35"/>
      <c r="M1554" s="152" t="s">
        <v>3</v>
      </c>
      <c r="N1554" s="153" t="s">
        <v>43</v>
      </c>
      <c r="O1554" s="55"/>
      <c r="P1554" s="154">
        <f>O1554*H1554</f>
        <v>0</v>
      </c>
      <c r="Q1554" s="154">
        <v>0</v>
      </c>
      <c r="R1554" s="154">
        <f>Q1554*H1554</f>
        <v>0</v>
      </c>
      <c r="S1554" s="154">
        <v>0</v>
      </c>
      <c r="T1554" s="155">
        <f>S1554*H1554</f>
        <v>0</v>
      </c>
      <c r="U1554" s="34"/>
      <c r="V1554" s="34"/>
      <c r="W1554" s="34"/>
      <c r="X1554" s="34"/>
      <c r="Y1554" s="34"/>
      <c r="Z1554" s="34"/>
      <c r="AA1554" s="34"/>
      <c r="AB1554" s="34"/>
      <c r="AC1554" s="34"/>
      <c r="AD1554" s="34"/>
      <c r="AE1554" s="34"/>
      <c r="AR1554" s="156" t="s">
        <v>180</v>
      </c>
      <c r="AT1554" s="156" t="s">
        <v>157</v>
      </c>
      <c r="AU1554" s="156" t="s">
        <v>80</v>
      </c>
      <c r="AY1554" s="19" t="s">
        <v>154</v>
      </c>
      <c r="BE1554" s="157">
        <f>IF(N1554="základní",J1554,0)</f>
        <v>0</v>
      </c>
      <c r="BF1554" s="157">
        <f>IF(N1554="snížená",J1554,0)</f>
        <v>0</v>
      </c>
      <c r="BG1554" s="157">
        <f>IF(N1554="zákl. přenesená",J1554,0)</f>
        <v>0</v>
      </c>
      <c r="BH1554" s="157">
        <f>IF(N1554="sníž. přenesená",J1554,0)</f>
        <v>0</v>
      </c>
      <c r="BI1554" s="157">
        <f>IF(N1554="nulová",J1554,0)</f>
        <v>0</v>
      </c>
      <c r="BJ1554" s="19" t="s">
        <v>15</v>
      </c>
      <c r="BK1554" s="157">
        <f>ROUND(I1554*H1554,2)</f>
        <v>0</v>
      </c>
      <c r="BL1554" s="19" t="s">
        <v>180</v>
      </c>
      <c r="BM1554" s="156" t="s">
        <v>2165</v>
      </c>
    </row>
    <row r="1555" spans="2:51" s="14" customFormat="1" ht="10.2">
      <c r="B1555" s="171"/>
      <c r="D1555" s="164" t="s">
        <v>170</v>
      </c>
      <c r="E1555" s="172" t="s">
        <v>3</v>
      </c>
      <c r="F1555" s="173" t="s">
        <v>2166</v>
      </c>
      <c r="H1555" s="174">
        <v>8</v>
      </c>
      <c r="I1555" s="175"/>
      <c r="L1555" s="171"/>
      <c r="M1555" s="176"/>
      <c r="N1555" s="177"/>
      <c r="O1555" s="177"/>
      <c r="P1555" s="177"/>
      <c r="Q1555" s="177"/>
      <c r="R1555" s="177"/>
      <c r="S1555" s="177"/>
      <c r="T1555" s="178"/>
      <c r="AT1555" s="172" t="s">
        <v>170</v>
      </c>
      <c r="AU1555" s="172" t="s">
        <v>80</v>
      </c>
      <c r="AV1555" s="14" t="s">
        <v>80</v>
      </c>
      <c r="AW1555" s="14" t="s">
        <v>33</v>
      </c>
      <c r="AX1555" s="14" t="s">
        <v>15</v>
      </c>
      <c r="AY1555" s="172" t="s">
        <v>154</v>
      </c>
    </row>
    <row r="1556" spans="1:65" s="2" customFormat="1" ht="24.15" customHeight="1">
      <c r="A1556" s="34"/>
      <c r="B1556" s="144"/>
      <c r="C1556" s="145" t="s">
        <v>2167</v>
      </c>
      <c r="D1556" s="145" t="s">
        <v>157</v>
      </c>
      <c r="E1556" s="146" t="s">
        <v>2168</v>
      </c>
      <c r="F1556" s="147" t="s">
        <v>2169</v>
      </c>
      <c r="G1556" s="148" t="s">
        <v>652</v>
      </c>
      <c r="H1556" s="149">
        <v>4</v>
      </c>
      <c r="I1556" s="150"/>
      <c r="J1556" s="151">
        <f>ROUND(I1556*H1556,2)</f>
        <v>0</v>
      </c>
      <c r="K1556" s="147" t="s">
        <v>3</v>
      </c>
      <c r="L1556" s="35"/>
      <c r="M1556" s="152" t="s">
        <v>3</v>
      </c>
      <c r="N1556" s="153" t="s">
        <v>43</v>
      </c>
      <c r="O1556" s="55"/>
      <c r="P1556" s="154">
        <f>O1556*H1556</f>
        <v>0</v>
      </c>
      <c r="Q1556" s="154">
        <v>0</v>
      </c>
      <c r="R1556" s="154">
        <f>Q1556*H1556</f>
        <v>0</v>
      </c>
      <c r="S1556" s="154">
        <v>0</v>
      </c>
      <c r="T1556" s="155">
        <f>S1556*H1556</f>
        <v>0</v>
      </c>
      <c r="U1556" s="34"/>
      <c r="V1556" s="34"/>
      <c r="W1556" s="34"/>
      <c r="X1556" s="34"/>
      <c r="Y1556" s="34"/>
      <c r="Z1556" s="34"/>
      <c r="AA1556" s="34"/>
      <c r="AB1556" s="34"/>
      <c r="AC1556" s="34"/>
      <c r="AD1556" s="34"/>
      <c r="AE1556" s="34"/>
      <c r="AR1556" s="156" t="s">
        <v>180</v>
      </c>
      <c r="AT1556" s="156" t="s">
        <v>157</v>
      </c>
      <c r="AU1556" s="156" t="s">
        <v>80</v>
      </c>
      <c r="AY1556" s="19" t="s">
        <v>154</v>
      </c>
      <c r="BE1556" s="157">
        <f>IF(N1556="základní",J1556,0)</f>
        <v>0</v>
      </c>
      <c r="BF1556" s="157">
        <f>IF(N1556="snížená",J1556,0)</f>
        <v>0</v>
      </c>
      <c r="BG1556" s="157">
        <f>IF(N1556="zákl. přenesená",J1556,0)</f>
        <v>0</v>
      </c>
      <c r="BH1556" s="157">
        <f>IF(N1556="sníž. přenesená",J1556,0)</f>
        <v>0</v>
      </c>
      <c r="BI1556" s="157">
        <f>IF(N1556="nulová",J1556,0)</f>
        <v>0</v>
      </c>
      <c r="BJ1556" s="19" t="s">
        <v>15</v>
      </c>
      <c r="BK1556" s="157">
        <f>ROUND(I1556*H1556,2)</f>
        <v>0</v>
      </c>
      <c r="BL1556" s="19" t="s">
        <v>180</v>
      </c>
      <c r="BM1556" s="156" t="s">
        <v>2170</v>
      </c>
    </row>
    <row r="1557" spans="1:65" s="2" customFormat="1" ht="44.25" customHeight="1">
      <c r="A1557" s="34"/>
      <c r="B1557" s="144"/>
      <c r="C1557" s="145" t="s">
        <v>2171</v>
      </c>
      <c r="D1557" s="145" t="s">
        <v>157</v>
      </c>
      <c r="E1557" s="146" t="s">
        <v>2172</v>
      </c>
      <c r="F1557" s="147" t="s">
        <v>2173</v>
      </c>
      <c r="G1557" s="148" t="s">
        <v>2174</v>
      </c>
      <c r="H1557" s="210"/>
      <c r="I1557" s="150"/>
      <c r="J1557" s="151">
        <f>ROUND(I1557*H1557,2)</f>
        <v>0</v>
      </c>
      <c r="K1557" s="147" t="s">
        <v>161</v>
      </c>
      <c r="L1557" s="35"/>
      <c r="M1557" s="152" t="s">
        <v>3</v>
      </c>
      <c r="N1557" s="153" t="s">
        <v>43</v>
      </c>
      <c r="O1557" s="55"/>
      <c r="P1557" s="154">
        <f>O1557*H1557</f>
        <v>0</v>
      </c>
      <c r="Q1557" s="154">
        <v>0</v>
      </c>
      <c r="R1557" s="154">
        <f>Q1557*H1557</f>
        <v>0</v>
      </c>
      <c r="S1557" s="154">
        <v>0</v>
      </c>
      <c r="T1557" s="155">
        <f>S1557*H1557</f>
        <v>0</v>
      </c>
      <c r="U1557" s="34"/>
      <c r="V1557" s="34"/>
      <c r="W1557" s="34"/>
      <c r="X1557" s="34"/>
      <c r="Y1557" s="34"/>
      <c r="Z1557" s="34"/>
      <c r="AA1557" s="34"/>
      <c r="AB1557" s="34"/>
      <c r="AC1557" s="34"/>
      <c r="AD1557" s="34"/>
      <c r="AE1557" s="34"/>
      <c r="AR1557" s="156" t="s">
        <v>180</v>
      </c>
      <c r="AT1557" s="156" t="s">
        <v>157</v>
      </c>
      <c r="AU1557" s="156" t="s">
        <v>80</v>
      </c>
      <c r="AY1557" s="19" t="s">
        <v>154</v>
      </c>
      <c r="BE1557" s="157">
        <f>IF(N1557="základní",J1557,0)</f>
        <v>0</v>
      </c>
      <c r="BF1557" s="157">
        <f>IF(N1557="snížená",J1557,0)</f>
        <v>0</v>
      </c>
      <c r="BG1557" s="157">
        <f>IF(N1557="zákl. přenesená",J1557,0)</f>
        <v>0</v>
      </c>
      <c r="BH1557" s="157">
        <f>IF(N1557="sníž. přenesená",J1557,0)</f>
        <v>0</v>
      </c>
      <c r="BI1557" s="157">
        <f>IF(N1557="nulová",J1557,0)</f>
        <v>0</v>
      </c>
      <c r="BJ1557" s="19" t="s">
        <v>15</v>
      </c>
      <c r="BK1557" s="157">
        <f>ROUND(I1557*H1557,2)</f>
        <v>0</v>
      </c>
      <c r="BL1557" s="19" t="s">
        <v>180</v>
      </c>
      <c r="BM1557" s="156" t="s">
        <v>2175</v>
      </c>
    </row>
    <row r="1558" spans="1:47" s="2" customFormat="1" ht="10.2">
      <c r="A1558" s="34"/>
      <c r="B1558" s="35"/>
      <c r="C1558" s="34"/>
      <c r="D1558" s="158" t="s">
        <v>163</v>
      </c>
      <c r="E1558" s="34"/>
      <c r="F1558" s="159" t="s">
        <v>2176</v>
      </c>
      <c r="G1558" s="34"/>
      <c r="H1558" s="34"/>
      <c r="I1558" s="160"/>
      <c r="J1558" s="34"/>
      <c r="K1558" s="34"/>
      <c r="L1558" s="35"/>
      <c r="M1558" s="161"/>
      <c r="N1558" s="162"/>
      <c r="O1558" s="55"/>
      <c r="P1558" s="55"/>
      <c r="Q1558" s="55"/>
      <c r="R1558" s="55"/>
      <c r="S1558" s="55"/>
      <c r="T1558" s="56"/>
      <c r="U1558" s="34"/>
      <c r="V1558" s="34"/>
      <c r="W1558" s="34"/>
      <c r="X1558" s="34"/>
      <c r="Y1558" s="34"/>
      <c r="Z1558" s="34"/>
      <c r="AA1558" s="34"/>
      <c r="AB1558" s="34"/>
      <c r="AC1558" s="34"/>
      <c r="AD1558" s="34"/>
      <c r="AE1558" s="34"/>
      <c r="AT1558" s="19" t="s">
        <v>163</v>
      </c>
      <c r="AU1558" s="19" t="s">
        <v>80</v>
      </c>
    </row>
    <row r="1559" spans="2:63" s="12" customFormat="1" ht="22.8" customHeight="1">
      <c r="B1559" s="131"/>
      <c r="D1559" s="132" t="s">
        <v>71</v>
      </c>
      <c r="E1559" s="142" t="s">
        <v>2177</v>
      </c>
      <c r="F1559" s="142" t="s">
        <v>2178</v>
      </c>
      <c r="I1559" s="134"/>
      <c r="J1559" s="143">
        <f>BK1559</f>
        <v>0</v>
      </c>
      <c r="L1559" s="131"/>
      <c r="M1559" s="136"/>
      <c r="N1559" s="137"/>
      <c r="O1559" s="137"/>
      <c r="P1559" s="138">
        <f>SUM(P1560:P1632)</f>
        <v>0</v>
      </c>
      <c r="Q1559" s="137"/>
      <c r="R1559" s="138">
        <f>SUM(R1560:R1632)</f>
        <v>0</v>
      </c>
      <c r="S1559" s="137"/>
      <c r="T1559" s="139">
        <f>SUM(T1560:T1632)</f>
        <v>0</v>
      </c>
      <c r="AR1559" s="132" t="s">
        <v>80</v>
      </c>
      <c r="AT1559" s="140" t="s">
        <v>71</v>
      </c>
      <c r="AU1559" s="140" t="s">
        <v>15</v>
      </c>
      <c r="AY1559" s="132" t="s">
        <v>154</v>
      </c>
      <c r="BK1559" s="141">
        <f>SUM(BK1560:BK1632)</f>
        <v>0</v>
      </c>
    </row>
    <row r="1560" spans="1:65" s="2" customFormat="1" ht="24.15" customHeight="1">
      <c r="A1560" s="34"/>
      <c r="B1560" s="144"/>
      <c r="C1560" s="145" t="s">
        <v>2179</v>
      </c>
      <c r="D1560" s="145" t="s">
        <v>157</v>
      </c>
      <c r="E1560" s="146" t="s">
        <v>2180</v>
      </c>
      <c r="F1560" s="147" t="s">
        <v>2181</v>
      </c>
      <c r="G1560" s="148" t="s">
        <v>652</v>
      </c>
      <c r="H1560" s="149">
        <v>1</v>
      </c>
      <c r="I1560" s="150"/>
      <c r="J1560" s="151">
        <f aca="true" t="shared" si="30" ref="J1560:J1591">ROUND(I1560*H1560,2)</f>
        <v>0</v>
      </c>
      <c r="K1560" s="147" t="s">
        <v>3</v>
      </c>
      <c r="L1560" s="35"/>
      <c r="M1560" s="152" t="s">
        <v>3</v>
      </c>
      <c r="N1560" s="153" t="s">
        <v>43</v>
      </c>
      <c r="O1560" s="55"/>
      <c r="P1560" s="154">
        <f aca="true" t="shared" si="31" ref="P1560:P1591">O1560*H1560</f>
        <v>0</v>
      </c>
      <c r="Q1560" s="154">
        <v>0</v>
      </c>
      <c r="R1560" s="154">
        <f aca="true" t="shared" si="32" ref="R1560:R1591">Q1560*H1560</f>
        <v>0</v>
      </c>
      <c r="S1560" s="154">
        <v>0</v>
      </c>
      <c r="T1560" s="155">
        <f aca="true" t="shared" si="33" ref="T1560:T1591">S1560*H1560</f>
        <v>0</v>
      </c>
      <c r="U1560" s="34"/>
      <c r="V1560" s="34"/>
      <c r="W1560" s="34"/>
      <c r="X1560" s="34"/>
      <c r="Y1560" s="34"/>
      <c r="Z1560" s="34"/>
      <c r="AA1560" s="34"/>
      <c r="AB1560" s="34"/>
      <c r="AC1560" s="34"/>
      <c r="AD1560" s="34"/>
      <c r="AE1560" s="34"/>
      <c r="AR1560" s="156" t="s">
        <v>180</v>
      </c>
      <c r="AT1560" s="156" t="s">
        <v>157</v>
      </c>
      <c r="AU1560" s="156" t="s">
        <v>80</v>
      </c>
      <c r="AY1560" s="19" t="s">
        <v>154</v>
      </c>
      <c r="BE1560" s="157">
        <f aca="true" t="shared" si="34" ref="BE1560:BE1591">IF(N1560="základní",J1560,0)</f>
        <v>0</v>
      </c>
      <c r="BF1560" s="157">
        <f aca="true" t="shared" si="35" ref="BF1560:BF1591">IF(N1560="snížená",J1560,0)</f>
        <v>0</v>
      </c>
      <c r="BG1560" s="157">
        <f aca="true" t="shared" si="36" ref="BG1560:BG1591">IF(N1560="zákl. přenesená",J1560,0)</f>
        <v>0</v>
      </c>
      <c r="BH1560" s="157">
        <f aca="true" t="shared" si="37" ref="BH1560:BH1591">IF(N1560="sníž. přenesená",J1560,0)</f>
        <v>0</v>
      </c>
      <c r="BI1560" s="157">
        <f aca="true" t="shared" si="38" ref="BI1560:BI1591">IF(N1560="nulová",J1560,0)</f>
        <v>0</v>
      </c>
      <c r="BJ1560" s="19" t="s">
        <v>15</v>
      </c>
      <c r="BK1560" s="157">
        <f aca="true" t="shared" si="39" ref="BK1560:BK1591">ROUND(I1560*H1560,2)</f>
        <v>0</v>
      </c>
      <c r="BL1560" s="19" t="s">
        <v>180</v>
      </c>
      <c r="BM1560" s="156" t="s">
        <v>2182</v>
      </c>
    </row>
    <row r="1561" spans="1:65" s="2" customFormat="1" ht="24.15" customHeight="1">
      <c r="A1561" s="34"/>
      <c r="B1561" s="144"/>
      <c r="C1561" s="145" t="s">
        <v>2183</v>
      </c>
      <c r="D1561" s="145" t="s">
        <v>157</v>
      </c>
      <c r="E1561" s="146" t="s">
        <v>2184</v>
      </c>
      <c r="F1561" s="147" t="s">
        <v>2185</v>
      </c>
      <c r="G1561" s="148" t="s">
        <v>652</v>
      </c>
      <c r="H1561" s="149">
        <v>1</v>
      </c>
      <c r="I1561" s="150"/>
      <c r="J1561" s="151">
        <f t="shared" si="30"/>
        <v>0</v>
      </c>
      <c r="K1561" s="147" t="s">
        <v>3</v>
      </c>
      <c r="L1561" s="35"/>
      <c r="M1561" s="152" t="s">
        <v>3</v>
      </c>
      <c r="N1561" s="153" t="s">
        <v>43</v>
      </c>
      <c r="O1561" s="55"/>
      <c r="P1561" s="154">
        <f t="shared" si="31"/>
        <v>0</v>
      </c>
      <c r="Q1561" s="154">
        <v>0</v>
      </c>
      <c r="R1561" s="154">
        <f t="shared" si="32"/>
        <v>0</v>
      </c>
      <c r="S1561" s="154">
        <v>0</v>
      </c>
      <c r="T1561" s="155">
        <f t="shared" si="33"/>
        <v>0</v>
      </c>
      <c r="U1561" s="34"/>
      <c r="V1561" s="34"/>
      <c r="W1561" s="34"/>
      <c r="X1561" s="34"/>
      <c r="Y1561" s="34"/>
      <c r="Z1561" s="34"/>
      <c r="AA1561" s="34"/>
      <c r="AB1561" s="34"/>
      <c r="AC1561" s="34"/>
      <c r="AD1561" s="34"/>
      <c r="AE1561" s="34"/>
      <c r="AR1561" s="156" t="s">
        <v>180</v>
      </c>
      <c r="AT1561" s="156" t="s">
        <v>157</v>
      </c>
      <c r="AU1561" s="156" t="s">
        <v>80</v>
      </c>
      <c r="AY1561" s="19" t="s">
        <v>154</v>
      </c>
      <c r="BE1561" s="157">
        <f t="shared" si="34"/>
        <v>0</v>
      </c>
      <c r="BF1561" s="157">
        <f t="shared" si="35"/>
        <v>0</v>
      </c>
      <c r="BG1561" s="157">
        <f t="shared" si="36"/>
        <v>0</v>
      </c>
      <c r="BH1561" s="157">
        <f t="shared" si="37"/>
        <v>0</v>
      </c>
      <c r="BI1561" s="157">
        <f t="shared" si="38"/>
        <v>0</v>
      </c>
      <c r="BJ1561" s="19" t="s">
        <v>15</v>
      </c>
      <c r="BK1561" s="157">
        <f t="shared" si="39"/>
        <v>0</v>
      </c>
      <c r="BL1561" s="19" t="s">
        <v>180</v>
      </c>
      <c r="BM1561" s="156" t="s">
        <v>2186</v>
      </c>
    </row>
    <row r="1562" spans="1:65" s="2" customFormat="1" ht="24.15" customHeight="1">
      <c r="A1562" s="34"/>
      <c r="B1562" s="144"/>
      <c r="C1562" s="145" t="s">
        <v>2187</v>
      </c>
      <c r="D1562" s="145" t="s">
        <v>157</v>
      </c>
      <c r="E1562" s="146" t="s">
        <v>2188</v>
      </c>
      <c r="F1562" s="147" t="s">
        <v>2189</v>
      </c>
      <c r="G1562" s="148" t="s">
        <v>652</v>
      </c>
      <c r="H1562" s="149">
        <v>1</v>
      </c>
      <c r="I1562" s="150"/>
      <c r="J1562" s="151">
        <f t="shared" si="30"/>
        <v>0</v>
      </c>
      <c r="K1562" s="147" t="s">
        <v>3</v>
      </c>
      <c r="L1562" s="35"/>
      <c r="M1562" s="152" t="s">
        <v>3</v>
      </c>
      <c r="N1562" s="153" t="s">
        <v>43</v>
      </c>
      <c r="O1562" s="55"/>
      <c r="P1562" s="154">
        <f t="shared" si="31"/>
        <v>0</v>
      </c>
      <c r="Q1562" s="154">
        <v>0</v>
      </c>
      <c r="R1562" s="154">
        <f t="shared" si="32"/>
        <v>0</v>
      </c>
      <c r="S1562" s="154">
        <v>0</v>
      </c>
      <c r="T1562" s="155">
        <f t="shared" si="33"/>
        <v>0</v>
      </c>
      <c r="U1562" s="34"/>
      <c r="V1562" s="34"/>
      <c r="W1562" s="34"/>
      <c r="X1562" s="34"/>
      <c r="Y1562" s="34"/>
      <c r="Z1562" s="34"/>
      <c r="AA1562" s="34"/>
      <c r="AB1562" s="34"/>
      <c r="AC1562" s="34"/>
      <c r="AD1562" s="34"/>
      <c r="AE1562" s="34"/>
      <c r="AR1562" s="156" t="s">
        <v>180</v>
      </c>
      <c r="AT1562" s="156" t="s">
        <v>157</v>
      </c>
      <c r="AU1562" s="156" t="s">
        <v>80</v>
      </c>
      <c r="AY1562" s="19" t="s">
        <v>154</v>
      </c>
      <c r="BE1562" s="157">
        <f t="shared" si="34"/>
        <v>0</v>
      </c>
      <c r="BF1562" s="157">
        <f t="shared" si="35"/>
        <v>0</v>
      </c>
      <c r="BG1562" s="157">
        <f t="shared" si="36"/>
        <v>0</v>
      </c>
      <c r="BH1562" s="157">
        <f t="shared" si="37"/>
        <v>0</v>
      </c>
      <c r="BI1562" s="157">
        <f t="shared" si="38"/>
        <v>0</v>
      </c>
      <c r="BJ1562" s="19" t="s">
        <v>15</v>
      </c>
      <c r="BK1562" s="157">
        <f t="shared" si="39"/>
        <v>0</v>
      </c>
      <c r="BL1562" s="19" t="s">
        <v>180</v>
      </c>
      <c r="BM1562" s="156" t="s">
        <v>2190</v>
      </c>
    </row>
    <row r="1563" spans="1:65" s="2" customFormat="1" ht="24.15" customHeight="1">
      <c r="A1563" s="34"/>
      <c r="B1563" s="144"/>
      <c r="C1563" s="145" t="s">
        <v>2191</v>
      </c>
      <c r="D1563" s="145" t="s">
        <v>157</v>
      </c>
      <c r="E1563" s="146" t="s">
        <v>2192</v>
      </c>
      <c r="F1563" s="147" t="s">
        <v>2193</v>
      </c>
      <c r="G1563" s="148" t="s">
        <v>652</v>
      </c>
      <c r="H1563" s="149">
        <v>1</v>
      </c>
      <c r="I1563" s="150"/>
      <c r="J1563" s="151">
        <f t="shared" si="30"/>
        <v>0</v>
      </c>
      <c r="K1563" s="147" t="s">
        <v>3</v>
      </c>
      <c r="L1563" s="35"/>
      <c r="M1563" s="152" t="s">
        <v>3</v>
      </c>
      <c r="N1563" s="153" t="s">
        <v>43</v>
      </c>
      <c r="O1563" s="55"/>
      <c r="P1563" s="154">
        <f t="shared" si="31"/>
        <v>0</v>
      </c>
      <c r="Q1563" s="154">
        <v>0</v>
      </c>
      <c r="R1563" s="154">
        <f t="shared" si="32"/>
        <v>0</v>
      </c>
      <c r="S1563" s="154">
        <v>0</v>
      </c>
      <c r="T1563" s="155">
        <f t="shared" si="33"/>
        <v>0</v>
      </c>
      <c r="U1563" s="34"/>
      <c r="V1563" s="34"/>
      <c r="W1563" s="34"/>
      <c r="X1563" s="34"/>
      <c r="Y1563" s="34"/>
      <c r="Z1563" s="34"/>
      <c r="AA1563" s="34"/>
      <c r="AB1563" s="34"/>
      <c r="AC1563" s="34"/>
      <c r="AD1563" s="34"/>
      <c r="AE1563" s="34"/>
      <c r="AR1563" s="156" t="s">
        <v>180</v>
      </c>
      <c r="AT1563" s="156" t="s">
        <v>157</v>
      </c>
      <c r="AU1563" s="156" t="s">
        <v>80</v>
      </c>
      <c r="AY1563" s="19" t="s">
        <v>154</v>
      </c>
      <c r="BE1563" s="157">
        <f t="shared" si="34"/>
        <v>0</v>
      </c>
      <c r="BF1563" s="157">
        <f t="shared" si="35"/>
        <v>0</v>
      </c>
      <c r="BG1563" s="157">
        <f t="shared" si="36"/>
        <v>0</v>
      </c>
      <c r="BH1563" s="157">
        <f t="shared" si="37"/>
        <v>0</v>
      </c>
      <c r="BI1563" s="157">
        <f t="shared" si="38"/>
        <v>0</v>
      </c>
      <c r="BJ1563" s="19" t="s">
        <v>15</v>
      </c>
      <c r="BK1563" s="157">
        <f t="shared" si="39"/>
        <v>0</v>
      </c>
      <c r="BL1563" s="19" t="s">
        <v>180</v>
      </c>
      <c r="BM1563" s="156" t="s">
        <v>2194</v>
      </c>
    </row>
    <row r="1564" spans="1:65" s="2" customFormat="1" ht="24.15" customHeight="1">
      <c r="A1564" s="34"/>
      <c r="B1564" s="144"/>
      <c r="C1564" s="145" t="s">
        <v>2195</v>
      </c>
      <c r="D1564" s="145" t="s">
        <v>157</v>
      </c>
      <c r="E1564" s="146" t="s">
        <v>2196</v>
      </c>
      <c r="F1564" s="147" t="s">
        <v>2197</v>
      </c>
      <c r="G1564" s="148" t="s">
        <v>652</v>
      </c>
      <c r="H1564" s="149">
        <v>1</v>
      </c>
      <c r="I1564" s="150"/>
      <c r="J1564" s="151">
        <f t="shared" si="30"/>
        <v>0</v>
      </c>
      <c r="K1564" s="147" t="s">
        <v>3</v>
      </c>
      <c r="L1564" s="35"/>
      <c r="M1564" s="152" t="s">
        <v>3</v>
      </c>
      <c r="N1564" s="153" t="s">
        <v>43</v>
      </c>
      <c r="O1564" s="55"/>
      <c r="P1564" s="154">
        <f t="shared" si="31"/>
        <v>0</v>
      </c>
      <c r="Q1564" s="154">
        <v>0</v>
      </c>
      <c r="R1564" s="154">
        <f t="shared" si="32"/>
        <v>0</v>
      </c>
      <c r="S1564" s="154">
        <v>0</v>
      </c>
      <c r="T1564" s="155">
        <f t="shared" si="33"/>
        <v>0</v>
      </c>
      <c r="U1564" s="34"/>
      <c r="V1564" s="34"/>
      <c r="W1564" s="34"/>
      <c r="X1564" s="34"/>
      <c r="Y1564" s="34"/>
      <c r="Z1564" s="34"/>
      <c r="AA1564" s="34"/>
      <c r="AB1564" s="34"/>
      <c r="AC1564" s="34"/>
      <c r="AD1564" s="34"/>
      <c r="AE1564" s="34"/>
      <c r="AR1564" s="156" t="s">
        <v>180</v>
      </c>
      <c r="AT1564" s="156" t="s">
        <v>157</v>
      </c>
      <c r="AU1564" s="156" t="s">
        <v>80</v>
      </c>
      <c r="AY1564" s="19" t="s">
        <v>154</v>
      </c>
      <c r="BE1564" s="157">
        <f t="shared" si="34"/>
        <v>0</v>
      </c>
      <c r="BF1564" s="157">
        <f t="shared" si="35"/>
        <v>0</v>
      </c>
      <c r="BG1564" s="157">
        <f t="shared" si="36"/>
        <v>0</v>
      </c>
      <c r="BH1564" s="157">
        <f t="shared" si="37"/>
        <v>0</v>
      </c>
      <c r="BI1564" s="157">
        <f t="shared" si="38"/>
        <v>0</v>
      </c>
      <c r="BJ1564" s="19" t="s">
        <v>15</v>
      </c>
      <c r="BK1564" s="157">
        <f t="shared" si="39"/>
        <v>0</v>
      </c>
      <c r="BL1564" s="19" t="s">
        <v>180</v>
      </c>
      <c r="BM1564" s="156" t="s">
        <v>2198</v>
      </c>
    </row>
    <row r="1565" spans="1:65" s="2" customFormat="1" ht="24.15" customHeight="1">
      <c r="A1565" s="34"/>
      <c r="B1565" s="144"/>
      <c r="C1565" s="145" t="s">
        <v>2199</v>
      </c>
      <c r="D1565" s="145" t="s">
        <v>157</v>
      </c>
      <c r="E1565" s="146" t="s">
        <v>2200</v>
      </c>
      <c r="F1565" s="147" t="s">
        <v>2201</v>
      </c>
      <c r="G1565" s="148" t="s">
        <v>652</v>
      </c>
      <c r="H1565" s="149">
        <v>1</v>
      </c>
      <c r="I1565" s="150"/>
      <c r="J1565" s="151">
        <f t="shared" si="30"/>
        <v>0</v>
      </c>
      <c r="K1565" s="147" t="s">
        <v>3</v>
      </c>
      <c r="L1565" s="35"/>
      <c r="M1565" s="152" t="s">
        <v>3</v>
      </c>
      <c r="N1565" s="153" t="s">
        <v>43</v>
      </c>
      <c r="O1565" s="55"/>
      <c r="P1565" s="154">
        <f t="shared" si="31"/>
        <v>0</v>
      </c>
      <c r="Q1565" s="154">
        <v>0</v>
      </c>
      <c r="R1565" s="154">
        <f t="shared" si="32"/>
        <v>0</v>
      </c>
      <c r="S1565" s="154">
        <v>0</v>
      </c>
      <c r="T1565" s="155">
        <f t="shared" si="33"/>
        <v>0</v>
      </c>
      <c r="U1565" s="34"/>
      <c r="V1565" s="34"/>
      <c r="W1565" s="34"/>
      <c r="X1565" s="34"/>
      <c r="Y1565" s="34"/>
      <c r="Z1565" s="34"/>
      <c r="AA1565" s="34"/>
      <c r="AB1565" s="34"/>
      <c r="AC1565" s="34"/>
      <c r="AD1565" s="34"/>
      <c r="AE1565" s="34"/>
      <c r="AR1565" s="156" t="s">
        <v>180</v>
      </c>
      <c r="AT1565" s="156" t="s">
        <v>157</v>
      </c>
      <c r="AU1565" s="156" t="s">
        <v>80</v>
      </c>
      <c r="AY1565" s="19" t="s">
        <v>154</v>
      </c>
      <c r="BE1565" s="157">
        <f t="shared" si="34"/>
        <v>0</v>
      </c>
      <c r="BF1565" s="157">
        <f t="shared" si="35"/>
        <v>0</v>
      </c>
      <c r="BG1565" s="157">
        <f t="shared" si="36"/>
        <v>0</v>
      </c>
      <c r="BH1565" s="157">
        <f t="shared" si="37"/>
        <v>0</v>
      </c>
      <c r="BI1565" s="157">
        <f t="shared" si="38"/>
        <v>0</v>
      </c>
      <c r="BJ1565" s="19" t="s">
        <v>15</v>
      </c>
      <c r="BK1565" s="157">
        <f t="shared" si="39"/>
        <v>0</v>
      </c>
      <c r="BL1565" s="19" t="s">
        <v>180</v>
      </c>
      <c r="BM1565" s="156" t="s">
        <v>2202</v>
      </c>
    </row>
    <row r="1566" spans="1:65" s="2" customFormat="1" ht="24.15" customHeight="1">
      <c r="A1566" s="34"/>
      <c r="B1566" s="144"/>
      <c r="C1566" s="145" t="s">
        <v>2203</v>
      </c>
      <c r="D1566" s="145" t="s">
        <v>157</v>
      </c>
      <c r="E1566" s="146" t="s">
        <v>2204</v>
      </c>
      <c r="F1566" s="147" t="s">
        <v>2205</v>
      </c>
      <c r="G1566" s="148" t="s">
        <v>652</v>
      </c>
      <c r="H1566" s="149">
        <v>1</v>
      </c>
      <c r="I1566" s="150"/>
      <c r="J1566" s="151">
        <f t="shared" si="30"/>
        <v>0</v>
      </c>
      <c r="K1566" s="147" t="s">
        <v>3</v>
      </c>
      <c r="L1566" s="35"/>
      <c r="M1566" s="152" t="s">
        <v>3</v>
      </c>
      <c r="N1566" s="153" t="s">
        <v>43</v>
      </c>
      <c r="O1566" s="55"/>
      <c r="P1566" s="154">
        <f t="shared" si="31"/>
        <v>0</v>
      </c>
      <c r="Q1566" s="154">
        <v>0</v>
      </c>
      <c r="R1566" s="154">
        <f t="shared" si="32"/>
        <v>0</v>
      </c>
      <c r="S1566" s="154">
        <v>0</v>
      </c>
      <c r="T1566" s="155">
        <f t="shared" si="33"/>
        <v>0</v>
      </c>
      <c r="U1566" s="34"/>
      <c r="V1566" s="34"/>
      <c r="W1566" s="34"/>
      <c r="X1566" s="34"/>
      <c r="Y1566" s="34"/>
      <c r="Z1566" s="34"/>
      <c r="AA1566" s="34"/>
      <c r="AB1566" s="34"/>
      <c r="AC1566" s="34"/>
      <c r="AD1566" s="34"/>
      <c r="AE1566" s="34"/>
      <c r="AR1566" s="156" t="s">
        <v>180</v>
      </c>
      <c r="AT1566" s="156" t="s">
        <v>157</v>
      </c>
      <c r="AU1566" s="156" t="s">
        <v>80</v>
      </c>
      <c r="AY1566" s="19" t="s">
        <v>154</v>
      </c>
      <c r="BE1566" s="157">
        <f t="shared" si="34"/>
        <v>0</v>
      </c>
      <c r="BF1566" s="157">
        <f t="shared" si="35"/>
        <v>0</v>
      </c>
      <c r="BG1566" s="157">
        <f t="shared" si="36"/>
        <v>0</v>
      </c>
      <c r="BH1566" s="157">
        <f t="shared" si="37"/>
        <v>0</v>
      </c>
      <c r="BI1566" s="157">
        <f t="shared" si="38"/>
        <v>0</v>
      </c>
      <c r="BJ1566" s="19" t="s">
        <v>15</v>
      </c>
      <c r="BK1566" s="157">
        <f t="shared" si="39"/>
        <v>0</v>
      </c>
      <c r="BL1566" s="19" t="s">
        <v>180</v>
      </c>
      <c r="BM1566" s="156" t="s">
        <v>2206</v>
      </c>
    </row>
    <row r="1567" spans="1:65" s="2" customFormat="1" ht="24.15" customHeight="1">
      <c r="A1567" s="34"/>
      <c r="B1567" s="144"/>
      <c r="C1567" s="145" t="s">
        <v>2207</v>
      </c>
      <c r="D1567" s="145" t="s">
        <v>157</v>
      </c>
      <c r="E1567" s="146" t="s">
        <v>2208</v>
      </c>
      <c r="F1567" s="147" t="s">
        <v>2209</v>
      </c>
      <c r="G1567" s="148" t="s">
        <v>652</v>
      </c>
      <c r="H1567" s="149">
        <v>1</v>
      </c>
      <c r="I1567" s="150"/>
      <c r="J1567" s="151">
        <f t="shared" si="30"/>
        <v>0</v>
      </c>
      <c r="K1567" s="147" t="s">
        <v>3</v>
      </c>
      <c r="L1567" s="35"/>
      <c r="M1567" s="152" t="s">
        <v>3</v>
      </c>
      <c r="N1567" s="153" t="s">
        <v>43</v>
      </c>
      <c r="O1567" s="55"/>
      <c r="P1567" s="154">
        <f t="shared" si="31"/>
        <v>0</v>
      </c>
      <c r="Q1567" s="154">
        <v>0</v>
      </c>
      <c r="R1567" s="154">
        <f t="shared" si="32"/>
        <v>0</v>
      </c>
      <c r="S1567" s="154">
        <v>0</v>
      </c>
      <c r="T1567" s="155">
        <f t="shared" si="33"/>
        <v>0</v>
      </c>
      <c r="U1567" s="34"/>
      <c r="V1567" s="34"/>
      <c r="W1567" s="34"/>
      <c r="X1567" s="34"/>
      <c r="Y1567" s="34"/>
      <c r="Z1567" s="34"/>
      <c r="AA1567" s="34"/>
      <c r="AB1567" s="34"/>
      <c r="AC1567" s="34"/>
      <c r="AD1567" s="34"/>
      <c r="AE1567" s="34"/>
      <c r="AR1567" s="156" t="s">
        <v>180</v>
      </c>
      <c r="AT1567" s="156" t="s">
        <v>157</v>
      </c>
      <c r="AU1567" s="156" t="s">
        <v>80</v>
      </c>
      <c r="AY1567" s="19" t="s">
        <v>154</v>
      </c>
      <c r="BE1567" s="157">
        <f t="shared" si="34"/>
        <v>0</v>
      </c>
      <c r="BF1567" s="157">
        <f t="shared" si="35"/>
        <v>0</v>
      </c>
      <c r="BG1567" s="157">
        <f t="shared" si="36"/>
        <v>0</v>
      </c>
      <c r="BH1567" s="157">
        <f t="shared" si="37"/>
        <v>0</v>
      </c>
      <c r="BI1567" s="157">
        <f t="shared" si="38"/>
        <v>0</v>
      </c>
      <c r="BJ1567" s="19" t="s">
        <v>15</v>
      </c>
      <c r="BK1567" s="157">
        <f t="shared" si="39"/>
        <v>0</v>
      </c>
      <c r="BL1567" s="19" t="s">
        <v>180</v>
      </c>
      <c r="BM1567" s="156" t="s">
        <v>2210</v>
      </c>
    </row>
    <row r="1568" spans="1:65" s="2" customFormat="1" ht="24.15" customHeight="1">
      <c r="A1568" s="34"/>
      <c r="B1568" s="144"/>
      <c r="C1568" s="145" t="s">
        <v>2211</v>
      </c>
      <c r="D1568" s="145" t="s">
        <v>157</v>
      </c>
      <c r="E1568" s="146" t="s">
        <v>2212</v>
      </c>
      <c r="F1568" s="147" t="s">
        <v>2213</v>
      </c>
      <c r="G1568" s="148" t="s">
        <v>652</v>
      </c>
      <c r="H1568" s="149">
        <v>1</v>
      </c>
      <c r="I1568" s="150"/>
      <c r="J1568" s="151">
        <f t="shared" si="30"/>
        <v>0</v>
      </c>
      <c r="K1568" s="147" t="s">
        <v>3</v>
      </c>
      <c r="L1568" s="35"/>
      <c r="M1568" s="152" t="s">
        <v>3</v>
      </c>
      <c r="N1568" s="153" t="s">
        <v>43</v>
      </c>
      <c r="O1568" s="55"/>
      <c r="P1568" s="154">
        <f t="shared" si="31"/>
        <v>0</v>
      </c>
      <c r="Q1568" s="154">
        <v>0</v>
      </c>
      <c r="R1568" s="154">
        <f t="shared" si="32"/>
        <v>0</v>
      </c>
      <c r="S1568" s="154">
        <v>0</v>
      </c>
      <c r="T1568" s="155">
        <f t="shared" si="33"/>
        <v>0</v>
      </c>
      <c r="U1568" s="34"/>
      <c r="V1568" s="34"/>
      <c r="W1568" s="34"/>
      <c r="X1568" s="34"/>
      <c r="Y1568" s="34"/>
      <c r="Z1568" s="34"/>
      <c r="AA1568" s="34"/>
      <c r="AB1568" s="34"/>
      <c r="AC1568" s="34"/>
      <c r="AD1568" s="34"/>
      <c r="AE1568" s="34"/>
      <c r="AR1568" s="156" t="s">
        <v>180</v>
      </c>
      <c r="AT1568" s="156" t="s">
        <v>157</v>
      </c>
      <c r="AU1568" s="156" t="s">
        <v>80</v>
      </c>
      <c r="AY1568" s="19" t="s">
        <v>154</v>
      </c>
      <c r="BE1568" s="157">
        <f t="shared" si="34"/>
        <v>0</v>
      </c>
      <c r="BF1568" s="157">
        <f t="shared" si="35"/>
        <v>0</v>
      </c>
      <c r="BG1568" s="157">
        <f t="shared" si="36"/>
        <v>0</v>
      </c>
      <c r="BH1568" s="157">
        <f t="shared" si="37"/>
        <v>0</v>
      </c>
      <c r="BI1568" s="157">
        <f t="shared" si="38"/>
        <v>0</v>
      </c>
      <c r="BJ1568" s="19" t="s">
        <v>15</v>
      </c>
      <c r="BK1568" s="157">
        <f t="shared" si="39"/>
        <v>0</v>
      </c>
      <c r="BL1568" s="19" t="s">
        <v>180</v>
      </c>
      <c r="BM1568" s="156" t="s">
        <v>2214</v>
      </c>
    </row>
    <row r="1569" spans="1:65" s="2" customFormat="1" ht="24.15" customHeight="1">
      <c r="A1569" s="34"/>
      <c r="B1569" s="144"/>
      <c r="C1569" s="145" t="s">
        <v>2215</v>
      </c>
      <c r="D1569" s="145" t="s">
        <v>157</v>
      </c>
      <c r="E1569" s="146" t="s">
        <v>2216</v>
      </c>
      <c r="F1569" s="147" t="s">
        <v>2217</v>
      </c>
      <c r="G1569" s="148" t="s">
        <v>652</v>
      </c>
      <c r="H1569" s="149">
        <v>1</v>
      </c>
      <c r="I1569" s="150"/>
      <c r="J1569" s="151">
        <f t="shared" si="30"/>
        <v>0</v>
      </c>
      <c r="K1569" s="147" t="s">
        <v>3</v>
      </c>
      <c r="L1569" s="35"/>
      <c r="M1569" s="152" t="s">
        <v>3</v>
      </c>
      <c r="N1569" s="153" t="s">
        <v>43</v>
      </c>
      <c r="O1569" s="55"/>
      <c r="P1569" s="154">
        <f t="shared" si="31"/>
        <v>0</v>
      </c>
      <c r="Q1569" s="154">
        <v>0</v>
      </c>
      <c r="R1569" s="154">
        <f t="shared" si="32"/>
        <v>0</v>
      </c>
      <c r="S1569" s="154">
        <v>0</v>
      </c>
      <c r="T1569" s="155">
        <f t="shared" si="33"/>
        <v>0</v>
      </c>
      <c r="U1569" s="34"/>
      <c r="V1569" s="34"/>
      <c r="W1569" s="34"/>
      <c r="X1569" s="34"/>
      <c r="Y1569" s="34"/>
      <c r="Z1569" s="34"/>
      <c r="AA1569" s="34"/>
      <c r="AB1569" s="34"/>
      <c r="AC1569" s="34"/>
      <c r="AD1569" s="34"/>
      <c r="AE1569" s="34"/>
      <c r="AR1569" s="156" t="s">
        <v>180</v>
      </c>
      <c r="AT1569" s="156" t="s">
        <v>157</v>
      </c>
      <c r="AU1569" s="156" t="s">
        <v>80</v>
      </c>
      <c r="AY1569" s="19" t="s">
        <v>154</v>
      </c>
      <c r="BE1569" s="157">
        <f t="shared" si="34"/>
        <v>0</v>
      </c>
      <c r="BF1569" s="157">
        <f t="shared" si="35"/>
        <v>0</v>
      </c>
      <c r="BG1569" s="157">
        <f t="shared" si="36"/>
        <v>0</v>
      </c>
      <c r="BH1569" s="157">
        <f t="shared" si="37"/>
        <v>0</v>
      </c>
      <c r="BI1569" s="157">
        <f t="shared" si="38"/>
        <v>0</v>
      </c>
      <c r="BJ1569" s="19" t="s">
        <v>15</v>
      </c>
      <c r="BK1569" s="157">
        <f t="shared" si="39"/>
        <v>0</v>
      </c>
      <c r="BL1569" s="19" t="s">
        <v>180</v>
      </c>
      <c r="BM1569" s="156" t="s">
        <v>2218</v>
      </c>
    </row>
    <row r="1570" spans="1:65" s="2" customFormat="1" ht="24.15" customHeight="1">
      <c r="A1570" s="34"/>
      <c r="B1570" s="144"/>
      <c r="C1570" s="145" t="s">
        <v>2219</v>
      </c>
      <c r="D1570" s="145" t="s">
        <v>157</v>
      </c>
      <c r="E1570" s="146" t="s">
        <v>2220</v>
      </c>
      <c r="F1570" s="147" t="s">
        <v>2221</v>
      </c>
      <c r="G1570" s="148" t="s">
        <v>652</v>
      </c>
      <c r="H1570" s="149">
        <v>1</v>
      </c>
      <c r="I1570" s="150"/>
      <c r="J1570" s="151">
        <f t="shared" si="30"/>
        <v>0</v>
      </c>
      <c r="K1570" s="147" t="s">
        <v>3</v>
      </c>
      <c r="L1570" s="35"/>
      <c r="M1570" s="152" t="s">
        <v>3</v>
      </c>
      <c r="N1570" s="153" t="s">
        <v>43</v>
      </c>
      <c r="O1570" s="55"/>
      <c r="P1570" s="154">
        <f t="shared" si="31"/>
        <v>0</v>
      </c>
      <c r="Q1570" s="154">
        <v>0</v>
      </c>
      <c r="R1570" s="154">
        <f t="shared" si="32"/>
        <v>0</v>
      </c>
      <c r="S1570" s="154">
        <v>0</v>
      </c>
      <c r="T1570" s="155">
        <f t="shared" si="33"/>
        <v>0</v>
      </c>
      <c r="U1570" s="34"/>
      <c r="V1570" s="34"/>
      <c r="W1570" s="34"/>
      <c r="X1570" s="34"/>
      <c r="Y1570" s="34"/>
      <c r="Z1570" s="34"/>
      <c r="AA1570" s="34"/>
      <c r="AB1570" s="34"/>
      <c r="AC1570" s="34"/>
      <c r="AD1570" s="34"/>
      <c r="AE1570" s="34"/>
      <c r="AR1570" s="156" t="s">
        <v>180</v>
      </c>
      <c r="AT1570" s="156" t="s">
        <v>157</v>
      </c>
      <c r="AU1570" s="156" t="s">
        <v>80</v>
      </c>
      <c r="AY1570" s="19" t="s">
        <v>154</v>
      </c>
      <c r="BE1570" s="157">
        <f t="shared" si="34"/>
        <v>0</v>
      </c>
      <c r="BF1570" s="157">
        <f t="shared" si="35"/>
        <v>0</v>
      </c>
      <c r="BG1570" s="157">
        <f t="shared" si="36"/>
        <v>0</v>
      </c>
      <c r="BH1570" s="157">
        <f t="shared" si="37"/>
        <v>0</v>
      </c>
      <c r="BI1570" s="157">
        <f t="shared" si="38"/>
        <v>0</v>
      </c>
      <c r="BJ1570" s="19" t="s">
        <v>15</v>
      </c>
      <c r="BK1570" s="157">
        <f t="shared" si="39"/>
        <v>0</v>
      </c>
      <c r="BL1570" s="19" t="s">
        <v>180</v>
      </c>
      <c r="BM1570" s="156" t="s">
        <v>2222</v>
      </c>
    </row>
    <row r="1571" spans="1:65" s="2" customFormat="1" ht="24.15" customHeight="1">
      <c r="A1571" s="34"/>
      <c r="B1571" s="144"/>
      <c r="C1571" s="145" t="s">
        <v>2223</v>
      </c>
      <c r="D1571" s="145" t="s">
        <v>157</v>
      </c>
      <c r="E1571" s="146" t="s">
        <v>2224</v>
      </c>
      <c r="F1571" s="147" t="s">
        <v>2225</v>
      </c>
      <c r="G1571" s="148" t="s">
        <v>652</v>
      </c>
      <c r="H1571" s="149">
        <v>1</v>
      </c>
      <c r="I1571" s="150"/>
      <c r="J1571" s="151">
        <f t="shared" si="30"/>
        <v>0</v>
      </c>
      <c r="K1571" s="147" t="s">
        <v>3</v>
      </c>
      <c r="L1571" s="35"/>
      <c r="M1571" s="152" t="s">
        <v>3</v>
      </c>
      <c r="N1571" s="153" t="s">
        <v>43</v>
      </c>
      <c r="O1571" s="55"/>
      <c r="P1571" s="154">
        <f t="shared" si="31"/>
        <v>0</v>
      </c>
      <c r="Q1571" s="154">
        <v>0</v>
      </c>
      <c r="R1571" s="154">
        <f t="shared" si="32"/>
        <v>0</v>
      </c>
      <c r="S1571" s="154">
        <v>0</v>
      </c>
      <c r="T1571" s="155">
        <f t="shared" si="33"/>
        <v>0</v>
      </c>
      <c r="U1571" s="34"/>
      <c r="V1571" s="34"/>
      <c r="W1571" s="34"/>
      <c r="X1571" s="34"/>
      <c r="Y1571" s="34"/>
      <c r="Z1571" s="34"/>
      <c r="AA1571" s="34"/>
      <c r="AB1571" s="34"/>
      <c r="AC1571" s="34"/>
      <c r="AD1571" s="34"/>
      <c r="AE1571" s="34"/>
      <c r="AR1571" s="156" t="s">
        <v>180</v>
      </c>
      <c r="AT1571" s="156" t="s">
        <v>157</v>
      </c>
      <c r="AU1571" s="156" t="s">
        <v>80</v>
      </c>
      <c r="AY1571" s="19" t="s">
        <v>154</v>
      </c>
      <c r="BE1571" s="157">
        <f t="shared" si="34"/>
        <v>0</v>
      </c>
      <c r="BF1571" s="157">
        <f t="shared" si="35"/>
        <v>0</v>
      </c>
      <c r="BG1571" s="157">
        <f t="shared" si="36"/>
        <v>0</v>
      </c>
      <c r="BH1571" s="157">
        <f t="shared" si="37"/>
        <v>0</v>
      </c>
      <c r="BI1571" s="157">
        <f t="shared" si="38"/>
        <v>0</v>
      </c>
      <c r="BJ1571" s="19" t="s">
        <v>15</v>
      </c>
      <c r="BK1571" s="157">
        <f t="shared" si="39"/>
        <v>0</v>
      </c>
      <c r="BL1571" s="19" t="s">
        <v>180</v>
      </c>
      <c r="BM1571" s="156" t="s">
        <v>2226</v>
      </c>
    </row>
    <row r="1572" spans="1:65" s="2" customFormat="1" ht="24.15" customHeight="1">
      <c r="A1572" s="34"/>
      <c r="B1572" s="144"/>
      <c r="C1572" s="145" t="s">
        <v>2227</v>
      </c>
      <c r="D1572" s="145" t="s">
        <v>157</v>
      </c>
      <c r="E1572" s="146" t="s">
        <v>2228</v>
      </c>
      <c r="F1572" s="147" t="s">
        <v>2229</v>
      </c>
      <c r="G1572" s="148" t="s">
        <v>652</v>
      </c>
      <c r="H1572" s="149">
        <v>1</v>
      </c>
      <c r="I1572" s="150"/>
      <c r="J1572" s="151">
        <f t="shared" si="30"/>
        <v>0</v>
      </c>
      <c r="K1572" s="147" t="s">
        <v>3</v>
      </c>
      <c r="L1572" s="35"/>
      <c r="M1572" s="152" t="s">
        <v>3</v>
      </c>
      <c r="N1572" s="153" t="s">
        <v>43</v>
      </c>
      <c r="O1572" s="55"/>
      <c r="P1572" s="154">
        <f t="shared" si="31"/>
        <v>0</v>
      </c>
      <c r="Q1572" s="154">
        <v>0</v>
      </c>
      <c r="R1572" s="154">
        <f t="shared" si="32"/>
        <v>0</v>
      </c>
      <c r="S1572" s="154">
        <v>0</v>
      </c>
      <c r="T1572" s="155">
        <f t="shared" si="33"/>
        <v>0</v>
      </c>
      <c r="U1572" s="34"/>
      <c r="V1572" s="34"/>
      <c r="W1572" s="34"/>
      <c r="X1572" s="34"/>
      <c r="Y1572" s="34"/>
      <c r="Z1572" s="34"/>
      <c r="AA1572" s="34"/>
      <c r="AB1572" s="34"/>
      <c r="AC1572" s="34"/>
      <c r="AD1572" s="34"/>
      <c r="AE1572" s="34"/>
      <c r="AR1572" s="156" t="s">
        <v>180</v>
      </c>
      <c r="AT1572" s="156" t="s">
        <v>157</v>
      </c>
      <c r="AU1572" s="156" t="s">
        <v>80</v>
      </c>
      <c r="AY1572" s="19" t="s">
        <v>154</v>
      </c>
      <c r="BE1572" s="157">
        <f t="shared" si="34"/>
        <v>0</v>
      </c>
      <c r="BF1572" s="157">
        <f t="shared" si="35"/>
        <v>0</v>
      </c>
      <c r="BG1572" s="157">
        <f t="shared" si="36"/>
        <v>0</v>
      </c>
      <c r="BH1572" s="157">
        <f t="shared" si="37"/>
        <v>0</v>
      </c>
      <c r="BI1572" s="157">
        <f t="shared" si="38"/>
        <v>0</v>
      </c>
      <c r="BJ1572" s="19" t="s">
        <v>15</v>
      </c>
      <c r="BK1572" s="157">
        <f t="shared" si="39"/>
        <v>0</v>
      </c>
      <c r="BL1572" s="19" t="s">
        <v>180</v>
      </c>
      <c r="BM1572" s="156" t="s">
        <v>2230</v>
      </c>
    </row>
    <row r="1573" spans="1:65" s="2" customFormat="1" ht="24.15" customHeight="1">
      <c r="A1573" s="34"/>
      <c r="B1573" s="144"/>
      <c r="C1573" s="145" t="s">
        <v>2231</v>
      </c>
      <c r="D1573" s="145" t="s">
        <v>157</v>
      </c>
      <c r="E1573" s="146" t="s">
        <v>2232</v>
      </c>
      <c r="F1573" s="147" t="s">
        <v>2233</v>
      </c>
      <c r="G1573" s="148" t="s">
        <v>652</v>
      </c>
      <c r="H1573" s="149">
        <v>1</v>
      </c>
      <c r="I1573" s="150"/>
      <c r="J1573" s="151">
        <f t="shared" si="30"/>
        <v>0</v>
      </c>
      <c r="K1573" s="147" t="s">
        <v>3</v>
      </c>
      <c r="L1573" s="35"/>
      <c r="M1573" s="152" t="s">
        <v>3</v>
      </c>
      <c r="N1573" s="153" t="s">
        <v>43</v>
      </c>
      <c r="O1573" s="55"/>
      <c r="P1573" s="154">
        <f t="shared" si="31"/>
        <v>0</v>
      </c>
      <c r="Q1573" s="154">
        <v>0</v>
      </c>
      <c r="R1573" s="154">
        <f t="shared" si="32"/>
        <v>0</v>
      </c>
      <c r="S1573" s="154">
        <v>0</v>
      </c>
      <c r="T1573" s="155">
        <f t="shared" si="33"/>
        <v>0</v>
      </c>
      <c r="U1573" s="34"/>
      <c r="V1573" s="34"/>
      <c r="W1573" s="34"/>
      <c r="X1573" s="34"/>
      <c r="Y1573" s="34"/>
      <c r="Z1573" s="34"/>
      <c r="AA1573" s="34"/>
      <c r="AB1573" s="34"/>
      <c r="AC1573" s="34"/>
      <c r="AD1573" s="34"/>
      <c r="AE1573" s="34"/>
      <c r="AR1573" s="156" t="s">
        <v>180</v>
      </c>
      <c r="AT1573" s="156" t="s">
        <v>157</v>
      </c>
      <c r="AU1573" s="156" t="s">
        <v>80</v>
      </c>
      <c r="AY1573" s="19" t="s">
        <v>154</v>
      </c>
      <c r="BE1573" s="157">
        <f t="shared" si="34"/>
        <v>0</v>
      </c>
      <c r="BF1573" s="157">
        <f t="shared" si="35"/>
        <v>0</v>
      </c>
      <c r="BG1573" s="157">
        <f t="shared" si="36"/>
        <v>0</v>
      </c>
      <c r="BH1573" s="157">
        <f t="shared" si="37"/>
        <v>0</v>
      </c>
      <c r="BI1573" s="157">
        <f t="shared" si="38"/>
        <v>0</v>
      </c>
      <c r="BJ1573" s="19" t="s">
        <v>15</v>
      </c>
      <c r="BK1573" s="157">
        <f t="shared" si="39"/>
        <v>0</v>
      </c>
      <c r="BL1573" s="19" t="s">
        <v>180</v>
      </c>
      <c r="BM1573" s="156" t="s">
        <v>2234</v>
      </c>
    </row>
    <row r="1574" spans="1:65" s="2" customFormat="1" ht="24.15" customHeight="1">
      <c r="A1574" s="34"/>
      <c r="B1574" s="144"/>
      <c r="C1574" s="145" t="s">
        <v>2235</v>
      </c>
      <c r="D1574" s="145" t="s">
        <v>157</v>
      </c>
      <c r="E1574" s="146" t="s">
        <v>2236</v>
      </c>
      <c r="F1574" s="147" t="s">
        <v>2237</v>
      </c>
      <c r="G1574" s="148" t="s">
        <v>652</v>
      </c>
      <c r="H1574" s="149">
        <v>1</v>
      </c>
      <c r="I1574" s="150"/>
      <c r="J1574" s="151">
        <f t="shared" si="30"/>
        <v>0</v>
      </c>
      <c r="K1574" s="147" t="s">
        <v>3</v>
      </c>
      <c r="L1574" s="35"/>
      <c r="M1574" s="152" t="s">
        <v>3</v>
      </c>
      <c r="N1574" s="153" t="s">
        <v>43</v>
      </c>
      <c r="O1574" s="55"/>
      <c r="P1574" s="154">
        <f t="shared" si="31"/>
        <v>0</v>
      </c>
      <c r="Q1574" s="154">
        <v>0</v>
      </c>
      <c r="R1574" s="154">
        <f t="shared" si="32"/>
        <v>0</v>
      </c>
      <c r="S1574" s="154">
        <v>0</v>
      </c>
      <c r="T1574" s="155">
        <f t="shared" si="33"/>
        <v>0</v>
      </c>
      <c r="U1574" s="34"/>
      <c r="V1574" s="34"/>
      <c r="W1574" s="34"/>
      <c r="X1574" s="34"/>
      <c r="Y1574" s="34"/>
      <c r="Z1574" s="34"/>
      <c r="AA1574" s="34"/>
      <c r="AB1574" s="34"/>
      <c r="AC1574" s="34"/>
      <c r="AD1574" s="34"/>
      <c r="AE1574" s="34"/>
      <c r="AR1574" s="156" t="s">
        <v>180</v>
      </c>
      <c r="AT1574" s="156" t="s">
        <v>157</v>
      </c>
      <c r="AU1574" s="156" t="s">
        <v>80</v>
      </c>
      <c r="AY1574" s="19" t="s">
        <v>154</v>
      </c>
      <c r="BE1574" s="157">
        <f t="shared" si="34"/>
        <v>0</v>
      </c>
      <c r="BF1574" s="157">
        <f t="shared" si="35"/>
        <v>0</v>
      </c>
      <c r="BG1574" s="157">
        <f t="shared" si="36"/>
        <v>0</v>
      </c>
      <c r="BH1574" s="157">
        <f t="shared" si="37"/>
        <v>0</v>
      </c>
      <c r="BI1574" s="157">
        <f t="shared" si="38"/>
        <v>0</v>
      </c>
      <c r="BJ1574" s="19" t="s">
        <v>15</v>
      </c>
      <c r="BK1574" s="157">
        <f t="shared" si="39"/>
        <v>0</v>
      </c>
      <c r="BL1574" s="19" t="s">
        <v>180</v>
      </c>
      <c r="BM1574" s="156" t="s">
        <v>2238</v>
      </c>
    </row>
    <row r="1575" spans="1:65" s="2" customFormat="1" ht="24.15" customHeight="1">
      <c r="A1575" s="34"/>
      <c r="B1575" s="144"/>
      <c r="C1575" s="145" t="s">
        <v>2239</v>
      </c>
      <c r="D1575" s="145" t="s">
        <v>157</v>
      </c>
      <c r="E1575" s="146" t="s">
        <v>2240</v>
      </c>
      <c r="F1575" s="147" t="s">
        <v>2241</v>
      </c>
      <c r="G1575" s="148" t="s">
        <v>652</v>
      </c>
      <c r="H1575" s="149">
        <v>1</v>
      </c>
      <c r="I1575" s="150"/>
      <c r="J1575" s="151">
        <f t="shared" si="30"/>
        <v>0</v>
      </c>
      <c r="K1575" s="147" t="s">
        <v>3</v>
      </c>
      <c r="L1575" s="35"/>
      <c r="M1575" s="152" t="s">
        <v>3</v>
      </c>
      <c r="N1575" s="153" t="s">
        <v>43</v>
      </c>
      <c r="O1575" s="55"/>
      <c r="P1575" s="154">
        <f t="shared" si="31"/>
        <v>0</v>
      </c>
      <c r="Q1575" s="154">
        <v>0</v>
      </c>
      <c r="R1575" s="154">
        <f t="shared" si="32"/>
        <v>0</v>
      </c>
      <c r="S1575" s="154">
        <v>0</v>
      </c>
      <c r="T1575" s="155">
        <f t="shared" si="33"/>
        <v>0</v>
      </c>
      <c r="U1575" s="34"/>
      <c r="V1575" s="34"/>
      <c r="W1575" s="34"/>
      <c r="X1575" s="34"/>
      <c r="Y1575" s="34"/>
      <c r="Z1575" s="34"/>
      <c r="AA1575" s="34"/>
      <c r="AB1575" s="34"/>
      <c r="AC1575" s="34"/>
      <c r="AD1575" s="34"/>
      <c r="AE1575" s="34"/>
      <c r="AR1575" s="156" t="s">
        <v>180</v>
      </c>
      <c r="AT1575" s="156" t="s">
        <v>157</v>
      </c>
      <c r="AU1575" s="156" t="s">
        <v>80</v>
      </c>
      <c r="AY1575" s="19" t="s">
        <v>154</v>
      </c>
      <c r="BE1575" s="157">
        <f t="shared" si="34"/>
        <v>0</v>
      </c>
      <c r="BF1575" s="157">
        <f t="shared" si="35"/>
        <v>0</v>
      </c>
      <c r="BG1575" s="157">
        <f t="shared" si="36"/>
        <v>0</v>
      </c>
      <c r="BH1575" s="157">
        <f t="shared" si="37"/>
        <v>0</v>
      </c>
      <c r="BI1575" s="157">
        <f t="shared" si="38"/>
        <v>0</v>
      </c>
      <c r="BJ1575" s="19" t="s">
        <v>15</v>
      </c>
      <c r="BK1575" s="157">
        <f t="shared" si="39"/>
        <v>0</v>
      </c>
      <c r="BL1575" s="19" t="s">
        <v>180</v>
      </c>
      <c r="BM1575" s="156" t="s">
        <v>2242</v>
      </c>
    </row>
    <row r="1576" spans="1:65" s="2" customFormat="1" ht="24.15" customHeight="1">
      <c r="A1576" s="34"/>
      <c r="B1576" s="144"/>
      <c r="C1576" s="145" t="s">
        <v>2243</v>
      </c>
      <c r="D1576" s="145" t="s">
        <v>157</v>
      </c>
      <c r="E1576" s="146" t="s">
        <v>2244</v>
      </c>
      <c r="F1576" s="147" t="s">
        <v>2245</v>
      </c>
      <c r="G1576" s="148" t="s">
        <v>652</v>
      </c>
      <c r="H1576" s="149">
        <v>1</v>
      </c>
      <c r="I1576" s="150"/>
      <c r="J1576" s="151">
        <f t="shared" si="30"/>
        <v>0</v>
      </c>
      <c r="K1576" s="147" t="s">
        <v>3</v>
      </c>
      <c r="L1576" s="35"/>
      <c r="M1576" s="152" t="s">
        <v>3</v>
      </c>
      <c r="N1576" s="153" t="s">
        <v>43</v>
      </c>
      <c r="O1576" s="55"/>
      <c r="P1576" s="154">
        <f t="shared" si="31"/>
        <v>0</v>
      </c>
      <c r="Q1576" s="154">
        <v>0</v>
      </c>
      <c r="R1576" s="154">
        <f t="shared" si="32"/>
        <v>0</v>
      </c>
      <c r="S1576" s="154">
        <v>0</v>
      </c>
      <c r="T1576" s="155">
        <f t="shared" si="33"/>
        <v>0</v>
      </c>
      <c r="U1576" s="34"/>
      <c r="V1576" s="34"/>
      <c r="W1576" s="34"/>
      <c r="X1576" s="34"/>
      <c r="Y1576" s="34"/>
      <c r="Z1576" s="34"/>
      <c r="AA1576" s="34"/>
      <c r="AB1576" s="34"/>
      <c r="AC1576" s="34"/>
      <c r="AD1576" s="34"/>
      <c r="AE1576" s="34"/>
      <c r="AR1576" s="156" t="s">
        <v>180</v>
      </c>
      <c r="AT1576" s="156" t="s">
        <v>157</v>
      </c>
      <c r="AU1576" s="156" t="s">
        <v>80</v>
      </c>
      <c r="AY1576" s="19" t="s">
        <v>154</v>
      </c>
      <c r="BE1576" s="157">
        <f t="shared" si="34"/>
        <v>0</v>
      </c>
      <c r="BF1576" s="157">
        <f t="shared" si="35"/>
        <v>0</v>
      </c>
      <c r="BG1576" s="157">
        <f t="shared" si="36"/>
        <v>0</v>
      </c>
      <c r="BH1576" s="157">
        <f t="shared" si="37"/>
        <v>0</v>
      </c>
      <c r="BI1576" s="157">
        <f t="shared" si="38"/>
        <v>0</v>
      </c>
      <c r="BJ1576" s="19" t="s">
        <v>15</v>
      </c>
      <c r="BK1576" s="157">
        <f t="shared" si="39"/>
        <v>0</v>
      </c>
      <c r="BL1576" s="19" t="s">
        <v>180</v>
      </c>
      <c r="BM1576" s="156" t="s">
        <v>2246</v>
      </c>
    </row>
    <row r="1577" spans="1:65" s="2" customFormat="1" ht="24.15" customHeight="1">
      <c r="A1577" s="34"/>
      <c r="B1577" s="144"/>
      <c r="C1577" s="145" t="s">
        <v>2247</v>
      </c>
      <c r="D1577" s="145" t="s">
        <v>157</v>
      </c>
      <c r="E1577" s="146" t="s">
        <v>2248</v>
      </c>
      <c r="F1577" s="147" t="s">
        <v>2249</v>
      </c>
      <c r="G1577" s="148" t="s">
        <v>652</v>
      </c>
      <c r="H1577" s="149">
        <v>1</v>
      </c>
      <c r="I1577" s="150"/>
      <c r="J1577" s="151">
        <f t="shared" si="30"/>
        <v>0</v>
      </c>
      <c r="K1577" s="147" t="s">
        <v>3</v>
      </c>
      <c r="L1577" s="35"/>
      <c r="M1577" s="152" t="s">
        <v>3</v>
      </c>
      <c r="N1577" s="153" t="s">
        <v>43</v>
      </c>
      <c r="O1577" s="55"/>
      <c r="P1577" s="154">
        <f t="shared" si="31"/>
        <v>0</v>
      </c>
      <c r="Q1577" s="154">
        <v>0</v>
      </c>
      <c r="R1577" s="154">
        <f t="shared" si="32"/>
        <v>0</v>
      </c>
      <c r="S1577" s="154">
        <v>0</v>
      </c>
      <c r="T1577" s="155">
        <f t="shared" si="33"/>
        <v>0</v>
      </c>
      <c r="U1577" s="34"/>
      <c r="V1577" s="34"/>
      <c r="W1577" s="34"/>
      <c r="X1577" s="34"/>
      <c r="Y1577" s="34"/>
      <c r="Z1577" s="34"/>
      <c r="AA1577" s="34"/>
      <c r="AB1577" s="34"/>
      <c r="AC1577" s="34"/>
      <c r="AD1577" s="34"/>
      <c r="AE1577" s="34"/>
      <c r="AR1577" s="156" t="s">
        <v>180</v>
      </c>
      <c r="AT1577" s="156" t="s">
        <v>157</v>
      </c>
      <c r="AU1577" s="156" t="s">
        <v>80</v>
      </c>
      <c r="AY1577" s="19" t="s">
        <v>154</v>
      </c>
      <c r="BE1577" s="157">
        <f t="shared" si="34"/>
        <v>0</v>
      </c>
      <c r="BF1577" s="157">
        <f t="shared" si="35"/>
        <v>0</v>
      </c>
      <c r="BG1577" s="157">
        <f t="shared" si="36"/>
        <v>0</v>
      </c>
      <c r="BH1577" s="157">
        <f t="shared" si="37"/>
        <v>0</v>
      </c>
      <c r="BI1577" s="157">
        <f t="shared" si="38"/>
        <v>0</v>
      </c>
      <c r="BJ1577" s="19" t="s">
        <v>15</v>
      </c>
      <c r="BK1577" s="157">
        <f t="shared" si="39"/>
        <v>0</v>
      </c>
      <c r="BL1577" s="19" t="s">
        <v>180</v>
      </c>
      <c r="BM1577" s="156" t="s">
        <v>2250</v>
      </c>
    </row>
    <row r="1578" spans="1:65" s="2" customFormat="1" ht="24.15" customHeight="1">
      <c r="A1578" s="34"/>
      <c r="B1578" s="144"/>
      <c r="C1578" s="145" t="s">
        <v>2251</v>
      </c>
      <c r="D1578" s="145" t="s">
        <v>157</v>
      </c>
      <c r="E1578" s="146" t="s">
        <v>2252</v>
      </c>
      <c r="F1578" s="147" t="s">
        <v>2253</v>
      </c>
      <c r="G1578" s="148" t="s">
        <v>652</v>
      </c>
      <c r="H1578" s="149">
        <v>1</v>
      </c>
      <c r="I1578" s="150"/>
      <c r="J1578" s="151">
        <f t="shared" si="30"/>
        <v>0</v>
      </c>
      <c r="K1578" s="147" t="s">
        <v>3</v>
      </c>
      <c r="L1578" s="35"/>
      <c r="M1578" s="152" t="s">
        <v>3</v>
      </c>
      <c r="N1578" s="153" t="s">
        <v>43</v>
      </c>
      <c r="O1578" s="55"/>
      <c r="P1578" s="154">
        <f t="shared" si="31"/>
        <v>0</v>
      </c>
      <c r="Q1578" s="154">
        <v>0</v>
      </c>
      <c r="R1578" s="154">
        <f t="shared" si="32"/>
        <v>0</v>
      </c>
      <c r="S1578" s="154">
        <v>0</v>
      </c>
      <c r="T1578" s="155">
        <f t="shared" si="33"/>
        <v>0</v>
      </c>
      <c r="U1578" s="34"/>
      <c r="V1578" s="34"/>
      <c r="W1578" s="34"/>
      <c r="X1578" s="34"/>
      <c r="Y1578" s="34"/>
      <c r="Z1578" s="34"/>
      <c r="AA1578" s="34"/>
      <c r="AB1578" s="34"/>
      <c r="AC1578" s="34"/>
      <c r="AD1578" s="34"/>
      <c r="AE1578" s="34"/>
      <c r="AR1578" s="156" t="s">
        <v>180</v>
      </c>
      <c r="AT1578" s="156" t="s">
        <v>157</v>
      </c>
      <c r="AU1578" s="156" t="s">
        <v>80</v>
      </c>
      <c r="AY1578" s="19" t="s">
        <v>154</v>
      </c>
      <c r="BE1578" s="157">
        <f t="shared" si="34"/>
        <v>0</v>
      </c>
      <c r="BF1578" s="157">
        <f t="shared" si="35"/>
        <v>0</v>
      </c>
      <c r="BG1578" s="157">
        <f t="shared" si="36"/>
        <v>0</v>
      </c>
      <c r="BH1578" s="157">
        <f t="shared" si="37"/>
        <v>0</v>
      </c>
      <c r="BI1578" s="157">
        <f t="shared" si="38"/>
        <v>0</v>
      </c>
      <c r="BJ1578" s="19" t="s">
        <v>15</v>
      </c>
      <c r="BK1578" s="157">
        <f t="shared" si="39"/>
        <v>0</v>
      </c>
      <c r="BL1578" s="19" t="s">
        <v>180</v>
      </c>
      <c r="BM1578" s="156" t="s">
        <v>2254</v>
      </c>
    </row>
    <row r="1579" spans="1:65" s="2" customFormat="1" ht="24.15" customHeight="1">
      <c r="A1579" s="34"/>
      <c r="B1579" s="144"/>
      <c r="C1579" s="145" t="s">
        <v>2255</v>
      </c>
      <c r="D1579" s="145" t="s">
        <v>157</v>
      </c>
      <c r="E1579" s="146" t="s">
        <v>2256</v>
      </c>
      <c r="F1579" s="147" t="s">
        <v>2257</v>
      </c>
      <c r="G1579" s="148" t="s">
        <v>652</v>
      </c>
      <c r="H1579" s="149">
        <v>1</v>
      </c>
      <c r="I1579" s="150"/>
      <c r="J1579" s="151">
        <f t="shared" si="30"/>
        <v>0</v>
      </c>
      <c r="K1579" s="147" t="s">
        <v>3</v>
      </c>
      <c r="L1579" s="35"/>
      <c r="M1579" s="152" t="s">
        <v>3</v>
      </c>
      <c r="N1579" s="153" t="s">
        <v>43</v>
      </c>
      <c r="O1579" s="55"/>
      <c r="P1579" s="154">
        <f t="shared" si="31"/>
        <v>0</v>
      </c>
      <c r="Q1579" s="154">
        <v>0</v>
      </c>
      <c r="R1579" s="154">
        <f t="shared" si="32"/>
        <v>0</v>
      </c>
      <c r="S1579" s="154">
        <v>0</v>
      </c>
      <c r="T1579" s="155">
        <f t="shared" si="33"/>
        <v>0</v>
      </c>
      <c r="U1579" s="34"/>
      <c r="V1579" s="34"/>
      <c r="W1579" s="34"/>
      <c r="X1579" s="34"/>
      <c r="Y1579" s="34"/>
      <c r="Z1579" s="34"/>
      <c r="AA1579" s="34"/>
      <c r="AB1579" s="34"/>
      <c r="AC1579" s="34"/>
      <c r="AD1579" s="34"/>
      <c r="AE1579" s="34"/>
      <c r="AR1579" s="156" t="s">
        <v>180</v>
      </c>
      <c r="AT1579" s="156" t="s">
        <v>157</v>
      </c>
      <c r="AU1579" s="156" t="s">
        <v>80</v>
      </c>
      <c r="AY1579" s="19" t="s">
        <v>154</v>
      </c>
      <c r="BE1579" s="157">
        <f t="shared" si="34"/>
        <v>0</v>
      </c>
      <c r="BF1579" s="157">
        <f t="shared" si="35"/>
        <v>0</v>
      </c>
      <c r="BG1579" s="157">
        <f t="shared" si="36"/>
        <v>0</v>
      </c>
      <c r="BH1579" s="157">
        <f t="shared" si="37"/>
        <v>0</v>
      </c>
      <c r="BI1579" s="157">
        <f t="shared" si="38"/>
        <v>0</v>
      </c>
      <c r="BJ1579" s="19" t="s">
        <v>15</v>
      </c>
      <c r="BK1579" s="157">
        <f t="shared" si="39"/>
        <v>0</v>
      </c>
      <c r="BL1579" s="19" t="s">
        <v>180</v>
      </c>
      <c r="BM1579" s="156" t="s">
        <v>2258</v>
      </c>
    </row>
    <row r="1580" spans="1:65" s="2" customFormat="1" ht="24.15" customHeight="1">
      <c r="A1580" s="34"/>
      <c r="B1580" s="144"/>
      <c r="C1580" s="145" t="s">
        <v>2259</v>
      </c>
      <c r="D1580" s="145" t="s">
        <v>157</v>
      </c>
      <c r="E1580" s="146" t="s">
        <v>2260</v>
      </c>
      <c r="F1580" s="147" t="s">
        <v>2261</v>
      </c>
      <c r="G1580" s="148" t="s">
        <v>652</v>
      </c>
      <c r="H1580" s="149">
        <v>1</v>
      </c>
      <c r="I1580" s="150"/>
      <c r="J1580" s="151">
        <f t="shared" si="30"/>
        <v>0</v>
      </c>
      <c r="K1580" s="147" t="s">
        <v>3</v>
      </c>
      <c r="L1580" s="35"/>
      <c r="M1580" s="152" t="s">
        <v>3</v>
      </c>
      <c r="N1580" s="153" t="s">
        <v>43</v>
      </c>
      <c r="O1580" s="55"/>
      <c r="P1580" s="154">
        <f t="shared" si="31"/>
        <v>0</v>
      </c>
      <c r="Q1580" s="154">
        <v>0</v>
      </c>
      <c r="R1580" s="154">
        <f t="shared" si="32"/>
        <v>0</v>
      </c>
      <c r="S1580" s="154">
        <v>0</v>
      </c>
      <c r="T1580" s="155">
        <f t="shared" si="33"/>
        <v>0</v>
      </c>
      <c r="U1580" s="34"/>
      <c r="V1580" s="34"/>
      <c r="W1580" s="34"/>
      <c r="X1580" s="34"/>
      <c r="Y1580" s="34"/>
      <c r="Z1580" s="34"/>
      <c r="AA1580" s="34"/>
      <c r="AB1580" s="34"/>
      <c r="AC1580" s="34"/>
      <c r="AD1580" s="34"/>
      <c r="AE1580" s="34"/>
      <c r="AR1580" s="156" t="s">
        <v>180</v>
      </c>
      <c r="AT1580" s="156" t="s">
        <v>157</v>
      </c>
      <c r="AU1580" s="156" t="s">
        <v>80</v>
      </c>
      <c r="AY1580" s="19" t="s">
        <v>154</v>
      </c>
      <c r="BE1580" s="157">
        <f t="shared" si="34"/>
        <v>0</v>
      </c>
      <c r="BF1580" s="157">
        <f t="shared" si="35"/>
        <v>0</v>
      </c>
      <c r="BG1580" s="157">
        <f t="shared" si="36"/>
        <v>0</v>
      </c>
      <c r="BH1580" s="157">
        <f t="shared" si="37"/>
        <v>0</v>
      </c>
      <c r="BI1580" s="157">
        <f t="shared" si="38"/>
        <v>0</v>
      </c>
      <c r="BJ1580" s="19" t="s">
        <v>15</v>
      </c>
      <c r="BK1580" s="157">
        <f t="shared" si="39"/>
        <v>0</v>
      </c>
      <c r="BL1580" s="19" t="s">
        <v>180</v>
      </c>
      <c r="BM1580" s="156" t="s">
        <v>2262</v>
      </c>
    </row>
    <row r="1581" spans="1:65" s="2" customFormat="1" ht="24.15" customHeight="1">
      <c r="A1581" s="34"/>
      <c r="B1581" s="144"/>
      <c r="C1581" s="145" t="s">
        <v>2263</v>
      </c>
      <c r="D1581" s="145" t="s">
        <v>157</v>
      </c>
      <c r="E1581" s="146" t="s">
        <v>2264</v>
      </c>
      <c r="F1581" s="147" t="s">
        <v>2265</v>
      </c>
      <c r="G1581" s="148" t="s">
        <v>652</v>
      </c>
      <c r="H1581" s="149">
        <v>1</v>
      </c>
      <c r="I1581" s="150"/>
      <c r="J1581" s="151">
        <f t="shared" si="30"/>
        <v>0</v>
      </c>
      <c r="K1581" s="147" t="s">
        <v>3</v>
      </c>
      <c r="L1581" s="35"/>
      <c r="M1581" s="152" t="s">
        <v>3</v>
      </c>
      <c r="N1581" s="153" t="s">
        <v>43</v>
      </c>
      <c r="O1581" s="55"/>
      <c r="P1581" s="154">
        <f t="shared" si="31"/>
        <v>0</v>
      </c>
      <c r="Q1581" s="154">
        <v>0</v>
      </c>
      <c r="R1581" s="154">
        <f t="shared" si="32"/>
        <v>0</v>
      </c>
      <c r="S1581" s="154">
        <v>0</v>
      </c>
      <c r="T1581" s="155">
        <f t="shared" si="33"/>
        <v>0</v>
      </c>
      <c r="U1581" s="34"/>
      <c r="V1581" s="34"/>
      <c r="W1581" s="34"/>
      <c r="X1581" s="34"/>
      <c r="Y1581" s="34"/>
      <c r="Z1581" s="34"/>
      <c r="AA1581" s="34"/>
      <c r="AB1581" s="34"/>
      <c r="AC1581" s="34"/>
      <c r="AD1581" s="34"/>
      <c r="AE1581" s="34"/>
      <c r="AR1581" s="156" t="s">
        <v>180</v>
      </c>
      <c r="AT1581" s="156" t="s">
        <v>157</v>
      </c>
      <c r="AU1581" s="156" t="s">
        <v>80</v>
      </c>
      <c r="AY1581" s="19" t="s">
        <v>154</v>
      </c>
      <c r="BE1581" s="157">
        <f t="shared" si="34"/>
        <v>0</v>
      </c>
      <c r="BF1581" s="157">
        <f t="shared" si="35"/>
        <v>0</v>
      </c>
      <c r="BG1581" s="157">
        <f t="shared" si="36"/>
        <v>0</v>
      </c>
      <c r="BH1581" s="157">
        <f t="shared" si="37"/>
        <v>0</v>
      </c>
      <c r="BI1581" s="157">
        <f t="shared" si="38"/>
        <v>0</v>
      </c>
      <c r="BJ1581" s="19" t="s">
        <v>15</v>
      </c>
      <c r="BK1581" s="157">
        <f t="shared" si="39"/>
        <v>0</v>
      </c>
      <c r="BL1581" s="19" t="s">
        <v>180</v>
      </c>
      <c r="BM1581" s="156" t="s">
        <v>2266</v>
      </c>
    </row>
    <row r="1582" spans="1:65" s="2" customFormat="1" ht="24.15" customHeight="1">
      <c r="A1582" s="34"/>
      <c r="B1582" s="144"/>
      <c r="C1582" s="145" t="s">
        <v>2267</v>
      </c>
      <c r="D1582" s="145" t="s">
        <v>157</v>
      </c>
      <c r="E1582" s="146" t="s">
        <v>2268</v>
      </c>
      <c r="F1582" s="147" t="s">
        <v>2269</v>
      </c>
      <c r="G1582" s="148" t="s">
        <v>652</v>
      </c>
      <c r="H1582" s="149">
        <v>1</v>
      </c>
      <c r="I1582" s="150"/>
      <c r="J1582" s="151">
        <f t="shared" si="30"/>
        <v>0</v>
      </c>
      <c r="K1582" s="147" t="s">
        <v>3</v>
      </c>
      <c r="L1582" s="35"/>
      <c r="M1582" s="152" t="s">
        <v>3</v>
      </c>
      <c r="N1582" s="153" t="s">
        <v>43</v>
      </c>
      <c r="O1582" s="55"/>
      <c r="P1582" s="154">
        <f t="shared" si="31"/>
        <v>0</v>
      </c>
      <c r="Q1582" s="154">
        <v>0</v>
      </c>
      <c r="R1582" s="154">
        <f t="shared" si="32"/>
        <v>0</v>
      </c>
      <c r="S1582" s="154">
        <v>0</v>
      </c>
      <c r="T1582" s="155">
        <f t="shared" si="33"/>
        <v>0</v>
      </c>
      <c r="U1582" s="34"/>
      <c r="V1582" s="34"/>
      <c r="W1582" s="34"/>
      <c r="X1582" s="34"/>
      <c r="Y1582" s="34"/>
      <c r="Z1582" s="34"/>
      <c r="AA1582" s="34"/>
      <c r="AB1582" s="34"/>
      <c r="AC1582" s="34"/>
      <c r="AD1582" s="34"/>
      <c r="AE1582" s="34"/>
      <c r="AR1582" s="156" t="s">
        <v>180</v>
      </c>
      <c r="AT1582" s="156" t="s">
        <v>157</v>
      </c>
      <c r="AU1582" s="156" t="s">
        <v>80</v>
      </c>
      <c r="AY1582" s="19" t="s">
        <v>154</v>
      </c>
      <c r="BE1582" s="157">
        <f t="shared" si="34"/>
        <v>0</v>
      </c>
      <c r="BF1582" s="157">
        <f t="shared" si="35"/>
        <v>0</v>
      </c>
      <c r="BG1582" s="157">
        <f t="shared" si="36"/>
        <v>0</v>
      </c>
      <c r="BH1582" s="157">
        <f t="shared" si="37"/>
        <v>0</v>
      </c>
      <c r="BI1582" s="157">
        <f t="shared" si="38"/>
        <v>0</v>
      </c>
      <c r="BJ1582" s="19" t="s">
        <v>15</v>
      </c>
      <c r="BK1582" s="157">
        <f t="shared" si="39"/>
        <v>0</v>
      </c>
      <c r="BL1582" s="19" t="s">
        <v>180</v>
      </c>
      <c r="BM1582" s="156" t="s">
        <v>2270</v>
      </c>
    </row>
    <row r="1583" spans="1:65" s="2" customFormat="1" ht="24.15" customHeight="1">
      <c r="A1583" s="34"/>
      <c r="B1583" s="144"/>
      <c r="C1583" s="145" t="s">
        <v>2271</v>
      </c>
      <c r="D1583" s="145" t="s">
        <v>157</v>
      </c>
      <c r="E1583" s="146" t="s">
        <v>2272</v>
      </c>
      <c r="F1583" s="147" t="s">
        <v>2273</v>
      </c>
      <c r="G1583" s="148" t="s">
        <v>652</v>
      </c>
      <c r="H1583" s="149">
        <v>1</v>
      </c>
      <c r="I1583" s="150"/>
      <c r="J1583" s="151">
        <f t="shared" si="30"/>
        <v>0</v>
      </c>
      <c r="K1583" s="147" t="s">
        <v>3</v>
      </c>
      <c r="L1583" s="35"/>
      <c r="M1583" s="152" t="s">
        <v>3</v>
      </c>
      <c r="N1583" s="153" t="s">
        <v>43</v>
      </c>
      <c r="O1583" s="55"/>
      <c r="P1583" s="154">
        <f t="shared" si="31"/>
        <v>0</v>
      </c>
      <c r="Q1583" s="154">
        <v>0</v>
      </c>
      <c r="R1583" s="154">
        <f t="shared" si="32"/>
        <v>0</v>
      </c>
      <c r="S1583" s="154">
        <v>0</v>
      </c>
      <c r="T1583" s="155">
        <f t="shared" si="33"/>
        <v>0</v>
      </c>
      <c r="U1583" s="34"/>
      <c r="V1583" s="34"/>
      <c r="W1583" s="34"/>
      <c r="X1583" s="34"/>
      <c r="Y1583" s="34"/>
      <c r="Z1583" s="34"/>
      <c r="AA1583" s="34"/>
      <c r="AB1583" s="34"/>
      <c r="AC1583" s="34"/>
      <c r="AD1583" s="34"/>
      <c r="AE1583" s="34"/>
      <c r="AR1583" s="156" t="s">
        <v>180</v>
      </c>
      <c r="AT1583" s="156" t="s">
        <v>157</v>
      </c>
      <c r="AU1583" s="156" t="s">
        <v>80</v>
      </c>
      <c r="AY1583" s="19" t="s">
        <v>154</v>
      </c>
      <c r="BE1583" s="157">
        <f t="shared" si="34"/>
        <v>0</v>
      </c>
      <c r="BF1583" s="157">
        <f t="shared" si="35"/>
        <v>0</v>
      </c>
      <c r="BG1583" s="157">
        <f t="shared" si="36"/>
        <v>0</v>
      </c>
      <c r="BH1583" s="157">
        <f t="shared" si="37"/>
        <v>0</v>
      </c>
      <c r="BI1583" s="157">
        <f t="shared" si="38"/>
        <v>0</v>
      </c>
      <c r="BJ1583" s="19" t="s">
        <v>15</v>
      </c>
      <c r="BK1583" s="157">
        <f t="shared" si="39"/>
        <v>0</v>
      </c>
      <c r="BL1583" s="19" t="s">
        <v>180</v>
      </c>
      <c r="BM1583" s="156" t="s">
        <v>2274</v>
      </c>
    </row>
    <row r="1584" spans="1:65" s="2" customFormat="1" ht="24.15" customHeight="1">
      <c r="A1584" s="34"/>
      <c r="B1584" s="144"/>
      <c r="C1584" s="145" t="s">
        <v>2275</v>
      </c>
      <c r="D1584" s="145" t="s">
        <v>157</v>
      </c>
      <c r="E1584" s="146" t="s">
        <v>2276</v>
      </c>
      <c r="F1584" s="147" t="s">
        <v>2277</v>
      </c>
      <c r="G1584" s="148" t="s">
        <v>652</v>
      </c>
      <c r="H1584" s="149">
        <v>1</v>
      </c>
      <c r="I1584" s="150"/>
      <c r="J1584" s="151">
        <f t="shared" si="30"/>
        <v>0</v>
      </c>
      <c r="K1584" s="147" t="s">
        <v>3</v>
      </c>
      <c r="L1584" s="35"/>
      <c r="M1584" s="152" t="s">
        <v>3</v>
      </c>
      <c r="N1584" s="153" t="s">
        <v>43</v>
      </c>
      <c r="O1584" s="55"/>
      <c r="P1584" s="154">
        <f t="shared" si="31"/>
        <v>0</v>
      </c>
      <c r="Q1584" s="154">
        <v>0</v>
      </c>
      <c r="R1584" s="154">
        <f t="shared" si="32"/>
        <v>0</v>
      </c>
      <c r="S1584" s="154">
        <v>0</v>
      </c>
      <c r="T1584" s="155">
        <f t="shared" si="33"/>
        <v>0</v>
      </c>
      <c r="U1584" s="34"/>
      <c r="V1584" s="34"/>
      <c r="W1584" s="34"/>
      <c r="X1584" s="34"/>
      <c r="Y1584" s="34"/>
      <c r="Z1584" s="34"/>
      <c r="AA1584" s="34"/>
      <c r="AB1584" s="34"/>
      <c r="AC1584" s="34"/>
      <c r="AD1584" s="34"/>
      <c r="AE1584" s="34"/>
      <c r="AR1584" s="156" t="s">
        <v>180</v>
      </c>
      <c r="AT1584" s="156" t="s">
        <v>157</v>
      </c>
      <c r="AU1584" s="156" t="s">
        <v>80</v>
      </c>
      <c r="AY1584" s="19" t="s">
        <v>154</v>
      </c>
      <c r="BE1584" s="157">
        <f t="shared" si="34"/>
        <v>0</v>
      </c>
      <c r="BF1584" s="157">
        <f t="shared" si="35"/>
        <v>0</v>
      </c>
      <c r="BG1584" s="157">
        <f t="shared" si="36"/>
        <v>0</v>
      </c>
      <c r="BH1584" s="157">
        <f t="shared" si="37"/>
        <v>0</v>
      </c>
      <c r="BI1584" s="157">
        <f t="shared" si="38"/>
        <v>0</v>
      </c>
      <c r="BJ1584" s="19" t="s">
        <v>15</v>
      </c>
      <c r="BK1584" s="157">
        <f t="shared" si="39"/>
        <v>0</v>
      </c>
      <c r="BL1584" s="19" t="s">
        <v>180</v>
      </c>
      <c r="BM1584" s="156" t="s">
        <v>2278</v>
      </c>
    </row>
    <row r="1585" spans="1:65" s="2" customFormat="1" ht="24.15" customHeight="1">
      <c r="A1585" s="34"/>
      <c r="B1585" s="144"/>
      <c r="C1585" s="145" t="s">
        <v>2279</v>
      </c>
      <c r="D1585" s="145" t="s">
        <v>157</v>
      </c>
      <c r="E1585" s="146" t="s">
        <v>2280</v>
      </c>
      <c r="F1585" s="147" t="s">
        <v>2281</v>
      </c>
      <c r="G1585" s="148" t="s">
        <v>652</v>
      </c>
      <c r="H1585" s="149">
        <v>1</v>
      </c>
      <c r="I1585" s="150"/>
      <c r="J1585" s="151">
        <f t="shared" si="30"/>
        <v>0</v>
      </c>
      <c r="K1585" s="147" t="s">
        <v>3</v>
      </c>
      <c r="L1585" s="35"/>
      <c r="M1585" s="152" t="s">
        <v>3</v>
      </c>
      <c r="N1585" s="153" t="s">
        <v>43</v>
      </c>
      <c r="O1585" s="55"/>
      <c r="P1585" s="154">
        <f t="shared" si="31"/>
        <v>0</v>
      </c>
      <c r="Q1585" s="154">
        <v>0</v>
      </c>
      <c r="R1585" s="154">
        <f t="shared" si="32"/>
        <v>0</v>
      </c>
      <c r="S1585" s="154">
        <v>0</v>
      </c>
      <c r="T1585" s="155">
        <f t="shared" si="33"/>
        <v>0</v>
      </c>
      <c r="U1585" s="34"/>
      <c r="V1585" s="34"/>
      <c r="W1585" s="34"/>
      <c r="X1585" s="34"/>
      <c r="Y1585" s="34"/>
      <c r="Z1585" s="34"/>
      <c r="AA1585" s="34"/>
      <c r="AB1585" s="34"/>
      <c r="AC1585" s="34"/>
      <c r="AD1585" s="34"/>
      <c r="AE1585" s="34"/>
      <c r="AR1585" s="156" t="s">
        <v>180</v>
      </c>
      <c r="AT1585" s="156" t="s">
        <v>157</v>
      </c>
      <c r="AU1585" s="156" t="s">
        <v>80</v>
      </c>
      <c r="AY1585" s="19" t="s">
        <v>154</v>
      </c>
      <c r="BE1585" s="157">
        <f t="shared" si="34"/>
        <v>0</v>
      </c>
      <c r="BF1585" s="157">
        <f t="shared" si="35"/>
        <v>0</v>
      </c>
      <c r="BG1585" s="157">
        <f t="shared" si="36"/>
        <v>0</v>
      </c>
      <c r="BH1585" s="157">
        <f t="shared" si="37"/>
        <v>0</v>
      </c>
      <c r="BI1585" s="157">
        <f t="shared" si="38"/>
        <v>0</v>
      </c>
      <c r="BJ1585" s="19" t="s">
        <v>15</v>
      </c>
      <c r="BK1585" s="157">
        <f t="shared" si="39"/>
        <v>0</v>
      </c>
      <c r="BL1585" s="19" t="s">
        <v>180</v>
      </c>
      <c r="BM1585" s="156" t="s">
        <v>2282</v>
      </c>
    </row>
    <row r="1586" spans="1:65" s="2" customFormat="1" ht="24.15" customHeight="1">
      <c r="A1586" s="34"/>
      <c r="B1586" s="144"/>
      <c r="C1586" s="145" t="s">
        <v>2283</v>
      </c>
      <c r="D1586" s="145" t="s">
        <v>157</v>
      </c>
      <c r="E1586" s="146" t="s">
        <v>2284</v>
      </c>
      <c r="F1586" s="147" t="s">
        <v>2285</v>
      </c>
      <c r="G1586" s="148" t="s">
        <v>652</v>
      </c>
      <c r="H1586" s="149">
        <v>1</v>
      </c>
      <c r="I1586" s="150"/>
      <c r="J1586" s="151">
        <f t="shared" si="30"/>
        <v>0</v>
      </c>
      <c r="K1586" s="147" t="s">
        <v>3</v>
      </c>
      <c r="L1586" s="35"/>
      <c r="M1586" s="152" t="s">
        <v>3</v>
      </c>
      <c r="N1586" s="153" t="s">
        <v>43</v>
      </c>
      <c r="O1586" s="55"/>
      <c r="P1586" s="154">
        <f t="shared" si="31"/>
        <v>0</v>
      </c>
      <c r="Q1586" s="154">
        <v>0</v>
      </c>
      <c r="R1586" s="154">
        <f t="shared" si="32"/>
        <v>0</v>
      </c>
      <c r="S1586" s="154">
        <v>0</v>
      </c>
      <c r="T1586" s="155">
        <f t="shared" si="33"/>
        <v>0</v>
      </c>
      <c r="U1586" s="34"/>
      <c r="V1586" s="34"/>
      <c r="W1586" s="34"/>
      <c r="X1586" s="34"/>
      <c r="Y1586" s="34"/>
      <c r="Z1586" s="34"/>
      <c r="AA1586" s="34"/>
      <c r="AB1586" s="34"/>
      <c r="AC1586" s="34"/>
      <c r="AD1586" s="34"/>
      <c r="AE1586" s="34"/>
      <c r="AR1586" s="156" t="s">
        <v>180</v>
      </c>
      <c r="AT1586" s="156" t="s">
        <v>157</v>
      </c>
      <c r="AU1586" s="156" t="s">
        <v>80</v>
      </c>
      <c r="AY1586" s="19" t="s">
        <v>154</v>
      </c>
      <c r="BE1586" s="157">
        <f t="shared" si="34"/>
        <v>0</v>
      </c>
      <c r="BF1586" s="157">
        <f t="shared" si="35"/>
        <v>0</v>
      </c>
      <c r="BG1586" s="157">
        <f t="shared" si="36"/>
        <v>0</v>
      </c>
      <c r="BH1586" s="157">
        <f t="shared" si="37"/>
        <v>0</v>
      </c>
      <c r="BI1586" s="157">
        <f t="shared" si="38"/>
        <v>0</v>
      </c>
      <c r="BJ1586" s="19" t="s">
        <v>15</v>
      </c>
      <c r="BK1586" s="157">
        <f t="shared" si="39"/>
        <v>0</v>
      </c>
      <c r="BL1586" s="19" t="s">
        <v>180</v>
      </c>
      <c r="BM1586" s="156" t="s">
        <v>2286</v>
      </c>
    </row>
    <row r="1587" spans="1:65" s="2" customFormat="1" ht="24.15" customHeight="1">
      <c r="A1587" s="34"/>
      <c r="B1587" s="144"/>
      <c r="C1587" s="145" t="s">
        <v>2287</v>
      </c>
      <c r="D1587" s="145" t="s">
        <v>157</v>
      </c>
      <c r="E1587" s="146" t="s">
        <v>2288</v>
      </c>
      <c r="F1587" s="147" t="s">
        <v>2289</v>
      </c>
      <c r="G1587" s="148" t="s">
        <v>652</v>
      </c>
      <c r="H1587" s="149">
        <v>1</v>
      </c>
      <c r="I1587" s="150"/>
      <c r="J1587" s="151">
        <f t="shared" si="30"/>
        <v>0</v>
      </c>
      <c r="K1587" s="147" t="s">
        <v>3</v>
      </c>
      <c r="L1587" s="35"/>
      <c r="M1587" s="152" t="s">
        <v>3</v>
      </c>
      <c r="N1587" s="153" t="s">
        <v>43</v>
      </c>
      <c r="O1587" s="55"/>
      <c r="P1587" s="154">
        <f t="shared" si="31"/>
        <v>0</v>
      </c>
      <c r="Q1587" s="154">
        <v>0</v>
      </c>
      <c r="R1587" s="154">
        <f t="shared" si="32"/>
        <v>0</v>
      </c>
      <c r="S1587" s="154">
        <v>0</v>
      </c>
      <c r="T1587" s="155">
        <f t="shared" si="33"/>
        <v>0</v>
      </c>
      <c r="U1587" s="34"/>
      <c r="V1587" s="34"/>
      <c r="W1587" s="34"/>
      <c r="X1587" s="34"/>
      <c r="Y1587" s="34"/>
      <c r="Z1587" s="34"/>
      <c r="AA1587" s="34"/>
      <c r="AB1587" s="34"/>
      <c r="AC1587" s="34"/>
      <c r="AD1587" s="34"/>
      <c r="AE1587" s="34"/>
      <c r="AR1587" s="156" t="s">
        <v>180</v>
      </c>
      <c r="AT1587" s="156" t="s">
        <v>157</v>
      </c>
      <c r="AU1587" s="156" t="s">
        <v>80</v>
      </c>
      <c r="AY1587" s="19" t="s">
        <v>154</v>
      </c>
      <c r="BE1587" s="157">
        <f t="shared" si="34"/>
        <v>0</v>
      </c>
      <c r="BF1587" s="157">
        <f t="shared" si="35"/>
        <v>0</v>
      </c>
      <c r="BG1587" s="157">
        <f t="shared" si="36"/>
        <v>0</v>
      </c>
      <c r="BH1587" s="157">
        <f t="shared" si="37"/>
        <v>0</v>
      </c>
      <c r="BI1587" s="157">
        <f t="shared" si="38"/>
        <v>0</v>
      </c>
      <c r="BJ1587" s="19" t="s">
        <v>15</v>
      </c>
      <c r="BK1587" s="157">
        <f t="shared" si="39"/>
        <v>0</v>
      </c>
      <c r="BL1587" s="19" t="s">
        <v>180</v>
      </c>
      <c r="BM1587" s="156" t="s">
        <v>2290</v>
      </c>
    </row>
    <row r="1588" spans="1:65" s="2" customFormat="1" ht="24.15" customHeight="1">
      <c r="A1588" s="34"/>
      <c r="B1588" s="144"/>
      <c r="C1588" s="145" t="s">
        <v>2291</v>
      </c>
      <c r="D1588" s="145" t="s">
        <v>157</v>
      </c>
      <c r="E1588" s="146" t="s">
        <v>2292</v>
      </c>
      <c r="F1588" s="147" t="s">
        <v>2293</v>
      </c>
      <c r="G1588" s="148" t="s">
        <v>652</v>
      </c>
      <c r="H1588" s="149">
        <v>1</v>
      </c>
      <c r="I1588" s="150"/>
      <c r="J1588" s="151">
        <f t="shared" si="30"/>
        <v>0</v>
      </c>
      <c r="K1588" s="147" t="s">
        <v>3</v>
      </c>
      <c r="L1588" s="35"/>
      <c r="M1588" s="152" t="s">
        <v>3</v>
      </c>
      <c r="N1588" s="153" t="s">
        <v>43</v>
      </c>
      <c r="O1588" s="55"/>
      <c r="P1588" s="154">
        <f t="shared" si="31"/>
        <v>0</v>
      </c>
      <c r="Q1588" s="154">
        <v>0</v>
      </c>
      <c r="R1588" s="154">
        <f t="shared" si="32"/>
        <v>0</v>
      </c>
      <c r="S1588" s="154">
        <v>0</v>
      </c>
      <c r="T1588" s="155">
        <f t="shared" si="33"/>
        <v>0</v>
      </c>
      <c r="U1588" s="34"/>
      <c r="V1588" s="34"/>
      <c r="W1588" s="34"/>
      <c r="X1588" s="34"/>
      <c r="Y1588" s="34"/>
      <c r="Z1588" s="34"/>
      <c r="AA1588" s="34"/>
      <c r="AB1588" s="34"/>
      <c r="AC1588" s="34"/>
      <c r="AD1588" s="34"/>
      <c r="AE1588" s="34"/>
      <c r="AR1588" s="156" t="s">
        <v>180</v>
      </c>
      <c r="AT1588" s="156" t="s">
        <v>157</v>
      </c>
      <c r="AU1588" s="156" t="s">
        <v>80</v>
      </c>
      <c r="AY1588" s="19" t="s">
        <v>154</v>
      </c>
      <c r="BE1588" s="157">
        <f t="shared" si="34"/>
        <v>0</v>
      </c>
      <c r="BF1588" s="157">
        <f t="shared" si="35"/>
        <v>0</v>
      </c>
      <c r="BG1588" s="157">
        <f t="shared" si="36"/>
        <v>0</v>
      </c>
      <c r="BH1588" s="157">
        <f t="shared" si="37"/>
        <v>0</v>
      </c>
      <c r="BI1588" s="157">
        <f t="shared" si="38"/>
        <v>0</v>
      </c>
      <c r="BJ1588" s="19" t="s">
        <v>15</v>
      </c>
      <c r="BK1588" s="157">
        <f t="shared" si="39"/>
        <v>0</v>
      </c>
      <c r="BL1588" s="19" t="s">
        <v>180</v>
      </c>
      <c r="BM1588" s="156" t="s">
        <v>2294</v>
      </c>
    </row>
    <row r="1589" spans="1:65" s="2" customFormat="1" ht="24.15" customHeight="1">
      <c r="A1589" s="34"/>
      <c r="B1589" s="144"/>
      <c r="C1589" s="145" t="s">
        <v>2295</v>
      </c>
      <c r="D1589" s="145" t="s">
        <v>157</v>
      </c>
      <c r="E1589" s="146" t="s">
        <v>2296</v>
      </c>
      <c r="F1589" s="147" t="s">
        <v>2297</v>
      </c>
      <c r="G1589" s="148" t="s">
        <v>652</v>
      </c>
      <c r="H1589" s="149">
        <v>1</v>
      </c>
      <c r="I1589" s="150"/>
      <c r="J1589" s="151">
        <f t="shared" si="30"/>
        <v>0</v>
      </c>
      <c r="K1589" s="147" t="s">
        <v>3</v>
      </c>
      <c r="L1589" s="35"/>
      <c r="M1589" s="152" t="s">
        <v>3</v>
      </c>
      <c r="N1589" s="153" t="s">
        <v>43</v>
      </c>
      <c r="O1589" s="55"/>
      <c r="P1589" s="154">
        <f t="shared" si="31"/>
        <v>0</v>
      </c>
      <c r="Q1589" s="154">
        <v>0</v>
      </c>
      <c r="R1589" s="154">
        <f t="shared" si="32"/>
        <v>0</v>
      </c>
      <c r="S1589" s="154">
        <v>0</v>
      </c>
      <c r="T1589" s="155">
        <f t="shared" si="33"/>
        <v>0</v>
      </c>
      <c r="U1589" s="34"/>
      <c r="V1589" s="34"/>
      <c r="W1589" s="34"/>
      <c r="X1589" s="34"/>
      <c r="Y1589" s="34"/>
      <c r="Z1589" s="34"/>
      <c r="AA1589" s="34"/>
      <c r="AB1589" s="34"/>
      <c r="AC1589" s="34"/>
      <c r="AD1589" s="34"/>
      <c r="AE1589" s="34"/>
      <c r="AR1589" s="156" t="s">
        <v>180</v>
      </c>
      <c r="AT1589" s="156" t="s">
        <v>157</v>
      </c>
      <c r="AU1589" s="156" t="s">
        <v>80</v>
      </c>
      <c r="AY1589" s="19" t="s">
        <v>154</v>
      </c>
      <c r="BE1589" s="157">
        <f t="shared" si="34"/>
        <v>0</v>
      </c>
      <c r="BF1589" s="157">
        <f t="shared" si="35"/>
        <v>0</v>
      </c>
      <c r="BG1589" s="157">
        <f t="shared" si="36"/>
        <v>0</v>
      </c>
      <c r="BH1589" s="157">
        <f t="shared" si="37"/>
        <v>0</v>
      </c>
      <c r="BI1589" s="157">
        <f t="shared" si="38"/>
        <v>0</v>
      </c>
      <c r="BJ1589" s="19" t="s">
        <v>15</v>
      </c>
      <c r="BK1589" s="157">
        <f t="shared" si="39"/>
        <v>0</v>
      </c>
      <c r="BL1589" s="19" t="s">
        <v>180</v>
      </c>
      <c r="BM1589" s="156" t="s">
        <v>2298</v>
      </c>
    </row>
    <row r="1590" spans="1:65" s="2" customFormat="1" ht="24.15" customHeight="1">
      <c r="A1590" s="34"/>
      <c r="B1590" s="144"/>
      <c r="C1590" s="145" t="s">
        <v>2299</v>
      </c>
      <c r="D1590" s="145" t="s">
        <v>157</v>
      </c>
      <c r="E1590" s="146" t="s">
        <v>2300</v>
      </c>
      <c r="F1590" s="147" t="s">
        <v>2301</v>
      </c>
      <c r="G1590" s="148" t="s">
        <v>652</v>
      </c>
      <c r="H1590" s="149">
        <v>1</v>
      </c>
      <c r="I1590" s="150"/>
      <c r="J1590" s="151">
        <f t="shared" si="30"/>
        <v>0</v>
      </c>
      <c r="K1590" s="147" t="s">
        <v>3</v>
      </c>
      <c r="L1590" s="35"/>
      <c r="M1590" s="152" t="s">
        <v>3</v>
      </c>
      <c r="N1590" s="153" t="s">
        <v>43</v>
      </c>
      <c r="O1590" s="55"/>
      <c r="P1590" s="154">
        <f t="shared" si="31"/>
        <v>0</v>
      </c>
      <c r="Q1590" s="154">
        <v>0</v>
      </c>
      <c r="R1590" s="154">
        <f t="shared" si="32"/>
        <v>0</v>
      </c>
      <c r="S1590" s="154">
        <v>0</v>
      </c>
      <c r="T1590" s="155">
        <f t="shared" si="33"/>
        <v>0</v>
      </c>
      <c r="U1590" s="34"/>
      <c r="V1590" s="34"/>
      <c r="W1590" s="34"/>
      <c r="X1590" s="34"/>
      <c r="Y1590" s="34"/>
      <c r="Z1590" s="34"/>
      <c r="AA1590" s="34"/>
      <c r="AB1590" s="34"/>
      <c r="AC1590" s="34"/>
      <c r="AD1590" s="34"/>
      <c r="AE1590" s="34"/>
      <c r="AR1590" s="156" t="s">
        <v>180</v>
      </c>
      <c r="AT1590" s="156" t="s">
        <v>157</v>
      </c>
      <c r="AU1590" s="156" t="s">
        <v>80</v>
      </c>
      <c r="AY1590" s="19" t="s">
        <v>154</v>
      </c>
      <c r="BE1590" s="157">
        <f t="shared" si="34"/>
        <v>0</v>
      </c>
      <c r="BF1590" s="157">
        <f t="shared" si="35"/>
        <v>0</v>
      </c>
      <c r="BG1590" s="157">
        <f t="shared" si="36"/>
        <v>0</v>
      </c>
      <c r="BH1590" s="157">
        <f t="shared" si="37"/>
        <v>0</v>
      </c>
      <c r="BI1590" s="157">
        <f t="shared" si="38"/>
        <v>0</v>
      </c>
      <c r="BJ1590" s="19" t="s">
        <v>15</v>
      </c>
      <c r="BK1590" s="157">
        <f t="shared" si="39"/>
        <v>0</v>
      </c>
      <c r="BL1590" s="19" t="s">
        <v>180</v>
      </c>
      <c r="BM1590" s="156" t="s">
        <v>2302</v>
      </c>
    </row>
    <row r="1591" spans="1:65" s="2" customFormat="1" ht="24.15" customHeight="1">
      <c r="A1591" s="34"/>
      <c r="B1591" s="144"/>
      <c r="C1591" s="145" t="s">
        <v>2303</v>
      </c>
      <c r="D1591" s="145" t="s">
        <v>157</v>
      </c>
      <c r="E1591" s="146" t="s">
        <v>2304</v>
      </c>
      <c r="F1591" s="147" t="s">
        <v>2305</v>
      </c>
      <c r="G1591" s="148" t="s">
        <v>652</v>
      </c>
      <c r="H1591" s="149">
        <v>1</v>
      </c>
      <c r="I1591" s="150"/>
      <c r="J1591" s="151">
        <f t="shared" si="30"/>
        <v>0</v>
      </c>
      <c r="K1591" s="147" t="s">
        <v>3</v>
      </c>
      <c r="L1591" s="35"/>
      <c r="M1591" s="152" t="s">
        <v>3</v>
      </c>
      <c r="N1591" s="153" t="s">
        <v>43</v>
      </c>
      <c r="O1591" s="55"/>
      <c r="P1591" s="154">
        <f t="shared" si="31"/>
        <v>0</v>
      </c>
      <c r="Q1591" s="154">
        <v>0</v>
      </c>
      <c r="R1591" s="154">
        <f t="shared" si="32"/>
        <v>0</v>
      </c>
      <c r="S1591" s="154">
        <v>0</v>
      </c>
      <c r="T1591" s="155">
        <f t="shared" si="33"/>
        <v>0</v>
      </c>
      <c r="U1591" s="34"/>
      <c r="V1591" s="34"/>
      <c r="W1591" s="34"/>
      <c r="X1591" s="34"/>
      <c r="Y1591" s="34"/>
      <c r="Z1591" s="34"/>
      <c r="AA1591" s="34"/>
      <c r="AB1591" s="34"/>
      <c r="AC1591" s="34"/>
      <c r="AD1591" s="34"/>
      <c r="AE1591" s="34"/>
      <c r="AR1591" s="156" t="s">
        <v>180</v>
      </c>
      <c r="AT1591" s="156" t="s">
        <v>157</v>
      </c>
      <c r="AU1591" s="156" t="s">
        <v>80</v>
      </c>
      <c r="AY1591" s="19" t="s">
        <v>154</v>
      </c>
      <c r="BE1591" s="157">
        <f t="shared" si="34"/>
        <v>0</v>
      </c>
      <c r="BF1591" s="157">
        <f t="shared" si="35"/>
        <v>0</v>
      </c>
      <c r="BG1591" s="157">
        <f t="shared" si="36"/>
        <v>0</v>
      </c>
      <c r="BH1591" s="157">
        <f t="shared" si="37"/>
        <v>0</v>
      </c>
      <c r="BI1591" s="157">
        <f t="shared" si="38"/>
        <v>0</v>
      </c>
      <c r="BJ1591" s="19" t="s">
        <v>15</v>
      </c>
      <c r="BK1591" s="157">
        <f t="shared" si="39"/>
        <v>0</v>
      </c>
      <c r="BL1591" s="19" t="s">
        <v>180</v>
      </c>
      <c r="BM1591" s="156" t="s">
        <v>2306</v>
      </c>
    </row>
    <row r="1592" spans="1:65" s="2" customFormat="1" ht="24.15" customHeight="1">
      <c r="A1592" s="34"/>
      <c r="B1592" s="144"/>
      <c r="C1592" s="145" t="s">
        <v>2307</v>
      </c>
      <c r="D1592" s="145" t="s">
        <v>157</v>
      </c>
      <c r="E1592" s="146" t="s">
        <v>2308</v>
      </c>
      <c r="F1592" s="147" t="s">
        <v>2309</v>
      </c>
      <c r="G1592" s="148" t="s">
        <v>652</v>
      </c>
      <c r="H1592" s="149">
        <v>1</v>
      </c>
      <c r="I1592" s="150"/>
      <c r="J1592" s="151">
        <f aca="true" t="shared" si="40" ref="J1592:J1623">ROUND(I1592*H1592,2)</f>
        <v>0</v>
      </c>
      <c r="K1592" s="147" t="s">
        <v>3</v>
      </c>
      <c r="L1592" s="35"/>
      <c r="M1592" s="152" t="s">
        <v>3</v>
      </c>
      <c r="N1592" s="153" t="s">
        <v>43</v>
      </c>
      <c r="O1592" s="55"/>
      <c r="P1592" s="154">
        <f aca="true" t="shared" si="41" ref="P1592:P1623">O1592*H1592</f>
        <v>0</v>
      </c>
      <c r="Q1592" s="154">
        <v>0</v>
      </c>
      <c r="R1592" s="154">
        <f aca="true" t="shared" si="42" ref="R1592:R1623">Q1592*H1592</f>
        <v>0</v>
      </c>
      <c r="S1592" s="154">
        <v>0</v>
      </c>
      <c r="T1592" s="155">
        <f aca="true" t="shared" si="43" ref="T1592:T1623">S1592*H1592</f>
        <v>0</v>
      </c>
      <c r="U1592" s="34"/>
      <c r="V1592" s="34"/>
      <c r="W1592" s="34"/>
      <c r="X1592" s="34"/>
      <c r="Y1592" s="34"/>
      <c r="Z1592" s="34"/>
      <c r="AA1592" s="34"/>
      <c r="AB1592" s="34"/>
      <c r="AC1592" s="34"/>
      <c r="AD1592" s="34"/>
      <c r="AE1592" s="34"/>
      <c r="AR1592" s="156" t="s">
        <v>180</v>
      </c>
      <c r="AT1592" s="156" t="s">
        <v>157</v>
      </c>
      <c r="AU1592" s="156" t="s">
        <v>80</v>
      </c>
      <c r="AY1592" s="19" t="s">
        <v>154</v>
      </c>
      <c r="BE1592" s="157">
        <f aca="true" t="shared" si="44" ref="BE1592:BE1619">IF(N1592="základní",J1592,0)</f>
        <v>0</v>
      </c>
      <c r="BF1592" s="157">
        <f aca="true" t="shared" si="45" ref="BF1592:BF1619">IF(N1592="snížená",J1592,0)</f>
        <v>0</v>
      </c>
      <c r="BG1592" s="157">
        <f aca="true" t="shared" si="46" ref="BG1592:BG1619">IF(N1592="zákl. přenesená",J1592,0)</f>
        <v>0</v>
      </c>
      <c r="BH1592" s="157">
        <f aca="true" t="shared" si="47" ref="BH1592:BH1619">IF(N1592="sníž. přenesená",J1592,0)</f>
        <v>0</v>
      </c>
      <c r="BI1592" s="157">
        <f aca="true" t="shared" si="48" ref="BI1592:BI1619">IF(N1592="nulová",J1592,0)</f>
        <v>0</v>
      </c>
      <c r="BJ1592" s="19" t="s">
        <v>15</v>
      </c>
      <c r="BK1592" s="157">
        <f aca="true" t="shared" si="49" ref="BK1592:BK1619">ROUND(I1592*H1592,2)</f>
        <v>0</v>
      </c>
      <c r="BL1592" s="19" t="s">
        <v>180</v>
      </c>
      <c r="BM1592" s="156" t="s">
        <v>2310</v>
      </c>
    </row>
    <row r="1593" spans="1:65" s="2" customFormat="1" ht="24.15" customHeight="1">
      <c r="A1593" s="34"/>
      <c r="B1593" s="144"/>
      <c r="C1593" s="145" t="s">
        <v>2311</v>
      </c>
      <c r="D1593" s="145" t="s">
        <v>157</v>
      </c>
      <c r="E1593" s="146" t="s">
        <v>2312</v>
      </c>
      <c r="F1593" s="147" t="s">
        <v>2313</v>
      </c>
      <c r="G1593" s="148" t="s">
        <v>652</v>
      </c>
      <c r="H1593" s="149">
        <v>1</v>
      </c>
      <c r="I1593" s="150"/>
      <c r="J1593" s="151">
        <f t="shared" si="40"/>
        <v>0</v>
      </c>
      <c r="K1593" s="147" t="s">
        <v>3</v>
      </c>
      <c r="L1593" s="35"/>
      <c r="M1593" s="152" t="s">
        <v>3</v>
      </c>
      <c r="N1593" s="153" t="s">
        <v>43</v>
      </c>
      <c r="O1593" s="55"/>
      <c r="P1593" s="154">
        <f t="shared" si="41"/>
        <v>0</v>
      </c>
      <c r="Q1593" s="154">
        <v>0</v>
      </c>
      <c r="R1593" s="154">
        <f t="shared" si="42"/>
        <v>0</v>
      </c>
      <c r="S1593" s="154">
        <v>0</v>
      </c>
      <c r="T1593" s="155">
        <f t="shared" si="43"/>
        <v>0</v>
      </c>
      <c r="U1593" s="34"/>
      <c r="V1593" s="34"/>
      <c r="W1593" s="34"/>
      <c r="X1593" s="34"/>
      <c r="Y1593" s="34"/>
      <c r="Z1593" s="34"/>
      <c r="AA1593" s="34"/>
      <c r="AB1593" s="34"/>
      <c r="AC1593" s="34"/>
      <c r="AD1593" s="34"/>
      <c r="AE1593" s="34"/>
      <c r="AR1593" s="156" t="s">
        <v>180</v>
      </c>
      <c r="AT1593" s="156" t="s">
        <v>157</v>
      </c>
      <c r="AU1593" s="156" t="s">
        <v>80</v>
      </c>
      <c r="AY1593" s="19" t="s">
        <v>154</v>
      </c>
      <c r="BE1593" s="157">
        <f t="shared" si="44"/>
        <v>0</v>
      </c>
      <c r="BF1593" s="157">
        <f t="shared" si="45"/>
        <v>0</v>
      </c>
      <c r="BG1593" s="157">
        <f t="shared" si="46"/>
        <v>0</v>
      </c>
      <c r="BH1593" s="157">
        <f t="shared" si="47"/>
        <v>0</v>
      </c>
      <c r="BI1593" s="157">
        <f t="shared" si="48"/>
        <v>0</v>
      </c>
      <c r="BJ1593" s="19" t="s">
        <v>15</v>
      </c>
      <c r="BK1593" s="157">
        <f t="shared" si="49"/>
        <v>0</v>
      </c>
      <c r="BL1593" s="19" t="s">
        <v>180</v>
      </c>
      <c r="BM1593" s="156" t="s">
        <v>2314</v>
      </c>
    </row>
    <row r="1594" spans="1:65" s="2" customFormat="1" ht="24.15" customHeight="1">
      <c r="A1594" s="34"/>
      <c r="B1594" s="144"/>
      <c r="C1594" s="145" t="s">
        <v>2315</v>
      </c>
      <c r="D1594" s="145" t="s">
        <v>157</v>
      </c>
      <c r="E1594" s="146" t="s">
        <v>2316</v>
      </c>
      <c r="F1594" s="147" t="s">
        <v>2317</v>
      </c>
      <c r="G1594" s="148" t="s">
        <v>652</v>
      </c>
      <c r="H1594" s="149">
        <v>1</v>
      </c>
      <c r="I1594" s="150"/>
      <c r="J1594" s="151">
        <f t="shared" si="40"/>
        <v>0</v>
      </c>
      <c r="K1594" s="147" t="s">
        <v>3</v>
      </c>
      <c r="L1594" s="35"/>
      <c r="M1594" s="152" t="s">
        <v>3</v>
      </c>
      <c r="N1594" s="153" t="s">
        <v>43</v>
      </c>
      <c r="O1594" s="55"/>
      <c r="P1594" s="154">
        <f t="shared" si="41"/>
        <v>0</v>
      </c>
      <c r="Q1594" s="154">
        <v>0</v>
      </c>
      <c r="R1594" s="154">
        <f t="shared" si="42"/>
        <v>0</v>
      </c>
      <c r="S1594" s="154">
        <v>0</v>
      </c>
      <c r="T1594" s="155">
        <f t="shared" si="43"/>
        <v>0</v>
      </c>
      <c r="U1594" s="34"/>
      <c r="V1594" s="34"/>
      <c r="W1594" s="34"/>
      <c r="X1594" s="34"/>
      <c r="Y1594" s="34"/>
      <c r="Z1594" s="34"/>
      <c r="AA1594" s="34"/>
      <c r="AB1594" s="34"/>
      <c r="AC1594" s="34"/>
      <c r="AD1594" s="34"/>
      <c r="AE1594" s="34"/>
      <c r="AR1594" s="156" t="s">
        <v>180</v>
      </c>
      <c r="AT1594" s="156" t="s">
        <v>157</v>
      </c>
      <c r="AU1594" s="156" t="s">
        <v>80</v>
      </c>
      <c r="AY1594" s="19" t="s">
        <v>154</v>
      </c>
      <c r="BE1594" s="157">
        <f t="shared" si="44"/>
        <v>0</v>
      </c>
      <c r="BF1594" s="157">
        <f t="shared" si="45"/>
        <v>0</v>
      </c>
      <c r="BG1594" s="157">
        <f t="shared" si="46"/>
        <v>0</v>
      </c>
      <c r="BH1594" s="157">
        <f t="shared" si="47"/>
        <v>0</v>
      </c>
      <c r="BI1594" s="157">
        <f t="shared" si="48"/>
        <v>0</v>
      </c>
      <c r="BJ1594" s="19" t="s">
        <v>15</v>
      </c>
      <c r="BK1594" s="157">
        <f t="shared" si="49"/>
        <v>0</v>
      </c>
      <c r="BL1594" s="19" t="s">
        <v>180</v>
      </c>
      <c r="BM1594" s="156" t="s">
        <v>2318</v>
      </c>
    </row>
    <row r="1595" spans="1:65" s="2" customFormat="1" ht="24.15" customHeight="1">
      <c r="A1595" s="34"/>
      <c r="B1595" s="144"/>
      <c r="C1595" s="145" t="s">
        <v>2319</v>
      </c>
      <c r="D1595" s="145" t="s">
        <v>157</v>
      </c>
      <c r="E1595" s="146" t="s">
        <v>2320</v>
      </c>
      <c r="F1595" s="147" t="s">
        <v>2321</v>
      </c>
      <c r="G1595" s="148" t="s">
        <v>652</v>
      </c>
      <c r="H1595" s="149">
        <v>1</v>
      </c>
      <c r="I1595" s="150"/>
      <c r="J1595" s="151">
        <f t="shared" si="40"/>
        <v>0</v>
      </c>
      <c r="K1595" s="147" t="s">
        <v>3</v>
      </c>
      <c r="L1595" s="35"/>
      <c r="M1595" s="152" t="s">
        <v>3</v>
      </c>
      <c r="N1595" s="153" t="s">
        <v>43</v>
      </c>
      <c r="O1595" s="55"/>
      <c r="P1595" s="154">
        <f t="shared" si="41"/>
        <v>0</v>
      </c>
      <c r="Q1595" s="154">
        <v>0</v>
      </c>
      <c r="R1595" s="154">
        <f t="shared" si="42"/>
        <v>0</v>
      </c>
      <c r="S1595" s="154">
        <v>0</v>
      </c>
      <c r="T1595" s="155">
        <f t="shared" si="43"/>
        <v>0</v>
      </c>
      <c r="U1595" s="34"/>
      <c r="V1595" s="34"/>
      <c r="W1595" s="34"/>
      <c r="X1595" s="34"/>
      <c r="Y1595" s="34"/>
      <c r="Z1595" s="34"/>
      <c r="AA1595" s="34"/>
      <c r="AB1595" s="34"/>
      <c r="AC1595" s="34"/>
      <c r="AD1595" s="34"/>
      <c r="AE1595" s="34"/>
      <c r="AR1595" s="156" t="s">
        <v>180</v>
      </c>
      <c r="AT1595" s="156" t="s">
        <v>157</v>
      </c>
      <c r="AU1595" s="156" t="s">
        <v>80</v>
      </c>
      <c r="AY1595" s="19" t="s">
        <v>154</v>
      </c>
      <c r="BE1595" s="157">
        <f t="shared" si="44"/>
        <v>0</v>
      </c>
      <c r="BF1595" s="157">
        <f t="shared" si="45"/>
        <v>0</v>
      </c>
      <c r="BG1595" s="157">
        <f t="shared" si="46"/>
        <v>0</v>
      </c>
      <c r="BH1595" s="157">
        <f t="shared" si="47"/>
        <v>0</v>
      </c>
      <c r="BI1595" s="157">
        <f t="shared" si="48"/>
        <v>0</v>
      </c>
      <c r="BJ1595" s="19" t="s">
        <v>15</v>
      </c>
      <c r="BK1595" s="157">
        <f t="shared" si="49"/>
        <v>0</v>
      </c>
      <c r="BL1595" s="19" t="s">
        <v>180</v>
      </c>
      <c r="BM1595" s="156" t="s">
        <v>2322</v>
      </c>
    </row>
    <row r="1596" spans="1:65" s="2" customFormat="1" ht="24.15" customHeight="1">
      <c r="A1596" s="34"/>
      <c r="B1596" s="144"/>
      <c r="C1596" s="145" t="s">
        <v>2323</v>
      </c>
      <c r="D1596" s="145" t="s">
        <v>157</v>
      </c>
      <c r="E1596" s="146" t="s">
        <v>2324</v>
      </c>
      <c r="F1596" s="147" t="s">
        <v>2325</v>
      </c>
      <c r="G1596" s="148" t="s">
        <v>652</v>
      </c>
      <c r="H1596" s="149">
        <v>1</v>
      </c>
      <c r="I1596" s="150"/>
      <c r="J1596" s="151">
        <f t="shared" si="40"/>
        <v>0</v>
      </c>
      <c r="K1596" s="147" t="s">
        <v>3</v>
      </c>
      <c r="L1596" s="35"/>
      <c r="M1596" s="152" t="s">
        <v>3</v>
      </c>
      <c r="N1596" s="153" t="s">
        <v>43</v>
      </c>
      <c r="O1596" s="55"/>
      <c r="P1596" s="154">
        <f t="shared" si="41"/>
        <v>0</v>
      </c>
      <c r="Q1596" s="154">
        <v>0</v>
      </c>
      <c r="R1596" s="154">
        <f t="shared" si="42"/>
        <v>0</v>
      </c>
      <c r="S1596" s="154">
        <v>0</v>
      </c>
      <c r="T1596" s="155">
        <f t="shared" si="43"/>
        <v>0</v>
      </c>
      <c r="U1596" s="34"/>
      <c r="V1596" s="34"/>
      <c r="W1596" s="34"/>
      <c r="X1596" s="34"/>
      <c r="Y1596" s="34"/>
      <c r="Z1596" s="34"/>
      <c r="AA1596" s="34"/>
      <c r="AB1596" s="34"/>
      <c r="AC1596" s="34"/>
      <c r="AD1596" s="34"/>
      <c r="AE1596" s="34"/>
      <c r="AR1596" s="156" t="s">
        <v>180</v>
      </c>
      <c r="AT1596" s="156" t="s">
        <v>157</v>
      </c>
      <c r="AU1596" s="156" t="s">
        <v>80</v>
      </c>
      <c r="AY1596" s="19" t="s">
        <v>154</v>
      </c>
      <c r="BE1596" s="157">
        <f t="shared" si="44"/>
        <v>0</v>
      </c>
      <c r="BF1596" s="157">
        <f t="shared" si="45"/>
        <v>0</v>
      </c>
      <c r="BG1596" s="157">
        <f t="shared" si="46"/>
        <v>0</v>
      </c>
      <c r="BH1596" s="157">
        <f t="shared" si="47"/>
        <v>0</v>
      </c>
      <c r="BI1596" s="157">
        <f t="shared" si="48"/>
        <v>0</v>
      </c>
      <c r="BJ1596" s="19" t="s">
        <v>15</v>
      </c>
      <c r="BK1596" s="157">
        <f t="shared" si="49"/>
        <v>0</v>
      </c>
      <c r="BL1596" s="19" t="s">
        <v>180</v>
      </c>
      <c r="BM1596" s="156" t="s">
        <v>2326</v>
      </c>
    </row>
    <row r="1597" spans="1:65" s="2" customFormat="1" ht="24.15" customHeight="1">
      <c r="A1597" s="34"/>
      <c r="B1597" s="144"/>
      <c r="C1597" s="145" t="s">
        <v>2327</v>
      </c>
      <c r="D1597" s="145" t="s">
        <v>157</v>
      </c>
      <c r="E1597" s="146" t="s">
        <v>2328</v>
      </c>
      <c r="F1597" s="147" t="s">
        <v>2329</v>
      </c>
      <c r="G1597" s="148" t="s">
        <v>652</v>
      </c>
      <c r="H1597" s="149">
        <v>1</v>
      </c>
      <c r="I1597" s="150"/>
      <c r="J1597" s="151">
        <f t="shared" si="40"/>
        <v>0</v>
      </c>
      <c r="K1597" s="147" t="s">
        <v>3</v>
      </c>
      <c r="L1597" s="35"/>
      <c r="M1597" s="152" t="s">
        <v>3</v>
      </c>
      <c r="N1597" s="153" t="s">
        <v>43</v>
      </c>
      <c r="O1597" s="55"/>
      <c r="P1597" s="154">
        <f t="shared" si="41"/>
        <v>0</v>
      </c>
      <c r="Q1597" s="154">
        <v>0</v>
      </c>
      <c r="R1597" s="154">
        <f t="shared" si="42"/>
        <v>0</v>
      </c>
      <c r="S1597" s="154">
        <v>0</v>
      </c>
      <c r="T1597" s="155">
        <f t="shared" si="43"/>
        <v>0</v>
      </c>
      <c r="U1597" s="34"/>
      <c r="V1597" s="34"/>
      <c r="W1597" s="34"/>
      <c r="X1597" s="34"/>
      <c r="Y1597" s="34"/>
      <c r="Z1597" s="34"/>
      <c r="AA1597" s="34"/>
      <c r="AB1597" s="34"/>
      <c r="AC1597" s="34"/>
      <c r="AD1597" s="34"/>
      <c r="AE1597" s="34"/>
      <c r="AR1597" s="156" t="s">
        <v>180</v>
      </c>
      <c r="AT1597" s="156" t="s">
        <v>157</v>
      </c>
      <c r="AU1597" s="156" t="s">
        <v>80</v>
      </c>
      <c r="AY1597" s="19" t="s">
        <v>154</v>
      </c>
      <c r="BE1597" s="157">
        <f t="shared" si="44"/>
        <v>0</v>
      </c>
      <c r="BF1597" s="157">
        <f t="shared" si="45"/>
        <v>0</v>
      </c>
      <c r="BG1597" s="157">
        <f t="shared" si="46"/>
        <v>0</v>
      </c>
      <c r="BH1597" s="157">
        <f t="shared" si="47"/>
        <v>0</v>
      </c>
      <c r="BI1597" s="157">
        <f t="shared" si="48"/>
        <v>0</v>
      </c>
      <c r="BJ1597" s="19" t="s">
        <v>15</v>
      </c>
      <c r="BK1597" s="157">
        <f t="shared" si="49"/>
        <v>0</v>
      </c>
      <c r="BL1597" s="19" t="s">
        <v>180</v>
      </c>
      <c r="BM1597" s="156" t="s">
        <v>2330</v>
      </c>
    </row>
    <row r="1598" spans="1:65" s="2" customFormat="1" ht="24.15" customHeight="1">
      <c r="A1598" s="34"/>
      <c r="B1598" s="144"/>
      <c r="C1598" s="145" t="s">
        <v>2331</v>
      </c>
      <c r="D1598" s="145" t="s">
        <v>157</v>
      </c>
      <c r="E1598" s="146" t="s">
        <v>2332</v>
      </c>
      <c r="F1598" s="147" t="s">
        <v>2333</v>
      </c>
      <c r="G1598" s="148" t="s">
        <v>652</v>
      </c>
      <c r="H1598" s="149">
        <v>1</v>
      </c>
      <c r="I1598" s="150"/>
      <c r="J1598" s="151">
        <f t="shared" si="40"/>
        <v>0</v>
      </c>
      <c r="K1598" s="147" t="s">
        <v>3</v>
      </c>
      <c r="L1598" s="35"/>
      <c r="M1598" s="152" t="s">
        <v>3</v>
      </c>
      <c r="N1598" s="153" t="s">
        <v>43</v>
      </c>
      <c r="O1598" s="55"/>
      <c r="P1598" s="154">
        <f t="shared" si="41"/>
        <v>0</v>
      </c>
      <c r="Q1598" s="154">
        <v>0</v>
      </c>
      <c r="R1598" s="154">
        <f t="shared" si="42"/>
        <v>0</v>
      </c>
      <c r="S1598" s="154">
        <v>0</v>
      </c>
      <c r="T1598" s="155">
        <f t="shared" si="43"/>
        <v>0</v>
      </c>
      <c r="U1598" s="34"/>
      <c r="V1598" s="34"/>
      <c r="W1598" s="34"/>
      <c r="X1598" s="34"/>
      <c r="Y1598" s="34"/>
      <c r="Z1598" s="34"/>
      <c r="AA1598" s="34"/>
      <c r="AB1598" s="34"/>
      <c r="AC1598" s="34"/>
      <c r="AD1598" s="34"/>
      <c r="AE1598" s="34"/>
      <c r="AR1598" s="156" t="s">
        <v>180</v>
      </c>
      <c r="AT1598" s="156" t="s">
        <v>157</v>
      </c>
      <c r="AU1598" s="156" t="s">
        <v>80</v>
      </c>
      <c r="AY1598" s="19" t="s">
        <v>154</v>
      </c>
      <c r="BE1598" s="157">
        <f t="shared" si="44"/>
        <v>0</v>
      </c>
      <c r="BF1598" s="157">
        <f t="shared" si="45"/>
        <v>0</v>
      </c>
      <c r="BG1598" s="157">
        <f t="shared" si="46"/>
        <v>0</v>
      </c>
      <c r="BH1598" s="157">
        <f t="shared" si="47"/>
        <v>0</v>
      </c>
      <c r="BI1598" s="157">
        <f t="shared" si="48"/>
        <v>0</v>
      </c>
      <c r="BJ1598" s="19" t="s">
        <v>15</v>
      </c>
      <c r="BK1598" s="157">
        <f t="shared" si="49"/>
        <v>0</v>
      </c>
      <c r="BL1598" s="19" t="s">
        <v>180</v>
      </c>
      <c r="BM1598" s="156" t="s">
        <v>2334</v>
      </c>
    </row>
    <row r="1599" spans="1:65" s="2" customFormat="1" ht="24.15" customHeight="1">
      <c r="A1599" s="34"/>
      <c r="B1599" s="144"/>
      <c r="C1599" s="145" t="s">
        <v>2335</v>
      </c>
      <c r="D1599" s="145" t="s">
        <v>157</v>
      </c>
      <c r="E1599" s="146" t="s">
        <v>2336</v>
      </c>
      <c r="F1599" s="147" t="s">
        <v>2337</v>
      </c>
      <c r="G1599" s="148" t="s">
        <v>652</v>
      </c>
      <c r="H1599" s="149">
        <v>1</v>
      </c>
      <c r="I1599" s="150"/>
      <c r="J1599" s="151">
        <f t="shared" si="40"/>
        <v>0</v>
      </c>
      <c r="K1599" s="147" t="s">
        <v>3</v>
      </c>
      <c r="L1599" s="35"/>
      <c r="M1599" s="152" t="s">
        <v>3</v>
      </c>
      <c r="N1599" s="153" t="s">
        <v>43</v>
      </c>
      <c r="O1599" s="55"/>
      <c r="P1599" s="154">
        <f t="shared" si="41"/>
        <v>0</v>
      </c>
      <c r="Q1599" s="154">
        <v>0</v>
      </c>
      <c r="R1599" s="154">
        <f t="shared" si="42"/>
        <v>0</v>
      </c>
      <c r="S1599" s="154">
        <v>0</v>
      </c>
      <c r="T1599" s="155">
        <f t="shared" si="43"/>
        <v>0</v>
      </c>
      <c r="U1599" s="34"/>
      <c r="V1599" s="34"/>
      <c r="W1599" s="34"/>
      <c r="X1599" s="34"/>
      <c r="Y1599" s="34"/>
      <c r="Z1599" s="34"/>
      <c r="AA1599" s="34"/>
      <c r="AB1599" s="34"/>
      <c r="AC1599" s="34"/>
      <c r="AD1599" s="34"/>
      <c r="AE1599" s="34"/>
      <c r="AR1599" s="156" t="s">
        <v>180</v>
      </c>
      <c r="AT1599" s="156" t="s">
        <v>157</v>
      </c>
      <c r="AU1599" s="156" t="s">
        <v>80</v>
      </c>
      <c r="AY1599" s="19" t="s">
        <v>154</v>
      </c>
      <c r="BE1599" s="157">
        <f t="shared" si="44"/>
        <v>0</v>
      </c>
      <c r="BF1599" s="157">
        <f t="shared" si="45"/>
        <v>0</v>
      </c>
      <c r="BG1599" s="157">
        <f t="shared" si="46"/>
        <v>0</v>
      </c>
      <c r="BH1599" s="157">
        <f t="shared" si="47"/>
        <v>0</v>
      </c>
      <c r="BI1599" s="157">
        <f t="shared" si="48"/>
        <v>0</v>
      </c>
      <c r="BJ1599" s="19" t="s">
        <v>15</v>
      </c>
      <c r="BK1599" s="157">
        <f t="shared" si="49"/>
        <v>0</v>
      </c>
      <c r="BL1599" s="19" t="s">
        <v>180</v>
      </c>
      <c r="BM1599" s="156" t="s">
        <v>2338</v>
      </c>
    </row>
    <row r="1600" spans="1:65" s="2" customFormat="1" ht="24.15" customHeight="1">
      <c r="A1600" s="34"/>
      <c r="B1600" s="144"/>
      <c r="C1600" s="145" t="s">
        <v>2339</v>
      </c>
      <c r="D1600" s="145" t="s">
        <v>157</v>
      </c>
      <c r="E1600" s="146" t="s">
        <v>2340</v>
      </c>
      <c r="F1600" s="147" t="s">
        <v>2341</v>
      </c>
      <c r="G1600" s="148" t="s">
        <v>652</v>
      </c>
      <c r="H1600" s="149">
        <v>1</v>
      </c>
      <c r="I1600" s="150"/>
      <c r="J1600" s="151">
        <f t="shared" si="40"/>
        <v>0</v>
      </c>
      <c r="K1600" s="147" t="s">
        <v>3</v>
      </c>
      <c r="L1600" s="35"/>
      <c r="M1600" s="152" t="s">
        <v>3</v>
      </c>
      <c r="N1600" s="153" t="s">
        <v>43</v>
      </c>
      <c r="O1600" s="55"/>
      <c r="P1600" s="154">
        <f t="shared" si="41"/>
        <v>0</v>
      </c>
      <c r="Q1600" s="154">
        <v>0</v>
      </c>
      <c r="R1600" s="154">
        <f t="shared" si="42"/>
        <v>0</v>
      </c>
      <c r="S1600" s="154">
        <v>0</v>
      </c>
      <c r="T1600" s="155">
        <f t="shared" si="43"/>
        <v>0</v>
      </c>
      <c r="U1600" s="34"/>
      <c r="V1600" s="34"/>
      <c r="W1600" s="34"/>
      <c r="X1600" s="34"/>
      <c r="Y1600" s="34"/>
      <c r="Z1600" s="34"/>
      <c r="AA1600" s="34"/>
      <c r="AB1600" s="34"/>
      <c r="AC1600" s="34"/>
      <c r="AD1600" s="34"/>
      <c r="AE1600" s="34"/>
      <c r="AR1600" s="156" t="s">
        <v>180</v>
      </c>
      <c r="AT1600" s="156" t="s">
        <v>157</v>
      </c>
      <c r="AU1600" s="156" t="s">
        <v>80</v>
      </c>
      <c r="AY1600" s="19" t="s">
        <v>154</v>
      </c>
      <c r="BE1600" s="157">
        <f t="shared" si="44"/>
        <v>0</v>
      </c>
      <c r="BF1600" s="157">
        <f t="shared" si="45"/>
        <v>0</v>
      </c>
      <c r="BG1600" s="157">
        <f t="shared" si="46"/>
        <v>0</v>
      </c>
      <c r="BH1600" s="157">
        <f t="shared" si="47"/>
        <v>0</v>
      </c>
      <c r="BI1600" s="157">
        <f t="shared" si="48"/>
        <v>0</v>
      </c>
      <c r="BJ1600" s="19" t="s">
        <v>15</v>
      </c>
      <c r="BK1600" s="157">
        <f t="shared" si="49"/>
        <v>0</v>
      </c>
      <c r="BL1600" s="19" t="s">
        <v>180</v>
      </c>
      <c r="BM1600" s="156" t="s">
        <v>2342</v>
      </c>
    </row>
    <row r="1601" spans="1:65" s="2" customFormat="1" ht="24.15" customHeight="1">
      <c r="A1601" s="34"/>
      <c r="B1601" s="144"/>
      <c r="C1601" s="145" t="s">
        <v>2343</v>
      </c>
      <c r="D1601" s="145" t="s">
        <v>157</v>
      </c>
      <c r="E1601" s="146" t="s">
        <v>2344</v>
      </c>
      <c r="F1601" s="147" t="s">
        <v>2345</v>
      </c>
      <c r="G1601" s="148" t="s">
        <v>652</v>
      </c>
      <c r="H1601" s="149">
        <v>1</v>
      </c>
      <c r="I1601" s="150"/>
      <c r="J1601" s="151">
        <f t="shared" si="40"/>
        <v>0</v>
      </c>
      <c r="K1601" s="147" t="s">
        <v>3</v>
      </c>
      <c r="L1601" s="35"/>
      <c r="M1601" s="152" t="s">
        <v>3</v>
      </c>
      <c r="N1601" s="153" t="s">
        <v>43</v>
      </c>
      <c r="O1601" s="55"/>
      <c r="P1601" s="154">
        <f t="shared" si="41"/>
        <v>0</v>
      </c>
      <c r="Q1601" s="154">
        <v>0</v>
      </c>
      <c r="R1601" s="154">
        <f t="shared" si="42"/>
        <v>0</v>
      </c>
      <c r="S1601" s="154">
        <v>0</v>
      </c>
      <c r="T1601" s="155">
        <f t="shared" si="43"/>
        <v>0</v>
      </c>
      <c r="U1601" s="34"/>
      <c r="V1601" s="34"/>
      <c r="W1601" s="34"/>
      <c r="X1601" s="34"/>
      <c r="Y1601" s="34"/>
      <c r="Z1601" s="34"/>
      <c r="AA1601" s="34"/>
      <c r="AB1601" s="34"/>
      <c r="AC1601" s="34"/>
      <c r="AD1601" s="34"/>
      <c r="AE1601" s="34"/>
      <c r="AR1601" s="156" t="s">
        <v>180</v>
      </c>
      <c r="AT1601" s="156" t="s">
        <v>157</v>
      </c>
      <c r="AU1601" s="156" t="s">
        <v>80</v>
      </c>
      <c r="AY1601" s="19" t="s">
        <v>154</v>
      </c>
      <c r="BE1601" s="157">
        <f t="shared" si="44"/>
        <v>0</v>
      </c>
      <c r="BF1601" s="157">
        <f t="shared" si="45"/>
        <v>0</v>
      </c>
      <c r="BG1601" s="157">
        <f t="shared" si="46"/>
        <v>0</v>
      </c>
      <c r="BH1601" s="157">
        <f t="shared" si="47"/>
        <v>0</v>
      </c>
      <c r="BI1601" s="157">
        <f t="shared" si="48"/>
        <v>0</v>
      </c>
      <c r="BJ1601" s="19" t="s">
        <v>15</v>
      </c>
      <c r="BK1601" s="157">
        <f t="shared" si="49"/>
        <v>0</v>
      </c>
      <c r="BL1601" s="19" t="s">
        <v>180</v>
      </c>
      <c r="BM1601" s="156" t="s">
        <v>2346</v>
      </c>
    </row>
    <row r="1602" spans="1:65" s="2" customFormat="1" ht="24.15" customHeight="1">
      <c r="A1602" s="34"/>
      <c r="B1602" s="144"/>
      <c r="C1602" s="145" t="s">
        <v>2347</v>
      </c>
      <c r="D1602" s="145" t="s">
        <v>157</v>
      </c>
      <c r="E1602" s="146" t="s">
        <v>2348</v>
      </c>
      <c r="F1602" s="147" t="s">
        <v>2349</v>
      </c>
      <c r="G1602" s="148" t="s">
        <v>652</v>
      </c>
      <c r="H1602" s="149">
        <v>1</v>
      </c>
      <c r="I1602" s="150"/>
      <c r="J1602" s="151">
        <f t="shared" si="40"/>
        <v>0</v>
      </c>
      <c r="K1602" s="147" t="s">
        <v>3</v>
      </c>
      <c r="L1602" s="35"/>
      <c r="M1602" s="152" t="s">
        <v>3</v>
      </c>
      <c r="N1602" s="153" t="s">
        <v>43</v>
      </c>
      <c r="O1602" s="55"/>
      <c r="P1602" s="154">
        <f t="shared" si="41"/>
        <v>0</v>
      </c>
      <c r="Q1602" s="154">
        <v>0</v>
      </c>
      <c r="R1602" s="154">
        <f t="shared" si="42"/>
        <v>0</v>
      </c>
      <c r="S1602" s="154">
        <v>0</v>
      </c>
      <c r="T1602" s="155">
        <f t="shared" si="43"/>
        <v>0</v>
      </c>
      <c r="U1602" s="34"/>
      <c r="V1602" s="34"/>
      <c r="W1602" s="34"/>
      <c r="X1602" s="34"/>
      <c r="Y1602" s="34"/>
      <c r="Z1602" s="34"/>
      <c r="AA1602" s="34"/>
      <c r="AB1602" s="34"/>
      <c r="AC1602" s="34"/>
      <c r="AD1602" s="34"/>
      <c r="AE1602" s="34"/>
      <c r="AR1602" s="156" t="s">
        <v>180</v>
      </c>
      <c r="AT1602" s="156" t="s">
        <v>157</v>
      </c>
      <c r="AU1602" s="156" t="s">
        <v>80</v>
      </c>
      <c r="AY1602" s="19" t="s">
        <v>154</v>
      </c>
      <c r="BE1602" s="157">
        <f t="shared" si="44"/>
        <v>0</v>
      </c>
      <c r="BF1602" s="157">
        <f t="shared" si="45"/>
        <v>0</v>
      </c>
      <c r="BG1602" s="157">
        <f t="shared" si="46"/>
        <v>0</v>
      </c>
      <c r="BH1602" s="157">
        <f t="shared" si="47"/>
        <v>0</v>
      </c>
      <c r="BI1602" s="157">
        <f t="shared" si="48"/>
        <v>0</v>
      </c>
      <c r="BJ1602" s="19" t="s">
        <v>15</v>
      </c>
      <c r="BK1602" s="157">
        <f t="shared" si="49"/>
        <v>0</v>
      </c>
      <c r="BL1602" s="19" t="s">
        <v>180</v>
      </c>
      <c r="BM1602" s="156" t="s">
        <v>2350</v>
      </c>
    </row>
    <row r="1603" spans="1:65" s="2" customFormat="1" ht="24.15" customHeight="1">
      <c r="A1603" s="34"/>
      <c r="B1603" s="144"/>
      <c r="C1603" s="145" t="s">
        <v>2351</v>
      </c>
      <c r="D1603" s="145" t="s">
        <v>157</v>
      </c>
      <c r="E1603" s="146" t="s">
        <v>2352</v>
      </c>
      <c r="F1603" s="147" t="s">
        <v>2353</v>
      </c>
      <c r="G1603" s="148" t="s">
        <v>652</v>
      </c>
      <c r="H1603" s="149">
        <v>1</v>
      </c>
      <c r="I1603" s="150"/>
      <c r="J1603" s="151">
        <f t="shared" si="40"/>
        <v>0</v>
      </c>
      <c r="K1603" s="147" t="s">
        <v>3</v>
      </c>
      <c r="L1603" s="35"/>
      <c r="M1603" s="152" t="s">
        <v>3</v>
      </c>
      <c r="N1603" s="153" t="s">
        <v>43</v>
      </c>
      <c r="O1603" s="55"/>
      <c r="P1603" s="154">
        <f t="shared" si="41"/>
        <v>0</v>
      </c>
      <c r="Q1603" s="154">
        <v>0</v>
      </c>
      <c r="R1603" s="154">
        <f t="shared" si="42"/>
        <v>0</v>
      </c>
      <c r="S1603" s="154">
        <v>0</v>
      </c>
      <c r="T1603" s="155">
        <f t="shared" si="43"/>
        <v>0</v>
      </c>
      <c r="U1603" s="34"/>
      <c r="V1603" s="34"/>
      <c r="W1603" s="34"/>
      <c r="X1603" s="34"/>
      <c r="Y1603" s="34"/>
      <c r="Z1603" s="34"/>
      <c r="AA1603" s="34"/>
      <c r="AB1603" s="34"/>
      <c r="AC1603" s="34"/>
      <c r="AD1603" s="34"/>
      <c r="AE1603" s="34"/>
      <c r="AR1603" s="156" t="s">
        <v>180</v>
      </c>
      <c r="AT1603" s="156" t="s">
        <v>157</v>
      </c>
      <c r="AU1603" s="156" t="s">
        <v>80</v>
      </c>
      <c r="AY1603" s="19" t="s">
        <v>154</v>
      </c>
      <c r="BE1603" s="157">
        <f t="shared" si="44"/>
        <v>0</v>
      </c>
      <c r="BF1603" s="157">
        <f t="shared" si="45"/>
        <v>0</v>
      </c>
      <c r="BG1603" s="157">
        <f t="shared" si="46"/>
        <v>0</v>
      </c>
      <c r="BH1603" s="157">
        <f t="shared" si="47"/>
        <v>0</v>
      </c>
      <c r="BI1603" s="157">
        <f t="shared" si="48"/>
        <v>0</v>
      </c>
      <c r="BJ1603" s="19" t="s">
        <v>15</v>
      </c>
      <c r="BK1603" s="157">
        <f t="shared" si="49"/>
        <v>0</v>
      </c>
      <c r="BL1603" s="19" t="s">
        <v>180</v>
      </c>
      <c r="BM1603" s="156" t="s">
        <v>2354</v>
      </c>
    </row>
    <row r="1604" spans="1:65" s="2" customFormat="1" ht="24.15" customHeight="1">
      <c r="A1604" s="34"/>
      <c r="B1604" s="144"/>
      <c r="C1604" s="145" t="s">
        <v>2355</v>
      </c>
      <c r="D1604" s="145" t="s">
        <v>157</v>
      </c>
      <c r="E1604" s="146" t="s">
        <v>2356</v>
      </c>
      <c r="F1604" s="147" t="s">
        <v>2357</v>
      </c>
      <c r="G1604" s="148" t="s">
        <v>652</v>
      </c>
      <c r="H1604" s="149">
        <v>1</v>
      </c>
      <c r="I1604" s="150"/>
      <c r="J1604" s="151">
        <f t="shared" si="40"/>
        <v>0</v>
      </c>
      <c r="K1604" s="147" t="s">
        <v>3</v>
      </c>
      <c r="L1604" s="35"/>
      <c r="M1604" s="152" t="s">
        <v>3</v>
      </c>
      <c r="N1604" s="153" t="s">
        <v>43</v>
      </c>
      <c r="O1604" s="55"/>
      <c r="P1604" s="154">
        <f t="shared" si="41"/>
        <v>0</v>
      </c>
      <c r="Q1604" s="154">
        <v>0</v>
      </c>
      <c r="R1604" s="154">
        <f t="shared" si="42"/>
        <v>0</v>
      </c>
      <c r="S1604" s="154">
        <v>0</v>
      </c>
      <c r="T1604" s="155">
        <f t="shared" si="43"/>
        <v>0</v>
      </c>
      <c r="U1604" s="34"/>
      <c r="V1604" s="34"/>
      <c r="W1604" s="34"/>
      <c r="X1604" s="34"/>
      <c r="Y1604" s="34"/>
      <c r="Z1604" s="34"/>
      <c r="AA1604" s="34"/>
      <c r="AB1604" s="34"/>
      <c r="AC1604" s="34"/>
      <c r="AD1604" s="34"/>
      <c r="AE1604" s="34"/>
      <c r="AR1604" s="156" t="s">
        <v>180</v>
      </c>
      <c r="AT1604" s="156" t="s">
        <v>157</v>
      </c>
      <c r="AU1604" s="156" t="s">
        <v>80</v>
      </c>
      <c r="AY1604" s="19" t="s">
        <v>154</v>
      </c>
      <c r="BE1604" s="157">
        <f t="shared" si="44"/>
        <v>0</v>
      </c>
      <c r="BF1604" s="157">
        <f t="shared" si="45"/>
        <v>0</v>
      </c>
      <c r="BG1604" s="157">
        <f t="shared" si="46"/>
        <v>0</v>
      </c>
      <c r="BH1604" s="157">
        <f t="shared" si="47"/>
        <v>0</v>
      </c>
      <c r="BI1604" s="157">
        <f t="shared" si="48"/>
        <v>0</v>
      </c>
      <c r="BJ1604" s="19" t="s">
        <v>15</v>
      </c>
      <c r="BK1604" s="157">
        <f t="shared" si="49"/>
        <v>0</v>
      </c>
      <c r="BL1604" s="19" t="s">
        <v>180</v>
      </c>
      <c r="BM1604" s="156" t="s">
        <v>2358</v>
      </c>
    </row>
    <row r="1605" spans="1:65" s="2" customFormat="1" ht="24.15" customHeight="1">
      <c r="A1605" s="34"/>
      <c r="B1605" s="144"/>
      <c r="C1605" s="145" t="s">
        <v>2359</v>
      </c>
      <c r="D1605" s="145" t="s">
        <v>157</v>
      </c>
      <c r="E1605" s="146" t="s">
        <v>2360</v>
      </c>
      <c r="F1605" s="147" t="s">
        <v>2361</v>
      </c>
      <c r="G1605" s="148" t="s">
        <v>652</v>
      </c>
      <c r="H1605" s="149">
        <v>1</v>
      </c>
      <c r="I1605" s="150"/>
      <c r="J1605" s="151">
        <f t="shared" si="40"/>
        <v>0</v>
      </c>
      <c r="K1605" s="147" t="s">
        <v>3</v>
      </c>
      <c r="L1605" s="35"/>
      <c r="M1605" s="152" t="s">
        <v>3</v>
      </c>
      <c r="N1605" s="153" t="s">
        <v>43</v>
      </c>
      <c r="O1605" s="55"/>
      <c r="P1605" s="154">
        <f t="shared" si="41"/>
        <v>0</v>
      </c>
      <c r="Q1605" s="154">
        <v>0</v>
      </c>
      <c r="R1605" s="154">
        <f t="shared" si="42"/>
        <v>0</v>
      </c>
      <c r="S1605" s="154">
        <v>0</v>
      </c>
      <c r="T1605" s="155">
        <f t="shared" si="43"/>
        <v>0</v>
      </c>
      <c r="U1605" s="34"/>
      <c r="V1605" s="34"/>
      <c r="W1605" s="34"/>
      <c r="X1605" s="34"/>
      <c r="Y1605" s="34"/>
      <c r="Z1605" s="34"/>
      <c r="AA1605" s="34"/>
      <c r="AB1605" s="34"/>
      <c r="AC1605" s="34"/>
      <c r="AD1605" s="34"/>
      <c r="AE1605" s="34"/>
      <c r="AR1605" s="156" t="s">
        <v>180</v>
      </c>
      <c r="AT1605" s="156" t="s">
        <v>157</v>
      </c>
      <c r="AU1605" s="156" t="s">
        <v>80</v>
      </c>
      <c r="AY1605" s="19" t="s">
        <v>154</v>
      </c>
      <c r="BE1605" s="157">
        <f t="shared" si="44"/>
        <v>0</v>
      </c>
      <c r="BF1605" s="157">
        <f t="shared" si="45"/>
        <v>0</v>
      </c>
      <c r="BG1605" s="157">
        <f t="shared" si="46"/>
        <v>0</v>
      </c>
      <c r="BH1605" s="157">
        <f t="shared" si="47"/>
        <v>0</v>
      </c>
      <c r="BI1605" s="157">
        <f t="shared" si="48"/>
        <v>0</v>
      </c>
      <c r="BJ1605" s="19" t="s">
        <v>15</v>
      </c>
      <c r="BK1605" s="157">
        <f t="shared" si="49"/>
        <v>0</v>
      </c>
      <c r="BL1605" s="19" t="s">
        <v>180</v>
      </c>
      <c r="BM1605" s="156" t="s">
        <v>2362</v>
      </c>
    </row>
    <row r="1606" spans="1:65" s="2" customFormat="1" ht="24.15" customHeight="1">
      <c r="A1606" s="34"/>
      <c r="B1606" s="144"/>
      <c r="C1606" s="145" t="s">
        <v>2363</v>
      </c>
      <c r="D1606" s="145" t="s">
        <v>157</v>
      </c>
      <c r="E1606" s="146" t="s">
        <v>2364</v>
      </c>
      <c r="F1606" s="147" t="s">
        <v>2365</v>
      </c>
      <c r="G1606" s="148" t="s">
        <v>652</v>
      </c>
      <c r="H1606" s="149">
        <v>1</v>
      </c>
      <c r="I1606" s="150"/>
      <c r="J1606" s="151">
        <f t="shared" si="40"/>
        <v>0</v>
      </c>
      <c r="K1606" s="147" t="s">
        <v>3</v>
      </c>
      <c r="L1606" s="35"/>
      <c r="M1606" s="152" t="s">
        <v>3</v>
      </c>
      <c r="N1606" s="153" t="s">
        <v>43</v>
      </c>
      <c r="O1606" s="55"/>
      <c r="P1606" s="154">
        <f t="shared" si="41"/>
        <v>0</v>
      </c>
      <c r="Q1606" s="154">
        <v>0</v>
      </c>
      <c r="R1606" s="154">
        <f t="shared" si="42"/>
        <v>0</v>
      </c>
      <c r="S1606" s="154">
        <v>0</v>
      </c>
      <c r="T1606" s="155">
        <f t="shared" si="43"/>
        <v>0</v>
      </c>
      <c r="U1606" s="34"/>
      <c r="V1606" s="34"/>
      <c r="W1606" s="34"/>
      <c r="X1606" s="34"/>
      <c r="Y1606" s="34"/>
      <c r="Z1606" s="34"/>
      <c r="AA1606" s="34"/>
      <c r="AB1606" s="34"/>
      <c r="AC1606" s="34"/>
      <c r="AD1606" s="34"/>
      <c r="AE1606" s="34"/>
      <c r="AR1606" s="156" t="s">
        <v>180</v>
      </c>
      <c r="AT1606" s="156" t="s">
        <v>157</v>
      </c>
      <c r="AU1606" s="156" t="s">
        <v>80</v>
      </c>
      <c r="AY1606" s="19" t="s">
        <v>154</v>
      </c>
      <c r="BE1606" s="157">
        <f t="shared" si="44"/>
        <v>0</v>
      </c>
      <c r="BF1606" s="157">
        <f t="shared" si="45"/>
        <v>0</v>
      </c>
      <c r="BG1606" s="157">
        <f t="shared" si="46"/>
        <v>0</v>
      </c>
      <c r="BH1606" s="157">
        <f t="shared" si="47"/>
        <v>0</v>
      </c>
      <c r="BI1606" s="157">
        <f t="shared" si="48"/>
        <v>0</v>
      </c>
      <c r="BJ1606" s="19" t="s">
        <v>15</v>
      </c>
      <c r="BK1606" s="157">
        <f t="shared" si="49"/>
        <v>0</v>
      </c>
      <c r="BL1606" s="19" t="s">
        <v>180</v>
      </c>
      <c r="BM1606" s="156" t="s">
        <v>2366</v>
      </c>
    </row>
    <row r="1607" spans="1:65" s="2" customFormat="1" ht="66.75" customHeight="1">
      <c r="A1607" s="34"/>
      <c r="B1607" s="144"/>
      <c r="C1607" s="145" t="s">
        <v>2367</v>
      </c>
      <c r="D1607" s="145" t="s">
        <v>157</v>
      </c>
      <c r="E1607" s="146" t="s">
        <v>2368</v>
      </c>
      <c r="F1607" s="355" t="s">
        <v>2369</v>
      </c>
      <c r="G1607" s="148" t="s">
        <v>192</v>
      </c>
      <c r="H1607" s="149">
        <v>1</v>
      </c>
      <c r="I1607" s="150"/>
      <c r="J1607" s="151">
        <f t="shared" si="40"/>
        <v>0</v>
      </c>
      <c r="K1607" s="147" t="s">
        <v>3</v>
      </c>
      <c r="L1607" s="35"/>
      <c r="M1607" s="152" t="s">
        <v>3</v>
      </c>
      <c r="N1607" s="153" t="s">
        <v>43</v>
      </c>
      <c r="O1607" s="55"/>
      <c r="P1607" s="154">
        <f t="shared" si="41"/>
        <v>0</v>
      </c>
      <c r="Q1607" s="154">
        <v>0</v>
      </c>
      <c r="R1607" s="154">
        <f t="shared" si="42"/>
        <v>0</v>
      </c>
      <c r="S1607" s="154">
        <v>0</v>
      </c>
      <c r="T1607" s="155">
        <f t="shared" si="43"/>
        <v>0</v>
      </c>
      <c r="U1607" s="34"/>
      <c r="V1607" s="34"/>
      <c r="W1607" s="34"/>
      <c r="X1607" s="34"/>
      <c r="Y1607" s="34"/>
      <c r="Z1607" s="34"/>
      <c r="AA1607" s="34"/>
      <c r="AB1607" s="34"/>
      <c r="AC1607" s="34"/>
      <c r="AD1607" s="34"/>
      <c r="AE1607" s="34"/>
      <c r="AR1607" s="156" t="s">
        <v>180</v>
      </c>
      <c r="AT1607" s="156" t="s">
        <v>157</v>
      </c>
      <c r="AU1607" s="156" t="s">
        <v>80</v>
      </c>
      <c r="AY1607" s="19" t="s">
        <v>154</v>
      </c>
      <c r="BE1607" s="157">
        <f t="shared" si="44"/>
        <v>0</v>
      </c>
      <c r="BF1607" s="157">
        <f t="shared" si="45"/>
        <v>0</v>
      </c>
      <c r="BG1607" s="157">
        <f t="shared" si="46"/>
        <v>0</v>
      </c>
      <c r="BH1607" s="157">
        <f t="shared" si="47"/>
        <v>0</v>
      </c>
      <c r="BI1607" s="157">
        <f t="shared" si="48"/>
        <v>0</v>
      </c>
      <c r="BJ1607" s="19" t="s">
        <v>15</v>
      </c>
      <c r="BK1607" s="157">
        <f t="shared" si="49"/>
        <v>0</v>
      </c>
      <c r="BL1607" s="19" t="s">
        <v>180</v>
      </c>
      <c r="BM1607" s="156" t="s">
        <v>2370</v>
      </c>
    </row>
    <row r="1608" spans="1:65" s="2" customFormat="1" ht="78" customHeight="1">
      <c r="A1608" s="34"/>
      <c r="B1608" s="144"/>
      <c r="C1608" s="145" t="s">
        <v>2371</v>
      </c>
      <c r="D1608" s="145" t="s">
        <v>157</v>
      </c>
      <c r="E1608" s="146" t="s">
        <v>2372</v>
      </c>
      <c r="F1608" s="147" t="s">
        <v>2373</v>
      </c>
      <c r="G1608" s="148" t="s">
        <v>652</v>
      </c>
      <c r="H1608" s="149">
        <v>1</v>
      </c>
      <c r="I1608" s="150"/>
      <c r="J1608" s="151">
        <f t="shared" si="40"/>
        <v>0</v>
      </c>
      <c r="K1608" s="147" t="s">
        <v>3</v>
      </c>
      <c r="L1608" s="35"/>
      <c r="M1608" s="152" t="s">
        <v>3</v>
      </c>
      <c r="N1608" s="153" t="s">
        <v>43</v>
      </c>
      <c r="O1608" s="55"/>
      <c r="P1608" s="154">
        <f t="shared" si="41"/>
        <v>0</v>
      </c>
      <c r="Q1608" s="154">
        <v>0</v>
      </c>
      <c r="R1608" s="154">
        <f t="shared" si="42"/>
        <v>0</v>
      </c>
      <c r="S1608" s="154">
        <v>0</v>
      </c>
      <c r="T1608" s="155">
        <f t="shared" si="43"/>
        <v>0</v>
      </c>
      <c r="U1608" s="34"/>
      <c r="V1608" s="34"/>
      <c r="W1608" s="34"/>
      <c r="X1608" s="34"/>
      <c r="Y1608" s="34"/>
      <c r="Z1608" s="34"/>
      <c r="AA1608" s="34"/>
      <c r="AB1608" s="34"/>
      <c r="AC1608" s="34"/>
      <c r="AD1608" s="34"/>
      <c r="AE1608" s="34"/>
      <c r="AR1608" s="156" t="s">
        <v>180</v>
      </c>
      <c r="AT1608" s="156" t="s">
        <v>157</v>
      </c>
      <c r="AU1608" s="156" t="s">
        <v>80</v>
      </c>
      <c r="AY1608" s="19" t="s">
        <v>154</v>
      </c>
      <c r="BE1608" s="157">
        <f t="shared" si="44"/>
        <v>0</v>
      </c>
      <c r="BF1608" s="157">
        <f t="shared" si="45"/>
        <v>0</v>
      </c>
      <c r="BG1608" s="157">
        <f t="shared" si="46"/>
        <v>0</v>
      </c>
      <c r="BH1608" s="157">
        <f t="shared" si="47"/>
        <v>0</v>
      </c>
      <c r="BI1608" s="157">
        <f t="shared" si="48"/>
        <v>0</v>
      </c>
      <c r="BJ1608" s="19" t="s">
        <v>15</v>
      </c>
      <c r="BK1608" s="157">
        <f t="shared" si="49"/>
        <v>0</v>
      </c>
      <c r="BL1608" s="19" t="s">
        <v>180</v>
      </c>
      <c r="BM1608" s="156" t="s">
        <v>2374</v>
      </c>
    </row>
    <row r="1609" spans="1:65" s="2" customFormat="1" ht="90" customHeight="1">
      <c r="A1609" s="34"/>
      <c r="B1609" s="144"/>
      <c r="C1609" s="145" t="s">
        <v>2375</v>
      </c>
      <c r="D1609" s="145" t="s">
        <v>157</v>
      </c>
      <c r="E1609" s="146" t="s">
        <v>2376</v>
      </c>
      <c r="F1609" s="147" t="s">
        <v>2377</v>
      </c>
      <c r="G1609" s="148" t="s">
        <v>652</v>
      </c>
      <c r="H1609" s="149">
        <v>1</v>
      </c>
      <c r="I1609" s="150"/>
      <c r="J1609" s="151">
        <f t="shared" si="40"/>
        <v>0</v>
      </c>
      <c r="K1609" s="147" t="s">
        <v>3</v>
      </c>
      <c r="L1609" s="35"/>
      <c r="M1609" s="152" t="s">
        <v>3</v>
      </c>
      <c r="N1609" s="153" t="s">
        <v>43</v>
      </c>
      <c r="O1609" s="55"/>
      <c r="P1609" s="154">
        <f t="shared" si="41"/>
        <v>0</v>
      </c>
      <c r="Q1609" s="154">
        <v>0</v>
      </c>
      <c r="R1609" s="154">
        <f t="shared" si="42"/>
        <v>0</v>
      </c>
      <c r="S1609" s="154">
        <v>0</v>
      </c>
      <c r="T1609" s="155">
        <f t="shared" si="43"/>
        <v>0</v>
      </c>
      <c r="U1609" s="34"/>
      <c r="V1609" s="34"/>
      <c r="W1609" s="34"/>
      <c r="X1609" s="34"/>
      <c r="Y1609" s="34"/>
      <c r="Z1609" s="34"/>
      <c r="AA1609" s="34"/>
      <c r="AB1609" s="34"/>
      <c r="AC1609" s="34"/>
      <c r="AD1609" s="34"/>
      <c r="AE1609" s="34"/>
      <c r="AR1609" s="156" t="s">
        <v>180</v>
      </c>
      <c r="AT1609" s="156" t="s">
        <v>157</v>
      </c>
      <c r="AU1609" s="156" t="s">
        <v>80</v>
      </c>
      <c r="AY1609" s="19" t="s">
        <v>154</v>
      </c>
      <c r="BE1609" s="157">
        <f t="shared" si="44"/>
        <v>0</v>
      </c>
      <c r="BF1609" s="157">
        <f t="shared" si="45"/>
        <v>0</v>
      </c>
      <c r="BG1609" s="157">
        <f t="shared" si="46"/>
        <v>0</v>
      </c>
      <c r="BH1609" s="157">
        <f t="shared" si="47"/>
        <v>0</v>
      </c>
      <c r="BI1609" s="157">
        <f t="shared" si="48"/>
        <v>0</v>
      </c>
      <c r="BJ1609" s="19" t="s">
        <v>15</v>
      </c>
      <c r="BK1609" s="157">
        <f t="shared" si="49"/>
        <v>0</v>
      </c>
      <c r="BL1609" s="19" t="s">
        <v>180</v>
      </c>
      <c r="BM1609" s="156" t="s">
        <v>2378</v>
      </c>
    </row>
    <row r="1610" spans="1:65" s="2" customFormat="1" ht="78" customHeight="1">
      <c r="A1610" s="34"/>
      <c r="B1610" s="144"/>
      <c r="C1610" s="145" t="s">
        <v>2379</v>
      </c>
      <c r="D1610" s="145" t="s">
        <v>157</v>
      </c>
      <c r="E1610" s="146" t="s">
        <v>2380</v>
      </c>
      <c r="F1610" s="147" t="s">
        <v>2381</v>
      </c>
      <c r="G1610" s="148" t="s">
        <v>652</v>
      </c>
      <c r="H1610" s="149">
        <v>1</v>
      </c>
      <c r="I1610" s="150"/>
      <c r="J1610" s="151">
        <f t="shared" si="40"/>
        <v>0</v>
      </c>
      <c r="K1610" s="147" t="s">
        <v>3</v>
      </c>
      <c r="L1610" s="35"/>
      <c r="M1610" s="152" t="s">
        <v>3</v>
      </c>
      <c r="N1610" s="153" t="s">
        <v>43</v>
      </c>
      <c r="O1610" s="55"/>
      <c r="P1610" s="154">
        <f t="shared" si="41"/>
        <v>0</v>
      </c>
      <c r="Q1610" s="154">
        <v>0</v>
      </c>
      <c r="R1610" s="154">
        <f t="shared" si="42"/>
        <v>0</v>
      </c>
      <c r="S1610" s="154">
        <v>0</v>
      </c>
      <c r="T1610" s="155">
        <f t="shared" si="43"/>
        <v>0</v>
      </c>
      <c r="U1610" s="34"/>
      <c r="V1610" s="34"/>
      <c r="W1610" s="34"/>
      <c r="X1610" s="34"/>
      <c r="Y1610" s="34"/>
      <c r="Z1610" s="34"/>
      <c r="AA1610" s="34"/>
      <c r="AB1610" s="34"/>
      <c r="AC1610" s="34"/>
      <c r="AD1610" s="34"/>
      <c r="AE1610" s="34"/>
      <c r="AR1610" s="156" t="s">
        <v>180</v>
      </c>
      <c r="AT1610" s="156" t="s">
        <v>157</v>
      </c>
      <c r="AU1610" s="156" t="s">
        <v>80</v>
      </c>
      <c r="AY1610" s="19" t="s">
        <v>154</v>
      </c>
      <c r="BE1610" s="157">
        <f t="shared" si="44"/>
        <v>0</v>
      </c>
      <c r="BF1610" s="157">
        <f t="shared" si="45"/>
        <v>0</v>
      </c>
      <c r="BG1610" s="157">
        <f t="shared" si="46"/>
        <v>0</v>
      </c>
      <c r="BH1610" s="157">
        <f t="shared" si="47"/>
        <v>0</v>
      </c>
      <c r="BI1610" s="157">
        <f t="shared" si="48"/>
        <v>0</v>
      </c>
      <c r="BJ1610" s="19" t="s">
        <v>15</v>
      </c>
      <c r="BK1610" s="157">
        <f t="shared" si="49"/>
        <v>0</v>
      </c>
      <c r="BL1610" s="19" t="s">
        <v>180</v>
      </c>
      <c r="BM1610" s="156" t="s">
        <v>2382</v>
      </c>
    </row>
    <row r="1611" spans="1:65" s="2" customFormat="1" ht="90" customHeight="1">
      <c r="A1611" s="34"/>
      <c r="B1611" s="144"/>
      <c r="C1611" s="145" t="s">
        <v>2383</v>
      </c>
      <c r="D1611" s="145" t="s">
        <v>157</v>
      </c>
      <c r="E1611" s="146" t="s">
        <v>2384</v>
      </c>
      <c r="F1611" s="147" t="s">
        <v>2385</v>
      </c>
      <c r="G1611" s="148" t="s">
        <v>652</v>
      </c>
      <c r="H1611" s="149">
        <v>5</v>
      </c>
      <c r="I1611" s="150"/>
      <c r="J1611" s="151">
        <f t="shared" si="40"/>
        <v>0</v>
      </c>
      <c r="K1611" s="147" t="s">
        <v>3</v>
      </c>
      <c r="L1611" s="35"/>
      <c r="M1611" s="152" t="s">
        <v>3</v>
      </c>
      <c r="N1611" s="153" t="s">
        <v>43</v>
      </c>
      <c r="O1611" s="55"/>
      <c r="P1611" s="154">
        <f t="shared" si="41"/>
        <v>0</v>
      </c>
      <c r="Q1611" s="154">
        <v>0</v>
      </c>
      <c r="R1611" s="154">
        <f t="shared" si="42"/>
        <v>0</v>
      </c>
      <c r="S1611" s="154">
        <v>0</v>
      </c>
      <c r="T1611" s="155">
        <f t="shared" si="43"/>
        <v>0</v>
      </c>
      <c r="U1611" s="34"/>
      <c r="V1611" s="34"/>
      <c r="W1611" s="34"/>
      <c r="X1611" s="34"/>
      <c r="Y1611" s="34"/>
      <c r="Z1611" s="34"/>
      <c r="AA1611" s="34"/>
      <c r="AB1611" s="34"/>
      <c r="AC1611" s="34"/>
      <c r="AD1611" s="34"/>
      <c r="AE1611" s="34"/>
      <c r="AR1611" s="156" t="s">
        <v>180</v>
      </c>
      <c r="AT1611" s="156" t="s">
        <v>157</v>
      </c>
      <c r="AU1611" s="156" t="s">
        <v>80</v>
      </c>
      <c r="AY1611" s="19" t="s">
        <v>154</v>
      </c>
      <c r="BE1611" s="157">
        <f t="shared" si="44"/>
        <v>0</v>
      </c>
      <c r="BF1611" s="157">
        <f t="shared" si="45"/>
        <v>0</v>
      </c>
      <c r="BG1611" s="157">
        <f t="shared" si="46"/>
        <v>0</v>
      </c>
      <c r="BH1611" s="157">
        <f t="shared" si="47"/>
        <v>0</v>
      </c>
      <c r="BI1611" s="157">
        <f t="shared" si="48"/>
        <v>0</v>
      </c>
      <c r="BJ1611" s="19" t="s">
        <v>15</v>
      </c>
      <c r="BK1611" s="157">
        <f t="shared" si="49"/>
        <v>0</v>
      </c>
      <c r="BL1611" s="19" t="s">
        <v>180</v>
      </c>
      <c r="BM1611" s="156" t="s">
        <v>2386</v>
      </c>
    </row>
    <row r="1612" spans="1:65" s="2" customFormat="1" ht="90" customHeight="1">
      <c r="A1612" s="34"/>
      <c r="B1612" s="144"/>
      <c r="C1612" s="145" t="s">
        <v>2387</v>
      </c>
      <c r="D1612" s="145" t="s">
        <v>157</v>
      </c>
      <c r="E1612" s="146" t="s">
        <v>2388</v>
      </c>
      <c r="F1612" s="147" t="s">
        <v>2389</v>
      </c>
      <c r="G1612" s="148" t="s">
        <v>652</v>
      </c>
      <c r="H1612" s="149">
        <v>3</v>
      </c>
      <c r="I1612" s="150"/>
      <c r="J1612" s="151">
        <f t="shared" si="40"/>
        <v>0</v>
      </c>
      <c r="K1612" s="147" t="s">
        <v>3</v>
      </c>
      <c r="L1612" s="35"/>
      <c r="M1612" s="152" t="s">
        <v>3</v>
      </c>
      <c r="N1612" s="153" t="s">
        <v>43</v>
      </c>
      <c r="O1612" s="55"/>
      <c r="P1612" s="154">
        <f t="shared" si="41"/>
        <v>0</v>
      </c>
      <c r="Q1612" s="154">
        <v>0</v>
      </c>
      <c r="R1612" s="154">
        <f t="shared" si="42"/>
        <v>0</v>
      </c>
      <c r="S1612" s="154">
        <v>0</v>
      </c>
      <c r="T1612" s="155">
        <f t="shared" si="43"/>
        <v>0</v>
      </c>
      <c r="U1612" s="34"/>
      <c r="V1612" s="34"/>
      <c r="W1612" s="34"/>
      <c r="X1612" s="34"/>
      <c r="Y1612" s="34"/>
      <c r="Z1612" s="34"/>
      <c r="AA1612" s="34"/>
      <c r="AB1612" s="34"/>
      <c r="AC1612" s="34"/>
      <c r="AD1612" s="34"/>
      <c r="AE1612" s="34"/>
      <c r="AR1612" s="156" t="s">
        <v>180</v>
      </c>
      <c r="AT1612" s="156" t="s">
        <v>157</v>
      </c>
      <c r="AU1612" s="156" t="s">
        <v>80</v>
      </c>
      <c r="AY1612" s="19" t="s">
        <v>154</v>
      </c>
      <c r="BE1612" s="157">
        <f t="shared" si="44"/>
        <v>0</v>
      </c>
      <c r="BF1612" s="157">
        <f t="shared" si="45"/>
        <v>0</v>
      </c>
      <c r="BG1612" s="157">
        <f t="shared" si="46"/>
        <v>0</v>
      </c>
      <c r="BH1612" s="157">
        <f t="shared" si="47"/>
        <v>0</v>
      </c>
      <c r="BI1612" s="157">
        <f t="shared" si="48"/>
        <v>0</v>
      </c>
      <c r="BJ1612" s="19" t="s">
        <v>15</v>
      </c>
      <c r="BK1612" s="157">
        <f t="shared" si="49"/>
        <v>0</v>
      </c>
      <c r="BL1612" s="19" t="s">
        <v>180</v>
      </c>
      <c r="BM1612" s="156" t="s">
        <v>2390</v>
      </c>
    </row>
    <row r="1613" spans="1:65" s="2" customFormat="1" ht="90" customHeight="1">
      <c r="A1613" s="34"/>
      <c r="B1613" s="144"/>
      <c r="C1613" s="145" t="s">
        <v>2391</v>
      </c>
      <c r="D1613" s="145" t="s">
        <v>157</v>
      </c>
      <c r="E1613" s="146" t="s">
        <v>2392</v>
      </c>
      <c r="F1613" s="147" t="s">
        <v>2393</v>
      </c>
      <c r="G1613" s="148" t="s">
        <v>652</v>
      </c>
      <c r="H1613" s="149">
        <v>1</v>
      </c>
      <c r="I1613" s="150"/>
      <c r="J1613" s="151">
        <f t="shared" si="40"/>
        <v>0</v>
      </c>
      <c r="K1613" s="147" t="s">
        <v>3</v>
      </c>
      <c r="L1613" s="35"/>
      <c r="M1613" s="152" t="s">
        <v>3</v>
      </c>
      <c r="N1613" s="153" t="s">
        <v>43</v>
      </c>
      <c r="O1613" s="55"/>
      <c r="P1613" s="154">
        <f t="shared" si="41"/>
        <v>0</v>
      </c>
      <c r="Q1613" s="154">
        <v>0</v>
      </c>
      <c r="R1613" s="154">
        <f t="shared" si="42"/>
        <v>0</v>
      </c>
      <c r="S1613" s="154">
        <v>0</v>
      </c>
      <c r="T1613" s="155">
        <f t="shared" si="43"/>
        <v>0</v>
      </c>
      <c r="U1613" s="34"/>
      <c r="V1613" s="34"/>
      <c r="W1613" s="34"/>
      <c r="X1613" s="34"/>
      <c r="Y1613" s="34"/>
      <c r="Z1613" s="34"/>
      <c r="AA1613" s="34"/>
      <c r="AB1613" s="34"/>
      <c r="AC1613" s="34"/>
      <c r="AD1613" s="34"/>
      <c r="AE1613" s="34"/>
      <c r="AR1613" s="156" t="s">
        <v>180</v>
      </c>
      <c r="AT1613" s="156" t="s">
        <v>157</v>
      </c>
      <c r="AU1613" s="156" t="s">
        <v>80</v>
      </c>
      <c r="AY1613" s="19" t="s">
        <v>154</v>
      </c>
      <c r="BE1613" s="157">
        <f t="shared" si="44"/>
        <v>0</v>
      </c>
      <c r="BF1613" s="157">
        <f t="shared" si="45"/>
        <v>0</v>
      </c>
      <c r="BG1613" s="157">
        <f t="shared" si="46"/>
        <v>0</v>
      </c>
      <c r="BH1613" s="157">
        <f t="shared" si="47"/>
        <v>0</v>
      </c>
      <c r="BI1613" s="157">
        <f t="shared" si="48"/>
        <v>0</v>
      </c>
      <c r="BJ1613" s="19" t="s">
        <v>15</v>
      </c>
      <c r="BK1613" s="157">
        <f t="shared" si="49"/>
        <v>0</v>
      </c>
      <c r="BL1613" s="19" t="s">
        <v>180</v>
      </c>
      <c r="BM1613" s="156" t="s">
        <v>2394</v>
      </c>
    </row>
    <row r="1614" spans="1:65" s="2" customFormat="1" ht="78" customHeight="1">
      <c r="A1614" s="34"/>
      <c r="B1614" s="144"/>
      <c r="C1614" s="145" t="s">
        <v>2395</v>
      </c>
      <c r="D1614" s="145" t="s">
        <v>157</v>
      </c>
      <c r="E1614" s="146" t="s">
        <v>2396</v>
      </c>
      <c r="F1614" s="147" t="s">
        <v>2397</v>
      </c>
      <c r="G1614" s="148" t="s">
        <v>652</v>
      </c>
      <c r="H1614" s="149">
        <v>2</v>
      </c>
      <c r="I1614" s="150"/>
      <c r="J1614" s="151">
        <f t="shared" si="40"/>
        <v>0</v>
      </c>
      <c r="K1614" s="147" t="s">
        <v>3</v>
      </c>
      <c r="L1614" s="35"/>
      <c r="M1614" s="152" t="s">
        <v>3</v>
      </c>
      <c r="N1614" s="153" t="s">
        <v>43</v>
      </c>
      <c r="O1614" s="55"/>
      <c r="P1614" s="154">
        <f t="shared" si="41"/>
        <v>0</v>
      </c>
      <c r="Q1614" s="154">
        <v>0</v>
      </c>
      <c r="R1614" s="154">
        <f t="shared" si="42"/>
        <v>0</v>
      </c>
      <c r="S1614" s="154">
        <v>0</v>
      </c>
      <c r="T1614" s="155">
        <f t="shared" si="43"/>
        <v>0</v>
      </c>
      <c r="U1614" s="34"/>
      <c r="V1614" s="34"/>
      <c r="W1614" s="34"/>
      <c r="X1614" s="34"/>
      <c r="Y1614" s="34"/>
      <c r="Z1614" s="34"/>
      <c r="AA1614" s="34"/>
      <c r="AB1614" s="34"/>
      <c r="AC1614" s="34"/>
      <c r="AD1614" s="34"/>
      <c r="AE1614" s="34"/>
      <c r="AR1614" s="156" t="s">
        <v>180</v>
      </c>
      <c r="AT1614" s="156" t="s">
        <v>157</v>
      </c>
      <c r="AU1614" s="156" t="s">
        <v>80</v>
      </c>
      <c r="AY1614" s="19" t="s">
        <v>154</v>
      </c>
      <c r="BE1614" s="157">
        <f t="shared" si="44"/>
        <v>0</v>
      </c>
      <c r="BF1614" s="157">
        <f t="shared" si="45"/>
        <v>0</v>
      </c>
      <c r="BG1614" s="157">
        <f t="shared" si="46"/>
        <v>0</v>
      </c>
      <c r="BH1614" s="157">
        <f t="shared" si="47"/>
        <v>0</v>
      </c>
      <c r="BI1614" s="157">
        <f t="shared" si="48"/>
        <v>0</v>
      </c>
      <c r="BJ1614" s="19" t="s">
        <v>15</v>
      </c>
      <c r="BK1614" s="157">
        <f t="shared" si="49"/>
        <v>0</v>
      </c>
      <c r="BL1614" s="19" t="s">
        <v>180</v>
      </c>
      <c r="BM1614" s="156" t="s">
        <v>2398</v>
      </c>
    </row>
    <row r="1615" spans="1:65" s="2" customFormat="1" ht="90" customHeight="1">
      <c r="A1615" s="34"/>
      <c r="B1615" s="144"/>
      <c r="C1615" s="145" t="s">
        <v>2399</v>
      </c>
      <c r="D1615" s="145" t="s">
        <v>157</v>
      </c>
      <c r="E1615" s="146" t="s">
        <v>2400</v>
      </c>
      <c r="F1615" s="147" t="s">
        <v>2401</v>
      </c>
      <c r="G1615" s="148" t="s">
        <v>652</v>
      </c>
      <c r="H1615" s="149">
        <v>2</v>
      </c>
      <c r="I1615" s="150"/>
      <c r="J1615" s="151">
        <f t="shared" si="40"/>
        <v>0</v>
      </c>
      <c r="K1615" s="147" t="s">
        <v>3</v>
      </c>
      <c r="L1615" s="35"/>
      <c r="M1615" s="152" t="s">
        <v>3</v>
      </c>
      <c r="N1615" s="153" t="s">
        <v>43</v>
      </c>
      <c r="O1615" s="55"/>
      <c r="P1615" s="154">
        <f t="shared" si="41"/>
        <v>0</v>
      </c>
      <c r="Q1615" s="154">
        <v>0</v>
      </c>
      <c r="R1615" s="154">
        <f t="shared" si="42"/>
        <v>0</v>
      </c>
      <c r="S1615" s="154">
        <v>0</v>
      </c>
      <c r="T1615" s="155">
        <f t="shared" si="43"/>
        <v>0</v>
      </c>
      <c r="U1615" s="34"/>
      <c r="V1615" s="34"/>
      <c r="W1615" s="34"/>
      <c r="X1615" s="34"/>
      <c r="Y1615" s="34"/>
      <c r="Z1615" s="34"/>
      <c r="AA1615" s="34"/>
      <c r="AB1615" s="34"/>
      <c r="AC1615" s="34"/>
      <c r="AD1615" s="34"/>
      <c r="AE1615" s="34"/>
      <c r="AR1615" s="156" t="s">
        <v>180</v>
      </c>
      <c r="AT1615" s="156" t="s">
        <v>157</v>
      </c>
      <c r="AU1615" s="156" t="s">
        <v>80</v>
      </c>
      <c r="AY1615" s="19" t="s">
        <v>154</v>
      </c>
      <c r="BE1615" s="157">
        <f t="shared" si="44"/>
        <v>0</v>
      </c>
      <c r="BF1615" s="157">
        <f t="shared" si="45"/>
        <v>0</v>
      </c>
      <c r="BG1615" s="157">
        <f t="shared" si="46"/>
        <v>0</v>
      </c>
      <c r="BH1615" s="157">
        <f t="shared" si="47"/>
        <v>0</v>
      </c>
      <c r="BI1615" s="157">
        <f t="shared" si="48"/>
        <v>0</v>
      </c>
      <c r="BJ1615" s="19" t="s">
        <v>15</v>
      </c>
      <c r="BK1615" s="157">
        <f t="shared" si="49"/>
        <v>0</v>
      </c>
      <c r="BL1615" s="19" t="s">
        <v>180</v>
      </c>
      <c r="BM1615" s="156" t="s">
        <v>2402</v>
      </c>
    </row>
    <row r="1616" spans="1:65" s="2" customFormat="1" ht="90" customHeight="1">
      <c r="A1616" s="34"/>
      <c r="B1616" s="144"/>
      <c r="C1616" s="145" t="s">
        <v>2403</v>
      </c>
      <c r="D1616" s="145" t="s">
        <v>157</v>
      </c>
      <c r="E1616" s="146" t="s">
        <v>2404</v>
      </c>
      <c r="F1616" s="147" t="s">
        <v>2405</v>
      </c>
      <c r="G1616" s="148" t="s">
        <v>652</v>
      </c>
      <c r="H1616" s="149">
        <v>5</v>
      </c>
      <c r="I1616" s="150"/>
      <c r="J1616" s="151">
        <f t="shared" si="40"/>
        <v>0</v>
      </c>
      <c r="K1616" s="147" t="s">
        <v>3</v>
      </c>
      <c r="L1616" s="35"/>
      <c r="M1616" s="152" t="s">
        <v>3</v>
      </c>
      <c r="N1616" s="153" t="s">
        <v>43</v>
      </c>
      <c r="O1616" s="55"/>
      <c r="P1616" s="154">
        <f t="shared" si="41"/>
        <v>0</v>
      </c>
      <c r="Q1616" s="154">
        <v>0</v>
      </c>
      <c r="R1616" s="154">
        <f t="shared" si="42"/>
        <v>0</v>
      </c>
      <c r="S1616" s="154">
        <v>0</v>
      </c>
      <c r="T1616" s="155">
        <f t="shared" si="43"/>
        <v>0</v>
      </c>
      <c r="U1616" s="34"/>
      <c r="V1616" s="34"/>
      <c r="W1616" s="34"/>
      <c r="X1616" s="34"/>
      <c r="Y1616" s="34"/>
      <c r="Z1616" s="34"/>
      <c r="AA1616" s="34"/>
      <c r="AB1616" s="34"/>
      <c r="AC1616" s="34"/>
      <c r="AD1616" s="34"/>
      <c r="AE1616" s="34"/>
      <c r="AR1616" s="156" t="s">
        <v>180</v>
      </c>
      <c r="AT1616" s="156" t="s">
        <v>157</v>
      </c>
      <c r="AU1616" s="156" t="s">
        <v>80</v>
      </c>
      <c r="AY1616" s="19" t="s">
        <v>154</v>
      </c>
      <c r="BE1616" s="157">
        <f t="shared" si="44"/>
        <v>0</v>
      </c>
      <c r="BF1616" s="157">
        <f t="shared" si="45"/>
        <v>0</v>
      </c>
      <c r="BG1616" s="157">
        <f t="shared" si="46"/>
        <v>0</v>
      </c>
      <c r="BH1616" s="157">
        <f t="shared" si="47"/>
        <v>0</v>
      </c>
      <c r="BI1616" s="157">
        <f t="shared" si="48"/>
        <v>0</v>
      </c>
      <c r="BJ1616" s="19" t="s">
        <v>15</v>
      </c>
      <c r="BK1616" s="157">
        <f t="shared" si="49"/>
        <v>0</v>
      </c>
      <c r="BL1616" s="19" t="s">
        <v>180</v>
      </c>
      <c r="BM1616" s="156" t="s">
        <v>2406</v>
      </c>
    </row>
    <row r="1617" spans="1:65" s="2" customFormat="1" ht="90" customHeight="1">
      <c r="A1617" s="34"/>
      <c r="B1617" s="144"/>
      <c r="C1617" s="145" t="s">
        <v>2407</v>
      </c>
      <c r="D1617" s="145" t="s">
        <v>157</v>
      </c>
      <c r="E1617" s="146" t="s">
        <v>2408</v>
      </c>
      <c r="F1617" s="147" t="s">
        <v>2409</v>
      </c>
      <c r="G1617" s="148" t="s">
        <v>652</v>
      </c>
      <c r="H1617" s="149">
        <v>1</v>
      </c>
      <c r="I1617" s="150"/>
      <c r="J1617" s="151">
        <f t="shared" si="40"/>
        <v>0</v>
      </c>
      <c r="K1617" s="147" t="s">
        <v>3</v>
      </c>
      <c r="L1617" s="35"/>
      <c r="M1617" s="152" t="s">
        <v>3</v>
      </c>
      <c r="N1617" s="153" t="s">
        <v>43</v>
      </c>
      <c r="O1617" s="55"/>
      <c r="P1617" s="154">
        <f t="shared" si="41"/>
        <v>0</v>
      </c>
      <c r="Q1617" s="154">
        <v>0</v>
      </c>
      <c r="R1617" s="154">
        <f t="shared" si="42"/>
        <v>0</v>
      </c>
      <c r="S1617" s="154">
        <v>0</v>
      </c>
      <c r="T1617" s="155">
        <f t="shared" si="43"/>
        <v>0</v>
      </c>
      <c r="U1617" s="34"/>
      <c r="V1617" s="34"/>
      <c r="W1617" s="34"/>
      <c r="X1617" s="34"/>
      <c r="Y1617" s="34"/>
      <c r="Z1617" s="34"/>
      <c r="AA1617" s="34"/>
      <c r="AB1617" s="34"/>
      <c r="AC1617" s="34"/>
      <c r="AD1617" s="34"/>
      <c r="AE1617" s="34"/>
      <c r="AR1617" s="156" t="s">
        <v>180</v>
      </c>
      <c r="AT1617" s="156" t="s">
        <v>157</v>
      </c>
      <c r="AU1617" s="156" t="s">
        <v>80</v>
      </c>
      <c r="AY1617" s="19" t="s">
        <v>154</v>
      </c>
      <c r="BE1617" s="157">
        <f t="shared" si="44"/>
        <v>0</v>
      </c>
      <c r="BF1617" s="157">
        <f t="shared" si="45"/>
        <v>0</v>
      </c>
      <c r="BG1617" s="157">
        <f t="shared" si="46"/>
        <v>0</v>
      </c>
      <c r="BH1617" s="157">
        <f t="shared" si="47"/>
        <v>0</v>
      </c>
      <c r="BI1617" s="157">
        <f t="shared" si="48"/>
        <v>0</v>
      </c>
      <c r="BJ1617" s="19" t="s">
        <v>15</v>
      </c>
      <c r="BK1617" s="157">
        <f t="shared" si="49"/>
        <v>0</v>
      </c>
      <c r="BL1617" s="19" t="s">
        <v>180</v>
      </c>
      <c r="BM1617" s="156" t="s">
        <v>2410</v>
      </c>
    </row>
    <row r="1618" spans="1:65" s="2" customFormat="1" ht="90" customHeight="1">
      <c r="A1618" s="34"/>
      <c r="B1618" s="144"/>
      <c r="C1618" s="145" t="s">
        <v>2411</v>
      </c>
      <c r="D1618" s="145" t="s">
        <v>157</v>
      </c>
      <c r="E1618" s="146" t="s">
        <v>2412</v>
      </c>
      <c r="F1618" s="355" t="s">
        <v>2413</v>
      </c>
      <c r="G1618" s="148" t="s">
        <v>652</v>
      </c>
      <c r="H1618" s="149">
        <v>1</v>
      </c>
      <c r="I1618" s="150"/>
      <c r="J1618" s="151">
        <f t="shared" si="40"/>
        <v>0</v>
      </c>
      <c r="K1618" s="147" t="s">
        <v>3</v>
      </c>
      <c r="L1618" s="35"/>
      <c r="M1618" s="152" t="s">
        <v>3</v>
      </c>
      <c r="N1618" s="153" t="s">
        <v>43</v>
      </c>
      <c r="O1618" s="55"/>
      <c r="P1618" s="154">
        <f t="shared" si="41"/>
        <v>0</v>
      </c>
      <c r="Q1618" s="154">
        <v>0</v>
      </c>
      <c r="R1618" s="154">
        <f t="shared" si="42"/>
        <v>0</v>
      </c>
      <c r="S1618" s="154">
        <v>0</v>
      </c>
      <c r="T1618" s="155">
        <f t="shared" si="43"/>
        <v>0</v>
      </c>
      <c r="U1618" s="34"/>
      <c r="V1618" s="34"/>
      <c r="W1618" s="34"/>
      <c r="X1618" s="34"/>
      <c r="Y1618" s="34"/>
      <c r="Z1618" s="34"/>
      <c r="AA1618" s="34"/>
      <c r="AB1618" s="34"/>
      <c r="AC1618" s="34"/>
      <c r="AD1618" s="34"/>
      <c r="AE1618" s="34"/>
      <c r="AR1618" s="156" t="s">
        <v>180</v>
      </c>
      <c r="AT1618" s="156" t="s">
        <v>157</v>
      </c>
      <c r="AU1618" s="156" t="s">
        <v>80</v>
      </c>
      <c r="AY1618" s="19" t="s">
        <v>154</v>
      </c>
      <c r="BE1618" s="157">
        <f t="shared" si="44"/>
        <v>0</v>
      </c>
      <c r="BF1618" s="157">
        <f t="shared" si="45"/>
        <v>0</v>
      </c>
      <c r="BG1618" s="157">
        <f t="shared" si="46"/>
        <v>0</v>
      </c>
      <c r="BH1618" s="157">
        <f t="shared" si="47"/>
        <v>0</v>
      </c>
      <c r="BI1618" s="157">
        <f t="shared" si="48"/>
        <v>0</v>
      </c>
      <c r="BJ1618" s="19" t="s">
        <v>15</v>
      </c>
      <c r="BK1618" s="157">
        <f t="shared" si="49"/>
        <v>0</v>
      </c>
      <c r="BL1618" s="19" t="s">
        <v>180</v>
      </c>
      <c r="BM1618" s="156" t="s">
        <v>2414</v>
      </c>
    </row>
    <row r="1619" spans="1:65" s="2" customFormat="1" ht="37.8" customHeight="1">
      <c r="A1619" s="34"/>
      <c r="B1619" s="144"/>
      <c r="C1619" s="145" t="s">
        <v>2415</v>
      </c>
      <c r="D1619" s="145" t="s">
        <v>157</v>
      </c>
      <c r="E1619" s="146" t="s">
        <v>2416</v>
      </c>
      <c r="F1619" s="355" t="s">
        <v>2417</v>
      </c>
      <c r="G1619" s="148" t="s">
        <v>160</v>
      </c>
      <c r="H1619" s="149">
        <v>56.17</v>
      </c>
      <c r="I1619" s="150"/>
      <c r="J1619" s="151">
        <f t="shared" si="40"/>
        <v>0</v>
      </c>
      <c r="K1619" s="147" t="s">
        <v>3</v>
      </c>
      <c r="L1619" s="35"/>
      <c r="M1619" s="152" t="s">
        <v>3</v>
      </c>
      <c r="N1619" s="153" t="s">
        <v>43</v>
      </c>
      <c r="O1619" s="55"/>
      <c r="P1619" s="154">
        <f t="shared" si="41"/>
        <v>0</v>
      </c>
      <c r="Q1619" s="154">
        <v>0</v>
      </c>
      <c r="R1619" s="154">
        <f t="shared" si="42"/>
        <v>0</v>
      </c>
      <c r="S1619" s="154">
        <v>0</v>
      </c>
      <c r="T1619" s="155">
        <f t="shared" si="43"/>
        <v>0</v>
      </c>
      <c r="U1619" s="34"/>
      <c r="V1619" s="34"/>
      <c r="W1619" s="34"/>
      <c r="X1619" s="34"/>
      <c r="Y1619" s="34"/>
      <c r="Z1619" s="34"/>
      <c r="AA1619" s="34"/>
      <c r="AB1619" s="34"/>
      <c r="AC1619" s="34"/>
      <c r="AD1619" s="34"/>
      <c r="AE1619" s="34"/>
      <c r="AR1619" s="156" t="s">
        <v>180</v>
      </c>
      <c r="AT1619" s="156" t="s">
        <v>157</v>
      </c>
      <c r="AU1619" s="156" t="s">
        <v>80</v>
      </c>
      <c r="AY1619" s="19" t="s">
        <v>154</v>
      </c>
      <c r="BE1619" s="157">
        <f t="shared" si="44"/>
        <v>0</v>
      </c>
      <c r="BF1619" s="157">
        <f t="shared" si="45"/>
        <v>0</v>
      </c>
      <c r="BG1619" s="157">
        <f t="shared" si="46"/>
        <v>0</v>
      </c>
      <c r="BH1619" s="157">
        <f t="shared" si="47"/>
        <v>0</v>
      </c>
      <c r="BI1619" s="157">
        <f t="shared" si="48"/>
        <v>0</v>
      </c>
      <c r="BJ1619" s="19" t="s">
        <v>15</v>
      </c>
      <c r="BK1619" s="157">
        <f t="shared" si="49"/>
        <v>0</v>
      </c>
      <c r="BL1619" s="19" t="s">
        <v>180</v>
      </c>
      <c r="BM1619" s="156" t="s">
        <v>2418</v>
      </c>
    </row>
    <row r="1620" spans="2:51" s="13" customFormat="1" ht="10.2">
      <c r="B1620" s="163"/>
      <c r="D1620" s="164" t="s">
        <v>170</v>
      </c>
      <c r="E1620" s="165" t="s">
        <v>3</v>
      </c>
      <c r="F1620" s="166" t="s">
        <v>1231</v>
      </c>
      <c r="H1620" s="165" t="s">
        <v>3</v>
      </c>
      <c r="I1620" s="167"/>
      <c r="L1620" s="163"/>
      <c r="M1620" s="168"/>
      <c r="N1620" s="169"/>
      <c r="O1620" s="169"/>
      <c r="P1620" s="169"/>
      <c r="Q1620" s="169"/>
      <c r="R1620" s="169"/>
      <c r="S1620" s="169"/>
      <c r="T1620" s="170"/>
      <c r="AT1620" s="165" t="s">
        <v>170</v>
      </c>
      <c r="AU1620" s="165" t="s">
        <v>80</v>
      </c>
      <c r="AV1620" s="13" t="s">
        <v>15</v>
      </c>
      <c r="AW1620" s="13" t="s">
        <v>33</v>
      </c>
      <c r="AX1620" s="13" t="s">
        <v>72</v>
      </c>
      <c r="AY1620" s="165" t="s">
        <v>154</v>
      </c>
    </row>
    <row r="1621" spans="2:51" s="13" customFormat="1" ht="10.2">
      <c r="B1621" s="163"/>
      <c r="D1621" s="164" t="s">
        <v>170</v>
      </c>
      <c r="E1621" s="165" t="s">
        <v>3</v>
      </c>
      <c r="F1621" s="166" t="s">
        <v>2419</v>
      </c>
      <c r="H1621" s="165" t="s">
        <v>3</v>
      </c>
      <c r="I1621" s="167"/>
      <c r="L1621" s="163"/>
      <c r="M1621" s="168"/>
      <c r="N1621" s="169"/>
      <c r="O1621" s="169"/>
      <c r="P1621" s="169"/>
      <c r="Q1621" s="169"/>
      <c r="R1621" s="169"/>
      <c r="S1621" s="169"/>
      <c r="T1621" s="170"/>
      <c r="AT1621" s="165" t="s">
        <v>170</v>
      </c>
      <c r="AU1621" s="165" t="s">
        <v>80</v>
      </c>
      <c r="AV1621" s="13" t="s">
        <v>15</v>
      </c>
      <c r="AW1621" s="13" t="s">
        <v>33</v>
      </c>
      <c r="AX1621" s="13" t="s">
        <v>72</v>
      </c>
      <c r="AY1621" s="165" t="s">
        <v>154</v>
      </c>
    </row>
    <row r="1622" spans="2:51" s="14" customFormat="1" ht="10.2">
      <c r="B1622" s="171"/>
      <c r="D1622" s="164" t="s">
        <v>170</v>
      </c>
      <c r="E1622" s="172" t="s">
        <v>3</v>
      </c>
      <c r="F1622" s="173" t="s">
        <v>2420</v>
      </c>
      <c r="H1622" s="174">
        <v>28.8</v>
      </c>
      <c r="I1622" s="175"/>
      <c r="L1622" s="171"/>
      <c r="M1622" s="176"/>
      <c r="N1622" s="177"/>
      <c r="O1622" s="177"/>
      <c r="P1622" s="177"/>
      <c r="Q1622" s="177"/>
      <c r="R1622" s="177"/>
      <c r="S1622" s="177"/>
      <c r="T1622" s="178"/>
      <c r="AT1622" s="172" t="s">
        <v>170</v>
      </c>
      <c r="AU1622" s="172" t="s">
        <v>80</v>
      </c>
      <c r="AV1622" s="14" t="s">
        <v>80</v>
      </c>
      <c r="AW1622" s="14" t="s">
        <v>33</v>
      </c>
      <c r="AX1622" s="14" t="s">
        <v>72</v>
      </c>
      <c r="AY1622" s="172" t="s">
        <v>154</v>
      </c>
    </row>
    <row r="1623" spans="2:51" s="14" customFormat="1" ht="10.2">
      <c r="B1623" s="171"/>
      <c r="D1623" s="164" t="s">
        <v>170</v>
      </c>
      <c r="E1623" s="172" t="s">
        <v>3</v>
      </c>
      <c r="F1623" s="173" t="s">
        <v>2421</v>
      </c>
      <c r="H1623" s="174">
        <v>3.3</v>
      </c>
      <c r="I1623" s="175"/>
      <c r="L1623" s="171"/>
      <c r="M1623" s="176"/>
      <c r="N1623" s="177"/>
      <c r="O1623" s="177"/>
      <c r="P1623" s="177"/>
      <c r="Q1623" s="177"/>
      <c r="R1623" s="177"/>
      <c r="S1623" s="177"/>
      <c r="T1623" s="178"/>
      <c r="AT1623" s="172" t="s">
        <v>170</v>
      </c>
      <c r="AU1623" s="172" t="s">
        <v>80</v>
      </c>
      <c r="AV1623" s="14" t="s">
        <v>80</v>
      </c>
      <c r="AW1623" s="14" t="s">
        <v>33</v>
      </c>
      <c r="AX1623" s="14" t="s">
        <v>72</v>
      </c>
      <c r="AY1623" s="172" t="s">
        <v>154</v>
      </c>
    </row>
    <row r="1624" spans="2:51" s="13" customFormat="1" ht="10.2">
      <c r="B1624" s="163"/>
      <c r="D1624" s="164" t="s">
        <v>170</v>
      </c>
      <c r="E1624" s="165" t="s">
        <v>3</v>
      </c>
      <c r="F1624" s="166" t="s">
        <v>2117</v>
      </c>
      <c r="H1624" s="165" t="s">
        <v>3</v>
      </c>
      <c r="I1624" s="167"/>
      <c r="L1624" s="163"/>
      <c r="M1624" s="168"/>
      <c r="N1624" s="169"/>
      <c r="O1624" s="169"/>
      <c r="P1624" s="169"/>
      <c r="Q1624" s="169"/>
      <c r="R1624" s="169"/>
      <c r="S1624" s="169"/>
      <c r="T1624" s="170"/>
      <c r="AT1624" s="165" t="s">
        <v>170</v>
      </c>
      <c r="AU1624" s="165" t="s">
        <v>80</v>
      </c>
      <c r="AV1624" s="13" t="s">
        <v>15</v>
      </c>
      <c r="AW1624" s="13" t="s">
        <v>33</v>
      </c>
      <c r="AX1624" s="13" t="s">
        <v>72</v>
      </c>
      <c r="AY1624" s="165" t="s">
        <v>154</v>
      </c>
    </row>
    <row r="1625" spans="2:51" s="14" customFormat="1" ht="10.2">
      <c r="B1625" s="171"/>
      <c r="D1625" s="164" t="s">
        <v>170</v>
      </c>
      <c r="E1625" s="172" t="s">
        <v>3</v>
      </c>
      <c r="F1625" s="173" t="s">
        <v>2110</v>
      </c>
      <c r="H1625" s="174">
        <v>14.4</v>
      </c>
      <c r="I1625" s="175"/>
      <c r="L1625" s="171"/>
      <c r="M1625" s="176"/>
      <c r="N1625" s="177"/>
      <c r="O1625" s="177"/>
      <c r="P1625" s="177"/>
      <c r="Q1625" s="177"/>
      <c r="R1625" s="177"/>
      <c r="S1625" s="177"/>
      <c r="T1625" s="178"/>
      <c r="AT1625" s="172" t="s">
        <v>170</v>
      </c>
      <c r="AU1625" s="172" t="s">
        <v>80</v>
      </c>
      <c r="AV1625" s="14" t="s">
        <v>80</v>
      </c>
      <c r="AW1625" s="14" t="s">
        <v>33</v>
      </c>
      <c r="AX1625" s="14" t="s">
        <v>72</v>
      </c>
      <c r="AY1625" s="172" t="s">
        <v>154</v>
      </c>
    </row>
    <row r="1626" spans="2:51" s="14" customFormat="1" ht="10.2">
      <c r="B1626" s="171"/>
      <c r="D1626" s="164" t="s">
        <v>170</v>
      </c>
      <c r="E1626" s="172" t="s">
        <v>3</v>
      </c>
      <c r="F1626" s="173" t="s">
        <v>2422</v>
      </c>
      <c r="H1626" s="174">
        <v>3</v>
      </c>
      <c r="I1626" s="175"/>
      <c r="L1626" s="171"/>
      <c r="M1626" s="176"/>
      <c r="N1626" s="177"/>
      <c r="O1626" s="177"/>
      <c r="P1626" s="177"/>
      <c r="Q1626" s="177"/>
      <c r="R1626" s="177"/>
      <c r="S1626" s="177"/>
      <c r="T1626" s="178"/>
      <c r="AT1626" s="172" t="s">
        <v>170</v>
      </c>
      <c r="AU1626" s="172" t="s">
        <v>80</v>
      </c>
      <c r="AV1626" s="14" t="s">
        <v>80</v>
      </c>
      <c r="AW1626" s="14" t="s">
        <v>33</v>
      </c>
      <c r="AX1626" s="14" t="s">
        <v>72</v>
      </c>
      <c r="AY1626" s="172" t="s">
        <v>154</v>
      </c>
    </row>
    <row r="1627" spans="2:51" s="13" customFormat="1" ht="10.2">
      <c r="B1627" s="163"/>
      <c r="D1627" s="164" t="s">
        <v>170</v>
      </c>
      <c r="E1627" s="165" t="s">
        <v>3</v>
      </c>
      <c r="F1627" s="166" t="s">
        <v>1238</v>
      </c>
      <c r="H1627" s="165" t="s">
        <v>3</v>
      </c>
      <c r="I1627" s="167"/>
      <c r="L1627" s="163"/>
      <c r="M1627" s="168"/>
      <c r="N1627" s="169"/>
      <c r="O1627" s="169"/>
      <c r="P1627" s="169"/>
      <c r="Q1627" s="169"/>
      <c r="R1627" s="169"/>
      <c r="S1627" s="169"/>
      <c r="T1627" s="170"/>
      <c r="AT1627" s="165" t="s">
        <v>170</v>
      </c>
      <c r="AU1627" s="165" t="s">
        <v>80</v>
      </c>
      <c r="AV1627" s="13" t="s">
        <v>15</v>
      </c>
      <c r="AW1627" s="13" t="s">
        <v>33</v>
      </c>
      <c r="AX1627" s="13" t="s">
        <v>72</v>
      </c>
      <c r="AY1627" s="165" t="s">
        <v>154</v>
      </c>
    </row>
    <row r="1628" spans="2:51" s="14" customFormat="1" ht="10.2">
      <c r="B1628" s="171"/>
      <c r="D1628" s="164" t="s">
        <v>170</v>
      </c>
      <c r="E1628" s="172" t="s">
        <v>3</v>
      </c>
      <c r="F1628" s="173" t="s">
        <v>2118</v>
      </c>
      <c r="H1628" s="174">
        <v>5.52</v>
      </c>
      <c r="I1628" s="175"/>
      <c r="L1628" s="171"/>
      <c r="M1628" s="176"/>
      <c r="N1628" s="177"/>
      <c r="O1628" s="177"/>
      <c r="P1628" s="177"/>
      <c r="Q1628" s="177"/>
      <c r="R1628" s="177"/>
      <c r="S1628" s="177"/>
      <c r="T1628" s="178"/>
      <c r="AT1628" s="172" t="s">
        <v>170</v>
      </c>
      <c r="AU1628" s="172" t="s">
        <v>80</v>
      </c>
      <c r="AV1628" s="14" t="s">
        <v>80</v>
      </c>
      <c r="AW1628" s="14" t="s">
        <v>33</v>
      </c>
      <c r="AX1628" s="14" t="s">
        <v>72</v>
      </c>
      <c r="AY1628" s="172" t="s">
        <v>154</v>
      </c>
    </row>
    <row r="1629" spans="2:51" s="14" customFormat="1" ht="10.2">
      <c r="B1629" s="171"/>
      <c r="D1629" s="164" t="s">
        <v>170</v>
      </c>
      <c r="E1629" s="172" t="s">
        <v>3</v>
      </c>
      <c r="F1629" s="173" t="s">
        <v>2423</v>
      </c>
      <c r="H1629" s="174">
        <v>1.15</v>
      </c>
      <c r="I1629" s="175"/>
      <c r="L1629" s="171"/>
      <c r="M1629" s="176"/>
      <c r="N1629" s="177"/>
      <c r="O1629" s="177"/>
      <c r="P1629" s="177"/>
      <c r="Q1629" s="177"/>
      <c r="R1629" s="177"/>
      <c r="S1629" s="177"/>
      <c r="T1629" s="178"/>
      <c r="AT1629" s="172" t="s">
        <v>170</v>
      </c>
      <c r="AU1629" s="172" t="s">
        <v>80</v>
      </c>
      <c r="AV1629" s="14" t="s">
        <v>80</v>
      </c>
      <c r="AW1629" s="14" t="s">
        <v>33</v>
      </c>
      <c r="AX1629" s="14" t="s">
        <v>72</v>
      </c>
      <c r="AY1629" s="172" t="s">
        <v>154</v>
      </c>
    </row>
    <row r="1630" spans="2:51" s="15" customFormat="1" ht="10.2">
      <c r="B1630" s="179"/>
      <c r="D1630" s="164" t="s">
        <v>170</v>
      </c>
      <c r="E1630" s="180" t="s">
        <v>3</v>
      </c>
      <c r="F1630" s="181" t="s">
        <v>175</v>
      </c>
      <c r="H1630" s="182">
        <v>56.17</v>
      </c>
      <c r="I1630" s="183"/>
      <c r="L1630" s="179"/>
      <c r="M1630" s="184"/>
      <c r="N1630" s="185"/>
      <c r="O1630" s="185"/>
      <c r="P1630" s="185"/>
      <c r="Q1630" s="185"/>
      <c r="R1630" s="185"/>
      <c r="S1630" s="185"/>
      <c r="T1630" s="186"/>
      <c r="AT1630" s="180" t="s">
        <v>170</v>
      </c>
      <c r="AU1630" s="180" t="s">
        <v>80</v>
      </c>
      <c r="AV1630" s="15" t="s">
        <v>93</v>
      </c>
      <c r="AW1630" s="15" t="s">
        <v>33</v>
      </c>
      <c r="AX1630" s="15" t="s">
        <v>15</v>
      </c>
      <c r="AY1630" s="180" t="s">
        <v>154</v>
      </c>
    </row>
    <row r="1631" spans="1:65" s="2" customFormat="1" ht="44.25" customHeight="1">
      <c r="A1631" s="34"/>
      <c r="B1631" s="144"/>
      <c r="C1631" s="145" t="s">
        <v>2424</v>
      </c>
      <c r="D1631" s="145" t="s">
        <v>157</v>
      </c>
      <c r="E1631" s="146" t="s">
        <v>2425</v>
      </c>
      <c r="F1631" s="147" t="s">
        <v>2426</v>
      </c>
      <c r="G1631" s="148" t="s">
        <v>2174</v>
      </c>
      <c r="H1631" s="210"/>
      <c r="I1631" s="150"/>
      <c r="J1631" s="151">
        <f>ROUND(I1631*H1631,2)</f>
        <v>0</v>
      </c>
      <c r="K1631" s="147" t="s">
        <v>161</v>
      </c>
      <c r="L1631" s="35"/>
      <c r="M1631" s="152" t="s">
        <v>3</v>
      </c>
      <c r="N1631" s="153" t="s">
        <v>43</v>
      </c>
      <c r="O1631" s="55"/>
      <c r="P1631" s="154">
        <f>O1631*H1631</f>
        <v>0</v>
      </c>
      <c r="Q1631" s="154">
        <v>0</v>
      </c>
      <c r="R1631" s="154">
        <f>Q1631*H1631</f>
        <v>0</v>
      </c>
      <c r="S1631" s="154">
        <v>0</v>
      </c>
      <c r="T1631" s="155">
        <f>S1631*H1631</f>
        <v>0</v>
      </c>
      <c r="U1631" s="34"/>
      <c r="V1631" s="34"/>
      <c r="W1631" s="34"/>
      <c r="X1631" s="34"/>
      <c r="Y1631" s="34"/>
      <c r="Z1631" s="34"/>
      <c r="AA1631" s="34"/>
      <c r="AB1631" s="34"/>
      <c r="AC1631" s="34"/>
      <c r="AD1631" s="34"/>
      <c r="AE1631" s="34"/>
      <c r="AR1631" s="156" t="s">
        <v>180</v>
      </c>
      <c r="AT1631" s="156" t="s">
        <v>157</v>
      </c>
      <c r="AU1631" s="156" t="s">
        <v>80</v>
      </c>
      <c r="AY1631" s="19" t="s">
        <v>154</v>
      </c>
      <c r="BE1631" s="157">
        <f>IF(N1631="základní",J1631,0)</f>
        <v>0</v>
      </c>
      <c r="BF1631" s="157">
        <f>IF(N1631="snížená",J1631,0)</f>
        <v>0</v>
      </c>
      <c r="BG1631" s="157">
        <f>IF(N1631="zákl. přenesená",J1631,0)</f>
        <v>0</v>
      </c>
      <c r="BH1631" s="157">
        <f>IF(N1631="sníž. přenesená",J1631,0)</f>
        <v>0</v>
      </c>
      <c r="BI1631" s="157">
        <f>IF(N1631="nulová",J1631,0)</f>
        <v>0</v>
      </c>
      <c r="BJ1631" s="19" t="s">
        <v>15</v>
      </c>
      <c r="BK1631" s="157">
        <f>ROUND(I1631*H1631,2)</f>
        <v>0</v>
      </c>
      <c r="BL1631" s="19" t="s">
        <v>180</v>
      </c>
      <c r="BM1631" s="156" t="s">
        <v>2427</v>
      </c>
    </row>
    <row r="1632" spans="1:47" s="2" customFormat="1" ht="10.2">
      <c r="A1632" s="34"/>
      <c r="B1632" s="35"/>
      <c r="C1632" s="34"/>
      <c r="D1632" s="158" t="s">
        <v>163</v>
      </c>
      <c r="E1632" s="34"/>
      <c r="F1632" s="159" t="s">
        <v>2428</v>
      </c>
      <c r="G1632" s="34"/>
      <c r="H1632" s="34"/>
      <c r="I1632" s="160"/>
      <c r="J1632" s="34"/>
      <c r="K1632" s="34"/>
      <c r="L1632" s="35"/>
      <c r="M1632" s="161"/>
      <c r="N1632" s="162"/>
      <c r="O1632" s="55"/>
      <c r="P1632" s="55"/>
      <c r="Q1632" s="55"/>
      <c r="R1632" s="55"/>
      <c r="S1632" s="55"/>
      <c r="T1632" s="56"/>
      <c r="U1632" s="34"/>
      <c r="V1632" s="34"/>
      <c r="W1632" s="34"/>
      <c r="X1632" s="34"/>
      <c r="Y1632" s="34"/>
      <c r="Z1632" s="34"/>
      <c r="AA1632" s="34"/>
      <c r="AB1632" s="34"/>
      <c r="AC1632" s="34"/>
      <c r="AD1632" s="34"/>
      <c r="AE1632" s="34"/>
      <c r="AT1632" s="19" t="s">
        <v>163</v>
      </c>
      <c r="AU1632" s="19" t="s">
        <v>80</v>
      </c>
    </row>
    <row r="1633" spans="2:63" s="12" customFormat="1" ht="22.8" customHeight="1">
      <c r="B1633" s="131"/>
      <c r="D1633" s="132" t="s">
        <v>71</v>
      </c>
      <c r="E1633" s="142" t="s">
        <v>2429</v>
      </c>
      <c r="F1633" s="142" t="s">
        <v>2430</v>
      </c>
      <c r="I1633" s="134"/>
      <c r="J1633" s="143">
        <f>BK1633</f>
        <v>0</v>
      </c>
      <c r="L1633" s="131"/>
      <c r="M1633" s="136"/>
      <c r="N1633" s="137"/>
      <c r="O1633" s="137"/>
      <c r="P1633" s="138">
        <f>SUM(P1634:P1650)</f>
        <v>0</v>
      </c>
      <c r="Q1633" s="137"/>
      <c r="R1633" s="138">
        <f>SUM(R1634:R1650)</f>
        <v>7.0979399999999995</v>
      </c>
      <c r="S1633" s="137"/>
      <c r="T1633" s="139">
        <f>SUM(T1634:T1650)</f>
        <v>0</v>
      </c>
      <c r="AR1633" s="132" t="s">
        <v>80</v>
      </c>
      <c r="AT1633" s="140" t="s">
        <v>71</v>
      </c>
      <c r="AU1633" s="140" t="s">
        <v>15</v>
      </c>
      <c r="AY1633" s="132" t="s">
        <v>154</v>
      </c>
      <c r="BK1633" s="141">
        <f>SUM(BK1634:BK1650)</f>
        <v>0</v>
      </c>
    </row>
    <row r="1634" spans="1:65" s="2" customFormat="1" ht="24.15" customHeight="1">
      <c r="A1634" s="34"/>
      <c r="B1634" s="144"/>
      <c r="C1634" s="145" t="s">
        <v>2431</v>
      </c>
      <c r="D1634" s="145" t="s">
        <v>157</v>
      </c>
      <c r="E1634" s="146" t="s">
        <v>2432</v>
      </c>
      <c r="F1634" s="147" t="s">
        <v>2433</v>
      </c>
      <c r="G1634" s="148" t="s">
        <v>160</v>
      </c>
      <c r="H1634" s="149">
        <v>564</v>
      </c>
      <c r="I1634" s="150"/>
      <c r="J1634" s="151">
        <f>ROUND(I1634*H1634,2)</f>
        <v>0</v>
      </c>
      <c r="K1634" s="147" t="s">
        <v>161</v>
      </c>
      <c r="L1634" s="35"/>
      <c r="M1634" s="152" t="s">
        <v>3</v>
      </c>
      <c r="N1634" s="153" t="s">
        <v>43</v>
      </c>
      <c r="O1634" s="55"/>
      <c r="P1634" s="154">
        <f>O1634*H1634</f>
        <v>0</v>
      </c>
      <c r="Q1634" s="154">
        <v>0.00028</v>
      </c>
      <c r="R1634" s="154">
        <f>Q1634*H1634</f>
        <v>0.15791999999999998</v>
      </c>
      <c r="S1634" s="154">
        <v>0</v>
      </c>
      <c r="T1634" s="155">
        <f>S1634*H1634</f>
        <v>0</v>
      </c>
      <c r="U1634" s="34"/>
      <c r="V1634" s="34"/>
      <c r="W1634" s="34"/>
      <c r="X1634" s="34"/>
      <c r="Y1634" s="34"/>
      <c r="Z1634" s="34"/>
      <c r="AA1634" s="34"/>
      <c r="AB1634" s="34"/>
      <c r="AC1634" s="34"/>
      <c r="AD1634" s="34"/>
      <c r="AE1634" s="34"/>
      <c r="AR1634" s="156" t="s">
        <v>180</v>
      </c>
      <c r="AT1634" s="156" t="s">
        <v>157</v>
      </c>
      <c r="AU1634" s="156" t="s">
        <v>80</v>
      </c>
      <c r="AY1634" s="19" t="s">
        <v>154</v>
      </c>
      <c r="BE1634" s="157">
        <f>IF(N1634="základní",J1634,0)</f>
        <v>0</v>
      </c>
      <c r="BF1634" s="157">
        <f>IF(N1634="snížená",J1634,0)</f>
        <v>0</v>
      </c>
      <c r="BG1634" s="157">
        <f>IF(N1634="zákl. přenesená",J1634,0)</f>
        <v>0</v>
      </c>
      <c r="BH1634" s="157">
        <f>IF(N1634="sníž. přenesená",J1634,0)</f>
        <v>0</v>
      </c>
      <c r="BI1634" s="157">
        <f>IF(N1634="nulová",J1634,0)</f>
        <v>0</v>
      </c>
      <c r="BJ1634" s="19" t="s">
        <v>15</v>
      </c>
      <c r="BK1634" s="157">
        <f>ROUND(I1634*H1634,2)</f>
        <v>0</v>
      </c>
      <c r="BL1634" s="19" t="s">
        <v>180</v>
      </c>
      <c r="BM1634" s="156" t="s">
        <v>2434</v>
      </c>
    </row>
    <row r="1635" spans="1:47" s="2" customFormat="1" ht="10.2">
      <c r="A1635" s="34"/>
      <c r="B1635" s="35"/>
      <c r="C1635" s="34"/>
      <c r="D1635" s="158" t="s">
        <v>163</v>
      </c>
      <c r="E1635" s="34"/>
      <c r="F1635" s="159" t="s">
        <v>2435</v>
      </c>
      <c r="G1635" s="34"/>
      <c r="H1635" s="34"/>
      <c r="I1635" s="160"/>
      <c r="J1635" s="34"/>
      <c r="K1635" s="34"/>
      <c r="L1635" s="35"/>
      <c r="M1635" s="161"/>
      <c r="N1635" s="162"/>
      <c r="O1635" s="55"/>
      <c r="P1635" s="55"/>
      <c r="Q1635" s="55"/>
      <c r="R1635" s="55"/>
      <c r="S1635" s="55"/>
      <c r="T1635" s="56"/>
      <c r="U1635" s="34"/>
      <c r="V1635" s="34"/>
      <c r="W1635" s="34"/>
      <c r="X1635" s="34"/>
      <c r="Y1635" s="34"/>
      <c r="Z1635" s="34"/>
      <c r="AA1635" s="34"/>
      <c r="AB1635" s="34"/>
      <c r="AC1635" s="34"/>
      <c r="AD1635" s="34"/>
      <c r="AE1635" s="34"/>
      <c r="AT1635" s="19" t="s">
        <v>163</v>
      </c>
      <c r="AU1635" s="19" t="s">
        <v>80</v>
      </c>
    </row>
    <row r="1636" spans="2:51" s="13" customFormat="1" ht="10.2">
      <c r="B1636" s="163"/>
      <c r="D1636" s="164" t="s">
        <v>170</v>
      </c>
      <c r="E1636" s="165" t="s">
        <v>3</v>
      </c>
      <c r="F1636" s="166" t="s">
        <v>2095</v>
      </c>
      <c r="H1636" s="165" t="s">
        <v>3</v>
      </c>
      <c r="I1636" s="167"/>
      <c r="L1636" s="163"/>
      <c r="M1636" s="168"/>
      <c r="N1636" s="169"/>
      <c r="O1636" s="169"/>
      <c r="P1636" s="169"/>
      <c r="Q1636" s="169"/>
      <c r="R1636" s="169"/>
      <c r="S1636" s="169"/>
      <c r="T1636" s="170"/>
      <c r="AT1636" s="165" t="s">
        <v>170</v>
      </c>
      <c r="AU1636" s="165" t="s">
        <v>80</v>
      </c>
      <c r="AV1636" s="13" t="s">
        <v>15</v>
      </c>
      <c r="AW1636" s="13" t="s">
        <v>33</v>
      </c>
      <c r="AX1636" s="13" t="s">
        <v>72</v>
      </c>
      <c r="AY1636" s="165" t="s">
        <v>154</v>
      </c>
    </row>
    <row r="1637" spans="2:51" s="14" customFormat="1" ht="10.2">
      <c r="B1637" s="171"/>
      <c r="D1637" s="164" t="s">
        <v>170</v>
      </c>
      <c r="E1637" s="172" t="s">
        <v>3</v>
      </c>
      <c r="F1637" s="173" t="s">
        <v>2436</v>
      </c>
      <c r="H1637" s="174">
        <v>564</v>
      </c>
      <c r="I1637" s="175"/>
      <c r="L1637" s="171"/>
      <c r="M1637" s="176"/>
      <c r="N1637" s="177"/>
      <c r="O1637" s="177"/>
      <c r="P1637" s="177"/>
      <c r="Q1637" s="177"/>
      <c r="R1637" s="177"/>
      <c r="S1637" s="177"/>
      <c r="T1637" s="178"/>
      <c r="AT1637" s="172" t="s">
        <v>170</v>
      </c>
      <c r="AU1637" s="172" t="s">
        <v>80</v>
      </c>
      <c r="AV1637" s="14" t="s">
        <v>80</v>
      </c>
      <c r="AW1637" s="14" t="s">
        <v>33</v>
      </c>
      <c r="AX1637" s="14" t="s">
        <v>15</v>
      </c>
      <c r="AY1637" s="172" t="s">
        <v>154</v>
      </c>
    </row>
    <row r="1638" spans="1:65" s="2" customFormat="1" ht="16.5" customHeight="1">
      <c r="A1638" s="34"/>
      <c r="B1638" s="144"/>
      <c r="C1638" s="192" t="s">
        <v>2437</v>
      </c>
      <c r="D1638" s="192" t="s">
        <v>402</v>
      </c>
      <c r="E1638" s="193" t="s">
        <v>2438</v>
      </c>
      <c r="F1638" s="194" t="s">
        <v>2439</v>
      </c>
      <c r="G1638" s="195" t="s">
        <v>160</v>
      </c>
      <c r="H1638" s="196">
        <v>648.6</v>
      </c>
      <c r="I1638" s="197"/>
      <c r="J1638" s="198">
        <f>ROUND(I1638*H1638,2)</f>
        <v>0</v>
      </c>
      <c r="K1638" s="194" t="s">
        <v>3</v>
      </c>
      <c r="L1638" s="199"/>
      <c r="M1638" s="200" t="s">
        <v>3</v>
      </c>
      <c r="N1638" s="201" t="s">
        <v>43</v>
      </c>
      <c r="O1638" s="55"/>
      <c r="P1638" s="154">
        <f>O1638*H1638</f>
        <v>0</v>
      </c>
      <c r="Q1638" s="154">
        <v>0.0107</v>
      </c>
      <c r="R1638" s="154">
        <f>Q1638*H1638</f>
        <v>6.94002</v>
      </c>
      <c r="S1638" s="154">
        <v>0</v>
      </c>
      <c r="T1638" s="155">
        <f>S1638*H1638</f>
        <v>0</v>
      </c>
      <c r="U1638" s="34"/>
      <c r="V1638" s="34"/>
      <c r="W1638" s="34"/>
      <c r="X1638" s="34"/>
      <c r="Y1638" s="34"/>
      <c r="Z1638" s="34"/>
      <c r="AA1638" s="34"/>
      <c r="AB1638" s="34"/>
      <c r="AC1638" s="34"/>
      <c r="AD1638" s="34"/>
      <c r="AE1638" s="34"/>
      <c r="AR1638" s="156" t="s">
        <v>521</v>
      </c>
      <c r="AT1638" s="156" t="s">
        <v>402</v>
      </c>
      <c r="AU1638" s="156" t="s">
        <v>80</v>
      </c>
      <c r="AY1638" s="19" t="s">
        <v>154</v>
      </c>
      <c r="BE1638" s="157">
        <f>IF(N1638="základní",J1638,0)</f>
        <v>0</v>
      </c>
      <c r="BF1638" s="157">
        <f>IF(N1638="snížená",J1638,0)</f>
        <v>0</v>
      </c>
      <c r="BG1638" s="157">
        <f>IF(N1638="zákl. přenesená",J1638,0)</f>
        <v>0</v>
      </c>
      <c r="BH1638" s="157">
        <f>IF(N1638="sníž. přenesená",J1638,0)</f>
        <v>0</v>
      </c>
      <c r="BI1638" s="157">
        <f>IF(N1638="nulová",J1638,0)</f>
        <v>0</v>
      </c>
      <c r="BJ1638" s="19" t="s">
        <v>15</v>
      </c>
      <c r="BK1638" s="157">
        <f>ROUND(I1638*H1638,2)</f>
        <v>0</v>
      </c>
      <c r="BL1638" s="19" t="s">
        <v>180</v>
      </c>
      <c r="BM1638" s="156" t="s">
        <v>2440</v>
      </c>
    </row>
    <row r="1639" spans="2:51" s="14" customFormat="1" ht="10.2">
      <c r="B1639" s="171"/>
      <c r="D1639" s="164" t="s">
        <v>170</v>
      </c>
      <c r="F1639" s="173" t="s">
        <v>2441</v>
      </c>
      <c r="H1639" s="174">
        <v>648.6</v>
      </c>
      <c r="I1639" s="175"/>
      <c r="L1639" s="171"/>
      <c r="M1639" s="176"/>
      <c r="N1639" s="177"/>
      <c r="O1639" s="177"/>
      <c r="P1639" s="177"/>
      <c r="Q1639" s="177"/>
      <c r="R1639" s="177"/>
      <c r="S1639" s="177"/>
      <c r="T1639" s="178"/>
      <c r="AT1639" s="172" t="s">
        <v>170</v>
      </c>
      <c r="AU1639" s="172" t="s">
        <v>80</v>
      </c>
      <c r="AV1639" s="14" t="s">
        <v>80</v>
      </c>
      <c r="AW1639" s="14" t="s">
        <v>4</v>
      </c>
      <c r="AX1639" s="14" t="s">
        <v>15</v>
      </c>
      <c r="AY1639" s="172" t="s">
        <v>154</v>
      </c>
    </row>
    <row r="1640" spans="1:65" s="2" customFormat="1" ht="24.15" customHeight="1">
      <c r="A1640" s="34"/>
      <c r="B1640" s="144"/>
      <c r="C1640" s="145" t="s">
        <v>2442</v>
      </c>
      <c r="D1640" s="145" t="s">
        <v>157</v>
      </c>
      <c r="E1640" s="146" t="s">
        <v>2443</v>
      </c>
      <c r="F1640" s="147" t="s">
        <v>2444</v>
      </c>
      <c r="G1640" s="148" t="s">
        <v>244</v>
      </c>
      <c r="H1640" s="149">
        <v>0.827</v>
      </c>
      <c r="I1640" s="150"/>
      <c r="J1640" s="151">
        <f>ROUND(I1640*H1640,2)</f>
        <v>0</v>
      </c>
      <c r="K1640" s="147" t="s">
        <v>3</v>
      </c>
      <c r="L1640" s="35"/>
      <c r="M1640" s="152" t="s">
        <v>3</v>
      </c>
      <c r="N1640" s="153" t="s">
        <v>43</v>
      </c>
      <c r="O1640" s="55"/>
      <c r="P1640" s="154">
        <f>O1640*H1640</f>
        <v>0</v>
      </c>
      <c r="Q1640" s="154">
        <v>0</v>
      </c>
      <c r="R1640" s="154">
        <f>Q1640*H1640</f>
        <v>0</v>
      </c>
      <c r="S1640" s="154">
        <v>0</v>
      </c>
      <c r="T1640" s="155">
        <f>S1640*H1640</f>
        <v>0</v>
      </c>
      <c r="U1640" s="34"/>
      <c r="V1640" s="34"/>
      <c r="W1640" s="34"/>
      <c r="X1640" s="34"/>
      <c r="Y1640" s="34"/>
      <c r="Z1640" s="34"/>
      <c r="AA1640" s="34"/>
      <c r="AB1640" s="34"/>
      <c r="AC1640" s="34"/>
      <c r="AD1640" s="34"/>
      <c r="AE1640" s="34"/>
      <c r="AR1640" s="156" t="s">
        <v>180</v>
      </c>
      <c r="AT1640" s="156" t="s">
        <v>157</v>
      </c>
      <c r="AU1640" s="156" t="s">
        <v>80</v>
      </c>
      <c r="AY1640" s="19" t="s">
        <v>154</v>
      </c>
      <c r="BE1640" s="157">
        <f>IF(N1640="základní",J1640,0)</f>
        <v>0</v>
      </c>
      <c r="BF1640" s="157">
        <f>IF(N1640="snížená",J1640,0)</f>
        <v>0</v>
      </c>
      <c r="BG1640" s="157">
        <f>IF(N1640="zákl. přenesená",J1640,0)</f>
        <v>0</v>
      </c>
      <c r="BH1640" s="157">
        <f>IF(N1640="sníž. přenesená",J1640,0)</f>
        <v>0</v>
      </c>
      <c r="BI1640" s="157">
        <f>IF(N1640="nulová",J1640,0)</f>
        <v>0</v>
      </c>
      <c r="BJ1640" s="19" t="s">
        <v>15</v>
      </c>
      <c r="BK1640" s="157">
        <f>ROUND(I1640*H1640,2)</f>
        <v>0</v>
      </c>
      <c r="BL1640" s="19" t="s">
        <v>180</v>
      </c>
      <c r="BM1640" s="156" t="s">
        <v>2445</v>
      </c>
    </row>
    <row r="1641" spans="2:51" s="14" customFormat="1" ht="10.2">
      <c r="B1641" s="171"/>
      <c r="D1641" s="164" t="s">
        <v>170</v>
      </c>
      <c r="F1641" s="173" t="s">
        <v>2446</v>
      </c>
      <c r="H1641" s="174">
        <v>0.827</v>
      </c>
      <c r="I1641" s="175"/>
      <c r="L1641" s="171"/>
      <c r="M1641" s="176"/>
      <c r="N1641" s="177"/>
      <c r="O1641" s="177"/>
      <c r="P1641" s="177"/>
      <c r="Q1641" s="177"/>
      <c r="R1641" s="177"/>
      <c r="S1641" s="177"/>
      <c r="T1641" s="178"/>
      <c r="AT1641" s="172" t="s">
        <v>170</v>
      </c>
      <c r="AU1641" s="172" t="s">
        <v>80</v>
      </c>
      <c r="AV1641" s="14" t="s">
        <v>80</v>
      </c>
      <c r="AW1641" s="14" t="s">
        <v>4</v>
      </c>
      <c r="AX1641" s="14" t="s">
        <v>15</v>
      </c>
      <c r="AY1641" s="172" t="s">
        <v>154</v>
      </c>
    </row>
    <row r="1642" spans="1:65" s="2" customFormat="1" ht="24.15" customHeight="1">
      <c r="A1642" s="34"/>
      <c r="B1642" s="144"/>
      <c r="C1642" s="145" t="s">
        <v>2447</v>
      </c>
      <c r="D1642" s="145" t="s">
        <v>157</v>
      </c>
      <c r="E1642" s="146" t="s">
        <v>2448</v>
      </c>
      <c r="F1642" s="147" t="s">
        <v>2449</v>
      </c>
      <c r="G1642" s="148" t="s">
        <v>652</v>
      </c>
      <c r="H1642" s="149">
        <v>1</v>
      </c>
      <c r="I1642" s="150"/>
      <c r="J1642" s="151">
        <f aca="true" t="shared" si="50" ref="J1642:J1649">ROUND(I1642*H1642,2)</f>
        <v>0</v>
      </c>
      <c r="K1642" s="147" t="s">
        <v>3</v>
      </c>
      <c r="L1642" s="35"/>
      <c r="M1642" s="152" t="s">
        <v>3</v>
      </c>
      <c r="N1642" s="153" t="s">
        <v>43</v>
      </c>
      <c r="O1642" s="55"/>
      <c r="P1642" s="154">
        <f aca="true" t="shared" si="51" ref="P1642:P1649">O1642*H1642</f>
        <v>0</v>
      </c>
      <c r="Q1642" s="154">
        <v>0</v>
      </c>
      <c r="R1642" s="154">
        <f aca="true" t="shared" si="52" ref="R1642:R1649">Q1642*H1642</f>
        <v>0</v>
      </c>
      <c r="S1642" s="154">
        <v>0</v>
      </c>
      <c r="T1642" s="155">
        <f aca="true" t="shared" si="53" ref="T1642:T1649">S1642*H1642</f>
        <v>0</v>
      </c>
      <c r="U1642" s="34"/>
      <c r="V1642" s="34"/>
      <c r="W1642" s="34"/>
      <c r="X1642" s="34"/>
      <c r="Y1642" s="34"/>
      <c r="Z1642" s="34"/>
      <c r="AA1642" s="34"/>
      <c r="AB1642" s="34"/>
      <c r="AC1642" s="34"/>
      <c r="AD1642" s="34"/>
      <c r="AE1642" s="34"/>
      <c r="AR1642" s="156" t="s">
        <v>180</v>
      </c>
      <c r="AT1642" s="156" t="s">
        <v>157</v>
      </c>
      <c r="AU1642" s="156" t="s">
        <v>80</v>
      </c>
      <c r="AY1642" s="19" t="s">
        <v>154</v>
      </c>
      <c r="BE1642" s="157">
        <f aca="true" t="shared" si="54" ref="BE1642:BE1649">IF(N1642="základní",J1642,0)</f>
        <v>0</v>
      </c>
      <c r="BF1642" s="157">
        <f aca="true" t="shared" si="55" ref="BF1642:BF1649">IF(N1642="snížená",J1642,0)</f>
        <v>0</v>
      </c>
      <c r="BG1642" s="157">
        <f aca="true" t="shared" si="56" ref="BG1642:BG1649">IF(N1642="zákl. přenesená",J1642,0)</f>
        <v>0</v>
      </c>
      <c r="BH1642" s="157">
        <f aca="true" t="shared" si="57" ref="BH1642:BH1649">IF(N1642="sníž. přenesená",J1642,0)</f>
        <v>0</v>
      </c>
      <c r="BI1642" s="157">
        <f aca="true" t="shared" si="58" ref="BI1642:BI1649">IF(N1642="nulová",J1642,0)</f>
        <v>0</v>
      </c>
      <c r="BJ1642" s="19" t="s">
        <v>15</v>
      </c>
      <c r="BK1642" s="157">
        <f aca="true" t="shared" si="59" ref="BK1642:BK1649">ROUND(I1642*H1642,2)</f>
        <v>0</v>
      </c>
      <c r="BL1642" s="19" t="s">
        <v>180</v>
      </c>
      <c r="BM1642" s="156" t="s">
        <v>2450</v>
      </c>
    </row>
    <row r="1643" spans="1:65" s="2" customFormat="1" ht="24.15" customHeight="1">
      <c r="A1643" s="34"/>
      <c r="B1643" s="144"/>
      <c r="C1643" s="145" t="s">
        <v>2451</v>
      </c>
      <c r="D1643" s="145" t="s">
        <v>157</v>
      </c>
      <c r="E1643" s="146" t="s">
        <v>2452</v>
      </c>
      <c r="F1643" s="147" t="s">
        <v>2453</v>
      </c>
      <c r="G1643" s="148" t="s">
        <v>160</v>
      </c>
      <c r="H1643" s="149">
        <v>5</v>
      </c>
      <c r="I1643" s="150"/>
      <c r="J1643" s="151">
        <f t="shared" si="50"/>
        <v>0</v>
      </c>
      <c r="K1643" s="147" t="s">
        <v>3</v>
      </c>
      <c r="L1643" s="35"/>
      <c r="M1643" s="152" t="s">
        <v>3</v>
      </c>
      <c r="N1643" s="153" t="s">
        <v>43</v>
      </c>
      <c r="O1643" s="55"/>
      <c r="P1643" s="154">
        <f t="shared" si="51"/>
        <v>0</v>
      </c>
      <c r="Q1643" s="154">
        <v>0</v>
      </c>
      <c r="R1643" s="154">
        <f t="shared" si="52"/>
        <v>0</v>
      </c>
      <c r="S1643" s="154">
        <v>0</v>
      </c>
      <c r="T1643" s="155">
        <f t="shared" si="53"/>
        <v>0</v>
      </c>
      <c r="U1643" s="34"/>
      <c r="V1643" s="34"/>
      <c r="W1643" s="34"/>
      <c r="X1643" s="34"/>
      <c r="Y1643" s="34"/>
      <c r="Z1643" s="34"/>
      <c r="AA1643" s="34"/>
      <c r="AB1643" s="34"/>
      <c r="AC1643" s="34"/>
      <c r="AD1643" s="34"/>
      <c r="AE1643" s="34"/>
      <c r="AR1643" s="156" t="s">
        <v>180</v>
      </c>
      <c r="AT1643" s="156" t="s">
        <v>157</v>
      </c>
      <c r="AU1643" s="156" t="s">
        <v>80</v>
      </c>
      <c r="AY1643" s="19" t="s">
        <v>154</v>
      </c>
      <c r="BE1643" s="157">
        <f t="shared" si="54"/>
        <v>0</v>
      </c>
      <c r="BF1643" s="157">
        <f t="shared" si="55"/>
        <v>0</v>
      </c>
      <c r="BG1643" s="157">
        <f t="shared" si="56"/>
        <v>0</v>
      </c>
      <c r="BH1643" s="157">
        <f t="shared" si="57"/>
        <v>0</v>
      </c>
      <c r="BI1643" s="157">
        <f t="shared" si="58"/>
        <v>0</v>
      </c>
      <c r="BJ1643" s="19" t="s">
        <v>15</v>
      </c>
      <c r="BK1643" s="157">
        <f t="shared" si="59"/>
        <v>0</v>
      </c>
      <c r="BL1643" s="19" t="s">
        <v>180</v>
      </c>
      <c r="BM1643" s="156" t="s">
        <v>2454</v>
      </c>
    </row>
    <row r="1644" spans="1:65" s="2" customFormat="1" ht="24.15" customHeight="1">
      <c r="A1644" s="34"/>
      <c r="B1644" s="144"/>
      <c r="C1644" s="145" t="s">
        <v>2455</v>
      </c>
      <c r="D1644" s="145" t="s">
        <v>157</v>
      </c>
      <c r="E1644" s="146" t="s">
        <v>2456</v>
      </c>
      <c r="F1644" s="147" t="s">
        <v>2457</v>
      </c>
      <c r="G1644" s="148" t="s">
        <v>160</v>
      </c>
      <c r="H1644" s="149">
        <v>5.5</v>
      </c>
      <c r="I1644" s="150"/>
      <c r="J1644" s="151">
        <f t="shared" si="50"/>
        <v>0</v>
      </c>
      <c r="K1644" s="147" t="s">
        <v>3</v>
      </c>
      <c r="L1644" s="35"/>
      <c r="M1644" s="152" t="s">
        <v>3</v>
      </c>
      <c r="N1644" s="153" t="s">
        <v>43</v>
      </c>
      <c r="O1644" s="55"/>
      <c r="P1644" s="154">
        <f t="shared" si="51"/>
        <v>0</v>
      </c>
      <c r="Q1644" s="154">
        <v>0</v>
      </c>
      <c r="R1644" s="154">
        <f t="shared" si="52"/>
        <v>0</v>
      </c>
      <c r="S1644" s="154">
        <v>0</v>
      </c>
      <c r="T1644" s="155">
        <f t="shared" si="53"/>
        <v>0</v>
      </c>
      <c r="U1644" s="34"/>
      <c r="V1644" s="34"/>
      <c r="W1644" s="34"/>
      <c r="X1644" s="34"/>
      <c r="Y1644" s="34"/>
      <c r="Z1644" s="34"/>
      <c r="AA1644" s="34"/>
      <c r="AB1644" s="34"/>
      <c r="AC1644" s="34"/>
      <c r="AD1644" s="34"/>
      <c r="AE1644" s="34"/>
      <c r="AR1644" s="156" t="s">
        <v>180</v>
      </c>
      <c r="AT1644" s="156" t="s">
        <v>157</v>
      </c>
      <c r="AU1644" s="156" t="s">
        <v>80</v>
      </c>
      <c r="AY1644" s="19" t="s">
        <v>154</v>
      </c>
      <c r="BE1644" s="157">
        <f t="shared" si="54"/>
        <v>0</v>
      </c>
      <c r="BF1644" s="157">
        <f t="shared" si="55"/>
        <v>0</v>
      </c>
      <c r="BG1644" s="157">
        <f t="shared" si="56"/>
        <v>0</v>
      </c>
      <c r="BH1644" s="157">
        <f t="shared" si="57"/>
        <v>0</v>
      </c>
      <c r="BI1644" s="157">
        <f t="shared" si="58"/>
        <v>0</v>
      </c>
      <c r="BJ1644" s="19" t="s">
        <v>15</v>
      </c>
      <c r="BK1644" s="157">
        <f t="shared" si="59"/>
        <v>0</v>
      </c>
      <c r="BL1644" s="19" t="s">
        <v>180</v>
      </c>
      <c r="BM1644" s="156" t="s">
        <v>2458</v>
      </c>
    </row>
    <row r="1645" spans="1:65" s="2" customFormat="1" ht="24.15" customHeight="1">
      <c r="A1645" s="34"/>
      <c r="B1645" s="144"/>
      <c r="C1645" s="145" t="s">
        <v>2459</v>
      </c>
      <c r="D1645" s="145" t="s">
        <v>157</v>
      </c>
      <c r="E1645" s="146" t="s">
        <v>2460</v>
      </c>
      <c r="F1645" s="147" t="s">
        <v>2461</v>
      </c>
      <c r="G1645" s="148" t="s">
        <v>192</v>
      </c>
      <c r="H1645" s="149">
        <v>1</v>
      </c>
      <c r="I1645" s="150"/>
      <c r="J1645" s="151">
        <f t="shared" si="50"/>
        <v>0</v>
      </c>
      <c r="K1645" s="147" t="s">
        <v>3</v>
      </c>
      <c r="L1645" s="35"/>
      <c r="M1645" s="152" t="s">
        <v>3</v>
      </c>
      <c r="N1645" s="153" t="s">
        <v>43</v>
      </c>
      <c r="O1645" s="55"/>
      <c r="P1645" s="154">
        <f t="shared" si="51"/>
        <v>0</v>
      </c>
      <c r="Q1645" s="154">
        <v>0</v>
      </c>
      <c r="R1645" s="154">
        <f t="shared" si="52"/>
        <v>0</v>
      </c>
      <c r="S1645" s="154">
        <v>0</v>
      </c>
      <c r="T1645" s="155">
        <f t="shared" si="53"/>
        <v>0</v>
      </c>
      <c r="U1645" s="34"/>
      <c r="V1645" s="34"/>
      <c r="W1645" s="34"/>
      <c r="X1645" s="34"/>
      <c r="Y1645" s="34"/>
      <c r="Z1645" s="34"/>
      <c r="AA1645" s="34"/>
      <c r="AB1645" s="34"/>
      <c r="AC1645" s="34"/>
      <c r="AD1645" s="34"/>
      <c r="AE1645" s="34"/>
      <c r="AR1645" s="156" t="s">
        <v>180</v>
      </c>
      <c r="AT1645" s="156" t="s">
        <v>157</v>
      </c>
      <c r="AU1645" s="156" t="s">
        <v>80</v>
      </c>
      <c r="AY1645" s="19" t="s">
        <v>154</v>
      </c>
      <c r="BE1645" s="157">
        <f t="shared" si="54"/>
        <v>0</v>
      </c>
      <c r="BF1645" s="157">
        <f t="shared" si="55"/>
        <v>0</v>
      </c>
      <c r="BG1645" s="157">
        <f t="shared" si="56"/>
        <v>0</v>
      </c>
      <c r="BH1645" s="157">
        <f t="shared" si="57"/>
        <v>0</v>
      </c>
      <c r="BI1645" s="157">
        <f t="shared" si="58"/>
        <v>0</v>
      </c>
      <c r="BJ1645" s="19" t="s">
        <v>15</v>
      </c>
      <c r="BK1645" s="157">
        <f t="shared" si="59"/>
        <v>0</v>
      </c>
      <c r="BL1645" s="19" t="s">
        <v>180</v>
      </c>
      <c r="BM1645" s="156" t="s">
        <v>2462</v>
      </c>
    </row>
    <row r="1646" spans="1:65" s="2" customFormat="1" ht="33" customHeight="1">
      <c r="A1646" s="34"/>
      <c r="B1646" s="144"/>
      <c r="C1646" s="145" t="s">
        <v>2463</v>
      </c>
      <c r="D1646" s="145" t="s">
        <v>157</v>
      </c>
      <c r="E1646" s="146" t="s">
        <v>2464</v>
      </c>
      <c r="F1646" s="147" t="s">
        <v>2465</v>
      </c>
      <c r="G1646" s="148" t="s">
        <v>652</v>
      </c>
      <c r="H1646" s="149">
        <v>2</v>
      </c>
      <c r="I1646" s="150"/>
      <c r="J1646" s="151">
        <f t="shared" si="50"/>
        <v>0</v>
      </c>
      <c r="K1646" s="147" t="s">
        <v>3</v>
      </c>
      <c r="L1646" s="35"/>
      <c r="M1646" s="152" t="s">
        <v>3</v>
      </c>
      <c r="N1646" s="153" t="s">
        <v>43</v>
      </c>
      <c r="O1646" s="55"/>
      <c r="P1646" s="154">
        <f t="shared" si="51"/>
        <v>0</v>
      </c>
      <c r="Q1646" s="154">
        <v>0</v>
      </c>
      <c r="R1646" s="154">
        <f t="shared" si="52"/>
        <v>0</v>
      </c>
      <c r="S1646" s="154">
        <v>0</v>
      </c>
      <c r="T1646" s="155">
        <f t="shared" si="53"/>
        <v>0</v>
      </c>
      <c r="U1646" s="34"/>
      <c r="V1646" s="34"/>
      <c r="W1646" s="34"/>
      <c r="X1646" s="34"/>
      <c r="Y1646" s="34"/>
      <c r="Z1646" s="34"/>
      <c r="AA1646" s="34"/>
      <c r="AB1646" s="34"/>
      <c r="AC1646" s="34"/>
      <c r="AD1646" s="34"/>
      <c r="AE1646" s="34"/>
      <c r="AR1646" s="156" t="s">
        <v>180</v>
      </c>
      <c r="AT1646" s="156" t="s">
        <v>157</v>
      </c>
      <c r="AU1646" s="156" t="s">
        <v>80</v>
      </c>
      <c r="AY1646" s="19" t="s">
        <v>154</v>
      </c>
      <c r="BE1646" s="157">
        <f t="shared" si="54"/>
        <v>0</v>
      </c>
      <c r="BF1646" s="157">
        <f t="shared" si="55"/>
        <v>0</v>
      </c>
      <c r="BG1646" s="157">
        <f t="shared" si="56"/>
        <v>0</v>
      </c>
      <c r="BH1646" s="157">
        <f t="shared" si="57"/>
        <v>0</v>
      </c>
      <c r="BI1646" s="157">
        <f t="shared" si="58"/>
        <v>0</v>
      </c>
      <c r="BJ1646" s="19" t="s">
        <v>15</v>
      </c>
      <c r="BK1646" s="157">
        <f t="shared" si="59"/>
        <v>0</v>
      </c>
      <c r="BL1646" s="19" t="s">
        <v>180</v>
      </c>
      <c r="BM1646" s="156" t="s">
        <v>2466</v>
      </c>
    </row>
    <row r="1647" spans="1:65" s="2" customFormat="1" ht="24.15" customHeight="1">
      <c r="A1647" s="34"/>
      <c r="B1647" s="144"/>
      <c r="C1647" s="145" t="s">
        <v>2467</v>
      </c>
      <c r="D1647" s="145" t="s">
        <v>157</v>
      </c>
      <c r="E1647" s="146" t="s">
        <v>2468</v>
      </c>
      <c r="F1647" s="147" t="s">
        <v>2469</v>
      </c>
      <c r="G1647" s="148" t="s">
        <v>652</v>
      </c>
      <c r="H1647" s="149">
        <v>2</v>
      </c>
      <c r="I1647" s="150"/>
      <c r="J1647" s="151">
        <f t="shared" si="50"/>
        <v>0</v>
      </c>
      <c r="K1647" s="147" t="s">
        <v>3</v>
      </c>
      <c r="L1647" s="35"/>
      <c r="M1647" s="152" t="s">
        <v>3</v>
      </c>
      <c r="N1647" s="153" t="s">
        <v>43</v>
      </c>
      <c r="O1647" s="55"/>
      <c r="P1647" s="154">
        <f t="shared" si="51"/>
        <v>0</v>
      </c>
      <c r="Q1647" s="154">
        <v>0</v>
      </c>
      <c r="R1647" s="154">
        <f t="shared" si="52"/>
        <v>0</v>
      </c>
      <c r="S1647" s="154">
        <v>0</v>
      </c>
      <c r="T1647" s="155">
        <f t="shared" si="53"/>
        <v>0</v>
      </c>
      <c r="U1647" s="34"/>
      <c r="V1647" s="34"/>
      <c r="W1647" s="34"/>
      <c r="X1647" s="34"/>
      <c r="Y1647" s="34"/>
      <c r="Z1647" s="34"/>
      <c r="AA1647" s="34"/>
      <c r="AB1647" s="34"/>
      <c r="AC1647" s="34"/>
      <c r="AD1647" s="34"/>
      <c r="AE1647" s="34"/>
      <c r="AR1647" s="156" t="s">
        <v>180</v>
      </c>
      <c r="AT1647" s="156" t="s">
        <v>157</v>
      </c>
      <c r="AU1647" s="156" t="s">
        <v>80</v>
      </c>
      <c r="AY1647" s="19" t="s">
        <v>154</v>
      </c>
      <c r="BE1647" s="157">
        <f t="shared" si="54"/>
        <v>0</v>
      </c>
      <c r="BF1647" s="157">
        <f t="shared" si="55"/>
        <v>0</v>
      </c>
      <c r="BG1647" s="157">
        <f t="shared" si="56"/>
        <v>0</v>
      </c>
      <c r="BH1647" s="157">
        <f t="shared" si="57"/>
        <v>0</v>
      </c>
      <c r="BI1647" s="157">
        <f t="shared" si="58"/>
        <v>0</v>
      </c>
      <c r="BJ1647" s="19" t="s">
        <v>15</v>
      </c>
      <c r="BK1647" s="157">
        <f t="shared" si="59"/>
        <v>0</v>
      </c>
      <c r="BL1647" s="19" t="s">
        <v>180</v>
      </c>
      <c r="BM1647" s="156" t="s">
        <v>2470</v>
      </c>
    </row>
    <row r="1648" spans="1:65" s="2" customFormat="1" ht="24.15" customHeight="1">
      <c r="A1648" s="34"/>
      <c r="B1648" s="144"/>
      <c r="C1648" s="145" t="s">
        <v>2471</v>
      </c>
      <c r="D1648" s="145" t="s">
        <v>157</v>
      </c>
      <c r="E1648" s="146" t="s">
        <v>2472</v>
      </c>
      <c r="F1648" s="147" t="s">
        <v>2473</v>
      </c>
      <c r="G1648" s="148" t="s">
        <v>652</v>
      </c>
      <c r="H1648" s="149">
        <v>4</v>
      </c>
      <c r="I1648" s="150"/>
      <c r="J1648" s="151">
        <f t="shared" si="50"/>
        <v>0</v>
      </c>
      <c r="K1648" s="147" t="s">
        <v>3</v>
      </c>
      <c r="L1648" s="35"/>
      <c r="M1648" s="152" t="s">
        <v>3</v>
      </c>
      <c r="N1648" s="153" t="s">
        <v>43</v>
      </c>
      <c r="O1648" s="55"/>
      <c r="P1648" s="154">
        <f t="shared" si="51"/>
        <v>0</v>
      </c>
      <c r="Q1648" s="154">
        <v>0</v>
      </c>
      <c r="R1648" s="154">
        <f t="shared" si="52"/>
        <v>0</v>
      </c>
      <c r="S1648" s="154">
        <v>0</v>
      </c>
      <c r="T1648" s="155">
        <f t="shared" si="53"/>
        <v>0</v>
      </c>
      <c r="U1648" s="34"/>
      <c r="V1648" s="34"/>
      <c r="W1648" s="34"/>
      <c r="X1648" s="34"/>
      <c r="Y1648" s="34"/>
      <c r="Z1648" s="34"/>
      <c r="AA1648" s="34"/>
      <c r="AB1648" s="34"/>
      <c r="AC1648" s="34"/>
      <c r="AD1648" s="34"/>
      <c r="AE1648" s="34"/>
      <c r="AR1648" s="156" t="s">
        <v>180</v>
      </c>
      <c r="AT1648" s="156" t="s">
        <v>157</v>
      </c>
      <c r="AU1648" s="156" t="s">
        <v>80</v>
      </c>
      <c r="AY1648" s="19" t="s">
        <v>154</v>
      </c>
      <c r="BE1648" s="157">
        <f t="shared" si="54"/>
        <v>0</v>
      </c>
      <c r="BF1648" s="157">
        <f t="shared" si="55"/>
        <v>0</v>
      </c>
      <c r="BG1648" s="157">
        <f t="shared" si="56"/>
        <v>0</v>
      </c>
      <c r="BH1648" s="157">
        <f t="shared" si="57"/>
        <v>0</v>
      </c>
      <c r="BI1648" s="157">
        <f t="shared" si="58"/>
        <v>0</v>
      </c>
      <c r="BJ1648" s="19" t="s">
        <v>15</v>
      </c>
      <c r="BK1648" s="157">
        <f t="shared" si="59"/>
        <v>0</v>
      </c>
      <c r="BL1648" s="19" t="s">
        <v>180</v>
      </c>
      <c r="BM1648" s="156" t="s">
        <v>2474</v>
      </c>
    </row>
    <row r="1649" spans="1:65" s="2" customFormat="1" ht="44.25" customHeight="1">
      <c r="A1649" s="34"/>
      <c r="B1649" s="144"/>
      <c r="C1649" s="145" t="s">
        <v>2475</v>
      </c>
      <c r="D1649" s="145" t="s">
        <v>157</v>
      </c>
      <c r="E1649" s="146" t="s">
        <v>2476</v>
      </c>
      <c r="F1649" s="147" t="s">
        <v>2477</v>
      </c>
      <c r="G1649" s="148" t="s">
        <v>2174</v>
      </c>
      <c r="H1649" s="210"/>
      <c r="I1649" s="150"/>
      <c r="J1649" s="151">
        <f t="shared" si="50"/>
        <v>0</v>
      </c>
      <c r="K1649" s="147" t="s">
        <v>161</v>
      </c>
      <c r="L1649" s="35"/>
      <c r="M1649" s="152" t="s">
        <v>3</v>
      </c>
      <c r="N1649" s="153" t="s">
        <v>43</v>
      </c>
      <c r="O1649" s="55"/>
      <c r="P1649" s="154">
        <f t="shared" si="51"/>
        <v>0</v>
      </c>
      <c r="Q1649" s="154">
        <v>0</v>
      </c>
      <c r="R1649" s="154">
        <f t="shared" si="52"/>
        <v>0</v>
      </c>
      <c r="S1649" s="154">
        <v>0</v>
      </c>
      <c r="T1649" s="155">
        <f t="shared" si="53"/>
        <v>0</v>
      </c>
      <c r="U1649" s="34"/>
      <c r="V1649" s="34"/>
      <c r="W1649" s="34"/>
      <c r="X1649" s="34"/>
      <c r="Y1649" s="34"/>
      <c r="Z1649" s="34"/>
      <c r="AA1649" s="34"/>
      <c r="AB1649" s="34"/>
      <c r="AC1649" s="34"/>
      <c r="AD1649" s="34"/>
      <c r="AE1649" s="34"/>
      <c r="AR1649" s="156" t="s">
        <v>180</v>
      </c>
      <c r="AT1649" s="156" t="s">
        <v>157</v>
      </c>
      <c r="AU1649" s="156" t="s">
        <v>80</v>
      </c>
      <c r="AY1649" s="19" t="s">
        <v>154</v>
      </c>
      <c r="BE1649" s="157">
        <f t="shared" si="54"/>
        <v>0</v>
      </c>
      <c r="BF1649" s="157">
        <f t="shared" si="55"/>
        <v>0</v>
      </c>
      <c r="BG1649" s="157">
        <f t="shared" si="56"/>
        <v>0</v>
      </c>
      <c r="BH1649" s="157">
        <f t="shared" si="57"/>
        <v>0</v>
      </c>
      <c r="BI1649" s="157">
        <f t="shared" si="58"/>
        <v>0</v>
      </c>
      <c r="BJ1649" s="19" t="s">
        <v>15</v>
      </c>
      <c r="BK1649" s="157">
        <f t="shared" si="59"/>
        <v>0</v>
      </c>
      <c r="BL1649" s="19" t="s">
        <v>180</v>
      </c>
      <c r="BM1649" s="156" t="s">
        <v>2478</v>
      </c>
    </row>
    <row r="1650" spans="1:47" s="2" customFormat="1" ht="10.2">
      <c r="A1650" s="34"/>
      <c r="B1650" s="35"/>
      <c r="C1650" s="34"/>
      <c r="D1650" s="158" t="s">
        <v>163</v>
      </c>
      <c r="E1650" s="34"/>
      <c r="F1650" s="159" t="s">
        <v>2479</v>
      </c>
      <c r="G1650" s="34"/>
      <c r="H1650" s="34"/>
      <c r="I1650" s="160"/>
      <c r="J1650" s="34"/>
      <c r="K1650" s="34"/>
      <c r="L1650" s="35"/>
      <c r="M1650" s="161"/>
      <c r="N1650" s="162"/>
      <c r="O1650" s="55"/>
      <c r="P1650" s="55"/>
      <c r="Q1650" s="55"/>
      <c r="R1650" s="55"/>
      <c r="S1650" s="55"/>
      <c r="T1650" s="56"/>
      <c r="U1650" s="34"/>
      <c r="V1650" s="34"/>
      <c r="W1650" s="34"/>
      <c r="X1650" s="34"/>
      <c r="Y1650" s="34"/>
      <c r="Z1650" s="34"/>
      <c r="AA1650" s="34"/>
      <c r="AB1650" s="34"/>
      <c r="AC1650" s="34"/>
      <c r="AD1650" s="34"/>
      <c r="AE1650" s="34"/>
      <c r="AT1650" s="19" t="s">
        <v>163</v>
      </c>
      <c r="AU1650" s="19" t="s">
        <v>80</v>
      </c>
    </row>
    <row r="1651" spans="2:63" s="12" customFormat="1" ht="22.8" customHeight="1">
      <c r="B1651" s="131"/>
      <c r="D1651" s="132" t="s">
        <v>71</v>
      </c>
      <c r="E1651" s="142" t="s">
        <v>2480</v>
      </c>
      <c r="F1651" s="142" t="s">
        <v>2481</v>
      </c>
      <c r="I1651" s="134"/>
      <c r="J1651" s="143">
        <f>BK1651</f>
        <v>0</v>
      </c>
      <c r="L1651" s="131"/>
      <c r="M1651" s="136"/>
      <c r="N1651" s="137"/>
      <c r="O1651" s="137"/>
      <c r="P1651" s="138">
        <f>SUM(P1652:P1765)</f>
        <v>0</v>
      </c>
      <c r="Q1651" s="137"/>
      <c r="R1651" s="138">
        <f>SUM(R1652:R1765)</f>
        <v>13.5348536</v>
      </c>
      <c r="S1651" s="137"/>
      <c r="T1651" s="139">
        <f>SUM(T1652:T1765)</f>
        <v>0</v>
      </c>
      <c r="AR1651" s="132" t="s">
        <v>80</v>
      </c>
      <c r="AT1651" s="140" t="s">
        <v>71</v>
      </c>
      <c r="AU1651" s="140" t="s">
        <v>15</v>
      </c>
      <c r="AY1651" s="132" t="s">
        <v>154</v>
      </c>
      <c r="BK1651" s="141">
        <f>SUM(BK1652:BK1765)</f>
        <v>0</v>
      </c>
    </row>
    <row r="1652" spans="1:65" s="2" customFormat="1" ht="24.15" customHeight="1">
      <c r="A1652" s="34"/>
      <c r="B1652" s="144"/>
      <c r="C1652" s="145" t="s">
        <v>2482</v>
      </c>
      <c r="D1652" s="145" t="s">
        <v>157</v>
      </c>
      <c r="E1652" s="146" t="s">
        <v>2483</v>
      </c>
      <c r="F1652" s="147" t="s">
        <v>2484</v>
      </c>
      <c r="G1652" s="148" t="s">
        <v>160</v>
      </c>
      <c r="H1652" s="149">
        <v>328.448</v>
      </c>
      <c r="I1652" s="150"/>
      <c r="J1652" s="151">
        <f>ROUND(I1652*H1652,2)</f>
        <v>0</v>
      </c>
      <c r="K1652" s="147" t="s">
        <v>161</v>
      </c>
      <c r="L1652" s="35"/>
      <c r="M1652" s="152" t="s">
        <v>3</v>
      </c>
      <c r="N1652" s="153" t="s">
        <v>43</v>
      </c>
      <c r="O1652" s="55"/>
      <c r="P1652" s="154">
        <f>O1652*H1652</f>
        <v>0</v>
      </c>
      <c r="Q1652" s="154">
        <v>0</v>
      </c>
      <c r="R1652" s="154">
        <f>Q1652*H1652</f>
        <v>0</v>
      </c>
      <c r="S1652" s="154">
        <v>0</v>
      </c>
      <c r="T1652" s="155">
        <f>S1652*H1652</f>
        <v>0</v>
      </c>
      <c r="U1652" s="34"/>
      <c r="V1652" s="34"/>
      <c r="W1652" s="34"/>
      <c r="X1652" s="34"/>
      <c r="Y1652" s="34"/>
      <c r="Z1652" s="34"/>
      <c r="AA1652" s="34"/>
      <c r="AB1652" s="34"/>
      <c r="AC1652" s="34"/>
      <c r="AD1652" s="34"/>
      <c r="AE1652" s="34"/>
      <c r="AR1652" s="156" t="s">
        <v>180</v>
      </c>
      <c r="AT1652" s="156" t="s">
        <v>157</v>
      </c>
      <c r="AU1652" s="156" t="s">
        <v>80</v>
      </c>
      <c r="AY1652" s="19" t="s">
        <v>154</v>
      </c>
      <c r="BE1652" s="157">
        <f>IF(N1652="základní",J1652,0)</f>
        <v>0</v>
      </c>
      <c r="BF1652" s="157">
        <f>IF(N1652="snížená",J1652,0)</f>
        <v>0</v>
      </c>
      <c r="BG1652" s="157">
        <f>IF(N1652="zákl. přenesená",J1652,0)</f>
        <v>0</v>
      </c>
      <c r="BH1652" s="157">
        <f>IF(N1652="sníž. přenesená",J1652,0)</f>
        <v>0</v>
      </c>
      <c r="BI1652" s="157">
        <f>IF(N1652="nulová",J1652,0)</f>
        <v>0</v>
      </c>
      <c r="BJ1652" s="19" t="s">
        <v>15</v>
      </c>
      <c r="BK1652" s="157">
        <f>ROUND(I1652*H1652,2)</f>
        <v>0</v>
      </c>
      <c r="BL1652" s="19" t="s">
        <v>180</v>
      </c>
      <c r="BM1652" s="156" t="s">
        <v>2485</v>
      </c>
    </row>
    <row r="1653" spans="1:47" s="2" customFormat="1" ht="10.2">
      <c r="A1653" s="34"/>
      <c r="B1653" s="35"/>
      <c r="C1653" s="34"/>
      <c r="D1653" s="158" t="s">
        <v>163</v>
      </c>
      <c r="E1653" s="34"/>
      <c r="F1653" s="159" t="s">
        <v>2486</v>
      </c>
      <c r="G1653" s="34"/>
      <c r="H1653" s="34"/>
      <c r="I1653" s="160"/>
      <c r="J1653" s="34"/>
      <c r="K1653" s="34"/>
      <c r="L1653" s="35"/>
      <c r="M1653" s="161"/>
      <c r="N1653" s="162"/>
      <c r="O1653" s="55"/>
      <c r="P1653" s="55"/>
      <c r="Q1653" s="55"/>
      <c r="R1653" s="55"/>
      <c r="S1653" s="55"/>
      <c r="T1653" s="56"/>
      <c r="U1653" s="34"/>
      <c r="V1653" s="34"/>
      <c r="W1653" s="34"/>
      <c r="X1653" s="34"/>
      <c r="Y1653" s="34"/>
      <c r="Z1653" s="34"/>
      <c r="AA1653" s="34"/>
      <c r="AB1653" s="34"/>
      <c r="AC1653" s="34"/>
      <c r="AD1653" s="34"/>
      <c r="AE1653" s="34"/>
      <c r="AT1653" s="19" t="s">
        <v>163</v>
      </c>
      <c r="AU1653" s="19" t="s">
        <v>80</v>
      </c>
    </row>
    <row r="1654" spans="1:65" s="2" customFormat="1" ht="24.15" customHeight="1">
      <c r="A1654" s="34"/>
      <c r="B1654" s="144"/>
      <c r="C1654" s="145" t="s">
        <v>2487</v>
      </c>
      <c r="D1654" s="145" t="s">
        <v>157</v>
      </c>
      <c r="E1654" s="146" t="s">
        <v>2488</v>
      </c>
      <c r="F1654" s="147" t="s">
        <v>2489</v>
      </c>
      <c r="G1654" s="148" t="s">
        <v>160</v>
      </c>
      <c r="H1654" s="149">
        <v>328.448</v>
      </c>
      <c r="I1654" s="150"/>
      <c r="J1654" s="151">
        <f>ROUND(I1654*H1654,2)</f>
        <v>0</v>
      </c>
      <c r="K1654" s="147" t="s">
        <v>161</v>
      </c>
      <c r="L1654" s="35"/>
      <c r="M1654" s="152" t="s">
        <v>3</v>
      </c>
      <c r="N1654" s="153" t="s">
        <v>43</v>
      </c>
      <c r="O1654" s="55"/>
      <c r="P1654" s="154">
        <f>O1654*H1654</f>
        <v>0</v>
      </c>
      <c r="Q1654" s="154">
        <v>0.0003</v>
      </c>
      <c r="R1654" s="154">
        <f>Q1654*H1654</f>
        <v>0.09853439999999998</v>
      </c>
      <c r="S1654" s="154">
        <v>0</v>
      </c>
      <c r="T1654" s="155">
        <f>S1654*H1654</f>
        <v>0</v>
      </c>
      <c r="U1654" s="34"/>
      <c r="V1654" s="34"/>
      <c r="W1654" s="34"/>
      <c r="X1654" s="34"/>
      <c r="Y1654" s="34"/>
      <c r="Z1654" s="34"/>
      <c r="AA1654" s="34"/>
      <c r="AB1654" s="34"/>
      <c r="AC1654" s="34"/>
      <c r="AD1654" s="34"/>
      <c r="AE1654" s="34"/>
      <c r="AR1654" s="156" t="s">
        <v>180</v>
      </c>
      <c r="AT1654" s="156" t="s">
        <v>157</v>
      </c>
      <c r="AU1654" s="156" t="s">
        <v>80</v>
      </c>
      <c r="AY1654" s="19" t="s">
        <v>154</v>
      </c>
      <c r="BE1654" s="157">
        <f>IF(N1654="základní",J1654,0)</f>
        <v>0</v>
      </c>
      <c r="BF1654" s="157">
        <f>IF(N1654="snížená",J1654,0)</f>
        <v>0</v>
      </c>
      <c r="BG1654" s="157">
        <f>IF(N1654="zákl. přenesená",J1654,0)</f>
        <v>0</v>
      </c>
      <c r="BH1654" s="157">
        <f>IF(N1654="sníž. přenesená",J1654,0)</f>
        <v>0</v>
      </c>
      <c r="BI1654" s="157">
        <f>IF(N1654="nulová",J1654,0)</f>
        <v>0</v>
      </c>
      <c r="BJ1654" s="19" t="s">
        <v>15</v>
      </c>
      <c r="BK1654" s="157">
        <f>ROUND(I1654*H1654,2)</f>
        <v>0</v>
      </c>
      <c r="BL1654" s="19" t="s">
        <v>180</v>
      </c>
      <c r="BM1654" s="156" t="s">
        <v>2490</v>
      </c>
    </row>
    <row r="1655" spans="1:47" s="2" customFormat="1" ht="10.2">
      <c r="A1655" s="34"/>
      <c r="B1655" s="35"/>
      <c r="C1655" s="34"/>
      <c r="D1655" s="158" t="s">
        <v>163</v>
      </c>
      <c r="E1655" s="34"/>
      <c r="F1655" s="159" t="s">
        <v>2491</v>
      </c>
      <c r="G1655" s="34"/>
      <c r="H1655" s="34"/>
      <c r="I1655" s="160"/>
      <c r="J1655" s="34"/>
      <c r="K1655" s="34"/>
      <c r="L1655" s="35"/>
      <c r="M1655" s="161"/>
      <c r="N1655" s="162"/>
      <c r="O1655" s="55"/>
      <c r="P1655" s="55"/>
      <c r="Q1655" s="55"/>
      <c r="R1655" s="55"/>
      <c r="S1655" s="55"/>
      <c r="T1655" s="56"/>
      <c r="U1655" s="34"/>
      <c r="V1655" s="34"/>
      <c r="W1655" s="34"/>
      <c r="X1655" s="34"/>
      <c r="Y1655" s="34"/>
      <c r="Z1655" s="34"/>
      <c r="AA1655" s="34"/>
      <c r="AB1655" s="34"/>
      <c r="AC1655" s="34"/>
      <c r="AD1655" s="34"/>
      <c r="AE1655" s="34"/>
      <c r="AT1655" s="19" t="s">
        <v>163</v>
      </c>
      <c r="AU1655" s="19" t="s">
        <v>80</v>
      </c>
    </row>
    <row r="1656" spans="2:51" s="14" customFormat="1" ht="10.2">
      <c r="B1656" s="171"/>
      <c r="D1656" s="164" t="s">
        <v>170</v>
      </c>
      <c r="E1656" s="172" t="s">
        <v>3</v>
      </c>
      <c r="F1656" s="173" t="s">
        <v>2492</v>
      </c>
      <c r="H1656" s="174">
        <v>317.74</v>
      </c>
      <c r="I1656" s="175"/>
      <c r="L1656" s="171"/>
      <c r="M1656" s="176"/>
      <c r="N1656" s="177"/>
      <c r="O1656" s="177"/>
      <c r="P1656" s="177"/>
      <c r="Q1656" s="177"/>
      <c r="R1656" s="177"/>
      <c r="S1656" s="177"/>
      <c r="T1656" s="178"/>
      <c r="AT1656" s="172" t="s">
        <v>170</v>
      </c>
      <c r="AU1656" s="172" t="s">
        <v>80</v>
      </c>
      <c r="AV1656" s="14" t="s">
        <v>80</v>
      </c>
      <c r="AW1656" s="14" t="s">
        <v>33</v>
      </c>
      <c r="AX1656" s="14" t="s">
        <v>72</v>
      </c>
      <c r="AY1656" s="172" t="s">
        <v>154</v>
      </c>
    </row>
    <row r="1657" spans="2:51" s="14" customFormat="1" ht="10.2">
      <c r="B1657" s="171"/>
      <c r="D1657" s="164" t="s">
        <v>170</v>
      </c>
      <c r="E1657" s="172" t="s">
        <v>3</v>
      </c>
      <c r="F1657" s="173" t="s">
        <v>2493</v>
      </c>
      <c r="H1657" s="174">
        <v>6.48</v>
      </c>
      <c r="I1657" s="175"/>
      <c r="L1657" s="171"/>
      <c r="M1657" s="176"/>
      <c r="N1657" s="177"/>
      <c r="O1657" s="177"/>
      <c r="P1657" s="177"/>
      <c r="Q1657" s="177"/>
      <c r="R1657" s="177"/>
      <c r="S1657" s="177"/>
      <c r="T1657" s="178"/>
      <c r="AT1657" s="172" t="s">
        <v>170</v>
      </c>
      <c r="AU1657" s="172" t="s">
        <v>80</v>
      </c>
      <c r="AV1657" s="14" t="s">
        <v>80</v>
      </c>
      <c r="AW1657" s="14" t="s">
        <v>33</v>
      </c>
      <c r="AX1657" s="14" t="s">
        <v>72</v>
      </c>
      <c r="AY1657" s="172" t="s">
        <v>154</v>
      </c>
    </row>
    <row r="1658" spans="2:51" s="14" customFormat="1" ht="10.2">
      <c r="B1658" s="171"/>
      <c r="D1658" s="164" t="s">
        <v>170</v>
      </c>
      <c r="E1658" s="172" t="s">
        <v>3</v>
      </c>
      <c r="F1658" s="173" t="s">
        <v>2494</v>
      </c>
      <c r="H1658" s="174">
        <v>4.228</v>
      </c>
      <c r="I1658" s="175"/>
      <c r="L1658" s="171"/>
      <c r="M1658" s="176"/>
      <c r="N1658" s="177"/>
      <c r="O1658" s="177"/>
      <c r="P1658" s="177"/>
      <c r="Q1658" s="177"/>
      <c r="R1658" s="177"/>
      <c r="S1658" s="177"/>
      <c r="T1658" s="178"/>
      <c r="AT1658" s="172" t="s">
        <v>170</v>
      </c>
      <c r="AU1658" s="172" t="s">
        <v>80</v>
      </c>
      <c r="AV1658" s="14" t="s">
        <v>80</v>
      </c>
      <c r="AW1658" s="14" t="s">
        <v>33</v>
      </c>
      <c r="AX1658" s="14" t="s">
        <v>72</v>
      </c>
      <c r="AY1658" s="172" t="s">
        <v>154</v>
      </c>
    </row>
    <row r="1659" spans="2:51" s="15" customFormat="1" ht="10.2">
      <c r="B1659" s="179"/>
      <c r="D1659" s="164" t="s">
        <v>170</v>
      </c>
      <c r="E1659" s="180" t="s">
        <v>3</v>
      </c>
      <c r="F1659" s="181" t="s">
        <v>175</v>
      </c>
      <c r="H1659" s="182">
        <v>328.448</v>
      </c>
      <c r="I1659" s="183"/>
      <c r="L1659" s="179"/>
      <c r="M1659" s="184"/>
      <c r="N1659" s="185"/>
      <c r="O1659" s="185"/>
      <c r="P1659" s="185"/>
      <c r="Q1659" s="185"/>
      <c r="R1659" s="185"/>
      <c r="S1659" s="185"/>
      <c r="T1659" s="186"/>
      <c r="AT1659" s="180" t="s">
        <v>170</v>
      </c>
      <c r="AU1659" s="180" t="s">
        <v>80</v>
      </c>
      <c r="AV1659" s="15" t="s">
        <v>93</v>
      </c>
      <c r="AW1659" s="15" t="s">
        <v>33</v>
      </c>
      <c r="AX1659" s="15" t="s">
        <v>15</v>
      </c>
      <c r="AY1659" s="180" t="s">
        <v>154</v>
      </c>
    </row>
    <row r="1660" spans="1:65" s="2" customFormat="1" ht="37.8" customHeight="1">
      <c r="A1660" s="34"/>
      <c r="B1660" s="144"/>
      <c r="C1660" s="145" t="s">
        <v>2495</v>
      </c>
      <c r="D1660" s="145" t="s">
        <v>157</v>
      </c>
      <c r="E1660" s="146" t="s">
        <v>2496</v>
      </c>
      <c r="F1660" s="147" t="s">
        <v>2497</v>
      </c>
      <c r="G1660" s="148" t="s">
        <v>160</v>
      </c>
      <c r="H1660" s="149">
        <v>328.448</v>
      </c>
      <c r="I1660" s="150"/>
      <c r="J1660" s="151">
        <f>ROUND(I1660*H1660,2)</f>
        <v>0</v>
      </c>
      <c r="K1660" s="147" t="s">
        <v>161</v>
      </c>
      <c r="L1660" s="35"/>
      <c r="M1660" s="152" t="s">
        <v>3</v>
      </c>
      <c r="N1660" s="153" t="s">
        <v>43</v>
      </c>
      <c r="O1660" s="55"/>
      <c r="P1660" s="154">
        <f>O1660*H1660</f>
        <v>0</v>
      </c>
      <c r="Q1660" s="154">
        <v>0.0045</v>
      </c>
      <c r="R1660" s="154">
        <f>Q1660*H1660</f>
        <v>1.4780159999999998</v>
      </c>
      <c r="S1660" s="154">
        <v>0</v>
      </c>
      <c r="T1660" s="155">
        <f>S1660*H1660</f>
        <v>0</v>
      </c>
      <c r="U1660" s="34"/>
      <c r="V1660" s="34"/>
      <c r="W1660" s="34"/>
      <c r="X1660" s="34"/>
      <c r="Y1660" s="34"/>
      <c r="Z1660" s="34"/>
      <c r="AA1660" s="34"/>
      <c r="AB1660" s="34"/>
      <c r="AC1660" s="34"/>
      <c r="AD1660" s="34"/>
      <c r="AE1660" s="34"/>
      <c r="AR1660" s="156" t="s">
        <v>180</v>
      </c>
      <c r="AT1660" s="156" t="s">
        <v>157</v>
      </c>
      <c r="AU1660" s="156" t="s">
        <v>80</v>
      </c>
      <c r="AY1660" s="19" t="s">
        <v>154</v>
      </c>
      <c r="BE1660" s="157">
        <f>IF(N1660="základní",J1660,0)</f>
        <v>0</v>
      </c>
      <c r="BF1660" s="157">
        <f>IF(N1660="snížená",J1660,0)</f>
        <v>0</v>
      </c>
      <c r="BG1660" s="157">
        <f>IF(N1660="zákl. přenesená",J1660,0)</f>
        <v>0</v>
      </c>
      <c r="BH1660" s="157">
        <f>IF(N1660="sníž. přenesená",J1660,0)</f>
        <v>0</v>
      </c>
      <c r="BI1660" s="157">
        <f>IF(N1660="nulová",J1660,0)</f>
        <v>0</v>
      </c>
      <c r="BJ1660" s="19" t="s">
        <v>15</v>
      </c>
      <c r="BK1660" s="157">
        <f>ROUND(I1660*H1660,2)</f>
        <v>0</v>
      </c>
      <c r="BL1660" s="19" t="s">
        <v>180</v>
      </c>
      <c r="BM1660" s="156" t="s">
        <v>2498</v>
      </c>
    </row>
    <row r="1661" spans="1:47" s="2" customFormat="1" ht="10.2">
      <c r="A1661" s="34"/>
      <c r="B1661" s="35"/>
      <c r="C1661" s="34"/>
      <c r="D1661" s="158" t="s">
        <v>163</v>
      </c>
      <c r="E1661" s="34"/>
      <c r="F1661" s="159" t="s">
        <v>2499</v>
      </c>
      <c r="G1661" s="34"/>
      <c r="H1661" s="34"/>
      <c r="I1661" s="160"/>
      <c r="J1661" s="34"/>
      <c r="K1661" s="34"/>
      <c r="L1661" s="35"/>
      <c r="M1661" s="161"/>
      <c r="N1661" s="162"/>
      <c r="O1661" s="55"/>
      <c r="P1661" s="55"/>
      <c r="Q1661" s="55"/>
      <c r="R1661" s="55"/>
      <c r="S1661" s="55"/>
      <c r="T1661" s="56"/>
      <c r="U1661" s="34"/>
      <c r="V1661" s="34"/>
      <c r="W1661" s="34"/>
      <c r="X1661" s="34"/>
      <c r="Y1661" s="34"/>
      <c r="Z1661" s="34"/>
      <c r="AA1661" s="34"/>
      <c r="AB1661" s="34"/>
      <c r="AC1661" s="34"/>
      <c r="AD1661" s="34"/>
      <c r="AE1661" s="34"/>
      <c r="AT1661" s="19" t="s">
        <v>163</v>
      </c>
      <c r="AU1661" s="19" t="s">
        <v>80</v>
      </c>
    </row>
    <row r="1662" spans="1:65" s="2" customFormat="1" ht="37.8" customHeight="1">
      <c r="A1662" s="34"/>
      <c r="B1662" s="144"/>
      <c r="C1662" s="145" t="s">
        <v>2500</v>
      </c>
      <c r="D1662" s="145" t="s">
        <v>157</v>
      </c>
      <c r="E1662" s="146" t="s">
        <v>2501</v>
      </c>
      <c r="F1662" s="147" t="s">
        <v>2502</v>
      </c>
      <c r="G1662" s="148" t="s">
        <v>183</v>
      </c>
      <c r="H1662" s="149">
        <v>24.3</v>
      </c>
      <c r="I1662" s="150"/>
      <c r="J1662" s="151">
        <f>ROUND(I1662*H1662,2)</f>
        <v>0</v>
      </c>
      <c r="K1662" s="147" t="s">
        <v>161</v>
      </c>
      <c r="L1662" s="35"/>
      <c r="M1662" s="152" t="s">
        <v>3</v>
      </c>
      <c r="N1662" s="153" t="s">
        <v>43</v>
      </c>
      <c r="O1662" s="55"/>
      <c r="P1662" s="154">
        <f>O1662*H1662</f>
        <v>0</v>
      </c>
      <c r="Q1662" s="154">
        <v>0.00034</v>
      </c>
      <c r="R1662" s="154">
        <f>Q1662*H1662</f>
        <v>0.008262</v>
      </c>
      <c r="S1662" s="154">
        <v>0</v>
      </c>
      <c r="T1662" s="155">
        <f>S1662*H1662</f>
        <v>0</v>
      </c>
      <c r="U1662" s="34"/>
      <c r="V1662" s="34"/>
      <c r="W1662" s="34"/>
      <c r="X1662" s="34"/>
      <c r="Y1662" s="34"/>
      <c r="Z1662" s="34"/>
      <c r="AA1662" s="34"/>
      <c r="AB1662" s="34"/>
      <c r="AC1662" s="34"/>
      <c r="AD1662" s="34"/>
      <c r="AE1662" s="34"/>
      <c r="AR1662" s="156" t="s">
        <v>180</v>
      </c>
      <c r="AT1662" s="156" t="s">
        <v>157</v>
      </c>
      <c r="AU1662" s="156" t="s">
        <v>80</v>
      </c>
      <c r="AY1662" s="19" t="s">
        <v>154</v>
      </c>
      <c r="BE1662" s="157">
        <f>IF(N1662="základní",J1662,0)</f>
        <v>0</v>
      </c>
      <c r="BF1662" s="157">
        <f>IF(N1662="snížená",J1662,0)</f>
        <v>0</v>
      </c>
      <c r="BG1662" s="157">
        <f>IF(N1662="zákl. přenesená",J1662,0)</f>
        <v>0</v>
      </c>
      <c r="BH1662" s="157">
        <f>IF(N1662="sníž. přenesená",J1662,0)</f>
        <v>0</v>
      </c>
      <c r="BI1662" s="157">
        <f>IF(N1662="nulová",J1662,0)</f>
        <v>0</v>
      </c>
      <c r="BJ1662" s="19" t="s">
        <v>15</v>
      </c>
      <c r="BK1662" s="157">
        <f>ROUND(I1662*H1662,2)</f>
        <v>0</v>
      </c>
      <c r="BL1662" s="19" t="s">
        <v>180</v>
      </c>
      <c r="BM1662" s="156" t="s">
        <v>2503</v>
      </c>
    </row>
    <row r="1663" spans="1:47" s="2" customFormat="1" ht="10.2">
      <c r="A1663" s="34"/>
      <c r="B1663" s="35"/>
      <c r="C1663" s="34"/>
      <c r="D1663" s="158" t="s">
        <v>163</v>
      </c>
      <c r="E1663" s="34"/>
      <c r="F1663" s="159" t="s">
        <v>2504</v>
      </c>
      <c r="G1663" s="34"/>
      <c r="H1663" s="34"/>
      <c r="I1663" s="160"/>
      <c r="J1663" s="34"/>
      <c r="K1663" s="34"/>
      <c r="L1663" s="35"/>
      <c r="M1663" s="161"/>
      <c r="N1663" s="162"/>
      <c r="O1663" s="55"/>
      <c r="P1663" s="55"/>
      <c r="Q1663" s="55"/>
      <c r="R1663" s="55"/>
      <c r="S1663" s="55"/>
      <c r="T1663" s="56"/>
      <c r="U1663" s="34"/>
      <c r="V1663" s="34"/>
      <c r="W1663" s="34"/>
      <c r="X1663" s="34"/>
      <c r="Y1663" s="34"/>
      <c r="Z1663" s="34"/>
      <c r="AA1663" s="34"/>
      <c r="AB1663" s="34"/>
      <c r="AC1663" s="34"/>
      <c r="AD1663" s="34"/>
      <c r="AE1663" s="34"/>
      <c r="AT1663" s="19" t="s">
        <v>163</v>
      </c>
      <c r="AU1663" s="19" t="s">
        <v>80</v>
      </c>
    </row>
    <row r="1664" spans="2:51" s="14" customFormat="1" ht="10.2">
      <c r="B1664" s="171"/>
      <c r="D1664" s="164" t="s">
        <v>170</v>
      </c>
      <c r="E1664" s="172" t="s">
        <v>3</v>
      </c>
      <c r="F1664" s="173" t="s">
        <v>2505</v>
      </c>
      <c r="H1664" s="174">
        <v>24.3</v>
      </c>
      <c r="I1664" s="175"/>
      <c r="L1664" s="171"/>
      <c r="M1664" s="176"/>
      <c r="N1664" s="177"/>
      <c r="O1664" s="177"/>
      <c r="P1664" s="177"/>
      <c r="Q1664" s="177"/>
      <c r="R1664" s="177"/>
      <c r="S1664" s="177"/>
      <c r="T1664" s="178"/>
      <c r="AT1664" s="172" t="s">
        <v>170</v>
      </c>
      <c r="AU1664" s="172" t="s">
        <v>80</v>
      </c>
      <c r="AV1664" s="14" t="s">
        <v>80</v>
      </c>
      <c r="AW1664" s="14" t="s">
        <v>33</v>
      </c>
      <c r="AX1664" s="14" t="s">
        <v>15</v>
      </c>
      <c r="AY1664" s="172" t="s">
        <v>154</v>
      </c>
    </row>
    <row r="1665" spans="1:65" s="2" customFormat="1" ht="24.15" customHeight="1">
      <c r="A1665" s="34"/>
      <c r="B1665" s="144"/>
      <c r="C1665" s="192" t="s">
        <v>2506</v>
      </c>
      <c r="D1665" s="192" t="s">
        <v>402</v>
      </c>
      <c r="E1665" s="193" t="s">
        <v>2507</v>
      </c>
      <c r="F1665" s="194" t="s">
        <v>2508</v>
      </c>
      <c r="G1665" s="195" t="s">
        <v>183</v>
      </c>
      <c r="H1665" s="196">
        <v>26.73</v>
      </c>
      <c r="I1665" s="197"/>
      <c r="J1665" s="198">
        <f>ROUND(I1665*H1665,2)</f>
        <v>0</v>
      </c>
      <c r="K1665" s="194" t="s">
        <v>161</v>
      </c>
      <c r="L1665" s="199"/>
      <c r="M1665" s="200" t="s">
        <v>3</v>
      </c>
      <c r="N1665" s="201" t="s">
        <v>43</v>
      </c>
      <c r="O1665" s="55"/>
      <c r="P1665" s="154">
        <f>O1665*H1665</f>
        <v>0</v>
      </c>
      <c r="Q1665" s="154">
        <v>0.00036</v>
      </c>
      <c r="R1665" s="154">
        <f>Q1665*H1665</f>
        <v>0.0096228</v>
      </c>
      <c r="S1665" s="154">
        <v>0</v>
      </c>
      <c r="T1665" s="155">
        <f>S1665*H1665</f>
        <v>0</v>
      </c>
      <c r="U1665" s="34"/>
      <c r="V1665" s="34"/>
      <c r="W1665" s="34"/>
      <c r="X1665" s="34"/>
      <c r="Y1665" s="34"/>
      <c r="Z1665" s="34"/>
      <c r="AA1665" s="34"/>
      <c r="AB1665" s="34"/>
      <c r="AC1665" s="34"/>
      <c r="AD1665" s="34"/>
      <c r="AE1665" s="34"/>
      <c r="AR1665" s="156" t="s">
        <v>521</v>
      </c>
      <c r="AT1665" s="156" t="s">
        <v>402</v>
      </c>
      <c r="AU1665" s="156" t="s">
        <v>80</v>
      </c>
      <c r="AY1665" s="19" t="s">
        <v>154</v>
      </c>
      <c r="BE1665" s="157">
        <f>IF(N1665="základní",J1665,0)</f>
        <v>0</v>
      </c>
      <c r="BF1665" s="157">
        <f>IF(N1665="snížená",J1665,0)</f>
        <v>0</v>
      </c>
      <c r="BG1665" s="157">
        <f>IF(N1665="zákl. přenesená",J1665,0)</f>
        <v>0</v>
      </c>
      <c r="BH1665" s="157">
        <f>IF(N1665="sníž. přenesená",J1665,0)</f>
        <v>0</v>
      </c>
      <c r="BI1665" s="157">
        <f>IF(N1665="nulová",J1665,0)</f>
        <v>0</v>
      </c>
      <c r="BJ1665" s="19" t="s">
        <v>15</v>
      </c>
      <c r="BK1665" s="157">
        <f>ROUND(I1665*H1665,2)</f>
        <v>0</v>
      </c>
      <c r="BL1665" s="19" t="s">
        <v>180</v>
      </c>
      <c r="BM1665" s="156" t="s">
        <v>2509</v>
      </c>
    </row>
    <row r="1666" spans="2:51" s="14" customFormat="1" ht="10.2">
      <c r="B1666" s="171"/>
      <c r="D1666" s="164" t="s">
        <v>170</v>
      </c>
      <c r="F1666" s="173" t="s">
        <v>2510</v>
      </c>
      <c r="H1666" s="174">
        <v>26.73</v>
      </c>
      <c r="I1666" s="175"/>
      <c r="L1666" s="171"/>
      <c r="M1666" s="176"/>
      <c r="N1666" s="177"/>
      <c r="O1666" s="177"/>
      <c r="P1666" s="177"/>
      <c r="Q1666" s="177"/>
      <c r="R1666" s="177"/>
      <c r="S1666" s="177"/>
      <c r="T1666" s="178"/>
      <c r="AT1666" s="172" t="s">
        <v>170</v>
      </c>
      <c r="AU1666" s="172" t="s">
        <v>80</v>
      </c>
      <c r="AV1666" s="14" t="s">
        <v>80</v>
      </c>
      <c r="AW1666" s="14" t="s">
        <v>4</v>
      </c>
      <c r="AX1666" s="14" t="s">
        <v>15</v>
      </c>
      <c r="AY1666" s="172" t="s">
        <v>154</v>
      </c>
    </row>
    <row r="1667" spans="1:65" s="2" customFormat="1" ht="33" customHeight="1">
      <c r="A1667" s="34"/>
      <c r="B1667" s="144"/>
      <c r="C1667" s="145" t="s">
        <v>2511</v>
      </c>
      <c r="D1667" s="145" t="s">
        <v>157</v>
      </c>
      <c r="E1667" s="146" t="s">
        <v>2512</v>
      </c>
      <c r="F1667" s="147" t="s">
        <v>2513</v>
      </c>
      <c r="G1667" s="148" t="s">
        <v>183</v>
      </c>
      <c r="H1667" s="149">
        <v>278.4</v>
      </c>
      <c r="I1667" s="150"/>
      <c r="J1667" s="151">
        <f>ROUND(I1667*H1667,2)</f>
        <v>0</v>
      </c>
      <c r="K1667" s="147" t="s">
        <v>161</v>
      </c>
      <c r="L1667" s="35"/>
      <c r="M1667" s="152" t="s">
        <v>3</v>
      </c>
      <c r="N1667" s="153" t="s">
        <v>43</v>
      </c>
      <c r="O1667" s="55"/>
      <c r="P1667" s="154">
        <f>O1667*H1667</f>
        <v>0</v>
      </c>
      <c r="Q1667" s="154">
        <v>0.00043</v>
      </c>
      <c r="R1667" s="154">
        <f>Q1667*H1667</f>
        <v>0.11971199999999999</v>
      </c>
      <c r="S1667" s="154">
        <v>0</v>
      </c>
      <c r="T1667" s="155">
        <f>S1667*H1667</f>
        <v>0</v>
      </c>
      <c r="U1667" s="34"/>
      <c r="V1667" s="34"/>
      <c r="W1667" s="34"/>
      <c r="X1667" s="34"/>
      <c r="Y1667" s="34"/>
      <c r="Z1667" s="34"/>
      <c r="AA1667" s="34"/>
      <c r="AB1667" s="34"/>
      <c r="AC1667" s="34"/>
      <c r="AD1667" s="34"/>
      <c r="AE1667" s="34"/>
      <c r="AR1667" s="156" t="s">
        <v>180</v>
      </c>
      <c r="AT1667" s="156" t="s">
        <v>157</v>
      </c>
      <c r="AU1667" s="156" t="s">
        <v>80</v>
      </c>
      <c r="AY1667" s="19" t="s">
        <v>154</v>
      </c>
      <c r="BE1667" s="157">
        <f>IF(N1667="základní",J1667,0)</f>
        <v>0</v>
      </c>
      <c r="BF1667" s="157">
        <f>IF(N1667="snížená",J1667,0)</f>
        <v>0</v>
      </c>
      <c r="BG1667" s="157">
        <f>IF(N1667="zákl. přenesená",J1667,0)</f>
        <v>0</v>
      </c>
      <c r="BH1667" s="157">
        <f>IF(N1667="sníž. přenesená",J1667,0)</f>
        <v>0</v>
      </c>
      <c r="BI1667" s="157">
        <f>IF(N1667="nulová",J1667,0)</f>
        <v>0</v>
      </c>
      <c r="BJ1667" s="19" t="s">
        <v>15</v>
      </c>
      <c r="BK1667" s="157">
        <f>ROUND(I1667*H1667,2)</f>
        <v>0</v>
      </c>
      <c r="BL1667" s="19" t="s">
        <v>180</v>
      </c>
      <c r="BM1667" s="156" t="s">
        <v>2514</v>
      </c>
    </row>
    <row r="1668" spans="1:47" s="2" customFormat="1" ht="10.2">
      <c r="A1668" s="34"/>
      <c r="B1668" s="35"/>
      <c r="C1668" s="34"/>
      <c r="D1668" s="158" t="s">
        <v>163</v>
      </c>
      <c r="E1668" s="34"/>
      <c r="F1668" s="159" t="s">
        <v>2515</v>
      </c>
      <c r="G1668" s="34"/>
      <c r="H1668" s="34"/>
      <c r="I1668" s="160"/>
      <c r="J1668" s="34"/>
      <c r="K1668" s="34"/>
      <c r="L1668" s="35"/>
      <c r="M1668" s="161"/>
      <c r="N1668" s="162"/>
      <c r="O1668" s="55"/>
      <c r="P1668" s="55"/>
      <c r="Q1668" s="55"/>
      <c r="R1668" s="55"/>
      <c r="S1668" s="55"/>
      <c r="T1668" s="56"/>
      <c r="U1668" s="34"/>
      <c r="V1668" s="34"/>
      <c r="W1668" s="34"/>
      <c r="X1668" s="34"/>
      <c r="Y1668" s="34"/>
      <c r="Z1668" s="34"/>
      <c r="AA1668" s="34"/>
      <c r="AB1668" s="34"/>
      <c r="AC1668" s="34"/>
      <c r="AD1668" s="34"/>
      <c r="AE1668" s="34"/>
      <c r="AT1668" s="19" t="s">
        <v>163</v>
      </c>
      <c r="AU1668" s="19" t="s">
        <v>80</v>
      </c>
    </row>
    <row r="1669" spans="2:51" s="13" customFormat="1" ht="10.2">
      <c r="B1669" s="163"/>
      <c r="D1669" s="164" t="s">
        <v>170</v>
      </c>
      <c r="E1669" s="165" t="s">
        <v>3</v>
      </c>
      <c r="F1669" s="166" t="s">
        <v>1168</v>
      </c>
      <c r="H1669" s="165" t="s">
        <v>3</v>
      </c>
      <c r="I1669" s="167"/>
      <c r="L1669" s="163"/>
      <c r="M1669" s="168"/>
      <c r="N1669" s="169"/>
      <c r="O1669" s="169"/>
      <c r="P1669" s="169"/>
      <c r="Q1669" s="169"/>
      <c r="R1669" s="169"/>
      <c r="S1669" s="169"/>
      <c r="T1669" s="170"/>
      <c r="AT1669" s="165" t="s">
        <v>170</v>
      </c>
      <c r="AU1669" s="165" t="s">
        <v>80</v>
      </c>
      <c r="AV1669" s="13" t="s">
        <v>15</v>
      </c>
      <c r="AW1669" s="13" t="s">
        <v>33</v>
      </c>
      <c r="AX1669" s="13" t="s">
        <v>72</v>
      </c>
      <c r="AY1669" s="165" t="s">
        <v>154</v>
      </c>
    </row>
    <row r="1670" spans="2:51" s="14" customFormat="1" ht="10.2">
      <c r="B1670" s="171"/>
      <c r="D1670" s="164" t="s">
        <v>170</v>
      </c>
      <c r="E1670" s="172" t="s">
        <v>3</v>
      </c>
      <c r="F1670" s="173" t="s">
        <v>2516</v>
      </c>
      <c r="H1670" s="174">
        <v>33.2</v>
      </c>
      <c r="I1670" s="175"/>
      <c r="L1670" s="171"/>
      <c r="M1670" s="176"/>
      <c r="N1670" s="177"/>
      <c r="O1670" s="177"/>
      <c r="P1670" s="177"/>
      <c r="Q1670" s="177"/>
      <c r="R1670" s="177"/>
      <c r="S1670" s="177"/>
      <c r="T1670" s="178"/>
      <c r="AT1670" s="172" t="s">
        <v>170</v>
      </c>
      <c r="AU1670" s="172" t="s">
        <v>80</v>
      </c>
      <c r="AV1670" s="14" t="s">
        <v>80</v>
      </c>
      <c r="AW1670" s="14" t="s">
        <v>33</v>
      </c>
      <c r="AX1670" s="14" t="s">
        <v>72</v>
      </c>
      <c r="AY1670" s="172" t="s">
        <v>154</v>
      </c>
    </row>
    <row r="1671" spans="2:51" s="13" customFormat="1" ht="10.2">
      <c r="B1671" s="163"/>
      <c r="D1671" s="164" t="s">
        <v>170</v>
      </c>
      <c r="E1671" s="165" t="s">
        <v>3</v>
      </c>
      <c r="F1671" s="166" t="s">
        <v>1182</v>
      </c>
      <c r="H1671" s="165" t="s">
        <v>3</v>
      </c>
      <c r="I1671" s="167"/>
      <c r="L1671" s="163"/>
      <c r="M1671" s="168"/>
      <c r="N1671" s="169"/>
      <c r="O1671" s="169"/>
      <c r="P1671" s="169"/>
      <c r="Q1671" s="169"/>
      <c r="R1671" s="169"/>
      <c r="S1671" s="169"/>
      <c r="T1671" s="170"/>
      <c r="AT1671" s="165" t="s">
        <v>170</v>
      </c>
      <c r="AU1671" s="165" t="s">
        <v>80</v>
      </c>
      <c r="AV1671" s="13" t="s">
        <v>15</v>
      </c>
      <c r="AW1671" s="13" t="s">
        <v>33</v>
      </c>
      <c r="AX1671" s="13" t="s">
        <v>72</v>
      </c>
      <c r="AY1671" s="165" t="s">
        <v>154</v>
      </c>
    </row>
    <row r="1672" spans="2:51" s="14" customFormat="1" ht="10.2">
      <c r="B1672" s="171"/>
      <c r="D1672" s="164" t="s">
        <v>170</v>
      </c>
      <c r="E1672" s="172" t="s">
        <v>3</v>
      </c>
      <c r="F1672" s="173" t="s">
        <v>2517</v>
      </c>
      <c r="H1672" s="174">
        <v>17.8</v>
      </c>
      <c r="I1672" s="175"/>
      <c r="L1672" s="171"/>
      <c r="M1672" s="176"/>
      <c r="N1672" s="177"/>
      <c r="O1672" s="177"/>
      <c r="P1672" s="177"/>
      <c r="Q1672" s="177"/>
      <c r="R1672" s="177"/>
      <c r="S1672" s="177"/>
      <c r="T1672" s="178"/>
      <c r="AT1672" s="172" t="s">
        <v>170</v>
      </c>
      <c r="AU1672" s="172" t="s">
        <v>80</v>
      </c>
      <c r="AV1672" s="14" t="s">
        <v>80</v>
      </c>
      <c r="AW1672" s="14" t="s">
        <v>33</v>
      </c>
      <c r="AX1672" s="14" t="s">
        <v>72</v>
      </c>
      <c r="AY1672" s="172" t="s">
        <v>154</v>
      </c>
    </row>
    <row r="1673" spans="2:51" s="13" customFormat="1" ht="10.2">
      <c r="B1673" s="163"/>
      <c r="D1673" s="164" t="s">
        <v>170</v>
      </c>
      <c r="E1673" s="165" t="s">
        <v>3</v>
      </c>
      <c r="F1673" s="166" t="s">
        <v>1185</v>
      </c>
      <c r="H1673" s="165" t="s">
        <v>3</v>
      </c>
      <c r="I1673" s="167"/>
      <c r="L1673" s="163"/>
      <c r="M1673" s="168"/>
      <c r="N1673" s="169"/>
      <c r="O1673" s="169"/>
      <c r="P1673" s="169"/>
      <c r="Q1673" s="169"/>
      <c r="R1673" s="169"/>
      <c r="S1673" s="169"/>
      <c r="T1673" s="170"/>
      <c r="AT1673" s="165" t="s">
        <v>170</v>
      </c>
      <c r="AU1673" s="165" t="s">
        <v>80</v>
      </c>
      <c r="AV1673" s="13" t="s">
        <v>15</v>
      </c>
      <c r="AW1673" s="13" t="s">
        <v>33</v>
      </c>
      <c r="AX1673" s="13" t="s">
        <v>72</v>
      </c>
      <c r="AY1673" s="165" t="s">
        <v>154</v>
      </c>
    </row>
    <row r="1674" spans="2:51" s="14" customFormat="1" ht="10.2">
      <c r="B1674" s="171"/>
      <c r="D1674" s="164" t="s">
        <v>170</v>
      </c>
      <c r="E1674" s="172" t="s">
        <v>3</v>
      </c>
      <c r="F1674" s="173" t="s">
        <v>2518</v>
      </c>
      <c r="H1674" s="174">
        <v>19.5</v>
      </c>
      <c r="I1674" s="175"/>
      <c r="L1674" s="171"/>
      <c r="M1674" s="176"/>
      <c r="N1674" s="177"/>
      <c r="O1674" s="177"/>
      <c r="P1674" s="177"/>
      <c r="Q1674" s="177"/>
      <c r="R1674" s="177"/>
      <c r="S1674" s="177"/>
      <c r="T1674" s="178"/>
      <c r="AT1674" s="172" t="s">
        <v>170</v>
      </c>
      <c r="AU1674" s="172" t="s">
        <v>80</v>
      </c>
      <c r="AV1674" s="14" t="s">
        <v>80</v>
      </c>
      <c r="AW1674" s="14" t="s">
        <v>33</v>
      </c>
      <c r="AX1674" s="14" t="s">
        <v>72</v>
      </c>
      <c r="AY1674" s="172" t="s">
        <v>154</v>
      </c>
    </row>
    <row r="1675" spans="2:51" s="13" customFormat="1" ht="10.2">
      <c r="B1675" s="163"/>
      <c r="D1675" s="164" t="s">
        <v>170</v>
      </c>
      <c r="E1675" s="165" t="s">
        <v>3</v>
      </c>
      <c r="F1675" s="166" t="s">
        <v>1187</v>
      </c>
      <c r="H1675" s="165" t="s">
        <v>3</v>
      </c>
      <c r="I1675" s="167"/>
      <c r="L1675" s="163"/>
      <c r="M1675" s="168"/>
      <c r="N1675" s="169"/>
      <c r="O1675" s="169"/>
      <c r="P1675" s="169"/>
      <c r="Q1675" s="169"/>
      <c r="R1675" s="169"/>
      <c r="S1675" s="169"/>
      <c r="T1675" s="170"/>
      <c r="AT1675" s="165" t="s">
        <v>170</v>
      </c>
      <c r="AU1675" s="165" t="s">
        <v>80</v>
      </c>
      <c r="AV1675" s="13" t="s">
        <v>15</v>
      </c>
      <c r="AW1675" s="13" t="s">
        <v>33</v>
      </c>
      <c r="AX1675" s="13" t="s">
        <v>72</v>
      </c>
      <c r="AY1675" s="165" t="s">
        <v>154</v>
      </c>
    </row>
    <row r="1676" spans="2:51" s="14" customFormat="1" ht="10.2">
      <c r="B1676" s="171"/>
      <c r="D1676" s="164" t="s">
        <v>170</v>
      </c>
      <c r="E1676" s="172" t="s">
        <v>3</v>
      </c>
      <c r="F1676" s="173" t="s">
        <v>2519</v>
      </c>
      <c r="H1676" s="174">
        <v>20.9</v>
      </c>
      <c r="I1676" s="175"/>
      <c r="L1676" s="171"/>
      <c r="M1676" s="176"/>
      <c r="N1676" s="177"/>
      <c r="O1676" s="177"/>
      <c r="P1676" s="177"/>
      <c r="Q1676" s="177"/>
      <c r="R1676" s="177"/>
      <c r="S1676" s="177"/>
      <c r="T1676" s="178"/>
      <c r="AT1676" s="172" t="s">
        <v>170</v>
      </c>
      <c r="AU1676" s="172" t="s">
        <v>80</v>
      </c>
      <c r="AV1676" s="14" t="s">
        <v>80</v>
      </c>
      <c r="AW1676" s="14" t="s">
        <v>33</v>
      </c>
      <c r="AX1676" s="14" t="s">
        <v>72</v>
      </c>
      <c r="AY1676" s="172" t="s">
        <v>154</v>
      </c>
    </row>
    <row r="1677" spans="2:51" s="13" customFormat="1" ht="10.2">
      <c r="B1677" s="163"/>
      <c r="D1677" s="164" t="s">
        <v>170</v>
      </c>
      <c r="E1677" s="165" t="s">
        <v>3</v>
      </c>
      <c r="F1677" s="166" t="s">
        <v>1191</v>
      </c>
      <c r="H1677" s="165" t="s">
        <v>3</v>
      </c>
      <c r="I1677" s="167"/>
      <c r="L1677" s="163"/>
      <c r="M1677" s="168"/>
      <c r="N1677" s="169"/>
      <c r="O1677" s="169"/>
      <c r="P1677" s="169"/>
      <c r="Q1677" s="169"/>
      <c r="R1677" s="169"/>
      <c r="S1677" s="169"/>
      <c r="T1677" s="170"/>
      <c r="AT1677" s="165" t="s">
        <v>170</v>
      </c>
      <c r="AU1677" s="165" t="s">
        <v>80</v>
      </c>
      <c r="AV1677" s="13" t="s">
        <v>15</v>
      </c>
      <c r="AW1677" s="13" t="s">
        <v>33</v>
      </c>
      <c r="AX1677" s="13" t="s">
        <v>72</v>
      </c>
      <c r="AY1677" s="165" t="s">
        <v>154</v>
      </c>
    </row>
    <row r="1678" spans="2:51" s="14" customFormat="1" ht="10.2">
      <c r="B1678" s="171"/>
      <c r="D1678" s="164" t="s">
        <v>170</v>
      </c>
      <c r="E1678" s="172" t="s">
        <v>3</v>
      </c>
      <c r="F1678" s="173" t="s">
        <v>2520</v>
      </c>
      <c r="H1678" s="174">
        <v>50</v>
      </c>
      <c r="I1678" s="175"/>
      <c r="L1678" s="171"/>
      <c r="M1678" s="176"/>
      <c r="N1678" s="177"/>
      <c r="O1678" s="177"/>
      <c r="P1678" s="177"/>
      <c r="Q1678" s="177"/>
      <c r="R1678" s="177"/>
      <c r="S1678" s="177"/>
      <c r="T1678" s="178"/>
      <c r="AT1678" s="172" t="s">
        <v>170</v>
      </c>
      <c r="AU1678" s="172" t="s">
        <v>80</v>
      </c>
      <c r="AV1678" s="14" t="s">
        <v>80</v>
      </c>
      <c r="AW1678" s="14" t="s">
        <v>33</v>
      </c>
      <c r="AX1678" s="14" t="s">
        <v>72</v>
      </c>
      <c r="AY1678" s="172" t="s">
        <v>154</v>
      </c>
    </row>
    <row r="1679" spans="2:51" s="13" customFormat="1" ht="10.2">
      <c r="B1679" s="163"/>
      <c r="D1679" s="164" t="s">
        <v>170</v>
      </c>
      <c r="E1679" s="165" t="s">
        <v>3</v>
      </c>
      <c r="F1679" s="166" t="s">
        <v>1193</v>
      </c>
      <c r="H1679" s="165" t="s">
        <v>3</v>
      </c>
      <c r="I1679" s="167"/>
      <c r="L1679" s="163"/>
      <c r="M1679" s="168"/>
      <c r="N1679" s="169"/>
      <c r="O1679" s="169"/>
      <c r="P1679" s="169"/>
      <c r="Q1679" s="169"/>
      <c r="R1679" s="169"/>
      <c r="S1679" s="169"/>
      <c r="T1679" s="170"/>
      <c r="AT1679" s="165" t="s">
        <v>170</v>
      </c>
      <c r="AU1679" s="165" t="s">
        <v>80</v>
      </c>
      <c r="AV1679" s="13" t="s">
        <v>15</v>
      </c>
      <c r="AW1679" s="13" t="s">
        <v>33</v>
      </c>
      <c r="AX1679" s="13" t="s">
        <v>72</v>
      </c>
      <c r="AY1679" s="165" t="s">
        <v>154</v>
      </c>
    </row>
    <row r="1680" spans="2:51" s="14" customFormat="1" ht="10.2">
      <c r="B1680" s="171"/>
      <c r="D1680" s="164" t="s">
        <v>170</v>
      </c>
      <c r="E1680" s="172" t="s">
        <v>3</v>
      </c>
      <c r="F1680" s="173" t="s">
        <v>2521</v>
      </c>
      <c r="H1680" s="174">
        <v>24.6</v>
      </c>
      <c r="I1680" s="175"/>
      <c r="L1680" s="171"/>
      <c r="M1680" s="176"/>
      <c r="N1680" s="177"/>
      <c r="O1680" s="177"/>
      <c r="P1680" s="177"/>
      <c r="Q1680" s="177"/>
      <c r="R1680" s="177"/>
      <c r="S1680" s="177"/>
      <c r="T1680" s="178"/>
      <c r="AT1680" s="172" t="s">
        <v>170</v>
      </c>
      <c r="AU1680" s="172" t="s">
        <v>80</v>
      </c>
      <c r="AV1680" s="14" t="s">
        <v>80</v>
      </c>
      <c r="AW1680" s="14" t="s">
        <v>33</v>
      </c>
      <c r="AX1680" s="14" t="s">
        <v>72</v>
      </c>
      <c r="AY1680" s="172" t="s">
        <v>154</v>
      </c>
    </row>
    <row r="1681" spans="2:51" s="13" customFormat="1" ht="10.2">
      <c r="B1681" s="163"/>
      <c r="D1681" s="164" t="s">
        <v>170</v>
      </c>
      <c r="E1681" s="165" t="s">
        <v>3</v>
      </c>
      <c r="F1681" s="166" t="s">
        <v>1200</v>
      </c>
      <c r="H1681" s="165" t="s">
        <v>3</v>
      </c>
      <c r="I1681" s="167"/>
      <c r="L1681" s="163"/>
      <c r="M1681" s="168"/>
      <c r="N1681" s="169"/>
      <c r="O1681" s="169"/>
      <c r="P1681" s="169"/>
      <c r="Q1681" s="169"/>
      <c r="R1681" s="169"/>
      <c r="S1681" s="169"/>
      <c r="T1681" s="170"/>
      <c r="AT1681" s="165" t="s">
        <v>170</v>
      </c>
      <c r="AU1681" s="165" t="s">
        <v>80</v>
      </c>
      <c r="AV1681" s="13" t="s">
        <v>15</v>
      </c>
      <c r="AW1681" s="13" t="s">
        <v>33</v>
      </c>
      <c r="AX1681" s="13" t="s">
        <v>72</v>
      </c>
      <c r="AY1681" s="165" t="s">
        <v>154</v>
      </c>
    </row>
    <row r="1682" spans="2:51" s="14" customFormat="1" ht="10.2">
      <c r="B1682" s="171"/>
      <c r="D1682" s="164" t="s">
        <v>170</v>
      </c>
      <c r="E1682" s="172" t="s">
        <v>3</v>
      </c>
      <c r="F1682" s="173" t="s">
        <v>2522</v>
      </c>
      <c r="H1682" s="174">
        <v>31.2</v>
      </c>
      <c r="I1682" s="175"/>
      <c r="L1682" s="171"/>
      <c r="M1682" s="176"/>
      <c r="N1682" s="177"/>
      <c r="O1682" s="177"/>
      <c r="P1682" s="177"/>
      <c r="Q1682" s="177"/>
      <c r="R1682" s="177"/>
      <c r="S1682" s="177"/>
      <c r="T1682" s="178"/>
      <c r="AT1682" s="172" t="s">
        <v>170</v>
      </c>
      <c r="AU1682" s="172" t="s">
        <v>80</v>
      </c>
      <c r="AV1682" s="14" t="s">
        <v>80</v>
      </c>
      <c r="AW1682" s="14" t="s">
        <v>33</v>
      </c>
      <c r="AX1682" s="14" t="s">
        <v>72</v>
      </c>
      <c r="AY1682" s="172" t="s">
        <v>154</v>
      </c>
    </row>
    <row r="1683" spans="2:51" s="13" customFormat="1" ht="10.2">
      <c r="B1683" s="163"/>
      <c r="D1683" s="164" t="s">
        <v>170</v>
      </c>
      <c r="E1683" s="165" t="s">
        <v>3</v>
      </c>
      <c r="F1683" s="166" t="s">
        <v>1204</v>
      </c>
      <c r="H1683" s="165" t="s">
        <v>3</v>
      </c>
      <c r="I1683" s="167"/>
      <c r="L1683" s="163"/>
      <c r="M1683" s="168"/>
      <c r="N1683" s="169"/>
      <c r="O1683" s="169"/>
      <c r="P1683" s="169"/>
      <c r="Q1683" s="169"/>
      <c r="R1683" s="169"/>
      <c r="S1683" s="169"/>
      <c r="T1683" s="170"/>
      <c r="AT1683" s="165" t="s">
        <v>170</v>
      </c>
      <c r="AU1683" s="165" t="s">
        <v>80</v>
      </c>
      <c r="AV1683" s="13" t="s">
        <v>15</v>
      </c>
      <c r="AW1683" s="13" t="s">
        <v>33</v>
      </c>
      <c r="AX1683" s="13" t="s">
        <v>72</v>
      </c>
      <c r="AY1683" s="165" t="s">
        <v>154</v>
      </c>
    </row>
    <row r="1684" spans="2:51" s="14" customFormat="1" ht="10.2">
      <c r="B1684" s="171"/>
      <c r="D1684" s="164" t="s">
        <v>170</v>
      </c>
      <c r="E1684" s="172" t="s">
        <v>3</v>
      </c>
      <c r="F1684" s="173" t="s">
        <v>2523</v>
      </c>
      <c r="H1684" s="174">
        <v>13.2</v>
      </c>
      <c r="I1684" s="175"/>
      <c r="L1684" s="171"/>
      <c r="M1684" s="176"/>
      <c r="N1684" s="177"/>
      <c r="O1684" s="177"/>
      <c r="P1684" s="177"/>
      <c r="Q1684" s="177"/>
      <c r="R1684" s="177"/>
      <c r="S1684" s="177"/>
      <c r="T1684" s="178"/>
      <c r="AT1684" s="172" t="s">
        <v>170</v>
      </c>
      <c r="AU1684" s="172" t="s">
        <v>80</v>
      </c>
      <c r="AV1684" s="14" t="s">
        <v>80</v>
      </c>
      <c r="AW1684" s="14" t="s">
        <v>33</v>
      </c>
      <c r="AX1684" s="14" t="s">
        <v>72</v>
      </c>
      <c r="AY1684" s="172" t="s">
        <v>154</v>
      </c>
    </row>
    <row r="1685" spans="2:51" s="13" customFormat="1" ht="10.2">
      <c r="B1685" s="163"/>
      <c r="D1685" s="164" t="s">
        <v>170</v>
      </c>
      <c r="E1685" s="165" t="s">
        <v>3</v>
      </c>
      <c r="F1685" s="166" t="s">
        <v>2524</v>
      </c>
      <c r="H1685" s="165" t="s">
        <v>3</v>
      </c>
      <c r="I1685" s="167"/>
      <c r="L1685" s="163"/>
      <c r="M1685" s="168"/>
      <c r="N1685" s="169"/>
      <c r="O1685" s="169"/>
      <c r="P1685" s="169"/>
      <c r="Q1685" s="169"/>
      <c r="R1685" s="169"/>
      <c r="S1685" s="169"/>
      <c r="T1685" s="170"/>
      <c r="AT1685" s="165" t="s">
        <v>170</v>
      </c>
      <c r="AU1685" s="165" t="s">
        <v>80</v>
      </c>
      <c r="AV1685" s="13" t="s">
        <v>15</v>
      </c>
      <c r="AW1685" s="13" t="s">
        <v>33</v>
      </c>
      <c r="AX1685" s="13" t="s">
        <v>72</v>
      </c>
      <c r="AY1685" s="165" t="s">
        <v>154</v>
      </c>
    </row>
    <row r="1686" spans="2:51" s="14" customFormat="1" ht="10.2">
      <c r="B1686" s="171"/>
      <c r="D1686" s="164" t="s">
        <v>170</v>
      </c>
      <c r="E1686" s="172" t="s">
        <v>3</v>
      </c>
      <c r="F1686" s="173" t="s">
        <v>2525</v>
      </c>
      <c r="H1686" s="174">
        <v>3.3</v>
      </c>
      <c r="I1686" s="175"/>
      <c r="L1686" s="171"/>
      <c r="M1686" s="176"/>
      <c r="N1686" s="177"/>
      <c r="O1686" s="177"/>
      <c r="P1686" s="177"/>
      <c r="Q1686" s="177"/>
      <c r="R1686" s="177"/>
      <c r="S1686" s="177"/>
      <c r="T1686" s="178"/>
      <c r="AT1686" s="172" t="s">
        <v>170</v>
      </c>
      <c r="AU1686" s="172" t="s">
        <v>80</v>
      </c>
      <c r="AV1686" s="14" t="s">
        <v>80</v>
      </c>
      <c r="AW1686" s="14" t="s">
        <v>33</v>
      </c>
      <c r="AX1686" s="14" t="s">
        <v>72</v>
      </c>
      <c r="AY1686" s="172" t="s">
        <v>154</v>
      </c>
    </row>
    <row r="1687" spans="2:51" s="13" customFormat="1" ht="10.2">
      <c r="B1687" s="163"/>
      <c r="D1687" s="164" t="s">
        <v>170</v>
      </c>
      <c r="E1687" s="165" t="s">
        <v>3</v>
      </c>
      <c r="F1687" s="166" t="s">
        <v>1229</v>
      </c>
      <c r="H1687" s="165" t="s">
        <v>3</v>
      </c>
      <c r="I1687" s="167"/>
      <c r="L1687" s="163"/>
      <c r="M1687" s="168"/>
      <c r="N1687" s="169"/>
      <c r="O1687" s="169"/>
      <c r="P1687" s="169"/>
      <c r="Q1687" s="169"/>
      <c r="R1687" s="169"/>
      <c r="S1687" s="169"/>
      <c r="T1687" s="170"/>
      <c r="AT1687" s="165" t="s">
        <v>170</v>
      </c>
      <c r="AU1687" s="165" t="s">
        <v>80</v>
      </c>
      <c r="AV1687" s="13" t="s">
        <v>15</v>
      </c>
      <c r="AW1687" s="13" t="s">
        <v>33</v>
      </c>
      <c r="AX1687" s="13" t="s">
        <v>72</v>
      </c>
      <c r="AY1687" s="165" t="s">
        <v>154</v>
      </c>
    </row>
    <row r="1688" spans="2:51" s="14" customFormat="1" ht="10.2">
      <c r="B1688" s="171"/>
      <c r="D1688" s="164" t="s">
        <v>170</v>
      </c>
      <c r="E1688" s="172" t="s">
        <v>3</v>
      </c>
      <c r="F1688" s="173" t="s">
        <v>2526</v>
      </c>
      <c r="H1688" s="174">
        <v>13</v>
      </c>
      <c r="I1688" s="175"/>
      <c r="L1688" s="171"/>
      <c r="M1688" s="176"/>
      <c r="N1688" s="177"/>
      <c r="O1688" s="177"/>
      <c r="P1688" s="177"/>
      <c r="Q1688" s="177"/>
      <c r="R1688" s="177"/>
      <c r="S1688" s="177"/>
      <c r="T1688" s="178"/>
      <c r="AT1688" s="172" t="s">
        <v>170</v>
      </c>
      <c r="AU1688" s="172" t="s">
        <v>80</v>
      </c>
      <c r="AV1688" s="14" t="s">
        <v>80</v>
      </c>
      <c r="AW1688" s="14" t="s">
        <v>33</v>
      </c>
      <c r="AX1688" s="14" t="s">
        <v>72</v>
      </c>
      <c r="AY1688" s="172" t="s">
        <v>154</v>
      </c>
    </row>
    <row r="1689" spans="2:51" s="13" customFormat="1" ht="10.2">
      <c r="B1689" s="163"/>
      <c r="D1689" s="164" t="s">
        <v>170</v>
      </c>
      <c r="E1689" s="165" t="s">
        <v>3</v>
      </c>
      <c r="F1689" s="166" t="s">
        <v>1242</v>
      </c>
      <c r="H1689" s="165" t="s">
        <v>3</v>
      </c>
      <c r="I1689" s="167"/>
      <c r="L1689" s="163"/>
      <c r="M1689" s="168"/>
      <c r="N1689" s="169"/>
      <c r="O1689" s="169"/>
      <c r="P1689" s="169"/>
      <c r="Q1689" s="169"/>
      <c r="R1689" s="169"/>
      <c r="S1689" s="169"/>
      <c r="T1689" s="170"/>
      <c r="AT1689" s="165" t="s">
        <v>170</v>
      </c>
      <c r="AU1689" s="165" t="s">
        <v>80</v>
      </c>
      <c r="AV1689" s="13" t="s">
        <v>15</v>
      </c>
      <c r="AW1689" s="13" t="s">
        <v>33</v>
      </c>
      <c r="AX1689" s="13" t="s">
        <v>72</v>
      </c>
      <c r="AY1689" s="165" t="s">
        <v>154</v>
      </c>
    </row>
    <row r="1690" spans="2:51" s="14" customFormat="1" ht="10.2">
      <c r="B1690" s="171"/>
      <c r="D1690" s="164" t="s">
        <v>170</v>
      </c>
      <c r="E1690" s="172" t="s">
        <v>3</v>
      </c>
      <c r="F1690" s="173" t="s">
        <v>2527</v>
      </c>
      <c r="H1690" s="174">
        <v>21.9</v>
      </c>
      <c r="I1690" s="175"/>
      <c r="L1690" s="171"/>
      <c r="M1690" s="176"/>
      <c r="N1690" s="177"/>
      <c r="O1690" s="177"/>
      <c r="P1690" s="177"/>
      <c r="Q1690" s="177"/>
      <c r="R1690" s="177"/>
      <c r="S1690" s="177"/>
      <c r="T1690" s="178"/>
      <c r="AT1690" s="172" t="s">
        <v>170</v>
      </c>
      <c r="AU1690" s="172" t="s">
        <v>80</v>
      </c>
      <c r="AV1690" s="14" t="s">
        <v>80</v>
      </c>
      <c r="AW1690" s="14" t="s">
        <v>33</v>
      </c>
      <c r="AX1690" s="14" t="s">
        <v>72</v>
      </c>
      <c r="AY1690" s="172" t="s">
        <v>154</v>
      </c>
    </row>
    <row r="1691" spans="2:51" s="13" customFormat="1" ht="10.2">
      <c r="B1691" s="163"/>
      <c r="D1691" s="164" t="s">
        <v>170</v>
      </c>
      <c r="E1691" s="165" t="s">
        <v>3</v>
      </c>
      <c r="F1691" s="166" t="s">
        <v>1247</v>
      </c>
      <c r="H1691" s="165" t="s">
        <v>3</v>
      </c>
      <c r="I1691" s="167"/>
      <c r="L1691" s="163"/>
      <c r="M1691" s="168"/>
      <c r="N1691" s="169"/>
      <c r="O1691" s="169"/>
      <c r="P1691" s="169"/>
      <c r="Q1691" s="169"/>
      <c r="R1691" s="169"/>
      <c r="S1691" s="169"/>
      <c r="T1691" s="170"/>
      <c r="AT1691" s="165" t="s">
        <v>170</v>
      </c>
      <c r="AU1691" s="165" t="s">
        <v>80</v>
      </c>
      <c r="AV1691" s="13" t="s">
        <v>15</v>
      </c>
      <c r="AW1691" s="13" t="s">
        <v>33</v>
      </c>
      <c r="AX1691" s="13" t="s">
        <v>72</v>
      </c>
      <c r="AY1691" s="165" t="s">
        <v>154</v>
      </c>
    </row>
    <row r="1692" spans="2:51" s="14" customFormat="1" ht="10.2">
      <c r="B1692" s="171"/>
      <c r="D1692" s="164" t="s">
        <v>170</v>
      </c>
      <c r="E1692" s="172" t="s">
        <v>3</v>
      </c>
      <c r="F1692" s="173" t="s">
        <v>2528</v>
      </c>
      <c r="H1692" s="174">
        <v>21.9</v>
      </c>
      <c r="I1692" s="175"/>
      <c r="L1692" s="171"/>
      <c r="M1692" s="176"/>
      <c r="N1692" s="177"/>
      <c r="O1692" s="177"/>
      <c r="P1692" s="177"/>
      <c r="Q1692" s="177"/>
      <c r="R1692" s="177"/>
      <c r="S1692" s="177"/>
      <c r="T1692" s="178"/>
      <c r="AT1692" s="172" t="s">
        <v>170</v>
      </c>
      <c r="AU1692" s="172" t="s">
        <v>80</v>
      </c>
      <c r="AV1692" s="14" t="s">
        <v>80</v>
      </c>
      <c r="AW1692" s="14" t="s">
        <v>33</v>
      </c>
      <c r="AX1692" s="14" t="s">
        <v>72</v>
      </c>
      <c r="AY1692" s="172" t="s">
        <v>154</v>
      </c>
    </row>
    <row r="1693" spans="2:51" s="13" customFormat="1" ht="10.2">
      <c r="B1693" s="163"/>
      <c r="D1693" s="164" t="s">
        <v>170</v>
      </c>
      <c r="E1693" s="165" t="s">
        <v>3</v>
      </c>
      <c r="F1693" s="166" t="s">
        <v>1257</v>
      </c>
      <c r="H1693" s="165" t="s">
        <v>3</v>
      </c>
      <c r="I1693" s="167"/>
      <c r="L1693" s="163"/>
      <c r="M1693" s="168"/>
      <c r="N1693" s="169"/>
      <c r="O1693" s="169"/>
      <c r="P1693" s="169"/>
      <c r="Q1693" s="169"/>
      <c r="R1693" s="169"/>
      <c r="S1693" s="169"/>
      <c r="T1693" s="170"/>
      <c r="AT1693" s="165" t="s">
        <v>170</v>
      </c>
      <c r="AU1693" s="165" t="s">
        <v>80</v>
      </c>
      <c r="AV1693" s="13" t="s">
        <v>15</v>
      </c>
      <c r="AW1693" s="13" t="s">
        <v>33</v>
      </c>
      <c r="AX1693" s="13" t="s">
        <v>72</v>
      </c>
      <c r="AY1693" s="165" t="s">
        <v>154</v>
      </c>
    </row>
    <row r="1694" spans="2:51" s="14" customFormat="1" ht="10.2">
      <c r="B1694" s="171"/>
      <c r="D1694" s="164" t="s">
        <v>170</v>
      </c>
      <c r="E1694" s="172" t="s">
        <v>3</v>
      </c>
      <c r="F1694" s="173" t="s">
        <v>2529</v>
      </c>
      <c r="H1694" s="174">
        <v>7.9</v>
      </c>
      <c r="I1694" s="175"/>
      <c r="L1694" s="171"/>
      <c r="M1694" s="176"/>
      <c r="N1694" s="177"/>
      <c r="O1694" s="177"/>
      <c r="P1694" s="177"/>
      <c r="Q1694" s="177"/>
      <c r="R1694" s="177"/>
      <c r="S1694" s="177"/>
      <c r="T1694" s="178"/>
      <c r="AT1694" s="172" t="s">
        <v>170</v>
      </c>
      <c r="AU1694" s="172" t="s">
        <v>80</v>
      </c>
      <c r="AV1694" s="14" t="s">
        <v>80</v>
      </c>
      <c r="AW1694" s="14" t="s">
        <v>33</v>
      </c>
      <c r="AX1694" s="14" t="s">
        <v>72</v>
      </c>
      <c r="AY1694" s="172" t="s">
        <v>154</v>
      </c>
    </row>
    <row r="1695" spans="2:51" s="15" customFormat="1" ht="10.2">
      <c r="B1695" s="179"/>
      <c r="D1695" s="164" t="s">
        <v>170</v>
      </c>
      <c r="E1695" s="180" t="s">
        <v>3</v>
      </c>
      <c r="F1695" s="181" t="s">
        <v>175</v>
      </c>
      <c r="H1695" s="182">
        <v>278.4</v>
      </c>
      <c r="I1695" s="183"/>
      <c r="L1695" s="179"/>
      <c r="M1695" s="184"/>
      <c r="N1695" s="185"/>
      <c r="O1695" s="185"/>
      <c r="P1695" s="185"/>
      <c r="Q1695" s="185"/>
      <c r="R1695" s="185"/>
      <c r="S1695" s="185"/>
      <c r="T1695" s="186"/>
      <c r="AT1695" s="180" t="s">
        <v>170</v>
      </c>
      <c r="AU1695" s="180" t="s">
        <v>80</v>
      </c>
      <c r="AV1695" s="15" t="s">
        <v>93</v>
      </c>
      <c r="AW1695" s="15" t="s">
        <v>33</v>
      </c>
      <c r="AX1695" s="15" t="s">
        <v>15</v>
      </c>
      <c r="AY1695" s="180" t="s">
        <v>154</v>
      </c>
    </row>
    <row r="1696" spans="1:65" s="2" customFormat="1" ht="16.5" customHeight="1">
      <c r="A1696" s="34"/>
      <c r="B1696" s="144"/>
      <c r="C1696" s="192" t="s">
        <v>2530</v>
      </c>
      <c r="D1696" s="192" t="s">
        <v>402</v>
      </c>
      <c r="E1696" s="193" t="s">
        <v>2531</v>
      </c>
      <c r="F1696" s="194" t="s">
        <v>2532</v>
      </c>
      <c r="G1696" s="195" t="s">
        <v>183</v>
      </c>
      <c r="H1696" s="196">
        <v>306.24</v>
      </c>
      <c r="I1696" s="197"/>
      <c r="J1696" s="198">
        <f>ROUND(I1696*H1696,2)</f>
        <v>0</v>
      </c>
      <c r="K1696" s="194" t="s">
        <v>3</v>
      </c>
      <c r="L1696" s="199"/>
      <c r="M1696" s="200" t="s">
        <v>3</v>
      </c>
      <c r="N1696" s="201" t="s">
        <v>43</v>
      </c>
      <c r="O1696" s="55"/>
      <c r="P1696" s="154">
        <f>O1696*H1696</f>
        <v>0</v>
      </c>
      <c r="Q1696" s="154">
        <v>0.0009</v>
      </c>
      <c r="R1696" s="154">
        <f>Q1696*H1696</f>
        <v>0.275616</v>
      </c>
      <c r="S1696" s="154">
        <v>0</v>
      </c>
      <c r="T1696" s="155">
        <f>S1696*H1696</f>
        <v>0</v>
      </c>
      <c r="U1696" s="34"/>
      <c r="V1696" s="34"/>
      <c r="W1696" s="34"/>
      <c r="X1696" s="34"/>
      <c r="Y1696" s="34"/>
      <c r="Z1696" s="34"/>
      <c r="AA1696" s="34"/>
      <c r="AB1696" s="34"/>
      <c r="AC1696" s="34"/>
      <c r="AD1696" s="34"/>
      <c r="AE1696" s="34"/>
      <c r="AR1696" s="156" t="s">
        <v>521</v>
      </c>
      <c r="AT1696" s="156" t="s">
        <v>402</v>
      </c>
      <c r="AU1696" s="156" t="s">
        <v>80</v>
      </c>
      <c r="AY1696" s="19" t="s">
        <v>154</v>
      </c>
      <c r="BE1696" s="157">
        <f>IF(N1696="základní",J1696,0)</f>
        <v>0</v>
      </c>
      <c r="BF1696" s="157">
        <f>IF(N1696="snížená",J1696,0)</f>
        <v>0</v>
      </c>
      <c r="BG1696" s="157">
        <f>IF(N1696="zákl. přenesená",J1696,0)</f>
        <v>0</v>
      </c>
      <c r="BH1696" s="157">
        <f>IF(N1696="sníž. přenesená",J1696,0)</f>
        <v>0</v>
      </c>
      <c r="BI1696" s="157">
        <f>IF(N1696="nulová",J1696,0)</f>
        <v>0</v>
      </c>
      <c r="BJ1696" s="19" t="s">
        <v>15</v>
      </c>
      <c r="BK1696" s="157">
        <f>ROUND(I1696*H1696,2)</f>
        <v>0</v>
      </c>
      <c r="BL1696" s="19" t="s">
        <v>180</v>
      </c>
      <c r="BM1696" s="156" t="s">
        <v>2533</v>
      </c>
    </row>
    <row r="1697" spans="2:51" s="14" customFormat="1" ht="10.2">
      <c r="B1697" s="171"/>
      <c r="D1697" s="164" t="s">
        <v>170</v>
      </c>
      <c r="F1697" s="173" t="s">
        <v>2534</v>
      </c>
      <c r="H1697" s="174">
        <v>306.24</v>
      </c>
      <c r="I1697" s="175"/>
      <c r="L1697" s="171"/>
      <c r="M1697" s="176"/>
      <c r="N1697" s="177"/>
      <c r="O1697" s="177"/>
      <c r="P1697" s="177"/>
      <c r="Q1697" s="177"/>
      <c r="R1697" s="177"/>
      <c r="S1697" s="177"/>
      <c r="T1697" s="178"/>
      <c r="AT1697" s="172" t="s">
        <v>170</v>
      </c>
      <c r="AU1697" s="172" t="s">
        <v>80</v>
      </c>
      <c r="AV1697" s="14" t="s">
        <v>80</v>
      </c>
      <c r="AW1697" s="14" t="s">
        <v>4</v>
      </c>
      <c r="AX1697" s="14" t="s">
        <v>15</v>
      </c>
      <c r="AY1697" s="172" t="s">
        <v>154</v>
      </c>
    </row>
    <row r="1698" spans="1:65" s="2" customFormat="1" ht="16.5" customHeight="1">
      <c r="A1698" s="34"/>
      <c r="B1698" s="144"/>
      <c r="C1698" s="145" t="s">
        <v>2535</v>
      </c>
      <c r="D1698" s="145" t="s">
        <v>157</v>
      </c>
      <c r="E1698" s="146" t="s">
        <v>2536</v>
      </c>
      <c r="F1698" s="147" t="s">
        <v>2537</v>
      </c>
      <c r="G1698" s="148" t="s">
        <v>183</v>
      </c>
      <c r="H1698" s="149">
        <v>278.4</v>
      </c>
      <c r="I1698" s="150"/>
      <c r="J1698" s="151">
        <f>ROUND(I1698*H1698,2)</f>
        <v>0</v>
      </c>
      <c r="K1698" s="147" t="s">
        <v>161</v>
      </c>
      <c r="L1698" s="35"/>
      <c r="M1698" s="152" t="s">
        <v>3</v>
      </c>
      <c r="N1698" s="153" t="s">
        <v>43</v>
      </c>
      <c r="O1698" s="55"/>
      <c r="P1698" s="154">
        <f>O1698*H1698</f>
        <v>0</v>
      </c>
      <c r="Q1698" s="154">
        <v>3E-05</v>
      </c>
      <c r="R1698" s="154">
        <f>Q1698*H1698</f>
        <v>0.008352</v>
      </c>
      <c r="S1698" s="154">
        <v>0</v>
      </c>
      <c r="T1698" s="155">
        <f>S1698*H1698</f>
        <v>0</v>
      </c>
      <c r="U1698" s="34"/>
      <c r="V1698" s="34"/>
      <c r="W1698" s="34"/>
      <c r="X1698" s="34"/>
      <c r="Y1698" s="34"/>
      <c r="Z1698" s="34"/>
      <c r="AA1698" s="34"/>
      <c r="AB1698" s="34"/>
      <c r="AC1698" s="34"/>
      <c r="AD1698" s="34"/>
      <c r="AE1698" s="34"/>
      <c r="AR1698" s="156" t="s">
        <v>180</v>
      </c>
      <c r="AT1698" s="156" t="s">
        <v>157</v>
      </c>
      <c r="AU1698" s="156" t="s">
        <v>80</v>
      </c>
      <c r="AY1698" s="19" t="s">
        <v>154</v>
      </c>
      <c r="BE1698" s="157">
        <f>IF(N1698="základní",J1698,0)</f>
        <v>0</v>
      </c>
      <c r="BF1698" s="157">
        <f>IF(N1698="snížená",J1698,0)</f>
        <v>0</v>
      </c>
      <c r="BG1698" s="157">
        <f>IF(N1698="zákl. přenesená",J1698,0)</f>
        <v>0</v>
      </c>
      <c r="BH1698" s="157">
        <f>IF(N1698="sníž. přenesená",J1698,0)</f>
        <v>0</v>
      </c>
      <c r="BI1698" s="157">
        <f>IF(N1698="nulová",J1698,0)</f>
        <v>0</v>
      </c>
      <c r="BJ1698" s="19" t="s">
        <v>15</v>
      </c>
      <c r="BK1698" s="157">
        <f>ROUND(I1698*H1698,2)</f>
        <v>0</v>
      </c>
      <c r="BL1698" s="19" t="s">
        <v>180</v>
      </c>
      <c r="BM1698" s="156" t="s">
        <v>2538</v>
      </c>
    </row>
    <row r="1699" spans="1:47" s="2" customFormat="1" ht="10.2">
      <c r="A1699" s="34"/>
      <c r="B1699" s="35"/>
      <c r="C1699" s="34"/>
      <c r="D1699" s="158" t="s">
        <v>163</v>
      </c>
      <c r="E1699" s="34"/>
      <c r="F1699" s="159" t="s">
        <v>2539</v>
      </c>
      <c r="G1699" s="34"/>
      <c r="H1699" s="34"/>
      <c r="I1699" s="160"/>
      <c r="J1699" s="34"/>
      <c r="K1699" s="34"/>
      <c r="L1699" s="35"/>
      <c r="M1699" s="161"/>
      <c r="N1699" s="162"/>
      <c r="O1699" s="55"/>
      <c r="P1699" s="55"/>
      <c r="Q1699" s="55"/>
      <c r="R1699" s="55"/>
      <c r="S1699" s="55"/>
      <c r="T1699" s="56"/>
      <c r="U1699" s="34"/>
      <c r="V1699" s="34"/>
      <c r="W1699" s="34"/>
      <c r="X1699" s="34"/>
      <c r="Y1699" s="34"/>
      <c r="Z1699" s="34"/>
      <c r="AA1699" s="34"/>
      <c r="AB1699" s="34"/>
      <c r="AC1699" s="34"/>
      <c r="AD1699" s="34"/>
      <c r="AE1699" s="34"/>
      <c r="AT1699" s="19" t="s">
        <v>163</v>
      </c>
      <c r="AU1699" s="19" t="s">
        <v>80</v>
      </c>
    </row>
    <row r="1700" spans="1:65" s="2" customFormat="1" ht="37.8" customHeight="1">
      <c r="A1700" s="34"/>
      <c r="B1700" s="144"/>
      <c r="C1700" s="145" t="s">
        <v>2540</v>
      </c>
      <c r="D1700" s="145" t="s">
        <v>157</v>
      </c>
      <c r="E1700" s="146" t="s">
        <v>2541</v>
      </c>
      <c r="F1700" s="147" t="s">
        <v>2542</v>
      </c>
      <c r="G1700" s="148" t="s">
        <v>160</v>
      </c>
      <c r="H1700" s="149">
        <v>39.37</v>
      </c>
      <c r="I1700" s="150"/>
      <c r="J1700" s="151">
        <f>ROUND(I1700*H1700,2)</f>
        <v>0</v>
      </c>
      <c r="K1700" s="147" t="s">
        <v>161</v>
      </c>
      <c r="L1700" s="35"/>
      <c r="M1700" s="152" t="s">
        <v>3</v>
      </c>
      <c r="N1700" s="153" t="s">
        <v>43</v>
      </c>
      <c r="O1700" s="55"/>
      <c r="P1700" s="154">
        <f>O1700*H1700</f>
        <v>0</v>
      </c>
      <c r="Q1700" s="154">
        <v>0.0063</v>
      </c>
      <c r="R1700" s="154">
        <f>Q1700*H1700</f>
        <v>0.24803099999999997</v>
      </c>
      <c r="S1700" s="154">
        <v>0</v>
      </c>
      <c r="T1700" s="155">
        <f>S1700*H1700</f>
        <v>0</v>
      </c>
      <c r="U1700" s="34"/>
      <c r="V1700" s="34"/>
      <c r="W1700" s="34"/>
      <c r="X1700" s="34"/>
      <c r="Y1700" s="34"/>
      <c r="Z1700" s="34"/>
      <c r="AA1700" s="34"/>
      <c r="AB1700" s="34"/>
      <c r="AC1700" s="34"/>
      <c r="AD1700" s="34"/>
      <c r="AE1700" s="34"/>
      <c r="AR1700" s="156" t="s">
        <v>180</v>
      </c>
      <c r="AT1700" s="156" t="s">
        <v>157</v>
      </c>
      <c r="AU1700" s="156" t="s">
        <v>80</v>
      </c>
      <c r="AY1700" s="19" t="s">
        <v>154</v>
      </c>
      <c r="BE1700" s="157">
        <f>IF(N1700="základní",J1700,0)</f>
        <v>0</v>
      </c>
      <c r="BF1700" s="157">
        <f>IF(N1700="snížená",J1700,0)</f>
        <v>0</v>
      </c>
      <c r="BG1700" s="157">
        <f>IF(N1700="zákl. přenesená",J1700,0)</f>
        <v>0</v>
      </c>
      <c r="BH1700" s="157">
        <f>IF(N1700="sníž. přenesená",J1700,0)</f>
        <v>0</v>
      </c>
      <c r="BI1700" s="157">
        <f>IF(N1700="nulová",J1700,0)</f>
        <v>0</v>
      </c>
      <c r="BJ1700" s="19" t="s">
        <v>15</v>
      </c>
      <c r="BK1700" s="157">
        <f>ROUND(I1700*H1700,2)</f>
        <v>0</v>
      </c>
      <c r="BL1700" s="19" t="s">
        <v>180</v>
      </c>
      <c r="BM1700" s="156" t="s">
        <v>2543</v>
      </c>
    </row>
    <row r="1701" spans="1:47" s="2" customFormat="1" ht="10.2">
      <c r="A1701" s="34"/>
      <c r="B1701" s="35"/>
      <c r="C1701" s="34"/>
      <c r="D1701" s="158" t="s">
        <v>163</v>
      </c>
      <c r="E1701" s="34"/>
      <c r="F1701" s="159" t="s">
        <v>2544</v>
      </c>
      <c r="G1701" s="34"/>
      <c r="H1701" s="34"/>
      <c r="I1701" s="160"/>
      <c r="J1701" s="34"/>
      <c r="K1701" s="34"/>
      <c r="L1701" s="35"/>
      <c r="M1701" s="161"/>
      <c r="N1701" s="162"/>
      <c r="O1701" s="55"/>
      <c r="P1701" s="55"/>
      <c r="Q1701" s="55"/>
      <c r="R1701" s="55"/>
      <c r="S1701" s="55"/>
      <c r="T1701" s="56"/>
      <c r="U1701" s="34"/>
      <c r="V1701" s="34"/>
      <c r="W1701" s="34"/>
      <c r="X1701" s="34"/>
      <c r="Y1701" s="34"/>
      <c r="Z1701" s="34"/>
      <c r="AA1701" s="34"/>
      <c r="AB1701" s="34"/>
      <c r="AC1701" s="34"/>
      <c r="AD1701" s="34"/>
      <c r="AE1701" s="34"/>
      <c r="AT1701" s="19" t="s">
        <v>163</v>
      </c>
      <c r="AU1701" s="19" t="s">
        <v>80</v>
      </c>
    </row>
    <row r="1702" spans="2:51" s="13" customFormat="1" ht="10.2">
      <c r="B1702" s="163"/>
      <c r="D1702" s="164" t="s">
        <v>170</v>
      </c>
      <c r="E1702" s="165" t="s">
        <v>3</v>
      </c>
      <c r="F1702" s="166" t="s">
        <v>209</v>
      </c>
      <c r="H1702" s="165" t="s">
        <v>3</v>
      </c>
      <c r="I1702" s="167"/>
      <c r="L1702" s="163"/>
      <c r="M1702" s="168"/>
      <c r="N1702" s="169"/>
      <c r="O1702" s="169"/>
      <c r="P1702" s="169"/>
      <c r="Q1702" s="169"/>
      <c r="R1702" s="169"/>
      <c r="S1702" s="169"/>
      <c r="T1702" s="170"/>
      <c r="AT1702" s="165" t="s">
        <v>170</v>
      </c>
      <c r="AU1702" s="165" t="s">
        <v>80</v>
      </c>
      <c r="AV1702" s="13" t="s">
        <v>15</v>
      </c>
      <c r="AW1702" s="13" t="s">
        <v>33</v>
      </c>
      <c r="AX1702" s="13" t="s">
        <v>72</v>
      </c>
      <c r="AY1702" s="165" t="s">
        <v>154</v>
      </c>
    </row>
    <row r="1703" spans="2:51" s="14" customFormat="1" ht="10.2">
      <c r="B1703" s="171"/>
      <c r="D1703" s="164" t="s">
        <v>170</v>
      </c>
      <c r="E1703" s="172" t="s">
        <v>3</v>
      </c>
      <c r="F1703" s="173" t="s">
        <v>2545</v>
      </c>
      <c r="H1703" s="174">
        <v>39.37</v>
      </c>
      <c r="I1703" s="175"/>
      <c r="L1703" s="171"/>
      <c r="M1703" s="176"/>
      <c r="N1703" s="177"/>
      <c r="O1703" s="177"/>
      <c r="P1703" s="177"/>
      <c r="Q1703" s="177"/>
      <c r="R1703" s="177"/>
      <c r="S1703" s="177"/>
      <c r="T1703" s="178"/>
      <c r="AT1703" s="172" t="s">
        <v>170</v>
      </c>
      <c r="AU1703" s="172" t="s">
        <v>80</v>
      </c>
      <c r="AV1703" s="14" t="s">
        <v>80</v>
      </c>
      <c r="AW1703" s="14" t="s">
        <v>33</v>
      </c>
      <c r="AX1703" s="14" t="s">
        <v>15</v>
      </c>
      <c r="AY1703" s="172" t="s">
        <v>154</v>
      </c>
    </row>
    <row r="1704" spans="1:65" s="2" customFormat="1" ht="37.8" customHeight="1">
      <c r="A1704" s="34"/>
      <c r="B1704" s="144"/>
      <c r="C1704" s="192" t="s">
        <v>2546</v>
      </c>
      <c r="D1704" s="192" t="s">
        <v>402</v>
      </c>
      <c r="E1704" s="193" t="s">
        <v>2547</v>
      </c>
      <c r="F1704" s="194" t="s">
        <v>2548</v>
      </c>
      <c r="G1704" s="195" t="s">
        <v>160</v>
      </c>
      <c r="H1704" s="196">
        <v>45.276</v>
      </c>
      <c r="I1704" s="197"/>
      <c r="J1704" s="198">
        <f>ROUND(I1704*H1704,2)</f>
        <v>0</v>
      </c>
      <c r="K1704" s="194" t="s">
        <v>3</v>
      </c>
      <c r="L1704" s="199"/>
      <c r="M1704" s="200" t="s">
        <v>3</v>
      </c>
      <c r="N1704" s="201" t="s">
        <v>43</v>
      </c>
      <c r="O1704" s="55"/>
      <c r="P1704" s="154">
        <f>O1704*H1704</f>
        <v>0</v>
      </c>
      <c r="Q1704" s="154">
        <v>0.023</v>
      </c>
      <c r="R1704" s="154">
        <f>Q1704*H1704</f>
        <v>1.0413480000000002</v>
      </c>
      <c r="S1704" s="154">
        <v>0</v>
      </c>
      <c r="T1704" s="155">
        <f>S1704*H1704</f>
        <v>0</v>
      </c>
      <c r="U1704" s="34"/>
      <c r="V1704" s="34"/>
      <c r="W1704" s="34"/>
      <c r="X1704" s="34"/>
      <c r="Y1704" s="34"/>
      <c r="Z1704" s="34"/>
      <c r="AA1704" s="34"/>
      <c r="AB1704" s="34"/>
      <c r="AC1704" s="34"/>
      <c r="AD1704" s="34"/>
      <c r="AE1704" s="34"/>
      <c r="AR1704" s="156" t="s">
        <v>521</v>
      </c>
      <c r="AT1704" s="156" t="s">
        <v>402</v>
      </c>
      <c r="AU1704" s="156" t="s">
        <v>80</v>
      </c>
      <c r="AY1704" s="19" t="s">
        <v>154</v>
      </c>
      <c r="BE1704" s="157">
        <f>IF(N1704="základní",J1704,0)</f>
        <v>0</v>
      </c>
      <c r="BF1704" s="157">
        <f>IF(N1704="snížená",J1704,0)</f>
        <v>0</v>
      </c>
      <c r="BG1704" s="157">
        <f>IF(N1704="zákl. přenesená",J1704,0)</f>
        <v>0</v>
      </c>
      <c r="BH1704" s="157">
        <f>IF(N1704="sníž. přenesená",J1704,0)</f>
        <v>0</v>
      </c>
      <c r="BI1704" s="157">
        <f>IF(N1704="nulová",J1704,0)</f>
        <v>0</v>
      </c>
      <c r="BJ1704" s="19" t="s">
        <v>15</v>
      </c>
      <c r="BK1704" s="157">
        <f>ROUND(I1704*H1704,2)</f>
        <v>0</v>
      </c>
      <c r="BL1704" s="19" t="s">
        <v>180</v>
      </c>
      <c r="BM1704" s="156" t="s">
        <v>2549</v>
      </c>
    </row>
    <row r="1705" spans="2:51" s="14" customFormat="1" ht="10.2">
      <c r="B1705" s="171"/>
      <c r="D1705" s="164" t="s">
        <v>170</v>
      </c>
      <c r="F1705" s="173" t="s">
        <v>2550</v>
      </c>
      <c r="H1705" s="174">
        <v>45.276</v>
      </c>
      <c r="I1705" s="175"/>
      <c r="L1705" s="171"/>
      <c r="M1705" s="176"/>
      <c r="N1705" s="177"/>
      <c r="O1705" s="177"/>
      <c r="P1705" s="177"/>
      <c r="Q1705" s="177"/>
      <c r="R1705" s="177"/>
      <c r="S1705" s="177"/>
      <c r="T1705" s="178"/>
      <c r="AT1705" s="172" t="s">
        <v>170</v>
      </c>
      <c r="AU1705" s="172" t="s">
        <v>80</v>
      </c>
      <c r="AV1705" s="14" t="s">
        <v>80</v>
      </c>
      <c r="AW1705" s="14" t="s">
        <v>4</v>
      </c>
      <c r="AX1705" s="14" t="s">
        <v>15</v>
      </c>
      <c r="AY1705" s="172" t="s">
        <v>154</v>
      </c>
    </row>
    <row r="1706" spans="1:65" s="2" customFormat="1" ht="37.8" customHeight="1">
      <c r="A1706" s="34"/>
      <c r="B1706" s="144"/>
      <c r="C1706" s="145" t="s">
        <v>2551</v>
      </c>
      <c r="D1706" s="145" t="s">
        <v>157</v>
      </c>
      <c r="E1706" s="146" t="s">
        <v>2552</v>
      </c>
      <c r="F1706" s="147" t="s">
        <v>2553</v>
      </c>
      <c r="G1706" s="148" t="s">
        <v>160</v>
      </c>
      <c r="H1706" s="149">
        <v>112.36</v>
      </c>
      <c r="I1706" s="150"/>
      <c r="J1706" s="151">
        <f>ROUND(I1706*H1706,2)</f>
        <v>0</v>
      </c>
      <c r="K1706" s="147" t="s">
        <v>161</v>
      </c>
      <c r="L1706" s="35"/>
      <c r="M1706" s="152" t="s">
        <v>3</v>
      </c>
      <c r="N1706" s="153" t="s">
        <v>43</v>
      </c>
      <c r="O1706" s="55"/>
      <c r="P1706" s="154">
        <f>O1706*H1706</f>
        <v>0</v>
      </c>
      <c r="Q1706" s="154">
        <v>0.009</v>
      </c>
      <c r="R1706" s="154">
        <f>Q1706*H1706</f>
        <v>1.01124</v>
      </c>
      <c r="S1706" s="154">
        <v>0</v>
      </c>
      <c r="T1706" s="155">
        <f>S1706*H1706</f>
        <v>0</v>
      </c>
      <c r="U1706" s="34"/>
      <c r="V1706" s="34"/>
      <c r="W1706" s="34"/>
      <c r="X1706" s="34"/>
      <c r="Y1706" s="34"/>
      <c r="Z1706" s="34"/>
      <c r="AA1706" s="34"/>
      <c r="AB1706" s="34"/>
      <c r="AC1706" s="34"/>
      <c r="AD1706" s="34"/>
      <c r="AE1706" s="34"/>
      <c r="AR1706" s="156" t="s">
        <v>180</v>
      </c>
      <c r="AT1706" s="156" t="s">
        <v>157</v>
      </c>
      <c r="AU1706" s="156" t="s">
        <v>80</v>
      </c>
      <c r="AY1706" s="19" t="s">
        <v>154</v>
      </c>
      <c r="BE1706" s="157">
        <f>IF(N1706="základní",J1706,0)</f>
        <v>0</v>
      </c>
      <c r="BF1706" s="157">
        <f>IF(N1706="snížená",J1706,0)</f>
        <v>0</v>
      </c>
      <c r="BG1706" s="157">
        <f>IF(N1706="zákl. přenesená",J1706,0)</f>
        <v>0</v>
      </c>
      <c r="BH1706" s="157">
        <f>IF(N1706="sníž. přenesená",J1706,0)</f>
        <v>0</v>
      </c>
      <c r="BI1706" s="157">
        <f>IF(N1706="nulová",J1706,0)</f>
        <v>0</v>
      </c>
      <c r="BJ1706" s="19" t="s">
        <v>15</v>
      </c>
      <c r="BK1706" s="157">
        <f>ROUND(I1706*H1706,2)</f>
        <v>0</v>
      </c>
      <c r="BL1706" s="19" t="s">
        <v>180</v>
      </c>
      <c r="BM1706" s="156" t="s">
        <v>2554</v>
      </c>
    </row>
    <row r="1707" spans="1:47" s="2" customFormat="1" ht="10.2">
      <c r="A1707" s="34"/>
      <c r="B1707" s="35"/>
      <c r="C1707" s="34"/>
      <c r="D1707" s="158" t="s">
        <v>163</v>
      </c>
      <c r="E1707" s="34"/>
      <c r="F1707" s="159" t="s">
        <v>2555</v>
      </c>
      <c r="G1707" s="34"/>
      <c r="H1707" s="34"/>
      <c r="I1707" s="160"/>
      <c r="J1707" s="34"/>
      <c r="K1707" s="34"/>
      <c r="L1707" s="35"/>
      <c r="M1707" s="161"/>
      <c r="N1707" s="162"/>
      <c r="O1707" s="55"/>
      <c r="P1707" s="55"/>
      <c r="Q1707" s="55"/>
      <c r="R1707" s="55"/>
      <c r="S1707" s="55"/>
      <c r="T1707" s="56"/>
      <c r="U1707" s="34"/>
      <c r="V1707" s="34"/>
      <c r="W1707" s="34"/>
      <c r="X1707" s="34"/>
      <c r="Y1707" s="34"/>
      <c r="Z1707" s="34"/>
      <c r="AA1707" s="34"/>
      <c r="AB1707" s="34"/>
      <c r="AC1707" s="34"/>
      <c r="AD1707" s="34"/>
      <c r="AE1707" s="34"/>
      <c r="AT1707" s="19" t="s">
        <v>163</v>
      </c>
      <c r="AU1707" s="19" t="s">
        <v>80</v>
      </c>
    </row>
    <row r="1708" spans="2:51" s="13" customFormat="1" ht="10.2">
      <c r="B1708" s="163"/>
      <c r="D1708" s="164" t="s">
        <v>170</v>
      </c>
      <c r="E1708" s="165" t="s">
        <v>3</v>
      </c>
      <c r="F1708" s="166" t="s">
        <v>209</v>
      </c>
      <c r="H1708" s="165" t="s">
        <v>3</v>
      </c>
      <c r="I1708" s="167"/>
      <c r="L1708" s="163"/>
      <c r="M1708" s="168"/>
      <c r="N1708" s="169"/>
      <c r="O1708" s="169"/>
      <c r="P1708" s="169"/>
      <c r="Q1708" s="169"/>
      <c r="R1708" s="169"/>
      <c r="S1708" s="169"/>
      <c r="T1708" s="170"/>
      <c r="AT1708" s="165" t="s">
        <v>170</v>
      </c>
      <c r="AU1708" s="165" t="s">
        <v>80</v>
      </c>
      <c r="AV1708" s="13" t="s">
        <v>15</v>
      </c>
      <c r="AW1708" s="13" t="s">
        <v>33</v>
      </c>
      <c r="AX1708" s="13" t="s">
        <v>72</v>
      </c>
      <c r="AY1708" s="165" t="s">
        <v>154</v>
      </c>
    </row>
    <row r="1709" spans="2:51" s="14" customFormat="1" ht="10.2">
      <c r="B1709" s="171"/>
      <c r="D1709" s="164" t="s">
        <v>170</v>
      </c>
      <c r="E1709" s="172" t="s">
        <v>3</v>
      </c>
      <c r="F1709" s="173" t="s">
        <v>2556</v>
      </c>
      <c r="H1709" s="174">
        <v>50.47</v>
      </c>
      <c r="I1709" s="175"/>
      <c r="L1709" s="171"/>
      <c r="M1709" s="176"/>
      <c r="N1709" s="177"/>
      <c r="O1709" s="177"/>
      <c r="P1709" s="177"/>
      <c r="Q1709" s="177"/>
      <c r="R1709" s="177"/>
      <c r="S1709" s="177"/>
      <c r="T1709" s="178"/>
      <c r="AT1709" s="172" t="s">
        <v>170</v>
      </c>
      <c r="AU1709" s="172" t="s">
        <v>80</v>
      </c>
      <c r="AV1709" s="14" t="s">
        <v>80</v>
      </c>
      <c r="AW1709" s="14" t="s">
        <v>33</v>
      </c>
      <c r="AX1709" s="14" t="s">
        <v>72</v>
      </c>
      <c r="AY1709" s="172" t="s">
        <v>154</v>
      </c>
    </row>
    <row r="1710" spans="2:51" s="13" customFormat="1" ht="10.2">
      <c r="B1710" s="163"/>
      <c r="D1710" s="164" t="s">
        <v>170</v>
      </c>
      <c r="E1710" s="165" t="s">
        <v>3</v>
      </c>
      <c r="F1710" s="166" t="s">
        <v>216</v>
      </c>
      <c r="H1710" s="165" t="s">
        <v>3</v>
      </c>
      <c r="I1710" s="167"/>
      <c r="L1710" s="163"/>
      <c r="M1710" s="168"/>
      <c r="N1710" s="169"/>
      <c r="O1710" s="169"/>
      <c r="P1710" s="169"/>
      <c r="Q1710" s="169"/>
      <c r="R1710" s="169"/>
      <c r="S1710" s="169"/>
      <c r="T1710" s="170"/>
      <c r="AT1710" s="165" t="s">
        <v>170</v>
      </c>
      <c r="AU1710" s="165" t="s">
        <v>80</v>
      </c>
      <c r="AV1710" s="13" t="s">
        <v>15</v>
      </c>
      <c r="AW1710" s="13" t="s">
        <v>33</v>
      </c>
      <c r="AX1710" s="13" t="s">
        <v>72</v>
      </c>
      <c r="AY1710" s="165" t="s">
        <v>154</v>
      </c>
    </row>
    <row r="1711" spans="2:51" s="14" customFormat="1" ht="10.2">
      <c r="B1711" s="171"/>
      <c r="D1711" s="164" t="s">
        <v>170</v>
      </c>
      <c r="E1711" s="172" t="s">
        <v>3</v>
      </c>
      <c r="F1711" s="173" t="s">
        <v>2557</v>
      </c>
      <c r="H1711" s="174">
        <v>61.89</v>
      </c>
      <c r="I1711" s="175"/>
      <c r="L1711" s="171"/>
      <c r="M1711" s="176"/>
      <c r="N1711" s="177"/>
      <c r="O1711" s="177"/>
      <c r="P1711" s="177"/>
      <c r="Q1711" s="177"/>
      <c r="R1711" s="177"/>
      <c r="S1711" s="177"/>
      <c r="T1711" s="178"/>
      <c r="AT1711" s="172" t="s">
        <v>170</v>
      </c>
      <c r="AU1711" s="172" t="s">
        <v>80</v>
      </c>
      <c r="AV1711" s="14" t="s">
        <v>80</v>
      </c>
      <c r="AW1711" s="14" t="s">
        <v>33</v>
      </c>
      <c r="AX1711" s="14" t="s">
        <v>72</v>
      </c>
      <c r="AY1711" s="172" t="s">
        <v>154</v>
      </c>
    </row>
    <row r="1712" spans="2:51" s="15" customFormat="1" ht="10.2">
      <c r="B1712" s="179"/>
      <c r="D1712" s="164" t="s">
        <v>170</v>
      </c>
      <c r="E1712" s="180" t="s">
        <v>3</v>
      </c>
      <c r="F1712" s="181" t="s">
        <v>175</v>
      </c>
      <c r="H1712" s="182">
        <v>112.36</v>
      </c>
      <c r="I1712" s="183"/>
      <c r="L1712" s="179"/>
      <c r="M1712" s="184"/>
      <c r="N1712" s="185"/>
      <c r="O1712" s="185"/>
      <c r="P1712" s="185"/>
      <c r="Q1712" s="185"/>
      <c r="R1712" s="185"/>
      <c r="S1712" s="185"/>
      <c r="T1712" s="186"/>
      <c r="AT1712" s="180" t="s">
        <v>170</v>
      </c>
      <c r="AU1712" s="180" t="s">
        <v>80</v>
      </c>
      <c r="AV1712" s="15" t="s">
        <v>93</v>
      </c>
      <c r="AW1712" s="15" t="s">
        <v>33</v>
      </c>
      <c r="AX1712" s="15" t="s">
        <v>15</v>
      </c>
      <c r="AY1712" s="180" t="s">
        <v>154</v>
      </c>
    </row>
    <row r="1713" spans="1:65" s="2" customFormat="1" ht="37.8" customHeight="1">
      <c r="A1713" s="34"/>
      <c r="B1713" s="144"/>
      <c r="C1713" s="192" t="s">
        <v>2558</v>
      </c>
      <c r="D1713" s="192" t="s">
        <v>402</v>
      </c>
      <c r="E1713" s="193" t="s">
        <v>2559</v>
      </c>
      <c r="F1713" s="194" t="s">
        <v>2560</v>
      </c>
      <c r="G1713" s="195" t="s">
        <v>160</v>
      </c>
      <c r="H1713" s="196">
        <v>129.214</v>
      </c>
      <c r="I1713" s="197"/>
      <c r="J1713" s="198">
        <f>ROUND(I1713*H1713,2)</f>
        <v>0</v>
      </c>
      <c r="K1713" s="194" t="s">
        <v>3</v>
      </c>
      <c r="L1713" s="199"/>
      <c r="M1713" s="200" t="s">
        <v>3</v>
      </c>
      <c r="N1713" s="201" t="s">
        <v>43</v>
      </c>
      <c r="O1713" s="55"/>
      <c r="P1713" s="154">
        <f>O1713*H1713</f>
        <v>0</v>
      </c>
      <c r="Q1713" s="154">
        <v>0.023</v>
      </c>
      <c r="R1713" s="154">
        <f>Q1713*H1713</f>
        <v>2.9719219999999997</v>
      </c>
      <c r="S1713" s="154">
        <v>0</v>
      </c>
      <c r="T1713" s="155">
        <f>S1713*H1713</f>
        <v>0</v>
      </c>
      <c r="U1713" s="34"/>
      <c r="V1713" s="34"/>
      <c r="W1713" s="34"/>
      <c r="X1713" s="34"/>
      <c r="Y1713" s="34"/>
      <c r="Z1713" s="34"/>
      <c r="AA1713" s="34"/>
      <c r="AB1713" s="34"/>
      <c r="AC1713" s="34"/>
      <c r="AD1713" s="34"/>
      <c r="AE1713" s="34"/>
      <c r="AR1713" s="156" t="s">
        <v>521</v>
      </c>
      <c r="AT1713" s="156" t="s">
        <v>402</v>
      </c>
      <c r="AU1713" s="156" t="s">
        <v>80</v>
      </c>
      <c r="AY1713" s="19" t="s">
        <v>154</v>
      </c>
      <c r="BE1713" s="157">
        <f>IF(N1713="základní",J1713,0)</f>
        <v>0</v>
      </c>
      <c r="BF1713" s="157">
        <f>IF(N1713="snížená",J1713,0)</f>
        <v>0</v>
      </c>
      <c r="BG1713" s="157">
        <f>IF(N1713="zákl. přenesená",J1713,0)</f>
        <v>0</v>
      </c>
      <c r="BH1713" s="157">
        <f>IF(N1713="sníž. přenesená",J1713,0)</f>
        <v>0</v>
      </c>
      <c r="BI1713" s="157">
        <f>IF(N1713="nulová",J1713,0)</f>
        <v>0</v>
      </c>
      <c r="BJ1713" s="19" t="s">
        <v>15</v>
      </c>
      <c r="BK1713" s="157">
        <f>ROUND(I1713*H1713,2)</f>
        <v>0</v>
      </c>
      <c r="BL1713" s="19" t="s">
        <v>180</v>
      </c>
      <c r="BM1713" s="156" t="s">
        <v>2561</v>
      </c>
    </row>
    <row r="1714" spans="2:51" s="14" customFormat="1" ht="10.2">
      <c r="B1714" s="171"/>
      <c r="D1714" s="164" t="s">
        <v>170</v>
      </c>
      <c r="F1714" s="173" t="s">
        <v>2562</v>
      </c>
      <c r="H1714" s="174">
        <v>129.214</v>
      </c>
      <c r="I1714" s="175"/>
      <c r="L1714" s="171"/>
      <c r="M1714" s="176"/>
      <c r="N1714" s="177"/>
      <c r="O1714" s="177"/>
      <c r="P1714" s="177"/>
      <c r="Q1714" s="177"/>
      <c r="R1714" s="177"/>
      <c r="S1714" s="177"/>
      <c r="T1714" s="178"/>
      <c r="AT1714" s="172" t="s">
        <v>170</v>
      </c>
      <c r="AU1714" s="172" t="s">
        <v>80</v>
      </c>
      <c r="AV1714" s="14" t="s">
        <v>80</v>
      </c>
      <c r="AW1714" s="14" t="s">
        <v>4</v>
      </c>
      <c r="AX1714" s="14" t="s">
        <v>15</v>
      </c>
      <c r="AY1714" s="172" t="s">
        <v>154</v>
      </c>
    </row>
    <row r="1715" spans="1:65" s="2" customFormat="1" ht="37.8" customHeight="1">
      <c r="A1715" s="34"/>
      <c r="B1715" s="144"/>
      <c r="C1715" s="145" t="s">
        <v>2563</v>
      </c>
      <c r="D1715" s="145" t="s">
        <v>157</v>
      </c>
      <c r="E1715" s="146" t="s">
        <v>2552</v>
      </c>
      <c r="F1715" s="147" t="s">
        <v>2553</v>
      </c>
      <c r="G1715" s="148" t="s">
        <v>160</v>
      </c>
      <c r="H1715" s="149">
        <v>117.23</v>
      </c>
      <c r="I1715" s="150"/>
      <c r="J1715" s="151">
        <f>ROUND(I1715*H1715,2)</f>
        <v>0</v>
      </c>
      <c r="K1715" s="147" t="s">
        <v>161</v>
      </c>
      <c r="L1715" s="35"/>
      <c r="M1715" s="152" t="s">
        <v>3</v>
      </c>
      <c r="N1715" s="153" t="s">
        <v>43</v>
      </c>
      <c r="O1715" s="55"/>
      <c r="P1715" s="154">
        <f>O1715*H1715</f>
        <v>0</v>
      </c>
      <c r="Q1715" s="154">
        <v>0.009</v>
      </c>
      <c r="R1715" s="154">
        <f>Q1715*H1715</f>
        <v>1.05507</v>
      </c>
      <c r="S1715" s="154">
        <v>0</v>
      </c>
      <c r="T1715" s="155">
        <f>S1715*H1715</f>
        <v>0</v>
      </c>
      <c r="U1715" s="34"/>
      <c r="V1715" s="34"/>
      <c r="W1715" s="34"/>
      <c r="X1715" s="34"/>
      <c r="Y1715" s="34"/>
      <c r="Z1715" s="34"/>
      <c r="AA1715" s="34"/>
      <c r="AB1715" s="34"/>
      <c r="AC1715" s="34"/>
      <c r="AD1715" s="34"/>
      <c r="AE1715" s="34"/>
      <c r="AR1715" s="156" t="s">
        <v>180</v>
      </c>
      <c r="AT1715" s="156" t="s">
        <v>157</v>
      </c>
      <c r="AU1715" s="156" t="s">
        <v>80</v>
      </c>
      <c r="AY1715" s="19" t="s">
        <v>154</v>
      </c>
      <c r="BE1715" s="157">
        <f>IF(N1715="základní",J1715,0)</f>
        <v>0</v>
      </c>
      <c r="BF1715" s="157">
        <f>IF(N1715="snížená",J1715,0)</f>
        <v>0</v>
      </c>
      <c r="BG1715" s="157">
        <f>IF(N1715="zákl. přenesená",J1715,0)</f>
        <v>0</v>
      </c>
      <c r="BH1715" s="157">
        <f>IF(N1715="sníž. přenesená",J1715,0)</f>
        <v>0</v>
      </c>
      <c r="BI1715" s="157">
        <f>IF(N1715="nulová",J1715,0)</f>
        <v>0</v>
      </c>
      <c r="BJ1715" s="19" t="s">
        <v>15</v>
      </c>
      <c r="BK1715" s="157">
        <f>ROUND(I1715*H1715,2)</f>
        <v>0</v>
      </c>
      <c r="BL1715" s="19" t="s">
        <v>180</v>
      </c>
      <c r="BM1715" s="156" t="s">
        <v>2564</v>
      </c>
    </row>
    <row r="1716" spans="1:47" s="2" customFormat="1" ht="10.2">
      <c r="A1716" s="34"/>
      <c r="B1716" s="35"/>
      <c r="C1716" s="34"/>
      <c r="D1716" s="158" t="s">
        <v>163</v>
      </c>
      <c r="E1716" s="34"/>
      <c r="F1716" s="159" t="s">
        <v>2555</v>
      </c>
      <c r="G1716" s="34"/>
      <c r="H1716" s="34"/>
      <c r="I1716" s="160"/>
      <c r="J1716" s="34"/>
      <c r="K1716" s="34"/>
      <c r="L1716" s="35"/>
      <c r="M1716" s="161"/>
      <c r="N1716" s="162"/>
      <c r="O1716" s="55"/>
      <c r="P1716" s="55"/>
      <c r="Q1716" s="55"/>
      <c r="R1716" s="55"/>
      <c r="S1716" s="55"/>
      <c r="T1716" s="56"/>
      <c r="U1716" s="34"/>
      <c r="V1716" s="34"/>
      <c r="W1716" s="34"/>
      <c r="X1716" s="34"/>
      <c r="Y1716" s="34"/>
      <c r="Z1716" s="34"/>
      <c r="AA1716" s="34"/>
      <c r="AB1716" s="34"/>
      <c r="AC1716" s="34"/>
      <c r="AD1716" s="34"/>
      <c r="AE1716" s="34"/>
      <c r="AT1716" s="19" t="s">
        <v>163</v>
      </c>
      <c r="AU1716" s="19" t="s">
        <v>80</v>
      </c>
    </row>
    <row r="1717" spans="2:51" s="13" customFormat="1" ht="10.2">
      <c r="B1717" s="163"/>
      <c r="D1717" s="164" t="s">
        <v>170</v>
      </c>
      <c r="E1717" s="165" t="s">
        <v>3</v>
      </c>
      <c r="F1717" s="166" t="s">
        <v>209</v>
      </c>
      <c r="H1717" s="165" t="s">
        <v>3</v>
      </c>
      <c r="I1717" s="167"/>
      <c r="L1717" s="163"/>
      <c r="M1717" s="168"/>
      <c r="N1717" s="169"/>
      <c r="O1717" s="169"/>
      <c r="P1717" s="169"/>
      <c r="Q1717" s="169"/>
      <c r="R1717" s="169"/>
      <c r="S1717" s="169"/>
      <c r="T1717" s="170"/>
      <c r="AT1717" s="165" t="s">
        <v>170</v>
      </c>
      <c r="AU1717" s="165" t="s">
        <v>80</v>
      </c>
      <c r="AV1717" s="13" t="s">
        <v>15</v>
      </c>
      <c r="AW1717" s="13" t="s">
        <v>33</v>
      </c>
      <c r="AX1717" s="13" t="s">
        <v>72</v>
      </c>
      <c r="AY1717" s="165" t="s">
        <v>154</v>
      </c>
    </row>
    <row r="1718" spans="2:51" s="14" customFormat="1" ht="10.2">
      <c r="B1718" s="171"/>
      <c r="D1718" s="164" t="s">
        <v>170</v>
      </c>
      <c r="E1718" s="172" t="s">
        <v>3</v>
      </c>
      <c r="F1718" s="173" t="s">
        <v>2565</v>
      </c>
      <c r="H1718" s="174">
        <v>50.92</v>
      </c>
      <c r="I1718" s="175"/>
      <c r="L1718" s="171"/>
      <c r="M1718" s="176"/>
      <c r="N1718" s="177"/>
      <c r="O1718" s="177"/>
      <c r="P1718" s="177"/>
      <c r="Q1718" s="177"/>
      <c r="R1718" s="177"/>
      <c r="S1718" s="177"/>
      <c r="T1718" s="178"/>
      <c r="AT1718" s="172" t="s">
        <v>170</v>
      </c>
      <c r="AU1718" s="172" t="s">
        <v>80</v>
      </c>
      <c r="AV1718" s="14" t="s">
        <v>80</v>
      </c>
      <c r="AW1718" s="14" t="s">
        <v>33</v>
      </c>
      <c r="AX1718" s="14" t="s">
        <v>72</v>
      </c>
      <c r="AY1718" s="172" t="s">
        <v>154</v>
      </c>
    </row>
    <row r="1719" spans="2:51" s="13" customFormat="1" ht="10.2">
      <c r="B1719" s="163"/>
      <c r="D1719" s="164" t="s">
        <v>170</v>
      </c>
      <c r="E1719" s="165" t="s">
        <v>3</v>
      </c>
      <c r="F1719" s="166" t="s">
        <v>216</v>
      </c>
      <c r="H1719" s="165" t="s">
        <v>3</v>
      </c>
      <c r="I1719" s="167"/>
      <c r="L1719" s="163"/>
      <c r="M1719" s="168"/>
      <c r="N1719" s="169"/>
      <c r="O1719" s="169"/>
      <c r="P1719" s="169"/>
      <c r="Q1719" s="169"/>
      <c r="R1719" s="169"/>
      <c r="S1719" s="169"/>
      <c r="T1719" s="170"/>
      <c r="AT1719" s="165" t="s">
        <v>170</v>
      </c>
      <c r="AU1719" s="165" t="s">
        <v>80</v>
      </c>
      <c r="AV1719" s="13" t="s">
        <v>15</v>
      </c>
      <c r="AW1719" s="13" t="s">
        <v>33</v>
      </c>
      <c r="AX1719" s="13" t="s">
        <v>72</v>
      </c>
      <c r="AY1719" s="165" t="s">
        <v>154</v>
      </c>
    </row>
    <row r="1720" spans="2:51" s="14" customFormat="1" ht="10.2">
      <c r="B1720" s="171"/>
      <c r="D1720" s="164" t="s">
        <v>170</v>
      </c>
      <c r="E1720" s="172" t="s">
        <v>3</v>
      </c>
      <c r="F1720" s="173" t="s">
        <v>2566</v>
      </c>
      <c r="H1720" s="174">
        <v>66.31</v>
      </c>
      <c r="I1720" s="175"/>
      <c r="L1720" s="171"/>
      <c r="M1720" s="176"/>
      <c r="N1720" s="177"/>
      <c r="O1720" s="177"/>
      <c r="P1720" s="177"/>
      <c r="Q1720" s="177"/>
      <c r="R1720" s="177"/>
      <c r="S1720" s="177"/>
      <c r="T1720" s="178"/>
      <c r="AT1720" s="172" t="s">
        <v>170</v>
      </c>
      <c r="AU1720" s="172" t="s">
        <v>80</v>
      </c>
      <c r="AV1720" s="14" t="s">
        <v>80</v>
      </c>
      <c r="AW1720" s="14" t="s">
        <v>33</v>
      </c>
      <c r="AX1720" s="14" t="s">
        <v>72</v>
      </c>
      <c r="AY1720" s="172" t="s">
        <v>154</v>
      </c>
    </row>
    <row r="1721" spans="2:51" s="15" customFormat="1" ht="10.2">
      <c r="B1721" s="179"/>
      <c r="D1721" s="164" t="s">
        <v>170</v>
      </c>
      <c r="E1721" s="180" t="s">
        <v>3</v>
      </c>
      <c r="F1721" s="181" t="s">
        <v>175</v>
      </c>
      <c r="H1721" s="182">
        <v>117.23</v>
      </c>
      <c r="I1721" s="183"/>
      <c r="L1721" s="179"/>
      <c r="M1721" s="184"/>
      <c r="N1721" s="185"/>
      <c r="O1721" s="185"/>
      <c r="P1721" s="185"/>
      <c r="Q1721" s="185"/>
      <c r="R1721" s="185"/>
      <c r="S1721" s="185"/>
      <c r="T1721" s="186"/>
      <c r="AT1721" s="180" t="s">
        <v>170</v>
      </c>
      <c r="AU1721" s="180" t="s">
        <v>80</v>
      </c>
      <c r="AV1721" s="15" t="s">
        <v>93</v>
      </c>
      <c r="AW1721" s="15" t="s">
        <v>33</v>
      </c>
      <c r="AX1721" s="15" t="s">
        <v>15</v>
      </c>
      <c r="AY1721" s="180" t="s">
        <v>154</v>
      </c>
    </row>
    <row r="1722" spans="1:65" s="2" customFormat="1" ht="37.8" customHeight="1">
      <c r="A1722" s="34"/>
      <c r="B1722" s="144"/>
      <c r="C1722" s="192" t="s">
        <v>2567</v>
      </c>
      <c r="D1722" s="192" t="s">
        <v>402</v>
      </c>
      <c r="E1722" s="193" t="s">
        <v>2568</v>
      </c>
      <c r="F1722" s="194" t="s">
        <v>2560</v>
      </c>
      <c r="G1722" s="195" t="s">
        <v>160</v>
      </c>
      <c r="H1722" s="196">
        <v>134.815</v>
      </c>
      <c r="I1722" s="197"/>
      <c r="J1722" s="198">
        <f>ROUND(I1722*H1722,2)</f>
        <v>0</v>
      </c>
      <c r="K1722" s="194" t="s">
        <v>3</v>
      </c>
      <c r="L1722" s="199"/>
      <c r="M1722" s="200" t="s">
        <v>3</v>
      </c>
      <c r="N1722" s="201" t="s">
        <v>43</v>
      </c>
      <c r="O1722" s="55"/>
      <c r="P1722" s="154">
        <f>O1722*H1722</f>
        <v>0</v>
      </c>
      <c r="Q1722" s="154">
        <v>0.023</v>
      </c>
      <c r="R1722" s="154">
        <f>Q1722*H1722</f>
        <v>3.100745</v>
      </c>
      <c r="S1722" s="154">
        <v>0</v>
      </c>
      <c r="T1722" s="155">
        <f>S1722*H1722</f>
        <v>0</v>
      </c>
      <c r="U1722" s="34"/>
      <c r="V1722" s="34"/>
      <c r="W1722" s="34"/>
      <c r="X1722" s="34"/>
      <c r="Y1722" s="34"/>
      <c r="Z1722" s="34"/>
      <c r="AA1722" s="34"/>
      <c r="AB1722" s="34"/>
      <c r="AC1722" s="34"/>
      <c r="AD1722" s="34"/>
      <c r="AE1722" s="34"/>
      <c r="AR1722" s="156" t="s">
        <v>521</v>
      </c>
      <c r="AT1722" s="156" t="s">
        <v>402</v>
      </c>
      <c r="AU1722" s="156" t="s">
        <v>80</v>
      </c>
      <c r="AY1722" s="19" t="s">
        <v>154</v>
      </c>
      <c r="BE1722" s="157">
        <f>IF(N1722="základní",J1722,0)</f>
        <v>0</v>
      </c>
      <c r="BF1722" s="157">
        <f>IF(N1722="snížená",J1722,0)</f>
        <v>0</v>
      </c>
      <c r="BG1722" s="157">
        <f>IF(N1722="zákl. přenesená",J1722,0)</f>
        <v>0</v>
      </c>
      <c r="BH1722" s="157">
        <f>IF(N1722="sníž. přenesená",J1722,0)</f>
        <v>0</v>
      </c>
      <c r="BI1722" s="157">
        <f>IF(N1722="nulová",J1722,0)</f>
        <v>0</v>
      </c>
      <c r="BJ1722" s="19" t="s">
        <v>15</v>
      </c>
      <c r="BK1722" s="157">
        <f>ROUND(I1722*H1722,2)</f>
        <v>0</v>
      </c>
      <c r="BL1722" s="19" t="s">
        <v>180</v>
      </c>
      <c r="BM1722" s="156" t="s">
        <v>2569</v>
      </c>
    </row>
    <row r="1723" spans="2:51" s="14" customFormat="1" ht="10.2">
      <c r="B1723" s="171"/>
      <c r="D1723" s="164" t="s">
        <v>170</v>
      </c>
      <c r="F1723" s="173" t="s">
        <v>2570</v>
      </c>
      <c r="H1723" s="174">
        <v>134.815</v>
      </c>
      <c r="I1723" s="175"/>
      <c r="L1723" s="171"/>
      <c r="M1723" s="176"/>
      <c r="N1723" s="177"/>
      <c r="O1723" s="177"/>
      <c r="P1723" s="177"/>
      <c r="Q1723" s="177"/>
      <c r="R1723" s="177"/>
      <c r="S1723" s="177"/>
      <c r="T1723" s="178"/>
      <c r="AT1723" s="172" t="s">
        <v>170</v>
      </c>
      <c r="AU1723" s="172" t="s">
        <v>80</v>
      </c>
      <c r="AV1723" s="14" t="s">
        <v>80</v>
      </c>
      <c r="AW1723" s="14" t="s">
        <v>4</v>
      </c>
      <c r="AX1723" s="14" t="s">
        <v>15</v>
      </c>
      <c r="AY1723" s="172" t="s">
        <v>154</v>
      </c>
    </row>
    <row r="1724" spans="1:65" s="2" customFormat="1" ht="37.8" customHeight="1">
      <c r="A1724" s="34"/>
      <c r="B1724" s="144"/>
      <c r="C1724" s="145" t="s">
        <v>2571</v>
      </c>
      <c r="D1724" s="145" t="s">
        <v>157</v>
      </c>
      <c r="E1724" s="146" t="s">
        <v>2552</v>
      </c>
      <c r="F1724" s="147" t="s">
        <v>2553</v>
      </c>
      <c r="G1724" s="148" t="s">
        <v>160</v>
      </c>
      <c r="H1724" s="149">
        <v>48.78</v>
      </c>
      <c r="I1724" s="150"/>
      <c r="J1724" s="151">
        <f>ROUND(I1724*H1724,2)</f>
        <v>0</v>
      </c>
      <c r="K1724" s="147" t="s">
        <v>161</v>
      </c>
      <c r="L1724" s="35"/>
      <c r="M1724" s="152" t="s">
        <v>3</v>
      </c>
      <c r="N1724" s="153" t="s">
        <v>43</v>
      </c>
      <c r="O1724" s="55"/>
      <c r="P1724" s="154">
        <f>O1724*H1724</f>
        <v>0</v>
      </c>
      <c r="Q1724" s="154">
        <v>0.009</v>
      </c>
      <c r="R1724" s="154">
        <f>Q1724*H1724</f>
        <v>0.43901999999999997</v>
      </c>
      <c r="S1724" s="154">
        <v>0</v>
      </c>
      <c r="T1724" s="155">
        <f>S1724*H1724</f>
        <v>0</v>
      </c>
      <c r="U1724" s="34"/>
      <c r="V1724" s="34"/>
      <c r="W1724" s="34"/>
      <c r="X1724" s="34"/>
      <c r="Y1724" s="34"/>
      <c r="Z1724" s="34"/>
      <c r="AA1724" s="34"/>
      <c r="AB1724" s="34"/>
      <c r="AC1724" s="34"/>
      <c r="AD1724" s="34"/>
      <c r="AE1724" s="34"/>
      <c r="AR1724" s="156" t="s">
        <v>180</v>
      </c>
      <c r="AT1724" s="156" t="s">
        <v>157</v>
      </c>
      <c r="AU1724" s="156" t="s">
        <v>80</v>
      </c>
      <c r="AY1724" s="19" t="s">
        <v>154</v>
      </c>
      <c r="BE1724" s="157">
        <f>IF(N1724="základní",J1724,0)</f>
        <v>0</v>
      </c>
      <c r="BF1724" s="157">
        <f>IF(N1724="snížená",J1724,0)</f>
        <v>0</v>
      </c>
      <c r="BG1724" s="157">
        <f>IF(N1724="zákl. přenesená",J1724,0)</f>
        <v>0</v>
      </c>
      <c r="BH1724" s="157">
        <f>IF(N1724="sníž. přenesená",J1724,0)</f>
        <v>0</v>
      </c>
      <c r="BI1724" s="157">
        <f>IF(N1724="nulová",J1724,0)</f>
        <v>0</v>
      </c>
      <c r="BJ1724" s="19" t="s">
        <v>15</v>
      </c>
      <c r="BK1724" s="157">
        <f>ROUND(I1724*H1724,2)</f>
        <v>0</v>
      </c>
      <c r="BL1724" s="19" t="s">
        <v>180</v>
      </c>
      <c r="BM1724" s="156" t="s">
        <v>2572</v>
      </c>
    </row>
    <row r="1725" spans="1:47" s="2" customFormat="1" ht="10.2">
      <c r="A1725" s="34"/>
      <c r="B1725" s="35"/>
      <c r="C1725" s="34"/>
      <c r="D1725" s="158" t="s">
        <v>163</v>
      </c>
      <c r="E1725" s="34"/>
      <c r="F1725" s="159" t="s">
        <v>2555</v>
      </c>
      <c r="G1725" s="34"/>
      <c r="H1725" s="34"/>
      <c r="I1725" s="160"/>
      <c r="J1725" s="34"/>
      <c r="K1725" s="34"/>
      <c r="L1725" s="35"/>
      <c r="M1725" s="161"/>
      <c r="N1725" s="162"/>
      <c r="O1725" s="55"/>
      <c r="P1725" s="55"/>
      <c r="Q1725" s="55"/>
      <c r="R1725" s="55"/>
      <c r="S1725" s="55"/>
      <c r="T1725" s="56"/>
      <c r="U1725" s="34"/>
      <c r="V1725" s="34"/>
      <c r="W1725" s="34"/>
      <c r="X1725" s="34"/>
      <c r="Y1725" s="34"/>
      <c r="Z1725" s="34"/>
      <c r="AA1725" s="34"/>
      <c r="AB1725" s="34"/>
      <c r="AC1725" s="34"/>
      <c r="AD1725" s="34"/>
      <c r="AE1725" s="34"/>
      <c r="AT1725" s="19" t="s">
        <v>163</v>
      </c>
      <c r="AU1725" s="19" t="s">
        <v>80</v>
      </c>
    </row>
    <row r="1726" spans="2:51" s="13" customFormat="1" ht="10.2">
      <c r="B1726" s="163"/>
      <c r="D1726" s="164" t="s">
        <v>170</v>
      </c>
      <c r="E1726" s="165" t="s">
        <v>3</v>
      </c>
      <c r="F1726" s="166" t="s">
        <v>209</v>
      </c>
      <c r="H1726" s="165" t="s">
        <v>3</v>
      </c>
      <c r="I1726" s="167"/>
      <c r="L1726" s="163"/>
      <c r="M1726" s="168"/>
      <c r="N1726" s="169"/>
      <c r="O1726" s="169"/>
      <c r="P1726" s="169"/>
      <c r="Q1726" s="169"/>
      <c r="R1726" s="169"/>
      <c r="S1726" s="169"/>
      <c r="T1726" s="170"/>
      <c r="AT1726" s="165" t="s">
        <v>170</v>
      </c>
      <c r="AU1726" s="165" t="s">
        <v>80</v>
      </c>
      <c r="AV1726" s="13" t="s">
        <v>15</v>
      </c>
      <c r="AW1726" s="13" t="s">
        <v>33</v>
      </c>
      <c r="AX1726" s="13" t="s">
        <v>72</v>
      </c>
      <c r="AY1726" s="165" t="s">
        <v>154</v>
      </c>
    </row>
    <row r="1727" spans="2:51" s="14" customFormat="1" ht="10.2">
      <c r="B1727" s="171"/>
      <c r="D1727" s="164" t="s">
        <v>170</v>
      </c>
      <c r="E1727" s="172" t="s">
        <v>3</v>
      </c>
      <c r="F1727" s="173" t="s">
        <v>2573</v>
      </c>
      <c r="H1727" s="174">
        <v>26</v>
      </c>
      <c r="I1727" s="175"/>
      <c r="L1727" s="171"/>
      <c r="M1727" s="176"/>
      <c r="N1727" s="177"/>
      <c r="O1727" s="177"/>
      <c r="P1727" s="177"/>
      <c r="Q1727" s="177"/>
      <c r="R1727" s="177"/>
      <c r="S1727" s="177"/>
      <c r="T1727" s="178"/>
      <c r="AT1727" s="172" t="s">
        <v>170</v>
      </c>
      <c r="AU1727" s="172" t="s">
        <v>80</v>
      </c>
      <c r="AV1727" s="14" t="s">
        <v>80</v>
      </c>
      <c r="AW1727" s="14" t="s">
        <v>33</v>
      </c>
      <c r="AX1727" s="14" t="s">
        <v>72</v>
      </c>
      <c r="AY1727" s="172" t="s">
        <v>154</v>
      </c>
    </row>
    <row r="1728" spans="2:51" s="13" customFormat="1" ht="10.2">
      <c r="B1728" s="163"/>
      <c r="D1728" s="164" t="s">
        <v>170</v>
      </c>
      <c r="E1728" s="165" t="s">
        <v>3</v>
      </c>
      <c r="F1728" s="166" t="s">
        <v>216</v>
      </c>
      <c r="H1728" s="165" t="s">
        <v>3</v>
      </c>
      <c r="I1728" s="167"/>
      <c r="L1728" s="163"/>
      <c r="M1728" s="168"/>
      <c r="N1728" s="169"/>
      <c r="O1728" s="169"/>
      <c r="P1728" s="169"/>
      <c r="Q1728" s="169"/>
      <c r="R1728" s="169"/>
      <c r="S1728" s="169"/>
      <c r="T1728" s="170"/>
      <c r="AT1728" s="165" t="s">
        <v>170</v>
      </c>
      <c r="AU1728" s="165" t="s">
        <v>80</v>
      </c>
      <c r="AV1728" s="13" t="s">
        <v>15</v>
      </c>
      <c r="AW1728" s="13" t="s">
        <v>33</v>
      </c>
      <c r="AX1728" s="13" t="s">
        <v>72</v>
      </c>
      <c r="AY1728" s="165" t="s">
        <v>154</v>
      </c>
    </row>
    <row r="1729" spans="2:51" s="14" customFormat="1" ht="10.2">
      <c r="B1729" s="171"/>
      <c r="D1729" s="164" t="s">
        <v>170</v>
      </c>
      <c r="E1729" s="172" t="s">
        <v>3</v>
      </c>
      <c r="F1729" s="173" t="s">
        <v>2574</v>
      </c>
      <c r="H1729" s="174">
        <v>16.48</v>
      </c>
      <c r="I1729" s="175"/>
      <c r="L1729" s="171"/>
      <c r="M1729" s="176"/>
      <c r="N1729" s="177"/>
      <c r="O1729" s="177"/>
      <c r="P1729" s="177"/>
      <c r="Q1729" s="177"/>
      <c r="R1729" s="177"/>
      <c r="S1729" s="177"/>
      <c r="T1729" s="178"/>
      <c r="AT1729" s="172" t="s">
        <v>170</v>
      </c>
      <c r="AU1729" s="172" t="s">
        <v>80</v>
      </c>
      <c r="AV1729" s="14" t="s">
        <v>80</v>
      </c>
      <c r="AW1729" s="14" t="s">
        <v>33</v>
      </c>
      <c r="AX1729" s="14" t="s">
        <v>72</v>
      </c>
      <c r="AY1729" s="172" t="s">
        <v>154</v>
      </c>
    </row>
    <row r="1730" spans="2:51" s="13" customFormat="1" ht="10.2">
      <c r="B1730" s="163"/>
      <c r="D1730" s="164" t="s">
        <v>170</v>
      </c>
      <c r="E1730" s="165" t="s">
        <v>3</v>
      </c>
      <c r="F1730" s="166" t="s">
        <v>2575</v>
      </c>
      <c r="H1730" s="165" t="s">
        <v>3</v>
      </c>
      <c r="I1730" s="167"/>
      <c r="L1730" s="163"/>
      <c r="M1730" s="168"/>
      <c r="N1730" s="169"/>
      <c r="O1730" s="169"/>
      <c r="P1730" s="169"/>
      <c r="Q1730" s="169"/>
      <c r="R1730" s="169"/>
      <c r="S1730" s="169"/>
      <c r="T1730" s="170"/>
      <c r="AT1730" s="165" t="s">
        <v>170</v>
      </c>
      <c r="AU1730" s="165" t="s">
        <v>80</v>
      </c>
      <c r="AV1730" s="13" t="s">
        <v>15</v>
      </c>
      <c r="AW1730" s="13" t="s">
        <v>33</v>
      </c>
      <c r="AX1730" s="13" t="s">
        <v>72</v>
      </c>
      <c r="AY1730" s="165" t="s">
        <v>154</v>
      </c>
    </row>
    <row r="1731" spans="2:51" s="14" customFormat="1" ht="10.2">
      <c r="B1731" s="171"/>
      <c r="D1731" s="164" t="s">
        <v>170</v>
      </c>
      <c r="E1731" s="172" t="s">
        <v>3</v>
      </c>
      <c r="F1731" s="173" t="s">
        <v>2576</v>
      </c>
      <c r="H1731" s="174">
        <v>6.3</v>
      </c>
      <c r="I1731" s="175"/>
      <c r="L1731" s="171"/>
      <c r="M1731" s="176"/>
      <c r="N1731" s="177"/>
      <c r="O1731" s="177"/>
      <c r="P1731" s="177"/>
      <c r="Q1731" s="177"/>
      <c r="R1731" s="177"/>
      <c r="S1731" s="177"/>
      <c r="T1731" s="178"/>
      <c r="AT1731" s="172" t="s">
        <v>170</v>
      </c>
      <c r="AU1731" s="172" t="s">
        <v>80</v>
      </c>
      <c r="AV1731" s="14" t="s">
        <v>80</v>
      </c>
      <c r="AW1731" s="14" t="s">
        <v>33</v>
      </c>
      <c r="AX1731" s="14" t="s">
        <v>72</v>
      </c>
      <c r="AY1731" s="172" t="s">
        <v>154</v>
      </c>
    </row>
    <row r="1732" spans="2:51" s="15" customFormat="1" ht="10.2">
      <c r="B1732" s="179"/>
      <c r="D1732" s="164" t="s">
        <v>170</v>
      </c>
      <c r="E1732" s="180" t="s">
        <v>3</v>
      </c>
      <c r="F1732" s="181" t="s">
        <v>175</v>
      </c>
      <c r="H1732" s="182">
        <v>48.78</v>
      </c>
      <c r="I1732" s="183"/>
      <c r="L1732" s="179"/>
      <c r="M1732" s="184"/>
      <c r="N1732" s="185"/>
      <c r="O1732" s="185"/>
      <c r="P1732" s="185"/>
      <c r="Q1732" s="185"/>
      <c r="R1732" s="185"/>
      <c r="S1732" s="185"/>
      <c r="T1732" s="186"/>
      <c r="AT1732" s="180" t="s">
        <v>170</v>
      </c>
      <c r="AU1732" s="180" t="s">
        <v>80</v>
      </c>
      <c r="AV1732" s="15" t="s">
        <v>93</v>
      </c>
      <c r="AW1732" s="15" t="s">
        <v>33</v>
      </c>
      <c r="AX1732" s="15" t="s">
        <v>15</v>
      </c>
      <c r="AY1732" s="180" t="s">
        <v>154</v>
      </c>
    </row>
    <row r="1733" spans="1:65" s="2" customFormat="1" ht="37.8" customHeight="1">
      <c r="A1733" s="34"/>
      <c r="B1733" s="144"/>
      <c r="C1733" s="145" t="s">
        <v>2577</v>
      </c>
      <c r="D1733" s="145" t="s">
        <v>157</v>
      </c>
      <c r="E1733" s="146" t="s">
        <v>2578</v>
      </c>
      <c r="F1733" s="147" t="s">
        <v>2579</v>
      </c>
      <c r="G1733" s="148" t="s">
        <v>183</v>
      </c>
      <c r="H1733" s="149">
        <v>21.6</v>
      </c>
      <c r="I1733" s="150"/>
      <c r="J1733" s="151">
        <f>ROUND(I1733*H1733,2)</f>
        <v>0</v>
      </c>
      <c r="K1733" s="147" t="s">
        <v>161</v>
      </c>
      <c r="L1733" s="35"/>
      <c r="M1733" s="152" t="s">
        <v>3</v>
      </c>
      <c r="N1733" s="153" t="s">
        <v>43</v>
      </c>
      <c r="O1733" s="55"/>
      <c r="P1733" s="154">
        <f>O1733*H1733</f>
        <v>0</v>
      </c>
      <c r="Q1733" s="154">
        <v>0.00153</v>
      </c>
      <c r="R1733" s="154">
        <f>Q1733*H1733</f>
        <v>0.033048</v>
      </c>
      <c r="S1733" s="154">
        <v>0</v>
      </c>
      <c r="T1733" s="155">
        <f>S1733*H1733</f>
        <v>0</v>
      </c>
      <c r="U1733" s="34"/>
      <c r="V1733" s="34"/>
      <c r="W1733" s="34"/>
      <c r="X1733" s="34"/>
      <c r="Y1733" s="34"/>
      <c r="Z1733" s="34"/>
      <c r="AA1733" s="34"/>
      <c r="AB1733" s="34"/>
      <c r="AC1733" s="34"/>
      <c r="AD1733" s="34"/>
      <c r="AE1733" s="34"/>
      <c r="AR1733" s="156" t="s">
        <v>180</v>
      </c>
      <c r="AT1733" s="156" t="s">
        <v>157</v>
      </c>
      <c r="AU1733" s="156" t="s">
        <v>80</v>
      </c>
      <c r="AY1733" s="19" t="s">
        <v>154</v>
      </c>
      <c r="BE1733" s="157">
        <f>IF(N1733="základní",J1733,0)</f>
        <v>0</v>
      </c>
      <c r="BF1733" s="157">
        <f>IF(N1733="snížená",J1733,0)</f>
        <v>0</v>
      </c>
      <c r="BG1733" s="157">
        <f>IF(N1733="zákl. přenesená",J1733,0)</f>
        <v>0</v>
      </c>
      <c r="BH1733" s="157">
        <f>IF(N1733="sníž. přenesená",J1733,0)</f>
        <v>0</v>
      </c>
      <c r="BI1733" s="157">
        <f>IF(N1733="nulová",J1733,0)</f>
        <v>0</v>
      </c>
      <c r="BJ1733" s="19" t="s">
        <v>15</v>
      </c>
      <c r="BK1733" s="157">
        <f>ROUND(I1733*H1733,2)</f>
        <v>0</v>
      </c>
      <c r="BL1733" s="19" t="s">
        <v>180</v>
      </c>
      <c r="BM1733" s="156" t="s">
        <v>2580</v>
      </c>
    </row>
    <row r="1734" spans="1:47" s="2" customFormat="1" ht="10.2">
      <c r="A1734" s="34"/>
      <c r="B1734" s="35"/>
      <c r="C1734" s="34"/>
      <c r="D1734" s="158" t="s">
        <v>163</v>
      </c>
      <c r="E1734" s="34"/>
      <c r="F1734" s="159" t="s">
        <v>2581</v>
      </c>
      <c r="G1734" s="34"/>
      <c r="H1734" s="34"/>
      <c r="I1734" s="160"/>
      <c r="J1734" s="34"/>
      <c r="K1734" s="34"/>
      <c r="L1734" s="35"/>
      <c r="M1734" s="161"/>
      <c r="N1734" s="162"/>
      <c r="O1734" s="55"/>
      <c r="P1734" s="55"/>
      <c r="Q1734" s="55"/>
      <c r="R1734" s="55"/>
      <c r="S1734" s="55"/>
      <c r="T1734" s="56"/>
      <c r="U1734" s="34"/>
      <c r="V1734" s="34"/>
      <c r="W1734" s="34"/>
      <c r="X1734" s="34"/>
      <c r="Y1734" s="34"/>
      <c r="Z1734" s="34"/>
      <c r="AA1734" s="34"/>
      <c r="AB1734" s="34"/>
      <c r="AC1734" s="34"/>
      <c r="AD1734" s="34"/>
      <c r="AE1734" s="34"/>
      <c r="AT1734" s="19" t="s">
        <v>163</v>
      </c>
      <c r="AU1734" s="19" t="s">
        <v>80</v>
      </c>
    </row>
    <row r="1735" spans="2:51" s="14" customFormat="1" ht="10.2">
      <c r="B1735" s="171"/>
      <c r="D1735" s="164" t="s">
        <v>170</v>
      </c>
      <c r="E1735" s="172" t="s">
        <v>3</v>
      </c>
      <c r="F1735" s="173" t="s">
        <v>2582</v>
      </c>
      <c r="H1735" s="174">
        <v>21.6</v>
      </c>
      <c r="I1735" s="175"/>
      <c r="L1735" s="171"/>
      <c r="M1735" s="176"/>
      <c r="N1735" s="177"/>
      <c r="O1735" s="177"/>
      <c r="P1735" s="177"/>
      <c r="Q1735" s="177"/>
      <c r="R1735" s="177"/>
      <c r="S1735" s="177"/>
      <c r="T1735" s="178"/>
      <c r="AT1735" s="172" t="s">
        <v>170</v>
      </c>
      <c r="AU1735" s="172" t="s">
        <v>80</v>
      </c>
      <c r="AV1735" s="14" t="s">
        <v>80</v>
      </c>
      <c r="AW1735" s="14" t="s">
        <v>33</v>
      </c>
      <c r="AX1735" s="14" t="s">
        <v>15</v>
      </c>
      <c r="AY1735" s="172" t="s">
        <v>154</v>
      </c>
    </row>
    <row r="1736" spans="1:65" s="2" customFormat="1" ht="37.8" customHeight="1">
      <c r="A1736" s="34"/>
      <c r="B1736" s="144"/>
      <c r="C1736" s="145" t="s">
        <v>2583</v>
      </c>
      <c r="D1736" s="145" t="s">
        <v>157</v>
      </c>
      <c r="E1736" s="146" t="s">
        <v>2584</v>
      </c>
      <c r="F1736" s="147" t="s">
        <v>2585</v>
      </c>
      <c r="G1736" s="148" t="s">
        <v>183</v>
      </c>
      <c r="H1736" s="149">
        <v>24.3</v>
      </c>
      <c r="I1736" s="150"/>
      <c r="J1736" s="151">
        <f>ROUND(I1736*H1736,2)</f>
        <v>0</v>
      </c>
      <c r="K1736" s="147" t="s">
        <v>161</v>
      </c>
      <c r="L1736" s="35"/>
      <c r="M1736" s="152" t="s">
        <v>3</v>
      </c>
      <c r="N1736" s="153" t="s">
        <v>43</v>
      </c>
      <c r="O1736" s="55"/>
      <c r="P1736" s="154">
        <f>O1736*H1736</f>
        <v>0</v>
      </c>
      <c r="Q1736" s="154">
        <v>0.00102</v>
      </c>
      <c r="R1736" s="154">
        <f>Q1736*H1736</f>
        <v>0.024786000000000002</v>
      </c>
      <c r="S1736" s="154">
        <v>0</v>
      </c>
      <c r="T1736" s="155">
        <f>S1736*H1736</f>
        <v>0</v>
      </c>
      <c r="U1736" s="34"/>
      <c r="V1736" s="34"/>
      <c r="W1736" s="34"/>
      <c r="X1736" s="34"/>
      <c r="Y1736" s="34"/>
      <c r="Z1736" s="34"/>
      <c r="AA1736" s="34"/>
      <c r="AB1736" s="34"/>
      <c r="AC1736" s="34"/>
      <c r="AD1736" s="34"/>
      <c r="AE1736" s="34"/>
      <c r="AR1736" s="156" t="s">
        <v>180</v>
      </c>
      <c r="AT1736" s="156" t="s">
        <v>157</v>
      </c>
      <c r="AU1736" s="156" t="s">
        <v>80</v>
      </c>
      <c r="AY1736" s="19" t="s">
        <v>154</v>
      </c>
      <c r="BE1736" s="157">
        <f>IF(N1736="základní",J1736,0)</f>
        <v>0</v>
      </c>
      <c r="BF1736" s="157">
        <f>IF(N1736="snížená",J1736,0)</f>
        <v>0</v>
      </c>
      <c r="BG1736" s="157">
        <f>IF(N1736="zákl. přenesená",J1736,0)</f>
        <v>0</v>
      </c>
      <c r="BH1736" s="157">
        <f>IF(N1736="sníž. přenesená",J1736,0)</f>
        <v>0</v>
      </c>
      <c r="BI1736" s="157">
        <f>IF(N1736="nulová",J1736,0)</f>
        <v>0</v>
      </c>
      <c r="BJ1736" s="19" t="s">
        <v>15</v>
      </c>
      <c r="BK1736" s="157">
        <f>ROUND(I1736*H1736,2)</f>
        <v>0</v>
      </c>
      <c r="BL1736" s="19" t="s">
        <v>180</v>
      </c>
      <c r="BM1736" s="156" t="s">
        <v>2586</v>
      </c>
    </row>
    <row r="1737" spans="1:47" s="2" customFormat="1" ht="10.2">
      <c r="A1737" s="34"/>
      <c r="B1737" s="35"/>
      <c r="C1737" s="34"/>
      <c r="D1737" s="158" t="s">
        <v>163</v>
      </c>
      <c r="E1737" s="34"/>
      <c r="F1737" s="159" t="s">
        <v>2587</v>
      </c>
      <c r="G1737" s="34"/>
      <c r="H1737" s="34"/>
      <c r="I1737" s="160"/>
      <c r="J1737" s="34"/>
      <c r="K1737" s="34"/>
      <c r="L1737" s="35"/>
      <c r="M1737" s="161"/>
      <c r="N1737" s="162"/>
      <c r="O1737" s="55"/>
      <c r="P1737" s="55"/>
      <c r="Q1737" s="55"/>
      <c r="R1737" s="55"/>
      <c r="S1737" s="55"/>
      <c r="T1737" s="56"/>
      <c r="U1737" s="34"/>
      <c r="V1737" s="34"/>
      <c r="W1737" s="34"/>
      <c r="X1737" s="34"/>
      <c r="Y1737" s="34"/>
      <c r="Z1737" s="34"/>
      <c r="AA1737" s="34"/>
      <c r="AB1737" s="34"/>
      <c r="AC1737" s="34"/>
      <c r="AD1737" s="34"/>
      <c r="AE1737" s="34"/>
      <c r="AT1737" s="19" t="s">
        <v>163</v>
      </c>
      <c r="AU1737" s="19" t="s">
        <v>80</v>
      </c>
    </row>
    <row r="1738" spans="2:51" s="14" customFormat="1" ht="10.2">
      <c r="B1738" s="171"/>
      <c r="D1738" s="164" t="s">
        <v>170</v>
      </c>
      <c r="E1738" s="172" t="s">
        <v>3</v>
      </c>
      <c r="F1738" s="173" t="s">
        <v>2505</v>
      </c>
      <c r="H1738" s="174">
        <v>24.3</v>
      </c>
      <c r="I1738" s="175"/>
      <c r="L1738" s="171"/>
      <c r="M1738" s="176"/>
      <c r="N1738" s="177"/>
      <c r="O1738" s="177"/>
      <c r="P1738" s="177"/>
      <c r="Q1738" s="177"/>
      <c r="R1738" s="177"/>
      <c r="S1738" s="177"/>
      <c r="T1738" s="178"/>
      <c r="AT1738" s="172" t="s">
        <v>170</v>
      </c>
      <c r="AU1738" s="172" t="s">
        <v>80</v>
      </c>
      <c r="AV1738" s="14" t="s">
        <v>80</v>
      </c>
      <c r="AW1738" s="14" t="s">
        <v>33</v>
      </c>
      <c r="AX1738" s="14" t="s">
        <v>15</v>
      </c>
      <c r="AY1738" s="172" t="s">
        <v>154</v>
      </c>
    </row>
    <row r="1739" spans="1:65" s="2" customFormat="1" ht="44.25" customHeight="1">
      <c r="A1739" s="34"/>
      <c r="B1739" s="144"/>
      <c r="C1739" s="192" t="s">
        <v>2588</v>
      </c>
      <c r="D1739" s="192" t="s">
        <v>402</v>
      </c>
      <c r="E1739" s="193" t="s">
        <v>2589</v>
      </c>
      <c r="F1739" s="194" t="s">
        <v>2590</v>
      </c>
      <c r="G1739" s="195" t="s">
        <v>160</v>
      </c>
      <c r="H1739" s="196">
        <v>68.411</v>
      </c>
      <c r="I1739" s="197"/>
      <c r="J1739" s="198">
        <f>ROUND(I1739*H1739,2)</f>
        <v>0</v>
      </c>
      <c r="K1739" s="194" t="s">
        <v>3</v>
      </c>
      <c r="L1739" s="199"/>
      <c r="M1739" s="200" t="s">
        <v>3</v>
      </c>
      <c r="N1739" s="201" t="s">
        <v>43</v>
      </c>
      <c r="O1739" s="55"/>
      <c r="P1739" s="154">
        <f>O1739*H1739</f>
        <v>0</v>
      </c>
      <c r="Q1739" s="154">
        <v>0.023</v>
      </c>
      <c r="R1739" s="154">
        <f>Q1739*H1739</f>
        <v>1.573453</v>
      </c>
      <c r="S1739" s="154">
        <v>0</v>
      </c>
      <c r="T1739" s="155">
        <f>S1739*H1739</f>
        <v>0</v>
      </c>
      <c r="U1739" s="34"/>
      <c r="V1739" s="34"/>
      <c r="W1739" s="34"/>
      <c r="X1739" s="34"/>
      <c r="Y1739" s="34"/>
      <c r="Z1739" s="34"/>
      <c r="AA1739" s="34"/>
      <c r="AB1739" s="34"/>
      <c r="AC1739" s="34"/>
      <c r="AD1739" s="34"/>
      <c r="AE1739" s="34"/>
      <c r="AR1739" s="156" t="s">
        <v>521</v>
      </c>
      <c r="AT1739" s="156" t="s">
        <v>402</v>
      </c>
      <c r="AU1739" s="156" t="s">
        <v>80</v>
      </c>
      <c r="AY1739" s="19" t="s">
        <v>154</v>
      </c>
      <c r="BE1739" s="157">
        <f>IF(N1739="základní",J1739,0)</f>
        <v>0</v>
      </c>
      <c r="BF1739" s="157">
        <f>IF(N1739="snížená",J1739,0)</f>
        <v>0</v>
      </c>
      <c r="BG1739" s="157">
        <f>IF(N1739="zákl. přenesená",J1739,0)</f>
        <v>0</v>
      </c>
      <c r="BH1739" s="157">
        <f>IF(N1739="sníž. přenesená",J1739,0)</f>
        <v>0</v>
      </c>
      <c r="BI1739" s="157">
        <f>IF(N1739="nulová",J1739,0)</f>
        <v>0</v>
      </c>
      <c r="BJ1739" s="19" t="s">
        <v>15</v>
      </c>
      <c r="BK1739" s="157">
        <f>ROUND(I1739*H1739,2)</f>
        <v>0</v>
      </c>
      <c r="BL1739" s="19" t="s">
        <v>180</v>
      </c>
      <c r="BM1739" s="156" t="s">
        <v>2591</v>
      </c>
    </row>
    <row r="1740" spans="2:51" s="14" customFormat="1" ht="10.2">
      <c r="B1740" s="171"/>
      <c r="D1740" s="164" t="s">
        <v>170</v>
      </c>
      <c r="E1740" s="172" t="s">
        <v>3</v>
      </c>
      <c r="F1740" s="173" t="s">
        <v>2592</v>
      </c>
      <c r="H1740" s="174">
        <v>48.78</v>
      </c>
      <c r="I1740" s="175"/>
      <c r="L1740" s="171"/>
      <c r="M1740" s="176"/>
      <c r="N1740" s="177"/>
      <c r="O1740" s="177"/>
      <c r="P1740" s="177"/>
      <c r="Q1740" s="177"/>
      <c r="R1740" s="177"/>
      <c r="S1740" s="177"/>
      <c r="T1740" s="178"/>
      <c r="AT1740" s="172" t="s">
        <v>170</v>
      </c>
      <c r="AU1740" s="172" t="s">
        <v>80</v>
      </c>
      <c r="AV1740" s="14" t="s">
        <v>80</v>
      </c>
      <c r="AW1740" s="14" t="s">
        <v>33</v>
      </c>
      <c r="AX1740" s="14" t="s">
        <v>72</v>
      </c>
      <c r="AY1740" s="172" t="s">
        <v>154</v>
      </c>
    </row>
    <row r="1741" spans="2:51" s="14" customFormat="1" ht="10.2">
      <c r="B1741" s="171"/>
      <c r="D1741" s="164" t="s">
        <v>170</v>
      </c>
      <c r="E1741" s="172" t="s">
        <v>3</v>
      </c>
      <c r="F1741" s="173" t="s">
        <v>2493</v>
      </c>
      <c r="H1741" s="174">
        <v>6.48</v>
      </c>
      <c r="I1741" s="175"/>
      <c r="L1741" s="171"/>
      <c r="M1741" s="176"/>
      <c r="N1741" s="177"/>
      <c r="O1741" s="177"/>
      <c r="P1741" s="177"/>
      <c r="Q1741" s="177"/>
      <c r="R1741" s="177"/>
      <c r="S1741" s="177"/>
      <c r="T1741" s="178"/>
      <c r="AT1741" s="172" t="s">
        <v>170</v>
      </c>
      <c r="AU1741" s="172" t="s">
        <v>80</v>
      </c>
      <c r="AV1741" s="14" t="s">
        <v>80</v>
      </c>
      <c r="AW1741" s="14" t="s">
        <v>33</v>
      </c>
      <c r="AX1741" s="14" t="s">
        <v>72</v>
      </c>
      <c r="AY1741" s="172" t="s">
        <v>154</v>
      </c>
    </row>
    <row r="1742" spans="2:51" s="14" customFormat="1" ht="10.2">
      <c r="B1742" s="171"/>
      <c r="D1742" s="164" t="s">
        <v>170</v>
      </c>
      <c r="E1742" s="172" t="s">
        <v>3</v>
      </c>
      <c r="F1742" s="173" t="s">
        <v>2494</v>
      </c>
      <c r="H1742" s="174">
        <v>4.228</v>
      </c>
      <c r="I1742" s="175"/>
      <c r="L1742" s="171"/>
      <c r="M1742" s="176"/>
      <c r="N1742" s="177"/>
      <c r="O1742" s="177"/>
      <c r="P1742" s="177"/>
      <c r="Q1742" s="177"/>
      <c r="R1742" s="177"/>
      <c r="S1742" s="177"/>
      <c r="T1742" s="178"/>
      <c r="AT1742" s="172" t="s">
        <v>170</v>
      </c>
      <c r="AU1742" s="172" t="s">
        <v>80</v>
      </c>
      <c r="AV1742" s="14" t="s">
        <v>80</v>
      </c>
      <c r="AW1742" s="14" t="s">
        <v>33</v>
      </c>
      <c r="AX1742" s="14" t="s">
        <v>72</v>
      </c>
      <c r="AY1742" s="172" t="s">
        <v>154</v>
      </c>
    </row>
    <row r="1743" spans="2:51" s="15" customFormat="1" ht="10.2">
      <c r="B1743" s="179"/>
      <c r="D1743" s="164" t="s">
        <v>170</v>
      </c>
      <c r="E1743" s="180" t="s">
        <v>3</v>
      </c>
      <c r="F1743" s="181" t="s">
        <v>175</v>
      </c>
      <c r="H1743" s="182">
        <v>59.488</v>
      </c>
      <c r="I1743" s="183"/>
      <c r="L1743" s="179"/>
      <c r="M1743" s="184"/>
      <c r="N1743" s="185"/>
      <c r="O1743" s="185"/>
      <c r="P1743" s="185"/>
      <c r="Q1743" s="185"/>
      <c r="R1743" s="185"/>
      <c r="S1743" s="185"/>
      <c r="T1743" s="186"/>
      <c r="AT1743" s="180" t="s">
        <v>170</v>
      </c>
      <c r="AU1743" s="180" t="s">
        <v>80</v>
      </c>
      <c r="AV1743" s="15" t="s">
        <v>93</v>
      </c>
      <c r="AW1743" s="15" t="s">
        <v>33</v>
      </c>
      <c r="AX1743" s="15" t="s">
        <v>15</v>
      </c>
      <c r="AY1743" s="180" t="s">
        <v>154</v>
      </c>
    </row>
    <row r="1744" spans="2:51" s="14" customFormat="1" ht="10.2">
      <c r="B1744" s="171"/>
      <c r="D1744" s="164" t="s">
        <v>170</v>
      </c>
      <c r="F1744" s="173" t="s">
        <v>2593</v>
      </c>
      <c r="H1744" s="174">
        <v>68.411</v>
      </c>
      <c r="I1744" s="175"/>
      <c r="L1744" s="171"/>
      <c r="M1744" s="176"/>
      <c r="N1744" s="177"/>
      <c r="O1744" s="177"/>
      <c r="P1744" s="177"/>
      <c r="Q1744" s="177"/>
      <c r="R1744" s="177"/>
      <c r="S1744" s="177"/>
      <c r="T1744" s="178"/>
      <c r="AT1744" s="172" t="s">
        <v>170</v>
      </c>
      <c r="AU1744" s="172" t="s">
        <v>80</v>
      </c>
      <c r="AV1744" s="14" t="s">
        <v>80</v>
      </c>
      <c r="AW1744" s="14" t="s">
        <v>4</v>
      </c>
      <c r="AX1744" s="14" t="s">
        <v>15</v>
      </c>
      <c r="AY1744" s="172" t="s">
        <v>154</v>
      </c>
    </row>
    <row r="1745" spans="1:65" s="2" customFormat="1" ht="24.15" customHeight="1">
      <c r="A1745" s="34"/>
      <c r="B1745" s="144"/>
      <c r="C1745" s="145" t="s">
        <v>2594</v>
      </c>
      <c r="D1745" s="145" t="s">
        <v>157</v>
      </c>
      <c r="E1745" s="146" t="s">
        <v>2595</v>
      </c>
      <c r="F1745" s="147" t="s">
        <v>2596</v>
      </c>
      <c r="G1745" s="148" t="s">
        <v>160</v>
      </c>
      <c r="H1745" s="149">
        <v>7.45</v>
      </c>
      <c r="I1745" s="150"/>
      <c r="J1745" s="151">
        <f>ROUND(I1745*H1745,2)</f>
        <v>0</v>
      </c>
      <c r="K1745" s="147" t="s">
        <v>161</v>
      </c>
      <c r="L1745" s="35"/>
      <c r="M1745" s="152" t="s">
        <v>3</v>
      </c>
      <c r="N1745" s="153" t="s">
        <v>43</v>
      </c>
      <c r="O1745" s="55"/>
      <c r="P1745" s="154">
        <f>O1745*H1745</f>
        <v>0</v>
      </c>
      <c r="Q1745" s="154">
        <v>0.0015</v>
      </c>
      <c r="R1745" s="154">
        <f>Q1745*H1745</f>
        <v>0.011175000000000001</v>
      </c>
      <c r="S1745" s="154">
        <v>0</v>
      </c>
      <c r="T1745" s="155">
        <f>S1745*H1745</f>
        <v>0</v>
      </c>
      <c r="U1745" s="34"/>
      <c r="V1745" s="34"/>
      <c r="W1745" s="34"/>
      <c r="X1745" s="34"/>
      <c r="Y1745" s="34"/>
      <c r="Z1745" s="34"/>
      <c r="AA1745" s="34"/>
      <c r="AB1745" s="34"/>
      <c r="AC1745" s="34"/>
      <c r="AD1745" s="34"/>
      <c r="AE1745" s="34"/>
      <c r="AR1745" s="156" t="s">
        <v>180</v>
      </c>
      <c r="AT1745" s="156" t="s">
        <v>157</v>
      </c>
      <c r="AU1745" s="156" t="s">
        <v>80</v>
      </c>
      <c r="AY1745" s="19" t="s">
        <v>154</v>
      </c>
      <c r="BE1745" s="157">
        <f>IF(N1745="základní",J1745,0)</f>
        <v>0</v>
      </c>
      <c r="BF1745" s="157">
        <f>IF(N1745="snížená",J1745,0)</f>
        <v>0</v>
      </c>
      <c r="BG1745" s="157">
        <f>IF(N1745="zákl. přenesená",J1745,0)</f>
        <v>0</v>
      </c>
      <c r="BH1745" s="157">
        <f>IF(N1745="sníž. přenesená",J1745,0)</f>
        <v>0</v>
      </c>
      <c r="BI1745" s="157">
        <f>IF(N1745="nulová",J1745,0)</f>
        <v>0</v>
      </c>
      <c r="BJ1745" s="19" t="s">
        <v>15</v>
      </c>
      <c r="BK1745" s="157">
        <f>ROUND(I1745*H1745,2)</f>
        <v>0</v>
      </c>
      <c r="BL1745" s="19" t="s">
        <v>180</v>
      </c>
      <c r="BM1745" s="156" t="s">
        <v>2597</v>
      </c>
    </row>
    <row r="1746" spans="1:47" s="2" customFormat="1" ht="10.2">
      <c r="A1746" s="34"/>
      <c r="B1746" s="35"/>
      <c r="C1746" s="34"/>
      <c r="D1746" s="158" t="s">
        <v>163</v>
      </c>
      <c r="E1746" s="34"/>
      <c r="F1746" s="159" t="s">
        <v>2598</v>
      </c>
      <c r="G1746" s="34"/>
      <c r="H1746" s="34"/>
      <c r="I1746" s="160"/>
      <c r="J1746" s="34"/>
      <c r="K1746" s="34"/>
      <c r="L1746" s="35"/>
      <c r="M1746" s="161"/>
      <c r="N1746" s="162"/>
      <c r="O1746" s="55"/>
      <c r="P1746" s="55"/>
      <c r="Q1746" s="55"/>
      <c r="R1746" s="55"/>
      <c r="S1746" s="55"/>
      <c r="T1746" s="56"/>
      <c r="U1746" s="34"/>
      <c r="V1746" s="34"/>
      <c r="W1746" s="34"/>
      <c r="X1746" s="34"/>
      <c r="Y1746" s="34"/>
      <c r="Z1746" s="34"/>
      <c r="AA1746" s="34"/>
      <c r="AB1746" s="34"/>
      <c r="AC1746" s="34"/>
      <c r="AD1746" s="34"/>
      <c r="AE1746" s="34"/>
      <c r="AT1746" s="19" t="s">
        <v>163</v>
      </c>
      <c r="AU1746" s="19" t="s">
        <v>80</v>
      </c>
    </row>
    <row r="1747" spans="2:51" s="13" customFormat="1" ht="10.2">
      <c r="B1747" s="163"/>
      <c r="D1747" s="164" t="s">
        <v>170</v>
      </c>
      <c r="E1747" s="165" t="s">
        <v>3</v>
      </c>
      <c r="F1747" s="166" t="s">
        <v>209</v>
      </c>
      <c r="H1747" s="165" t="s">
        <v>3</v>
      </c>
      <c r="I1747" s="167"/>
      <c r="L1747" s="163"/>
      <c r="M1747" s="168"/>
      <c r="N1747" s="169"/>
      <c r="O1747" s="169"/>
      <c r="P1747" s="169"/>
      <c r="Q1747" s="169"/>
      <c r="R1747" s="169"/>
      <c r="S1747" s="169"/>
      <c r="T1747" s="170"/>
      <c r="AT1747" s="165" t="s">
        <v>170</v>
      </c>
      <c r="AU1747" s="165" t="s">
        <v>80</v>
      </c>
      <c r="AV1747" s="13" t="s">
        <v>15</v>
      </c>
      <c r="AW1747" s="13" t="s">
        <v>33</v>
      </c>
      <c r="AX1747" s="13" t="s">
        <v>72</v>
      </c>
      <c r="AY1747" s="165" t="s">
        <v>154</v>
      </c>
    </row>
    <row r="1748" spans="2:51" s="14" customFormat="1" ht="10.2">
      <c r="B1748" s="171"/>
      <c r="D1748" s="164" t="s">
        <v>170</v>
      </c>
      <c r="E1748" s="172" t="s">
        <v>3</v>
      </c>
      <c r="F1748" s="173" t="s">
        <v>2599</v>
      </c>
      <c r="H1748" s="174">
        <v>7.45</v>
      </c>
      <c r="I1748" s="175"/>
      <c r="L1748" s="171"/>
      <c r="M1748" s="176"/>
      <c r="N1748" s="177"/>
      <c r="O1748" s="177"/>
      <c r="P1748" s="177"/>
      <c r="Q1748" s="177"/>
      <c r="R1748" s="177"/>
      <c r="S1748" s="177"/>
      <c r="T1748" s="178"/>
      <c r="AT1748" s="172" t="s">
        <v>170</v>
      </c>
      <c r="AU1748" s="172" t="s">
        <v>80</v>
      </c>
      <c r="AV1748" s="14" t="s">
        <v>80</v>
      </c>
      <c r="AW1748" s="14" t="s">
        <v>33</v>
      </c>
      <c r="AX1748" s="14" t="s">
        <v>15</v>
      </c>
      <c r="AY1748" s="172" t="s">
        <v>154</v>
      </c>
    </row>
    <row r="1749" spans="1:65" s="2" customFormat="1" ht="24.15" customHeight="1">
      <c r="A1749" s="34"/>
      <c r="B1749" s="144"/>
      <c r="C1749" s="145" t="s">
        <v>2600</v>
      </c>
      <c r="D1749" s="145" t="s">
        <v>157</v>
      </c>
      <c r="E1749" s="146" t="s">
        <v>2601</v>
      </c>
      <c r="F1749" s="147" t="s">
        <v>2602</v>
      </c>
      <c r="G1749" s="148" t="s">
        <v>652</v>
      </c>
      <c r="H1749" s="149">
        <v>11</v>
      </c>
      <c r="I1749" s="150"/>
      <c r="J1749" s="151">
        <f>ROUND(I1749*H1749,2)</f>
        <v>0</v>
      </c>
      <c r="K1749" s="147" t="s">
        <v>161</v>
      </c>
      <c r="L1749" s="35"/>
      <c r="M1749" s="152" t="s">
        <v>3</v>
      </c>
      <c r="N1749" s="153" t="s">
        <v>43</v>
      </c>
      <c r="O1749" s="55"/>
      <c r="P1749" s="154">
        <f>O1749*H1749</f>
        <v>0</v>
      </c>
      <c r="Q1749" s="154">
        <v>0.00021</v>
      </c>
      <c r="R1749" s="154">
        <f>Q1749*H1749</f>
        <v>0.00231</v>
      </c>
      <c r="S1749" s="154">
        <v>0</v>
      </c>
      <c r="T1749" s="155">
        <f>S1749*H1749</f>
        <v>0</v>
      </c>
      <c r="U1749" s="34"/>
      <c r="V1749" s="34"/>
      <c r="W1749" s="34"/>
      <c r="X1749" s="34"/>
      <c r="Y1749" s="34"/>
      <c r="Z1749" s="34"/>
      <c r="AA1749" s="34"/>
      <c r="AB1749" s="34"/>
      <c r="AC1749" s="34"/>
      <c r="AD1749" s="34"/>
      <c r="AE1749" s="34"/>
      <c r="AR1749" s="156" t="s">
        <v>180</v>
      </c>
      <c r="AT1749" s="156" t="s">
        <v>157</v>
      </c>
      <c r="AU1749" s="156" t="s">
        <v>80</v>
      </c>
      <c r="AY1749" s="19" t="s">
        <v>154</v>
      </c>
      <c r="BE1749" s="157">
        <f>IF(N1749="základní",J1749,0)</f>
        <v>0</v>
      </c>
      <c r="BF1749" s="157">
        <f>IF(N1749="snížená",J1749,0)</f>
        <v>0</v>
      </c>
      <c r="BG1749" s="157">
        <f>IF(N1749="zákl. přenesená",J1749,0)</f>
        <v>0</v>
      </c>
      <c r="BH1749" s="157">
        <f>IF(N1749="sníž. přenesená",J1749,0)</f>
        <v>0</v>
      </c>
      <c r="BI1749" s="157">
        <f>IF(N1749="nulová",J1749,0)</f>
        <v>0</v>
      </c>
      <c r="BJ1749" s="19" t="s">
        <v>15</v>
      </c>
      <c r="BK1749" s="157">
        <f>ROUND(I1749*H1749,2)</f>
        <v>0</v>
      </c>
      <c r="BL1749" s="19" t="s">
        <v>180</v>
      </c>
      <c r="BM1749" s="156" t="s">
        <v>2603</v>
      </c>
    </row>
    <row r="1750" spans="1:47" s="2" customFormat="1" ht="10.2">
      <c r="A1750" s="34"/>
      <c r="B1750" s="35"/>
      <c r="C1750" s="34"/>
      <c r="D1750" s="158" t="s">
        <v>163</v>
      </c>
      <c r="E1750" s="34"/>
      <c r="F1750" s="159" t="s">
        <v>2604</v>
      </c>
      <c r="G1750" s="34"/>
      <c r="H1750" s="34"/>
      <c r="I1750" s="160"/>
      <c r="J1750" s="34"/>
      <c r="K1750" s="34"/>
      <c r="L1750" s="35"/>
      <c r="M1750" s="161"/>
      <c r="N1750" s="162"/>
      <c r="O1750" s="55"/>
      <c r="P1750" s="55"/>
      <c r="Q1750" s="55"/>
      <c r="R1750" s="55"/>
      <c r="S1750" s="55"/>
      <c r="T1750" s="56"/>
      <c r="U1750" s="34"/>
      <c r="V1750" s="34"/>
      <c r="W1750" s="34"/>
      <c r="X1750" s="34"/>
      <c r="Y1750" s="34"/>
      <c r="Z1750" s="34"/>
      <c r="AA1750" s="34"/>
      <c r="AB1750" s="34"/>
      <c r="AC1750" s="34"/>
      <c r="AD1750" s="34"/>
      <c r="AE1750" s="34"/>
      <c r="AT1750" s="19" t="s">
        <v>163</v>
      </c>
      <c r="AU1750" s="19" t="s">
        <v>80</v>
      </c>
    </row>
    <row r="1751" spans="1:65" s="2" customFormat="1" ht="24.15" customHeight="1">
      <c r="A1751" s="34"/>
      <c r="B1751" s="144"/>
      <c r="C1751" s="145" t="s">
        <v>2605</v>
      </c>
      <c r="D1751" s="145" t="s">
        <v>157</v>
      </c>
      <c r="E1751" s="146" t="s">
        <v>2606</v>
      </c>
      <c r="F1751" s="147" t="s">
        <v>2607</v>
      </c>
      <c r="G1751" s="148" t="s">
        <v>652</v>
      </c>
      <c r="H1751" s="149">
        <v>3</v>
      </c>
      <c r="I1751" s="150"/>
      <c r="J1751" s="151">
        <f>ROUND(I1751*H1751,2)</f>
        <v>0</v>
      </c>
      <c r="K1751" s="147" t="s">
        <v>161</v>
      </c>
      <c r="L1751" s="35"/>
      <c r="M1751" s="152" t="s">
        <v>3</v>
      </c>
      <c r="N1751" s="153" t="s">
        <v>43</v>
      </c>
      <c r="O1751" s="55"/>
      <c r="P1751" s="154">
        <f>O1751*H1751</f>
        <v>0</v>
      </c>
      <c r="Q1751" s="154">
        <v>0.0002</v>
      </c>
      <c r="R1751" s="154">
        <f>Q1751*H1751</f>
        <v>0.0006000000000000001</v>
      </c>
      <c r="S1751" s="154">
        <v>0</v>
      </c>
      <c r="T1751" s="155">
        <f>S1751*H1751</f>
        <v>0</v>
      </c>
      <c r="U1751" s="34"/>
      <c r="V1751" s="34"/>
      <c r="W1751" s="34"/>
      <c r="X1751" s="34"/>
      <c r="Y1751" s="34"/>
      <c r="Z1751" s="34"/>
      <c r="AA1751" s="34"/>
      <c r="AB1751" s="34"/>
      <c r="AC1751" s="34"/>
      <c r="AD1751" s="34"/>
      <c r="AE1751" s="34"/>
      <c r="AR1751" s="156" t="s">
        <v>180</v>
      </c>
      <c r="AT1751" s="156" t="s">
        <v>157</v>
      </c>
      <c r="AU1751" s="156" t="s">
        <v>80</v>
      </c>
      <c r="AY1751" s="19" t="s">
        <v>154</v>
      </c>
      <c r="BE1751" s="157">
        <f>IF(N1751="základní",J1751,0)</f>
        <v>0</v>
      </c>
      <c r="BF1751" s="157">
        <f>IF(N1751="snížená",J1751,0)</f>
        <v>0</v>
      </c>
      <c r="BG1751" s="157">
        <f>IF(N1751="zákl. přenesená",J1751,0)</f>
        <v>0</v>
      </c>
      <c r="BH1751" s="157">
        <f>IF(N1751="sníž. přenesená",J1751,0)</f>
        <v>0</v>
      </c>
      <c r="BI1751" s="157">
        <f>IF(N1751="nulová",J1751,0)</f>
        <v>0</v>
      </c>
      <c r="BJ1751" s="19" t="s">
        <v>15</v>
      </c>
      <c r="BK1751" s="157">
        <f>ROUND(I1751*H1751,2)</f>
        <v>0</v>
      </c>
      <c r="BL1751" s="19" t="s">
        <v>180</v>
      </c>
      <c r="BM1751" s="156" t="s">
        <v>2608</v>
      </c>
    </row>
    <row r="1752" spans="1:47" s="2" customFormat="1" ht="10.2">
      <c r="A1752" s="34"/>
      <c r="B1752" s="35"/>
      <c r="C1752" s="34"/>
      <c r="D1752" s="158" t="s">
        <v>163</v>
      </c>
      <c r="E1752" s="34"/>
      <c r="F1752" s="159" t="s">
        <v>2609</v>
      </c>
      <c r="G1752" s="34"/>
      <c r="H1752" s="34"/>
      <c r="I1752" s="160"/>
      <c r="J1752" s="34"/>
      <c r="K1752" s="34"/>
      <c r="L1752" s="35"/>
      <c r="M1752" s="161"/>
      <c r="N1752" s="162"/>
      <c r="O1752" s="55"/>
      <c r="P1752" s="55"/>
      <c r="Q1752" s="55"/>
      <c r="R1752" s="55"/>
      <c r="S1752" s="55"/>
      <c r="T1752" s="56"/>
      <c r="U1752" s="34"/>
      <c r="V1752" s="34"/>
      <c r="W1752" s="34"/>
      <c r="X1752" s="34"/>
      <c r="Y1752" s="34"/>
      <c r="Z1752" s="34"/>
      <c r="AA1752" s="34"/>
      <c r="AB1752" s="34"/>
      <c r="AC1752" s="34"/>
      <c r="AD1752" s="34"/>
      <c r="AE1752" s="34"/>
      <c r="AT1752" s="19" t="s">
        <v>163</v>
      </c>
      <c r="AU1752" s="19" t="s">
        <v>80</v>
      </c>
    </row>
    <row r="1753" spans="1:65" s="2" customFormat="1" ht="24.15" customHeight="1">
      <c r="A1753" s="34"/>
      <c r="B1753" s="144"/>
      <c r="C1753" s="145" t="s">
        <v>2610</v>
      </c>
      <c r="D1753" s="145" t="s">
        <v>157</v>
      </c>
      <c r="E1753" s="146" t="s">
        <v>2611</v>
      </c>
      <c r="F1753" s="147" t="s">
        <v>2612</v>
      </c>
      <c r="G1753" s="148" t="s">
        <v>183</v>
      </c>
      <c r="H1753" s="149">
        <v>23.65</v>
      </c>
      <c r="I1753" s="150"/>
      <c r="J1753" s="151">
        <f>ROUND(I1753*H1753,2)</f>
        <v>0</v>
      </c>
      <c r="K1753" s="147" t="s">
        <v>161</v>
      </c>
      <c r="L1753" s="35"/>
      <c r="M1753" s="152" t="s">
        <v>3</v>
      </c>
      <c r="N1753" s="153" t="s">
        <v>43</v>
      </c>
      <c r="O1753" s="55"/>
      <c r="P1753" s="154">
        <f>O1753*H1753</f>
        <v>0</v>
      </c>
      <c r="Q1753" s="154">
        <v>0.00032</v>
      </c>
      <c r="R1753" s="154">
        <f>Q1753*H1753</f>
        <v>0.007568</v>
      </c>
      <c r="S1753" s="154">
        <v>0</v>
      </c>
      <c r="T1753" s="155">
        <f>S1753*H1753</f>
        <v>0</v>
      </c>
      <c r="U1753" s="34"/>
      <c r="V1753" s="34"/>
      <c r="W1753" s="34"/>
      <c r="X1753" s="34"/>
      <c r="Y1753" s="34"/>
      <c r="Z1753" s="34"/>
      <c r="AA1753" s="34"/>
      <c r="AB1753" s="34"/>
      <c r="AC1753" s="34"/>
      <c r="AD1753" s="34"/>
      <c r="AE1753" s="34"/>
      <c r="AR1753" s="156" t="s">
        <v>180</v>
      </c>
      <c r="AT1753" s="156" t="s">
        <v>157</v>
      </c>
      <c r="AU1753" s="156" t="s">
        <v>80</v>
      </c>
      <c r="AY1753" s="19" t="s">
        <v>154</v>
      </c>
      <c r="BE1753" s="157">
        <f>IF(N1753="základní",J1753,0)</f>
        <v>0</v>
      </c>
      <c r="BF1753" s="157">
        <f>IF(N1753="snížená",J1753,0)</f>
        <v>0</v>
      </c>
      <c r="BG1753" s="157">
        <f>IF(N1753="zákl. přenesená",J1753,0)</f>
        <v>0</v>
      </c>
      <c r="BH1753" s="157">
        <f>IF(N1753="sníž. přenesená",J1753,0)</f>
        <v>0</v>
      </c>
      <c r="BI1753" s="157">
        <f>IF(N1753="nulová",J1753,0)</f>
        <v>0</v>
      </c>
      <c r="BJ1753" s="19" t="s">
        <v>15</v>
      </c>
      <c r="BK1753" s="157">
        <f>ROUND(I1753*H1753,2)</f>
        <v>0</v>
      </c>
      <c r="BL1753" s="19" t="s">
        <v>180</v>
      </c>
      <c r="BM1753" s="156" t="s">
        <v>2613</v>
      </c>
    </row>
    <row r="1754" spans="1:47" s="2" customFormat="1" ht="10.2">
      <c r="A1754" s="34"/>
      <c r="B1754" s="35"/>
      <c r="C1754" s="34"/>
      <c r="D1754" s="158" t="s">
        <v>163</v>
      </c>
      <c r="E1754" s="34"/>
      <c r="F1754" s="159" t="s">
        <v>2614</v>
      </c>
      <c r="G1754" s="34"/>
      <c r="H1754" s="34"/>
      <c r="I1754" s="160"/>
      <c r="J1754" s="34"/>
      <c r="K1754" s="34"/>
      <c r="L1754" s="35"/>
      <c r="M1754" s="161"/>
      <c r="N1754" s="162"/>
      <c r="O1754" s="55"/>
      <c r="P1754" s="55"/>
      <c r="Q1754" s="55"/>
      <c r="R1754" s="55"/>
      <c r="S1754" s="55"/>
      <c r="T1754" s="56"/>
      <c r="U1754" s="34"/>
      <c r="V1754" s="34"/>
      <c r="W1754" s="34"/>
      <c r="X1754" s="34"/>
      <c r="Y1754" s="34"/>
      <c r="Z1754" s="34"/>
      <c r="AA1754" s="34"/>
      <c r="AB1754" s="34"/>
      <c r="AC1754" s="34"/>
      <c r="AD1754" s="34"/>
      <c r="AE1754" s="34"/>
      <c r="AT1754" s="19" t="s">
        <v>163</v>
      </c>
      <c r="AU1754" s="19" t="s">
        <v>80</v>
      </c>
    </row>
    <row r="1755" spans="2:51" s="13" customFormat="1" ht="10.2">
      <c r="B1755" s="163"/>
      <c r="D1755" s="164" t="s">
        <v>170</v>
      </c>
      <c r="E1755" s="165" t="s">
        <v>3</v>
      </c>
      <c r="F1755" s="166" t="s">
        <v>1174</v>
      </c>
      <c r="H1755" s="165" t="s">
        <v>3</v>
      </c>
      <c r="I1755" s="167"/>
      <c r="L1755" s="163"/>
      <c r="M1755" s="168"/>
      <c r="N1755" s="169"/>
      <c r="O1755" s="169"/>
      <c r="P1755" s="169"/>
      <c r="Q1755" s="169"/>
      <c r="R1755" s="169"/>
      <c r="S1755" s="169"/>
      <c r="T1755" s="170"/>
      <c r="AT1755" s="165" t="s">
        <v>170</v>
      </c>
      <c r="AU1755" s="165" t="s">
        <v>80</v>
      </c>
      <c r="AV1755" s="13" t="s">
        <v>15</v>
      </c>
      <c r="AW1755" s="13" t="s">
        <v>33</v>
      </c>
      <c r="AX1755" s="13" t="s">
        <v>72</v>
      </c>
      <c r="AY1755" s="165" t="s">
        <v>154</v>
      </c>
    </row>
    <row r="1756" spans="2:51" s="14" customFormat="1" ht="10.2">
      <c r="B1756" s="171"/>
      <c r="D1756" s="164" t="s">
        <v>170</v>
      </c>
      <c r="E1756" s="172" t="s">
        <v>3</v>
      </c>
      <c r="F1756" s="173" t="s">
        <v>2615</v>
      </c>
      <c r="H1756" s="174">
        <v>14.9</v>
      </c>
      <c r="I1756" s="175"/>
      <c r="L1756" s="171"/>
      <c r="M1756" s="176"/>
      <c r="N1756" s="177"/>
      <c r="O1756" s="177"/>
      <c r="P1756" s="177"/>
      <c r="Q1756" s="177"/>
      <c r="R1756" s="177"/>
      <c r="S1756" s="177"/>
      <c r="T1756" s="178"/>
      <c r="AT1756" s="172" t="s">
        <v>170</v>
      </c>
      <c r="AU1756" s="172" t="s">
        <v>80</v>
      </c>
      <c r="AV1756" s="14" t="s">
        <v>80</v>
      </c>
      <c r="AW1756" s="14" t="s">
        <v>33</v>
      </c>
      <c r="AX1756" s="14" t="s">
        <v>72</v>
      </c>
      <c r="AY1756" s="172" t="s">
        <v>154</v>
      </c>
    </row>
    <row r="1757" spans="2:51" s="14" customFormat="1" ht="10.2">
      <c r="B1757" s="171"/>
      <c r="D1757" s="164" t="s">
        <v>170</v>
      </c>
      <c r="E1757" s="172" t="s">
        <v>3</v>
      </c>
      <c r="F1757" s="173" t="s">
        <v>1300</v>
      </c>
      <c r="H1757" s="174">
        <v>-0.7</v>
      </c>
      <c r="I1757" s="175"/>
      <c r="L1757" s="171"/>
      <c r="M1757" s="176"/>
      <c r="N1757" s="177"/>
      <c r="O1757" s="177"/>
      <c r="P1757" s="177"/>
      <c r="Q1757" s="177"/>
      <c r="R1757" s="177"/>
      <c r="S1757" s="177"/>
      <c r="T1757" s="178"/>
      <c r="AT1757" s="172" t="s">
        <v>170</v>
      </c>
      <c r="AU1757" s="172" t="s">
        <v>80</v>
      </c>
      <c r="AV1757" s="14" t="s">
        <v>80</v>
      </c>
      <c r="AW1757" s="14" t="s">
        <v>33</v>
      </c>
      <c r="AX1757" s="14" t="s">
        <v>72</v>
      </c>
      <c r="AY1757" s="172" t="s">
        <v>154</v>
      </c>
    </row>
    <row r="1758" spans="2:51" s="13" customFormat="1" ht="10.2">
      <c r="B1758" s="163"/>
      <c r="D1758" s="164" t="s">
        <v>170</v>
      </c>
      <c r="E1758" s="165" t="s">
        <v>3</v>
      </c>
      <c r="F1758" s="166" t="s">
        <v>1178</v>
      </c>
      <c r="H1758" s="165" t="s">
        <v>3</v>
      </c>
      <c r="I1758" s="167"/>
      <c r="L1758" s="163"/>
      <c r="M1758" s="168"/>
      <c r="N1758" s="169"/>
      <c r="O1758" s="169"/>
      <c r="P1758" s="169"/>
      <c r="Q1758" s="169"/>
      <c r="R1758" s="169"/>
      <c r="S1758" s="169"/>
      <c r="T1758" s="170"/>
      <c r="AT1758" s="165" t="s">
        <v>170</v>
      </c>
      <c r="AU1758" s="165" t="s">
        <v>80</v>
      </c>
      <c r="AV1758" s="13" t="s">
        <v>15</v>
      </c>
      <c r="AW1758" s="13" t="s">
        <v>33</v>
      </c>
      <c r="AX1758" s="13" t="s">
        <v>72</v>
      </c>
      <c r="AY1758" s="165" t="s">
        <v>154</v>
      </c>
    </row>
    <row r="1759" spans="2:51" s="14" customFormat="1" ht="10.2">
      <c r="B1759" s="171"/>
      <c r="D1759" s="164" t="s">
        <v>170</v>
      </c>
      <c r="E1759" s="172" t="s">
        <v>3</v>
      </c>
      <c r="F1759" s="173" t="s">
        <v>2616</v>
      </c>
      <c r="H1759" s="174">
        <v>10.15</v>
      </c>
      <c r="I1759" s="175"/>
      <c r="L1759" s="171"/>
      <c r="M1759" s="176"/>
      <c r="N1759" s="177"/>
      <c r="O1759" s="177"/>
      <c r="P1759" s="177"/>
      <c r="Q1759" s="177"/>
      <c r="R1759" s="177"/>
      <c r="S1759" s="177"/>
      <c r="T1759" s="178"/>
      <c r="AT1759" s="172" t="s">
        <v>170</v>
      </c>
      <c r="AU1759" s="172" t="s">
        <v>80</v>
      </c>
      <c r="AV1759" s="14" t="s">
        <v>80</v>
      </c>
      <c r="AW1759" s="14" t="s">
        <v>33</v>
      </c>
      <c r="AX1759" s="14" t="s">
        <v>72</v>
      </c>
      <c r="AY1759" s="172" t="s">
        <v>154</v>
      </c>
    </row>
    <row r="1760" spans="2:51" s="14" customFormat="1" ht="10.2">
      <c r="B1760" s="171"/>
      <c r="D1760" s="164" t="s">
        <v>170</v>
      </c>
      <c r="E1760" s="172" t="s">
        <v>3</v>
      </c>
      <c r="F1760" s="173" t="s">
        <v>1300</v>
      </c>
      <c r="H1760" s="174">
        <v>-0.7</v>
      </c>
      <c r="I1760" s="175"/>
      <c r="L1760" s="171"/>
      <c r="M1760" s="176"/>
      <c r="N1760" s="177"/>
      <c r="O1760" s="177"/>
      <c r="P1760" s="177"/>
      <c r="Q1760" s="177"/>
      <c r="R1760" s="177"/>
      <c r="S1760" s="177"/>
      <c r="T1760" s="178"/>
      <c r="AT1760" s="172" t="s">
        <v>170</v>
      </c>
      <c r="AU1760" s="172" t="s">
        <v>80</v>
      </c>
      <c r="AV1760" s="14" t="s">
        <v>80</v>
      </c>
      <c r="AW1760" s="14" t="s">
        <v>33</v>
      </c>
      <c r="AX1760" s="14" t="s">
        <v>72</v>
      </c>
      <c r="AY1760" s="172" t="s">
        <v>154</v>
      </c>
    </row>
    <row r="1761" spans="2:51" s="15" customFormat="1" ht="10.2">
      <c r="B1761" s="179"/>
      <c r="D1761" s="164" t="s">
        <v>170</v>
      </c>
      <c r="E1761" s="180" t="s">
        <v>3</v>
      </c>
      <c r="F1761" s="181" t="s">
        <v>175</v>
      </c>
      <c r="H1761" s="182">
        <v>23.65</v>
      </c>
      <c r="I1761" s="183"/>
      <c r="L1761" s="179"/>
      <c r="M1761" s="184"/>
      <c r="N1761" s="185"/>
      <c r="O1761" s="185"/>
      <c r="P1761" s="185"/>
      <c r="Q1761" s="185"/>
      <c r="R1761" s="185"/>
      <c r="S1761" s="185"/>
      <c r="T1761" s="186"/>
      <c r="AT1761" s="180" t="s">
        <v>170</v>
      </c>
      <c r="AU1761" s="180" t="s">
        <v>80</v>
      </c>
      <c r="AV1761" s="15" t="s">
        <v>93</v>
      </c>
      <c r="AW1761" s="15" t="s">
        <v>33</v>
      </c>
      <c r="AX1761" s="15" t="s">
        <v>15</v>
      </c>
      <c r="AY1761" s="180" t="s">
        <v>154</v>
      </c>
    </row>
    <row r="1762" spans="1:65" s="2" customFormat="1" ht="24.15" customHeight="1">
      <c r="A1762" s="34"/>
      <c r="B1762" s="144"/>
      <c r="C1762" s="145" t="s">
        <v>2617</v>
      </c>
      <c r="D1762" s="145" t="s">
        <v>157</v>
      </c>
      <c r="E1762" s="146" t="s">
        <v>2618</v>
      </c>
      <c r="F1762" s="147" t="s">
        <v>2619</v>
      </c>
      <c r="G1762" s="148" t="s">
        <v>160</v>
      </c>
      <c r="H1762" s="149">
        <v>328.448</v>
      </c>
      <c r="I1762" s="150"/>
      <c r="J1762" s="151">
        <f>ROUND(I1762*H1762,2)</f>
        <v>0</v>
      </c>
      <c r="K1762" s="147" t="s">
        <v>161</v>
      </c>
      <c r="L1762" s="35"/>
      <c r="M1762" s="152" t="s">
        <v>3</v>
      </c>
      <c r="N1762" s="153" t="s">
        <v>43</v>
      </c>
      <c r="O1762" s="55"/>
      <c r="P1762" s="154">
        <f>O1762*H1762</f>
        <v>0</v>
      </c>
      <c r="Q1762" s="154">
        <v>5E-05</v>
      </c>
      <c r="R1762" s="154">
        <f>Q1762*H1762</f>
        <v>0.0164224</v>
      </c>
      <c r="S1762" s="154">
        <v>0</v>
      </c>
      <c r="T1762" s="155">
        <f>S1762*H1762</f>
        <v>0</v>
      </c>
      <c r="U1762" s="34"/>
      <c r="V1762" s="34"/>
      <c r="W1762" s="34"/>
      <c r="X1762" s="34"/>
      <c r="Y1762" s="34"/>
      <c r="Z1762" s="34"/>
      <c r="AA1762" s="34"/>
      <c r="AB1762" s="34"/>
      <c r="AC1762" s="34"/>
      <c r="AD1762" s="34"/>
      <c r="AE1762" s="34"/>
      <c r="AR1762" s="156" t="s">
        <v>180</v>
      </c>
      <c r="AT1762" s="156" t="s">
        <v>157</v>
      </c>
      <c r="AU1762" s="156" t="s">
        <v>80</v>
      </c>
      <c r="AY1762" s="19" t="s">
        <v>154</v>
      </c>
      <c r="BE1762" s="157">
        <f>IF(N1762="základní",J1762,0)</f>
        <v>0</v>
      </c>
      <c r="BF1762" s="157">
        <f>IF(N1762="snížená",J1762,0)</f>
        <v>0</v>
      </c>
      <c r="BG1762" s="157">
        <f>IF(N1762="zákl. přenesená",J1762,0)</f>
        <v>0</v>
      </c>
      <c r="BH1762" s="157">
        <f>IF(N1762="sníž. přenesená",J1762,0)</f>
        <v>0</v>
      </c>
      <c r="BI1762" s="157">
        <f>IF(N1762="nulová",J1762,0)</f>
        <v>0</v>
      </c>
      <c r="BJ1762" s="19" t="s">
        <v>15</v>
      </c>
      <c r="BK1762" s="157">
        <f>ROUND(I1762*H1762,2)</f>
        <v>0</v>
      </c>
      <c r="BL1762" s="19" t="s">
        <v>180</v>
      </c>
      <c r="BM1762" s="156" t="s">
        <v>2620</v>
      </c>
    </row>
    <row r="1763" spans="1:47" s="2" customFormat="1" ht="10.2">
      <c r="A1763" s="34"/>
      <c r="B1763" s="35"/>
      <c r="C1763" s="34"/>
      <c r="D1763" s="158" t="s">
        <v>163</v>
      </c>
      <c r="E1763" s="34"/>
      <c r="F1763" s="159" t="s">
        <v>2621</v>
      </c>
      <c r="G1763" s="34"/>
      <c r="H1763" s="34"/>
      <c r="I1763" s="160"/>
      <c r="J1763" s="34"/>
      <c r="K1763" s="34"/>
      <c r="L1763" s="35"/>
      <c r="M1763" s="161"/>
      <c r="N1763" s="162"/>
      <c r="O1763" s="55"/>
      <c r="P1763" s="55"/>
      <c r="Q1763" s="55"/>
      <c r="R1763" s="55"/>
      <c r="S1763" s="55"/>
      <c r="T1763" s="56"/>
      <c r="U1763" s="34"/>
      <c r="V1763" s="34"/>
      <c r="W1763" s="34"/>
      <c r="X1763" s="34"/>
      <c r="Y1763" s="34"/>
      <c r="Z1763" s="34"/>
      <c r="AA1763" s="34"/>
      <c r="AB1763" s="34"/>
      <c r="AC1763" s="34"/>
      <c r="AD1763" s="34"/>
      <c r="AE1763" s="34"/>
      <c r="AT1763" s="19" t="s">
        <v>163</v>
      </c>
      <c r="AU1763" s="19" t="s">
        <v>80</v>
      </c>
    </row>
    <row r="1764" spans="1:65" s="2" customFormat="1" ht="49.05" customHeight="1">
      <c r="A1764" s="34"/>
      <c r="B1764" s="144"/>
      <c r="C1764" s="145" t="s">
        <v>2622</v>
      </c>
      <c r="D1764" s="145" t="s">
        <v>157</v>
      </c>
      <c r="E1764" s="146" t="s">
        <v>2623</v>
      </c>
      <c r="F1764" s="147" t="s">
        <v>2624</v>
      </c>
      <c r="G1764" s="148" t="s">
        <v>244</v>
      </c>
      <c r="H1764" s="149">
        <v>13.535</v>
      </c>
      <c r="I1764" s="150"/>
      <c r="J1764" s="151">
        <f>ROUND(I1764*H1764,2)</f>
        <v>0</v>
      </c>
      <c r="K1764" s="147" t="s">
        <v>161</v>
      </c>
      <c r="L1764" s="35"/>
      <c r="M1764" s="152" t="s">
        <v>3</v>
      </c>
      <c r="N1764" s="153" t="s">
        <v>43</v>
      </c>
      <c r="O1764" s="55"/>
      <c r="P1764" s="154">
        <f>O1764*H1764</f>
        <v>0</v>
      </c>
      <c r="Q1764" s="154">
        <v>0</v>
      </c>
      <c r="R1764" s="154">
        <f>Q1764*H1764</f>
        <v>0</v>
      </c>
      <c r="S1764" s="154">
        <v>0</v>
      </c>
      <c r="T1764" s="155">
        <f>S1764*H1764</f>
        <v>0</v>
      </c>
      <c r="U1764" s="34"/>
      <c r="V1764" s="34"/>
      <c r="W1764" s="34"/>
      <c r="X1764" s="34"/>
      <c r="Y1764" s="34"/>
      <c r="Z1764" s="34"/>
      <c r="AA1764" s="34"/>
      <c r="AB1764" s="34"/>
      <c r="AC1764" s="34"/>
      <c r="AD1764" s="34"/>
      <c r="AE1764" s="34"/>
      <c r="AR1764" s="156" t="s">
        <v>180</v>
      </c>
      <c r="AT1764" s="156" t="s">
        <v>157</v>
      </c>
      <c r="AU1764" s="156" t="s">
        <v>80</v>
      </c>
      <c r="AY1764" s="19" t="s">
        <v>154</v>
      </c>
      <c r="BE1764" s="157">
        <f>IF(N1764="základní",J1764,0)</f>
        <v>0</v>
      </c>
      <c r="BF1764" s="157">
        <f>IF(N1764="snížená",J1764,0)</f>
        <v>0</v>
      </c>
      <c r="BG1764" s="157">
        <f>IF(N1764="zákl. přenesená",J1764,0)</f>
        <v>0</v>
      </c>
      <c r="BH1764" s="157">
        <f>IF(N1764="sníž. přenesená",J1764,0)</f>
        <v>0</v>
      </c>
      <c r="BI1764" s="157">
        <f>IF(N1764="nulová",J1764,0)</f>
        <v>0</v>
      </c>
      <c r="BJ1764" s="19" t="s">
        <v>15</v>
      </c>
      <c r="BK1764" s="157">
        <f>ROUND(I1764*H1764,2)</f>
        <v>0</v>
      </c>
      <c r="BL1764" s="19" t="s">
        <v>180</v>
      </c>
      <c r="BM1764" s="156" t="s">
        <v>2625</v>
      </c>
    </row>
    <row r="1765" spans="1:47" s="2" customFormat="1" ht="10.2">
      <c r="A1765" s="34"/>
      <c r="B1765" s="35"/>
      <c r="C1765" s="34"/>
      <c r="D1765" s="158" t="s">
        <v>163</v>
      </c>
      <c r="E1765" s="34"/>
      <c r="F1765" s="159" t="s">
        <v>2626</v>
      </c>
      <c r="G1765" s="34"/>
      <c r="H1765" s="34"/>
      <c r="I1765" s="160"/>
      <c r="J1765" s="34"/>
      <c r="K1765" s="34"/>
      <c r="L1765" s="35"/>
      <c r="M1765" s="161"/>
      <c r="N1765" s="162"/>
      <c r="O1765" s="55"/>
      <c r="P1765" s="55"/>
      <c r="Q1765" s="55"/>
      <c r="R1765" s="55"/>
      <c r="S1765" s="55"/>
      <c r="T1765" s="56"/>
      <c r="U1765" s="34"/>
      <c r="V1765" s="34"/>
      <c r="W1765" s="34"/>
      <c r="X1765" s="34"/>
      <c r="Y1765" s="34"/>
      <c r="Z1765" s="34"/>
      <c r="AA1765" s="34"/>
      <c r="AB1765" s="34"/>
      <c r="AC1765" s="34"/>
      <c r="AD1765" s="34"/>
      <c r="AE1765" s="34"/>
      <c r="AT1765" s="19" t="s">
        <v>163</v>
      </c>
      <c r="AU1765" s="19" t="s">
        <v>80</v>
      </c>
    </row>
    <row r="1766" spans="2:63" s="12" customFormat="1" ht="22.8" customHeight="1">
      <c r="B1766" s="131"/>
      <c r="D1766" s="132" t="s">
        <v>71</v>
      </c>
      <c r="E1766" s="142" t="s">
        <v>2627</v>
      </c>
      <c r="F1766" s="142" t="s">
        <v>2628</v>
      </c>
      <c r="I1766" s="134"/>
      <c r="J1766" s="143">
        <f>BK1766</f>
        <v>0</v>
      </c>
      <c r="L1766" s="131"/>
      <c r="M1766" s="136"/>
      <c r="N1766" s="137"/>
      <c r="O1766" s="137"/>
      <c r="P1766" s="138">
        <f>SUM(P1767:P1914)</f>
        <v>0</v>
      </c>
      <c r="Q1766" s="137"/>
      <c r="R1766" s="138">
        <f>SUM(R1767:R1914)</f>
        <v>6.096275579999999</v>
      </c>
      <c r="S1766" s="137"/>
      <c r="T1766" s="139">
        <f>SUM(T1767:T1914)</f>
        <v>0</v>
      </c>
      <c r="AR1766" s="132" t="s">
        <v>80</v>
      </c>
      <c r="AT1766" s="140" t="s">
        <v>71</v>
      </c>
      <c r="AU1766" s="140" t="s">
        <v>15</v>
      </c>
      <c r="AY1766" s="132" t="s">
        <v>154</v>
      </c>
      <c r="BK1766" s="141">
        <f>SUM(BK1767:BK1914)</f>
        <v>0</v>
      </c>
    </row>
    <row r="1767" spans="1:65" s="2" customFormat="1" ht="24.15" customHeight="1">
      <c r="A1767" s="34"/>
      <c r="B1767" s="144"/>
      <c r="C1767" s="145" t="s">
        <v>2629</v>
      </c>
      <c r="D1767" s="145" t="s">
        <v>157</v>
      </c>
      <c r="E1767" s="146" t="s">
        <v>2630</v>
      </c>
      <c r="F1767" s="147" t="s">
        <v>2631</v>
      </c>
      <c r="G1767" s="148" t="s">
        <v>160</v>
      </c>
      <c r="H1767" s="149">
        <v>541.4</v>
      </c>
      <c r="I1767" s="150"/>
      <c r="J1767" s="151">
        <f>ROUND(I1767*H1767,2)</f>
        <v>0</v>
      </c>
      <c r="K1767" s="147" t="s">
        <v>161</v>
      </c>
      <c r="L1767" s="35"/>
      <c r="M1767" s="152" t="s">
        <v>3</v>
      </c>
      <c r="N1767" s="153" t="s">
        <v>43</v>
      </c>
      <c r="O1767" s="55"/>
      <c r="P1767" s="154">
        <f>O1767*H1767</f>
        <v>0</v>
      </c>
      <c r="Q1767" s="154">
        <v>0</v>
      </c>
      <c r="R1767" s="154">
        <f>Q1767*H1767</f>
        <v>0</v>
      </c>
      <c r="S1767" s="154">
        <v>0</v>
      </c>
      <c r="T1767" s="155">
        <f>S1767*H1767</f>
        <v>0</v>
      </c>
      <c r="U1767" s="34"/>
      <c r="V1767" s="34"/>
      <c r="W1767" s="34"/>
      <c r="X1767" s="34"/>
      <c r="Y1767" s="34"/>
      <c r="Z1767" s="34"/>
      <c r="AA1767" s="34"/>
      <c r="AB1767" s="34"/>
      <c r="AC1767" s="34"/>
      <c r="AD1767" s="34"/>
      <c r="AE1767" s="34"/>
      <c r="AR1767" s="156" t="s">
        <v>180</v>
      </c>
      <c r="AT1767" s="156" t="s">
        <v>157</v>
      </c>
      <c r="AU1767" s="156" t="s">
        <v>80</v>
      </c>
      <c r="AY1767" s="19" t="s">
        <v>154</v>
      </c>
      <c r="BE1767" s="157">
        <f>IF(N1767="základní",J1767,0)</f>
        <v>0</v>
      </c>
      <c r="BF1767" s="157">
        <f>IF(N1767="snížená",J1767,0)</f>
        <v>0</v>
      </c>
      <c r="BG1767" s="157">
        <f>IF(N1767="zákl. přenesená",J1767,0)</f>
        <v>0</v>
      </c>
      <c r="BH1767" s="157">
        <f>IF(N1767="sníž. přenesená",J1767,0)</f>
        <v>0</v>
      </c>
      <c r="BI1767" s="157">
        <f>IF(N1767="nulová",J1767,0)</f>
        <v>0</v>
      </c>
      <c r="BJ1767" s="19" t="s">
        <v>15</v>
      </c>
      <c r="BK1767" s="157">
        <f>ROUND(I1767*H1767,2)</f>
        <v>0</v>
      </c>
      <c r="BL1767" s="19" t="s">
        <v>180</v>
      </c>
      <c r="BM1767" s="156" t="s">
        <v>2632</v>
      </c>
    </row>
    <row r="1768" spans="1:47" s="2" customFormat="1" ht="10.2">
      <c r="A1768" s="34"/>
      <c r="B1768" s="35"/>
      <c r="C1768" s="34"/>
      <c r="D1768" s="158" t="s">
        <v>163</v>
      </c>
      <c r="E1768" s="34"/>
      <c r="F1768" s="159" t="s">
        <v>2633</v>
      </c>
      <c r="G1768" s="34"/>
      <c r="H1768" s="34"/>
      <c r="I1768" s="160"/>
      <c r="J1768" s="34"/>
      <c r="K1768" s="34"/>
      <c r="L1768" s="35"/>
      <c r="M1768" s="161"/>
      <c r="N1768" s="162"/>
      <c r="O1768" s="55"/>
      <c r="P1768" s="55"/>
      <c r="Q1768" s="55"/>
      <c r="R1768" s="55"/>
      <c r="S1768" s="55"/>
      <c r="T1768" s="56"/>
      <c r="U1768" s="34"/>
      <c r="V1768" s="34"/>
      <c r="W1768" s="34"/>
      <c r="X1768" s="34"/>
      <c r="Y1768" s="34"/>
      <c r="Z1768" s="34"/>
      <c r="AA1768" s="34"/>
      <c r="AB1768" s="34"/>
      <c r="AC1768" s="34"/>
      <c r="AD1768" s="34"/>
      <c r="AE1768" s="34"/>
      <c r="AT1768" s="19" t="s">
        <v>163</v>
      </c>
      <c r="AU1768" s="19" t="s">
        <v>80</v>
      </c>
    </row>
    <row r="1769" spans="1:65" s="2" customFormat="1" ht="16.5" customHeight="1">
      <c r="A1769" s="34"/>
      <c r="B1769" s="144"/>
      <c r="C1769" s="145" t="s">
        <v>2634</v>
      </c>
      <c r="D1769" s="145" t="s">
        <v>157</v>
      </c>
      <c r="E1769" s="146" t="s">
        <v>2635</v>
      </c>
      <c r="F1769" s="147" t="s">
        <v>2636</v>
      </c>
      <c r="G1769" s="148" t="s">
        <v>160</v>
      </c>
      <c r="H1769" s="149">
        <v>541.4</v>
      </c>
      <c r="I1769" s="150"/>
      <c r="J1769" s="151">
        <f>ROUND(I1769*H1769,2)</f>
        <v>0</v>
      </c>
      <c r="K1769" s="147" t="s">
        <v>161</v>
      </c>
      <c r="L1769" s="35"/>
      <c r="M1769" s="152" t="s">
        <v>3</v>
      </c>
      <c r="N1769" s="153" t="s">
        <v>43</v>
      </c>
      <c r="O1769" s="55"/>
      <c r="P1769" s="154">
        <f>O1769*H1769</f>
        <v>0</v>
      </c>
      <c r="Q1769" s="154">
        <v>0</v>
      </c>
      <c r="R1769" s="154">
        <f>Q1769*H1769</f>
        <v>0</v>
      </c>
      <c r="S1769" s="154">
        <v>0</v>
      </c>
      <c r="T1769" s="155">
        <f>S1769*H1769</f>
        <v>0</v>
      </c>
      <c r="U1769" s="34"/>
      <c r="V1769" s="34"/>
      <c r="W1769" s="34"/>
      <c r="X1769" s="34"/>
      <c r="Y1769" s="34"/>
      <c r="Z1769" s="34"/>
      <c r="AA1769" s="34"/>
      <c r="AB1769" s="34"/>
      <c r="AC1769" s="34"/>
      <c r="AD1769" s="34"/>
      <c r="AE1769" s="34"/>
      <c r="AR1769" s="156" t="s">
        <v>180</v>
      </c>
      <c r="AT1769" s="156" t="s">
        <v>157</v>
      </c>
      <c r="AU1769" s="156" t="s">
        <v>80</v>
      </c>
      <c r="AY1769" s="19" t="s">
        <v>154</v>
      </c>
      <c r="BE1769" s="157">
        <f>IF(N1769="základní",J1769,0)</f>
        <v>0</v>
      </c>
      <c r="BF1769" s="157">
        <f>IF(N1769="snížená",J1769,0)</f>
        <v>0</v>
      </c>
      <c r="BG1769" s="157">
        <f>IF(N1769="zákl. přenesená",J1769,0)</f>
        <v>0</v>
      </c>
      <c r="BH1769" s="157">
        <f>IF(N1769="sníž. přenesená",J1769,0)</f>
        <v>0</v>
      </c>
      <c r="BI1769" s="157">
        <f>IF(N1769="nulová",J1769,0)</f>
        <v>0</v>
      </c>
      <c r="BJ1769" s="19" t="s">
        <v>15</v>
      </c>
      <c r="BK1769" s="157">
        <f>ROUND(I1769*H1769,2)</f>
        <v>0</v>
      </c>
      <c r="BL1769" s="19" t="s">
        <v>180</v>
      </c>
      <c r="BM1769" s="156" t="s">
        <v>2637</v>
      </c>
    </row>
    <row r="1770" spans="1:47" s="2" customFormat="1" ht="10.2">
      <c r="A1770" s="34"/>
      <c r="B1770" s="35"/>
      <c r="C1770" s="34"/>
      <c r="D1770" s="158" t="s">
        <v>163</v>
      </c>
      <c r="E1770" s="34"/>
      <c r="F1770" s="159" t="s">
        <v>2638</v>
      </c>
      <c r="G1770" s="34"/>
      <c r="H1770" s="34"/>
      <c r="I1770" s="160"/>
      <c r="J1770" s="34"/>
      <c r="K1770" s="34"/>
      <c r="L1770" s="35"/>
      <c r="M1770" s="161"/>
      <c r="N1770" s="162"/>
      <c r="O1770" s="55"/>
      <c r="P1770" s="55"/>
      <c r="Q1770" s="55"/>
      <c r="R1770" s="55"/>
      <c r="S1770" s="55"/>
      <c r="T1770" s="56"/>
      <c r="U1770" s="34"/>
      <c r="V1770" s="34"/>
      <c r="W1770" s="34"/>
      <c r="X1770" s="34"/>
      <c r="Y1770" s="34"/>
      <c r="Z1770" s="34"/>
      <c r="AA1770" s="34"/>
      <c r="AB1770" s="34"/>
      <c r="AC1770" s="34"/>
      <c r="AD1770" s="34"/>
      <c r="AE1770" s="34"/>
      <c r="AT1770" s="19" t="s">
        <v>163</v>
      </c>
      <c r="AU1770" s="19" t="s">
        <v>80</v>
      </c>
    </row>
    <row r="1771" spans="1:65" s="2" customFormat="1" ht="21.75" customHeight="1">
      <c r="A1771" s="34"/>
      <c r="B1771" s="144"/>
      <c r="C1771" s="145" t="s">
        <v>2639</v>
      </c>
      <c r="D1771" s="145" t="s">
        <v>157</v>
      </c>
      <c r="E1771" s="146" t="s">
        <v>2640</v>
      </c>
      <c r="F1771" s="147" t="s">
        <v>2641</v>
      </c>
      <c r="G1771" s="148" t="s">
        <v>160</v>
      </c>
      <c r="H1771" s="149">
        <v>541.4</v>
      </c>
      <c r="I1771" s="150"/>
      <c r="J1771" s="151">
        <f>ROUND(I1771*H1771,2)</f>
        <v>0</v>
      </c>
      <c r="K1771" s="147" t="s">
        <v>161</v>
      </c>
      <c r="L1771" s="35"/>
      <c r="M1771" s="152" t="s">
        <v>3</v>
      </c>
      <c r="N1771" s="153" t="s">
        <v>43</v>
      </c>
      <c r="O1771" s="55"/>
      <c r="P1771" s="154">
        <f>O1771*H1771</f>
        <v>0</v>
      </c>
      <c r="Q1771" s="154">
        <v>3E-05</v>
      </c>
      <c r="R1771" s="154">
        <f>Q1771*H1771</f>
        <v>0.016242</v>
      </c>
      <c r="S1771" s="154">
        <v>0</v>
      </c>
      <c r="T1771" s="155">
        <f>S1771*H1771</f>
        <v>0</v>
      </c>
      <c r="U1771" s="34"/>
      <c r="V1771" s="34"/>
      <c r="W1771" s="34"/>
      <c r="X1771" s="34"/>
      <c r="Y1771" s="34"/>
      <c r="Z1771" s="34"/>
      <c r="AA1771" s="34"/>
      <c r="AB1771" s="34"/>
      <c r="AC1771" s="34"/>
      <c r="AD1771" s="34"/>
      <c r="AE1771" s="34"/>
      <c r="AR1771" s="156" t="s">
        <v>180</v>
      </c>
      <c r="AT1771" s="156" t="s">
        <v>157</v>
      </c>
      <c r="AU1771" s="156" t="s">
        <v>80</v>
      </c>
      <c r="AY1771" s="19" t="s">
        <v>154</v>
      </c>
      <c r="BE1771" s="157">
        <f>IF(N1771="základní",J1771,0)</f>
        <v>0</v>
      </c>
      <c r="BF1771" s="157">
        <f>IF(N1771="snížená",J1771,0)</f>
        <v>0</v>
      </c>
      <c r="BG1771" s="157">
        <f>IF(N1771="zákl. přenesená",J1771,0)</f>
        <v>0</v>
      </c>
      <c r="BH1771" s="157">
        <f>IF(N1771="sníž. přenesená",J1771,0)</f>
        <v>0</v>
      </c>
      <c r="BI1771" s="157">
        <f>IF(N1771="nulová",J1771,0)</f>
        <v>0</v>
      </c>
      <c r="BJ1771" s="19" t="s">
        <v>15</v>
      </c>
      <c r="BK1771" s="157">
        <f>ROUND(I1771*H1771,2)</f>
        <v>0</v>
      </c>
      <c r="BL1771" s="19" t="s">
        <v>180</v>
      </c>
      <c r="BM1771" s="156" t="s">
        <v>2642</v>
      </c>
    </row>
    <row r="1772" spans="1:47" s="2" customFormat="1" ht="10.2">
      <c r="A1772" s="34"/>
      <c r="B1772" s="35"/>
      <c r="C1772" s="34"/>
      <c r="D1772" s="158" t="s">
        <v>163</v>
      </c>
      <c r="E1772" s="34"/>
      <c r="F1772" s="159" t="s">
        <v>2643</v>
      </c>
      <c r="G1772" s="34"/>
      <c r="H1772" s="34"/>
      <c r="I1772" s="160"/>
      <c r="J1772" s="34"/>
      <c r="K1772" s="34"/>
      <c r="L1772" s="35"/>
      <c r="M1772" s="161"/>
      <c r="N1772" s="162"/>
      <c r="O1772" s="55"/>
      <c r="P1772" s="55"/>
      <c r="Q1772" s="55"/>
      <c r="R1772" s="55"/>
      <c r="S1772" s="55"/>
      <c r="T1772" s="56"/>
      <c r="U1772" s="34"/>
      <c r="V1772" s="34"/>
      <c r="W1772" s="34"/>
      <c r="X1772" s="34"/>
      <c r="Y1772" s="34"/>
      <c r="Z1772" s="34"/>
      <c r="AA1772" s="34"/>
      <c r="AB1772" s="34"/>
      <c r="AC1772" s="34"/>
      <c r="AD1772" s="34"/>
      <c r="AE1772" s="34"/>
      <c r="AT1772" s="19" t="s">
        <v>163</v>
      </c>
      <c r="AU1772" s="19" t="s">
        <v>80</v>
      </c>
    </row>
    <row r="1773" spans="2:51" s="14" customFormat="1" ht="10.2">
      <c r="B1773" s="171"/>
      <c r="D1773" s="164" t="s">
        <v>170</v>
      </c>
      <c r="E1773" s="172" t="s">
        <v>3</v>
      </c>
      <c r="F1773" s="173" t="s">
        <v>2644</v>
      </c>
      <c r="H1773" s="174">
        <v>541.4</v>
      </c>
      <c r="I1773" s="175"/>
      <c r="L1773" s="171"/>
      <c r="M1773" s="176"/>
      <c r="N1773" s="177"/>
      <c r="O1773" s="177"/>
      <c r="P1773" s="177"/>
      <c r="Q1773" s="177"/>
      <c r="R1773" s="177"/>
      <c r="S1773" s="177"/>
      <c r="T1773" s="178"/>
      <c r="AT1773" s="172" t="s">
        <v>170</v>
      </c>
      <c r="AU1773" s="172" t="s">
        <v>80</v>
      </c>
      <c r="AV1773" s="14" t="s">
        <v>80</v>
      </c>
      <c r="AW1773" s="14" t="s">
        <v>33</v>
      </c>
      <c r="AX1773" s="14" t="s">
        <v>15</v>
      </c>
      <c r="AY1773" s="172" t="s">
        <v>154</v>
      </c>
    </row>
    <row r="1774" spans="1:65" s="2" customFormat="1" ht="33" customHeight="1">
      <c r="A1774" s="34"/>
      <c r="B1774" s="144"/>
      <c r="C1774" s="145" t="s">
        <v>2645</v>
      </c>
      <c r="D1774" s="145" t="s">
        <v>157</v>
      </c>
      <c r="E1774" s="146" t="s">
        <v>2646</v>
      </c>
      <c r="F1774" s="147" t="s">
        <v>2647</v>
      </c>
      <c r="G1774" s="148" t="s">
        <v>160</v>
      </c>
      <c r="H1774" s="149">
        <v>224.11</v>
      </c>
      <c r="I1774" s="150"/>
      <c r="J1774" s="151">
        <f>ROUND(I1774*H1774,2)</f>
        <v>0</v>
      </c>
      <c r="K1774" s="147" t="s">
        <v>161</v>
      </c>
      <c r="L1774" s="35"/>
      <c r="M1774" s="152" t="s">
        <v>3</v>
      </c>
      <c r="N1774" s="153" t="s">
        <v>43</v>
      </c>
      <c r="O1774" s="55"/>
      <c r="P1774" s="154">
        <f>O1774*H1774</f>
        <v>0</v>
      </c>
      <c r="Q1774" s="154">
        <v>0.0075</v>
      </c>
      <c r="R1774" s="154">
        <f>Q1774*H1774</f>
        <v>1.680825</v>
      </c>
      <c r="S1774" s="154">
        <v>0</v>
      </c>
      <c r="T1774" s="155">
        <f>S1774*H1774</f>
        <v>0</v>
      </c>
      <c r="U1774" s="34"/>
      <c r="V1774" s="34"/>
      <c r="W1774" s="34"/>
      <c r="X1774" s="34"/>
      <c r="Y1774" s="34"/>
      <c r="Z1774" s="34"/>
      <c r="AA1774" s="34"/>
      <c r="AB1774" s="34"/>
      <c r="AC1774" s="34"/>
      <c r="AD1774" s="34"/>
      <c r="AE1774" s="34"/>
      <c r="AR1774" s="156" t="s">
        <v>180</v>
      </c>
      <c r="AT1774" s="156" t="s">
        <v>157</v>
      </c>
      <c r="AU1774" s="156" t="s">
        <v>80</v>
      </c>
      <c r="AY1774" s="19" t="s">
        <v>154</v>
      </c>
      <c r="BE1774" s="157">
        <f>IF(N1774="základní",J1774,0)</f>
        <v>0</v>
      </c>
      <c r="BF1774" s="157">
        <f>IF(N1774="snížená",J1774,0)</f>
        <v>0</v>
      </c>
      <c r="BG1774" s="157">
        <f>IF(N1774="zákl. přenesená",J1774,0)</f>
        <v>0</v>
      </c>
      <c r="BH1774" s="157">
        <f>IF(N1774="sníž. přenesená",J1774,0)</f>
        <v>0</v>
      </c>
      <c r="BI1774" s="157">
        <f>IF(N1774="nulová",J1774,0)</f>
        <v>0</v>
      </c>
      <c r="BJ1774" s="19" t="s">
        <v>15</v>
      </c>
      <c r="BK1774" s="157">
        <f>ROUND(I1774*H1774,2)</f>
        <v>0</v>
      </c>
      <c r="BL1774" s="19" t="s">
        <v>180</v>
      </c>
      <c r="BM1774" s="156" t="s">
        <v>2648</v>
      </c>
    </row>
    <row r="1775" spans="1:47" s="2" customFormat="1" ht="10.2">
      <c r="A1775" s="34"/>
      <c r="B1775" s="35"/>
      <c r="C1775" s="34"/>
      <c r="D1775" s="158" t="s">
        <v>163</v>
      </c>
      <c r="E1775" s="34"/>
      <c r="F1775" s="159" t="s">
        <v>2649</v>
      </c>
      <c r="G1775" s="34"/>
      <c r="H1775" s="34"/>
      <c r="I1775" s="160"/>
      <c r="J1775" s="34"/>
      <c r="K1775" s="34"/>
      <c r="L1775" s="35"/>
      <c r="M1775" s="161"/>
      <c r="N1775" s="162"/>
      <c r="O1775" s="55"/>
      <c r="P1775" s="55"/>
      <c r="Q1775" s="55"/>
      <c r="R1775" s="55"/>
      <c r="S1775" s="55"/>
      <c r="T1775" s="56"/>
      <c r="U1775" s="34"/>
      <c r="V1775" s="34"/>
      <c r="W1775" s="34"/>
      <c r="X1775" s="34"/>
      <c r="Y1775" s="34"/>
      <c r="Z1775" s="34"/>
      <c r="AA1775" s="34"/>
      <c r="AB1775" s="34"/>
      <c r="AC1775" s="34"/>
      <c r="AD1775" s="34"/>
      <c r="AE1775" s="34"/>
      <c r="AT1775" s="19" t="s">
        <v>163</v>
      </c>
      <c r="AU1775" s="19" t="s">
        <v>80</v>
      </c>
    </row>
    <row r="1776" spans="2:51" s="14" customFormat="1" ht="10.2">
      <c r="B1776" s="171"/>
      <c r="D1776" s="164" t="s">
        <v>170</v>
      </c>
      <c r="E1776" s="172" t="s">
        <v>3</v>
      </c>
      <c r="F1776" s="173" t="s">
        <v>2650</v>
      </c>
      <c r="H1776" s="174">
        <v>224.11</v>
      </c>
      <c r="I1776" s="175"/>
      <c r="L1776" s="171"/>
      <c r="M1776" s="176"/>
      <c r="N1776" s="177"/>
      <c r="O1776" s="177"/>
      <c r="P1776" s="177"/>
      <c r="Q1776" s="177"/>
      <c r="R1776" s="177"/>
      <c r="S1776" s="177"/>
      <c r="T1776" s="178"/>
      <c r="AT1776" s="172" t="s">
        <v>170</v>
      </c>
      <c r="AU1776" s="172" t="s">
        <v>80</v>
      </c>
      <c r="AV1776" s="14" t="s">
        <v>80</v>
      </c>
      <c r="AW1776" s="14" t="s">
        <v>33</v>
      </c>
      <c r="AX1776" s="14" t="s">
        <v>15</v>
      </c>
      <c r="AY1776" s="172" t="s">
        <v>154</v>
      </c>
    </row>
    <row r="1777" spans="1:65" s="2" customFormat="1" ht="37.8" customHeight="1">
      <c r="A1777" s="34"/>
      <c r="B1777" s="144"/>
      <c r="C1777" s="145" t="s">
        <v>2651</v>
      </c>
      <c r="D1777" s="145" t="s">
        <v>157</v>
      </c>
      <c r="E1777" s="146" t="s">
        <v>2652</v>
      </c>
      <c r="F1777" s="147" t="s">
        <v>2653</v>
      </c>
      <c r="G1777" s="148" t="s">
        <v>160</v>
      </c>
      <c r="H1777" s="149">
        <v>317.29</v>
      </c>
      <c r="I1777" s="150"/>
      <c r="J1777" s="151">
        <f>ROUND(I1777*H1777,2)</f>
        <v>0</v>
      </c>
      <c r="K1777" s="147" t="s">
        <v>3</v>
      </c>
      <c r="L1777" s="35"/>
      <c r="M1777" s="152" t="s">
        <v>3</v>
      </c>
      <c r="N1777" s="153" t="s">
        <v>43</v>
      </c>
      <c r="O1777" s="55"/>
      <c r="P1777" s="154">
        <f>O1777*H1777</f>
        <v>0</v>
      </c>
      <c r="Q1777" s="154">
        <v>0.0075</v>
      </c>
      <c r="R1777" s="154">
        <f>Q1777*H1777</f>
        <v>2.379675</v>
      </c>
      <c r="S1777" s="154">
        <v>0</v>
      </c>
      <c r="T1777" s="155">
        <f>S1777*H1777</f>
        <v>0</v>
      </c>
      <c r="U1777" s="34"/>
      <c r="V1777" s="34"/>
      <c r="W1777" s="34"/>
      <c r="X1777" s="34"/>
      <c r="Y1777" s="34"/>
      <c r="Z1777" s="34"/>
      <c r="AA1777" s="34"/>
      <c r="AB1777" s="34"/>
      <c r="AC1777" s="34"/>
      <c r="AD1777" s="34"/>
      <c r="AE1777" s="34"/>
      <c r="AR1777" s="156" t="s">
        <v>180</v>
      </c>
      <c r="AT1777" s="156" t="s">
        <v>157</v>
      </c>
      <c r="AU1777" s="156" t="s">
        <v>80</v>
      </c>
      <c r="AY1777" s="19" t="s">
        <v>154</v>
      </c>
      <c r="BE1777" s="157">
        <f>IF(N1777="základní",J1777,0)</f>
        <v>0</v>
      </c>
      <c r="BF1777" s="157">
        <f>IF(N1777="snížená",J1777,0)</f>
        <v>0</v>
      </c>
      <c r="BG1777" s="157">
        <f>IF(N1777="zákl. přenesená",J1777,0)</f>
        <v>0</v>
      </c>
      <c r="BH1777" s="157">
        <f>IF(N1777="sníž. přenesená",J1777,0)</f>
        <v>0</v>
      </c>
      <c r="BI1777" s="157">
        <f>IF(N1777="nulová",J1777,0)</f>
        <v>0</v>
      </c>
      <c r="BJ1777" s="19" t="s">
        <v>15</v>
      </c>
      <c r="BK1777" s="157">
        <f>ROUND(I1777*H1777,2)</f>
        <v>0</v>
      </c>
      <c r="BL1777" s="19" t="s">
        <v>180</v>
      </c>
      <c r="BM1777" s="156" t="s">
        <v>2654</v>
      </c>
    </row>
    <row r="1778" spans="1:65" s="2" customFormat="1" ht="24.15" customHeight="1">
      <c r="A1778" s="34"/>
      <c r="B1778" s="144"/>
      <c r="C1778" s="145" t="s">
        <v>2655</v>
      </c>
      <c r="D1778" s="145" t="s">
        <v>157</v>
      </c>
      <c r="E1778" s="146" t="s">
        <v>2656</v>
      </c>
      <c r="F1778" s="147" t="s">
        <v>2657</v>
      </c>
      <c r="G1778" s="148" t="s">
        <v>160</v>
      </c>
      <c r="H1778" s="149">
        <v>34.61</v>
      </c>
      <c r="I1778" s="150"/>
      <c r="J1778" s="151">
        <f>ROUND(I1778*H1778,2)</f>
        <v>0</v>
      </c>
      <c r="K1778" s="147" t="s">
        <v>161</v>
      </c>
      <c r="L1778" s="35"/>
      <c r="M1778" s="152" t="s">
        <v>3</v>
      </c>
      <c r="N1778" s="153" t="s">
        <v>43</v>
      </c>
      <c r="O1778" s="55"/>
      <c r="P1778" s="154">
        <f>O1778*H1778</f>
        <v>0</v>
      </c>
      <c r="Q1778" s="154">
        <v>0.0005</v>
      </c>
      <c r="R1778" s="154">
        <f>Q1778*H1778</f>
        <v>0.017305</v>
      </c>
      <c r="S1778" s="154">
        <v>0</v>
      </c>
      <c r="T1778" s="155">
        <f>S1778*H1778</f>
        <v>0</v>
      </c>
      <c r="U1778" s="34"/>
      <c r="V1778" s="34"/>
      <c r="W1778" s="34"/>
      <c r="X1778" s="34"/>
      <c r="Y1778" s="34"/>
      <c r="Z1778" s="34"/>
      <c r="AA1778" s="34"/>
      <c r="AB1778" s="34"/>
      <c r="AC1778" s="34"/>
      <c r="AD1778" s="34"/>
      <c r="AE1778" s="34"/>
      <c r="AR1778" s="156" t="s">
        <v>180</v>
      </c>
      <c r="AT1778" s="156" t="s">
        <v>157</v>
      </c>
      <c r="AU1778" s="156" t="s">
        <v>80</v>
      </c>
      <c r="AY1778" s="19" t="s">
        <v>154</v>
      </c>
      <c r="BE1778" s="157">
        <f>IF(N1778="základní",J1778,0)</f>
        <v>0</v>
      </c>
      <c r="BF1778" s="157">
        <f>IF(N1778="snížená",J1778,0)</f>
        <v>0</v>
      </c>
      <c r="BG1778" s="157">
        <f>IF(N1778="zákl. přenesená",J1778,0)</f>
        <v>0</v>
      </c>
      <c r="BH1778" s="157">
        <f>IF(N1778="sníž. přenesená",J1778,0)</f>
        <v>0</v>
      </c>
      <c r="BI1778" s="157">
        <f>IF(N1778="nulová",J1778,0)</f>
        <v>0</v>
      </c>
      <c r="BJ1778" s="19" t="s">
        <v>15</v>
      </c>
      <c r="BK1778" s="157">
        <f>ROUND(I1778*H1778,2)</f>
        <v>0</v>
      </c>
      <c r="BL1778" s="19" t="s">
        <v>180</v>
      </c>
      <c r="BM1778" s="156" t="s">
        <v>2658</v>
      </c>
    </row>
    <row r="1779" spans="1:47" s="2" customFormat="1" ht="10.2">
      <c r="A1779" s="34"/>
      <c r="B1779" s="35"/>
      <c r="C1779" s="34"/>
      <c r="D1779" s="158" t="s">
        <v>163</v>
      </c>
      <c r="E1779" s="34"/>
      <c r="F1779" s="159" t="s">
        <v>2659</v>
      </c>
      <c r="G1779" s="34"/>
      <c r="H1779" s="34"/>
      <c r="I1779" s="160"/>
      <c r="J1779" s="34"/>
      <c r="K1779" s="34"/>
      <c r="L1779" s="35"/>
      <c r="M1779" s="161"/>
      <c r="N1779" s="162"/>
      <c r="O1779" s="55"/>
      <c r="P1779" s="55"/>
      <c r="Q1779" s="55"/>
      <c r="R1779" s="55"/>
      <c r="S1779" s="55"/>
      <c r="T1779" s="56"/>
      <c r="U1779" s="34"/>
      <c r="V1779" s="34"/>
      <c r="W1779" s="34"/>
      <c r="X1779" s="34"/>
      <c r="Y1779" s="34"/>
      <c r="Z1779" s="34"/>
      <c r="AA1779" s="34"/>
      <c r="AB1779" s="34"/>
      <c r="AC1779" s="34"/>
      <c r="AD1779" s="34"/>
      <c r="AE1779" s="34"/>
      <c r="AT1779" s="19" t="s">
        <v>163</v>
      </c>
      <c r="AU1779" s="19" t="s">
        <v>80</v>
      </c>
    </row>
    <row r="1780" spans="2:51" s="13" customFormat="1" ht="10.2">
      <c r="B1780" s="163"/>
      <c r="D1780" s="164" t="s">
        <v>170</v>
      </c>
      <c r="E1780" s="165" t="s">
        <v>3</v>
      </c>
      <c r="F1780" s="166" t="s">
        <v>209</v>
      </c>
      <c r="H1780" s="165" t="s">
        <v>3</v>
      </c>
      <c r="I1780" s="167"/>
      <c r="L1780" s="163"/>
      <c r="M1780" s="168"/>
      <c r="N1780" s="169"/>
      <c r="O1780" s="169"/>
      <c r="P1780" s="169"/>
      <c r="Q1780" s="169"/>
      <c r="R1780" s="169"/>
      <c r="S1780" s="169"/>
      <c r="T1780" s="170"/>
      <c r="AT1780" s="165" t="s">
        <v>170</v>
      </c>
      <c r="AU1780" s="165" t="s">
        <v>80</v>
      </c>
      <c r="AV1780" s="13" t="s">
        <v>15</v>
      </c>
      <c r="AW1780" s="13" t="s">
        <v>33</v>
      </c>
      <c r="AX1780" s="13" t="s">
        <v>72</v>
      </c>
      <c r="AY1780" s="165" t="s">
        <v>154</v>
      </c>
    </row>
    <row r="1781" spans="2:51" s="14" customFormat="1" ht="10.2">
      <c r="B1781" s="171"/>
      <c r="D1781" s="164" t="s">
        <v>170</v>
      </c>
      <c r="E1781" s="172" t="s">
        <v>3</v>
      </c>
      <c r="F1781" s="173" t="s">
        <v>2660</v>
      </c>
      <c r="H1781" s="174">
        <v>34.61</v>
      </c>
      <c r="I1781" s="175"/>
      <c r="L1781" s="171"/>
      <c r="M1781" s="176"/>
      <c r="N1781" s="177"/>
      <c r="O1781" s="177"/>
      <c r="P1781" s="177"/>
      <c r="Q1781" s="177"/>
      <c r="R1781" s="177"/>
      <c r="S1781" s="177"/>
      <c r="T1781" s="178"/>
      <c r="AT1781" s="172" t="s">
        <v>170</v>
      </c>
      <c r="AU1781" s="172" t="s">
        <v>80</v>
      </c>
      <c r="AV1781" s="14" t="s">
        <v>80</v>
      </c>
      <c r="AW1781" s="14" t="s">
        <v>33</v>
      </c>
      <c r="AX1781" s="14" t="s">
        <v>15</v>
      </c>
      <c r="AY1781" s="172" t="s">
        <v>154</v>
      </c>
    </row>
    <row r="1782" spans="1:65" s="2" customFormat="1" ht="24.15" customHeight="1">
      <c r="A1782" s="34"/>
      <c r="B1782" s="144"/>
      <c r="C1782" s="192" t="s">
        <v>2661</v>
      </c>
      <c r="D1782" s="192" t="s">
        <v>402</v>
      </c>
      <c r="E1782" s="193" t="s">
        <v>2662</v>
      </c>
      <c r="F1782" s="194" t="s">
        <v>2663</v>
      </c>
      <c r="G1782" s="195" t="s">
        <v>160</v>
      </c>
      <c r="H1782" s="196">
        <v>41.532</v>
      </c>
      <c r="I1782" s="197"/>
      <c r="J1782" s="198">
        <f>ROUND(I1782*H1782,2)</f>
        <v>0</v>
      </c>
      <c r="K1782" s="194" t="s">
        <v>3</v>
      </c>
      <c r="L1782" s="199"/>
      <c r="M1782" s="200" t="s">
        <v>3</v>
      </c>
      <c r="N1782" s="201" t="s">
        <v>43</v>
      </c>
      <c r="O1782" s="55"/>
      <c r="P1782" s="154">
        <f>O1782*H1782</f>
        <v>0</v>
      </c>
      <c r="Q1782" s="154">
        <v>0.00115</v>
      </c>
      <c r="R1782" s="154">
        <f>Q1782*H1782</f>
        <v>0.04776179999999999</v>
      </c>
      <c r="S1782" s="154">
        <v>0</v>
      </c>
      <c r="T1782" s="155">
        <f>S1782*H1782</f>
        <v>0</v>
      </c>
      <c r="U1782" s="34"/>
      <c r="V1782" s="34"/>
      <c r="W1782" s="34"/>
      <c r="X1782" s="34"/>
      <c r="Y1782" s="34"/>
      <c r="Z1782" s="34"/>
      <c r="AA1782" s="34"/>
      <c r="AB1782" s="34"/>
      <c r="AC1782" s="34"/>
      <c r="AD1782" s="34"/>
      <c r="AE1782" s="34"/>
      <c r="AR1782" s="156" t="s">
        <v>521</v>
      </c>
      <c r="AT1782" s="156" t="s">
        <v>402</v>
      </c>
      <c r="AU1782" s="156" t="s">
        <v>80</v>
      </c>
      <c r="AY1782" s="19" t="s">
        <v>154</v>
      </c>
      <c r="BE1782" s="157">
        <f>IF(N1782="základní",J1782,0)</f>
        <v>0</v>
      </c>
      <c r="BF1782" s="157">
        <f>IF(N1782="snížená",J1782,0)</f>
        <v>0</v>
      </c>
      <c r="BG1782" s="157">
        <f>IF(N1782="zákl. přenesená",J1782,0)</f>
        <v>0</v>
      </c>
      <c r="BH1782" s="157">
        <f>IF(N1782="sníž. přenesená",J1782,0)</f>
        <v>0</v>
      </c>
      <c r="BI1782" s="157">
        <f>IF(N1782="nulová",J1782,0)</f>
        <v>0</v>
      </c>
      <c r="BJ1782" s="19" t="s">
        <v>15</v>
      </c>
      <c r="BK1782" s="157">
        <f>ROUND(I1782*H1782,2)</f>
        <v>0</v>
      </c>
      <c r="BL1782" s="19" t="s">
        <v>180</v>
      </c>
      <c r="BM1782" s="156" t="s">
        <v>2664</v>
      </c>
    </row>
    <row r="1783" spans="2:51" s="14" customFormat="1" ht="10.2">
      <c r="B1783" s="171"/>
      <c r="D1783" s="164" t="s">
        <v>170</v>
      </c>
      <c r="F1783" s="173" t="s">
        <v>2665</v>
      </c>
      <c r="H1783" s="174">
        <v>41.532</v>
      </c>
      <c r="I1783" s="175"/>
      <c r="L1783" s="171"/>
      <c r="M1783" s="176"/>
      <c r="N1783" s="177"/>
      <c r="O1783" s="177"/>
      <c r="P1783" s="177"/>
      <c r="Q1783" s="177"/>
      <c r="R1783" s="177"/>
      <c r="S1783" s="177"/>
      <c r="T1783" s="178"/>
      <c r="AT1783" s="172" t="s">
        <v>170</v>
      </c>
      <c r="AU1783" s="172" t="s">
        <v>80</v>
      </c>
      <c r="AV1783" s="14" t="s">
        <v>80</v>
      </c>
      <c r="AW1783" s="14" t="s">
        <v>4</v>
      </c>
      <c r="AX1783" s="14" t="s">
        <v>15</v>
      </c>
      <c r="AY1783" s="172" t="s">
        <v>154</v>
      </c>
    </row>
    <row r="1784" spans="1:65" s="2" customFormat="1" ht="24.15" customHeight="1">
      <c r="A1784" s="34"/>
      <c r="B1784" s="144"/>
      <c r="C1784" s="145" t="s">
        <v>2666</v>
      </c>
      <c r="D1784" s="145" t="s">
        <v>157</v>
      </c>
      <c r="E1784" s="146" t="s">
        <v>2667</v>
      </c>
      <c r="F1784" s="147" t="s">
        <v>2668</v>
      </c>
      <c r="G1784" s="148" t="s">
        <v>160</v>
      </c>
      <c r="H1784" s="149">
        <v>7.45</v>
      </c>
      <c r="I1784" s="150"/>
      <c r="J1784" s="151">
        <f>ROUND(I1784*H1784,2)</f>
        <v>0</v>
      </c>
      <c r="K1784" s="147" t="s">
        <v>161</v>
      </c>
      <c r="L1784" s="35"/>
      <c r="M1784" s="152" t="s">
        <v>3</v>
      </c>
      <c r="N1784" s="153" t="s">
        <v>43</v>
      </c>
      <c r="O1784" s="55"/>
      <c r="P1784" s="154">
        <f>O1784*H1784</f>
        <v>0</v>
      </c>
      <c r="Q1784" s="154">
        <v>0.0003</v>
      </c>
      <c r="R1784" s="154">
        <f>Q1784*H1784</f>
        <v>0.002235</v>
      </c>
      <c r="S1784" s="154">
        <v>0</v>
      </c>
      <c r="T1784" s="155">
        <f>S1784*H1784</f>
        <v>0</v>
      </c>
      <c r="U1784" s="34"/>
      <c r="V1784" s="34"/>
      <c r="W1784" s="34"/>
      <c r="X1784" s="34"/>
      <c r="Y1784" s="34"/>
      <c r="Z1784" s="34"/>
      <c r="AA1784" s="34"/>
      <c r="AB1784" s="34"/>
      <c r="AC1784" s="34"/>
      <c r="AD1784" s="34"/>
      <c r="AE1784" s="34"/>
      <c r="AR1784" s="156" t="s">
        <v>180</v>
      </c>
      <c r="AT1784" s="156" t="s">
        <v>157</v>
      </c>
      <c r="AU1784" s="156" t="s">
        <v>80</v>
      </c>
      <c r="AY1784" s="19" t="s">
        <v>154</v>
      </c>
      <c r="BE1784" s="157">
        <f>IF(N1784="základní",J1784,0)</f>
        <v>0</v>
      </c>
      <c r="BF1784" s="157">
        <f>IF(N1784="snížená",J1784,0)</f>
        <v>0</v>
      </c>
      <c r="BG1784" s="157">
        <f>IF(N1784="zákl. přenesená",J1784,0)</f>
        <v>0</v>
      </c>
      <c r="BH1784" s="157">
        <f>IF(N1784="sníž. přenesená",J1784,0)</f>
        <v>0</v>
      </c>
      <c r="BI1784" s="157">
        <f>IF(N1784="nulová",J1784,0)</f>
        <v>0</v>
      </c>
      <c r="BJ1784" s="19" t="s">
        <v>15</v>
      </c>
      <c r="BK1784" s="157">
        <f>ROUND(I1784*H1784,2)</f>
        <v>0</v>
      </c>
      <c r="BL1784" s="19" t="s">
        <v>180</v>
      </c>
      <c r="BM1784" s="156" t="s">
        <v>2669</v>
      </c>
    </row>
    <row r="1785" spans="1:47" s="2" customFormat="1" ht="10.2">
      <c r="A1785" s="34"/>
      <c r="B1785" s="35"/>
      <c r="C1785" s="34"/>
      <c r="D1785" s="158" t="s">
        <v>163</v>
      </c>
      <c r="E1785" s="34"/>
      <c r="F1785" s="159" t="s">
        <v>2670</v>
      </c>
      <c r="G1785" s="34"/>
      <c r="H1785" s="34"/>
      <c r="I1785" s="160"/>
      <c r="J1785" s="34"/>
      <c r="K1785" s="34"/>
      <c r="L1785" s="35"/>
      <c r="M1785" s="161"/>
      <c r="N1785" s="162"/>
      <c r="O1785" s="55"/>
      <c r="P1785" s="55"/>
      <c r="Q1785" s="55"/>
      <c r="R1785" s="55"/>
      <c r="S1785" s="55"/>
      <c r="T1785" s="56"/>
      <c r="U1785" s="34"/>
      <c r="V1785" s="34"/>
      <c r="W1785" s="34"/>
      <c r="X1785" s="34"/>
      <c r="Y1785" s="34"/>
      <c r="Z1785" s="34"/>
      <c r="AA1785" s="34"/>
      <c r="AB1785" s="34"/>
      <c r="AC1785" s="34"/>
      <c r="AD1785" s="34"/>
      <c r="AE1785" s="34"/>
      <c r="AT1785" s="19" t="s">
        <v>163</v>
      </c>
      <c r="AU1785" s="19" t="s">
        <v>80</v>
      </c>
    </row>
    <row r="1786" spans="2:51" s="13" customFormat="1" ht="10.2">
      <c r="B1786" s="163"/>
      <c r="D1786" s="164" t="s">
        <v>170</v>
      </c>
      <c r="E1786" s="165" t="s">
        <v>3</v>
      </c>
      <c r="F1786" s="166" t="s">
        <v>209</v>
      </c>
      <c r="H1786" s="165" t="s">
        <v>3</v>
      </c>
      <c r="I1786" s="167"/>
      <c r="L1786" s="163"/>
      <c r="M1786" s="168"/>
      <c r="N1786" s="169"/>
      <c r="O1786" s="169"/>
      <c r="P1786" s="169"/>
      <c r="Q1786" s="169"/>
      <c r="R1786" s="169"/>
      <c r="S1786" s="169"/>
      <c r="T1786" s="170"/>
      <c r="AT1786" s="165" t="s">
        <v>170</v>
      </c>
      <c r="AU1786" s="165" t="s">
        <v>80</v>
      </c>
      <c r="AV1786" s="13" t="s">
        <v>15</v>
      </c>
      <c r="AW1786" s="13" t="s">
        <v>33</v>
      </c>
      <c r="AX1786" s="13" t="s">
        <v>72</v>
      </c>
      <c r="AY1786" s="165" t="s">
        <v>154</v>
      </c>
    </row>
    <row r="1787" spans="2:51" s="14" customFormat="1" ht="10.2">
      <c r="B1787" s="171"/>
      <c r="D1787" s="164" t="s">
        <v>170</v>
      </c>
      <c r="E1787" s="172" t="s">
        <v>3</v>
      </c>
      <c r="F1787" s="173" t="s">
        <v>2599</v>
      </c>
      <c r="H1787" s="174">
        <v>7.45</v>
      </c>
      <c r="I1787" s="175"/>
      <c r="L1787" s="171"/>
      <c r="M1787" s="176"/>
      <c r="N1787" s="177"/>
      <c r="O1787" s="177"/>
      <c r="P1787" s="177"/>
      <c r="Q1787" s="177"/>
      <c r="R1787" s="177"/>
      <c r="S1787" s="177"/>
      <c r="T1787" s="178"/>
      <c r="AT1787" s="172" t="s">
        <v>170</v>
      </c>
      <c r="AU1787" s="172" t="s">
        <v>80</v>
      </c>
      <c r="AV1787" s="14" t="s">
        <v>80</v>
      </c>
      <c r="AW1787" s="14" t="s">
        <v>33</v>
      </c>
      <c r="AX1787" s="14" t="s">
        <v>15</v>
      </c>
      <c r="AY1787" s="172" t="s">
        <v>154</v>
      </c>
    </row>
    <row r="1788" spans="1:65" s="2" customFormat="1" ht="24.15" customHeight="1">
      <c r="A1788" s="34"/>
      <c r="B1788" s="144"/>
      <c r="C1788" s="192" t="s">
        <v>2671</v>
      </c>
      <c r="D1788" s="192" t="s">
        <v>402</v>
      </c>
      <c r="E1788" s="193" t="s">
        <v>2672</v>
      </c>
      <c r="F1788" s="194" t="s">
        <v>2673</v>
      </c>
      <c r="G1788" s="195" t="s">
        <v>160</v>
      </c>
      <c r="H1788" s="196">
        <v>8.94</v>
      </c>
      <c r="I1788" s="197"/>
      <c r="J1788" s="198">
        <f>ROUND(I1788*H1788,2)</f>
        <v>0</v>
      </c>
      <c r="K1788" s="194" t="s">
        <v>3</v>
      </c>
      <c r="L1788" s="199"/>
      <c r="M1788" s="200" t="s">
        <v>3</v>
      </c>
      <c r="N1788" s="201" t="s">
        <v>43</v>
      </c>
      <c r="O1788" s="55"/>
      <c r="P1788" s="154">
        <f>O1788*H1788</f>
        <v>0</v>
      </c>
      <c r="Q1788" s="154">
        <v>0.0029</v>
      </c>
      <c r="R1788" s="154">
        <f>Q1788*H1788</f>
        <v>0.025925999999999998</v>
      </c>
      <c r="S1788" s="154">
        <v>0</v>
      </c>
      <c r="T1788" s="155">
        <f>S1788*H1788</f>
        <v>0</v>
      </c>
      <c r="U1788" s="34"/>
      <c r="V1788" s="34"/>
      <c r="W1788" s="34"/>
      <c r="X1788" s="34"/>
      <c r="Y1788" s="34"/>
      <c r="Z1788" s="34"/>
      <c r="AA1788" s="34"/>
      <c r="AB1788" s="34"/>
      <c r="AC1788" s="34"/>
      <c r="AD1788" s="34"/>
      <c r="AE1788" s="34"/>
      <c r="AR1788" s="156" t="s">
        <v>521</v>
      </c>
      <c r="AT1788" s="156" t="s">
        <v>402</v>
      </c>
      <c r="AU1788" s="156" t="s">
        <v>80</v>
      </c>
      <c r="AY1788" s="19" t="s">
        <v>154</v>
      </c>
      <c r="BE1788" s="157">
        <f>IF(N1788="základní",J1788,0)</f>
        <v>0</v>
      </c>
      <c r="BF1788" s="157">
        <f>IF(N1788="snížená",J1788,0)</f>
        <v>0</v>
      </c>
      <c r="BG1788" s="157">
        <f>IF(N1788="zákl. přenesená",J1788,0)</f>
        <v>0</v>
      </c>
      <c r="BH1788" s="157">
        <f>IF(N1788="sníž. přenesená",J1788,0)</f>
        <v>0</v>
      </c>
      <c r="BI1788" s="157">
        <f>IF(N1788="nulová",J1788,0)</f>
        <v>0</v>
      </c>
      <c r="BJ1788" s="19" t="s">
        <v>15</v>
      </c>
      <c r="BK1788" s="157">
        <f>ROUND(I1788*H1788,2)</f>
        <v>0</v>
      </c>
      <c r="BL1788" s="19" t="s">
        <v>180</v>
      </c>
      <c r="BM1788" s="156" t="s">
        <v>2674</v>
      </c>
    </row>
    <row r="1789" spans="2:51" s="14" customFormat="1" ht="10.2">
      <c r="B1789" s="171"/>
      <c r="D1789" s="164" t="s">
        <v>170</v>
      </c>
      <c r="F1789" s="173" t="s">
        <v>2675</v>
      </c>
      <c r="H1789" s="174">
        <v>8.94</v>
      </c>
      <c r="I1789" s="175"/>
      <c r="L1789" s="171"/>
      <c r="M1789" s="176"/>
      <c r="N1789" s="177"/>
      <c r="O1789" s="177"/>
      <c r="P1789" s="177"/>
      <c r="Q1789" s="177"/>
      <c r="R1789" s="177"/>
      <c r="S1789" s="177"/>
      <c r="T1789" s="178"/>
      <c r="AT1789" s="172" t="s">
        <v>170</v>
      </c>
      <c r="AU1789" s="172" t="s">
        <v>80</v>
      </c>
      <c r="AV1789" s="14" t="s">
        <v>80</v>
      </c>
      <c r="AW1789" s="14" t="s">
        <v>4</v>
      </c>
      <c r="AX1789" s="14" t="s">
        <v>15</v>
      </c>
      <c r="AY1789" s="172" t="s">
        <v>154</v>
      </c>
    </row>
    <row r="1790" spans="1:65" s="2" customFormat="1" ht="24.15" customHeight="1">
      <c r="A1790" s="34"/>
      <c r="B1790" s="144"/>
      <c r="C1790" s="145" t="s">
        <v>2676</v>
      </c>
      <c r="D1790" s="145" t="s">
        <v>157</v>
      </c>
      <c r="E1790" s="146" t="s">
        <v>2667</v>
      </c>
      <c r="F1790" s="147" t="s">
        <v>2668</v>
      </c>
      <c r="G1790" s="148" t="s">
        <v>160</v>
      </c>
      <c r="H1790" s="149">
        <v>67.29</v>
      </c>
      <c r="I1790" s="150"/>
      <c r="J1790" s="151">
        <f>ROUND(I1790*H1790,2)</f>
        <v>0</v>
      </c>
      <c r="K1790" s="147" t="s">
        <v>161</v>
      </c>
      <c r="L1790" s="35"/>
      <c r="M1790" s="152" t="s">
        <v>3</v>
      </c>
      <c r="N1790" s="153" t="s">
        <v>43</v>
      </c>
      <c r="O1790" s="55"/>
      <c r="P1790" s="154">
        <f>O1790*H1790</f>
        <v>0</v>
      </c>
      <c r="Q1790" s="154">
        <v>0.0003</v>
      </c>
      <c r="R1790" s="154">
        <f>Q1790*H1790</f>
        <v>0.020187</v>
      </c>
      <c r="S1790" s="154">
        <v>0</v>
      </c>
      <c r="T1790" s="155">
        <f>S1790*H1790</f>
        <v>0</v>
      </c>
      <c r="U1790" s="34"/>
      <c r="V1790" s="34"/>
      <c r="W1790" s="34"/>
      <c r="X1790" s="34"/>
      <c r="Y1790" s="34"/>
      <c r="Z1790" s="34"/>
      <c r="AA1790" s="34"/>
      <c r="AB1790" s="34"/>
      <c r="AC1790" s="34"/>
      <c r="AD1790" s="34"/>
      <c r="AE1790" s="34"/>
      <c r="AR1790" s="156" t="s">
        <v>180</v>
      </c>
      <c r="AT1790" s="156" t="s">
        <v>157</v>
      </c>
      <c r="AU1790" s="156" t="s">
        <v>80</v>
      </c>
      <c r="AY1790" s="19" t="s">
        <v>154</v>
      </c>
      <c r="BE1790" s="157">
        <f>IF(N1790="základní",J1790,0)</f>
        <v>0</v>
      </c>
      <c r="BF1790" s="157">
        <f>IF(N1790="snížená",J1790,0)</f>
        <v>0</v>
      </c>
      <c r="BG1790" s="157">
        <f>IF(N1790="zákl. přenesená",J1790,0)</f>
        <v>0</v>
      </c>
      <c r="BH1790" s="157">
        <f>IF(N1790="sníž. přenesená",J1790,0)</f>
        <v>0</v>
      </c>
      <c r="BI1790" s="157">
        <f>IF(N1790="nulová",J1790,0)</f>
        <v>0</v>
      </c>
      <c r="BJ1790" s="19" t="s">
        <v>15</v>
      </c>
      <c r="BK1790" s="157">
        <f>ROUND(I1790*H1790,2)</f>
        <v>0</v>
      </c>
      <c r="BL1790" s="19" t="s">
        <v>180</v>
      </c>
      <c r="BM1790" s="156" t="s">
        <v>2677</v>
      </c>
    </row>
    <row r="1791" spans="1:47" s="2" customFormat="1" ht="10.2">
      <c r="A1791" s="34"/>
      <c r="B1791" s="35"/>
      <c r="C1791" s="34"/>
      <c r="D1791" s="158" t="s">
        <v>163</v>
      </c>
      <c r="E1791" s="34"/>
      <c r="F1791" s="159" t="s">
        <v>2670</v>
      </c>
      <c r="G1791" s="34"/>
      <c r="H1791" s="34"/>
      <c r="I1791" s="160"/>
      <c r="J1791" s="34"/>
      <c r="K1791" s="34"/>
      <c r="L1791" s="35"/>
      <c r="M1791" s="161"/>
      <c r="N1791" s="162"/>
      <c r="O1791" s="55"/>
      <c r="P1791" s="55"/>
      <c r="Q1791" s="55"/>
      <c r="R1791" s="55"/>
      <c r="S1791" s="55"/>
      <c r="T1791" s="56"/>
      <c r="U1791" s="34"/>
      <c r="V1791" s="34"/>
      <c r="W1791" s="34"/>
      <c r="X1791" s="34"/>
      <c r="Y1791" s="34"/>
      <c r="Z1791" s="34"/>
      <c r="AA1791" s="34"/>
      <c r="AB1791" s="34"/>
      <c r="AC1791" s="34"/>
      <c r="AD1791" s="34"/>
      <c r="AE1791" s="34"/>
      <c r="AT1791" s="19" t="s">
        <v>163</v>
      </c>
      <c r="AU1791" s="19" t="s">
        <v>80</v>
      </c>
    </row>
    <row r="1792" spans="2:51" s="13" customFormat="1" ht="10.2">
      <c r="B1792" s="163"/>
      <c r="D1792" s="164" t="s">
        <v>170</v>
      </c>
      <c r="E1792" s="165" t="s">
        <v>3</v>
      </c>
      <c r="F1792" s="166" t="s">
        <v>209</v>
      </c>
      <c r="H1792" s="165" t="s">
        <v>3</v>
      </c>
      <c r="I1792" s="167"/>
      <c r="L1792" s="163"/>
      <c r="M1792" s="168"/>
      <c r="N1792" s="169"/>
      <c r="O1792" s="169"/>
      <c r="P1792" s="169"/>
      <c r="Q1792" s="169"/>
      <c r="R1792" s="169"/>
      <c r="S1792" s="169"/>
      <c r="T1792" s="170"/>
      <c r="AT1792" s="165" t="s">
        <v>170</v>
      </c>
      <c r="AU1792" s="165" t="s">
        <v>80</v>
      </c>
      <c r="AV1792" s="13" t="s">
        <v>15</v>
      </c>
      <c r="AW1792" s="13" t="s">
        <v>33</v>
      </c>
      <c r="AX1792" s="13" t="s">
        <v>72</v>
      </c>
      <c r="AY1792" s="165" t="s">
        <v>154</v>
      </c>
    </row>
    <row r="1793" spans="2:51" s="14" customFormat="1" ht="10.2">
      <c r="B1793" s="171"/>
      <c r="D1793" s="164" t="s">
        <v>170</v>
      </c>
      <c r="E1793" s="172" t="s">
        <v>3</v>
      </c>
      <c r="F1793" s="173" t="s">
        <v>2678</v>
      </c>
      <c r="H1793" s="174">
        <v>13.27</v>
      </c>
      <c r="I1793" s="175"/>
      <c r="L1793" s="171"/>
      <c r="M1793" s="176"/>
      <c r="N1793" s="177"/>
      <c r="O1793" s="177"/>
      <c r="P1793" s="177"/>
      <c r="Q1793" s="177"/>
      <c r="R1793" s="177"/>
      <c r="S1793" s="177"/>
      <c r="T1793" s="178"/>
      <c r="AT1793" s="172" t="s">
        <v>170</v>
      </c>
      <c r="AU1793" s="172" t="s">
        <v>80</v>
      </c>
      <c r="AV1793" s="14" t="s">
        <v>80</v>
      </c>
      <c r="AW1793" s="14" t="s">
        <v>33</v>
      </c>
      <c r="AX1793" s="14" t="s">
        <v>72</v>
      </c>
      <c r="AY1793" s="172" t="s">
        <v>154</v>
      </c>
    </row>
    <row r="1794" spans="2:51" s="13" customFormat="1" ht="10.2">
      <c r="B1794" s="163"/>
      <c r="D1794" s="164" t="s">
        <v>170</v>
      </c>
      <c r="E1794" s="165" t="s">
        <v>3</v>
      </c>
      <c r="F1794" s="166" t="s">
        <v>216</v>
      </c>
      <c r="H1794" s="165" t="s">
        <v>3</v>
      </c>
      <c r="I1794" s="167"/>
      <c r="L1794" s="163"/>
      <c r="M1794" s="168"/>
      <c r="N1794" s="169"/>
      <c r="O1794" s="169"/>
      <c r="P1794" s="169"/>
      <c r="Q1794" s="169"/>
      <c r="R1794" s="169"/>
      <c r="S1794" s="169"/>
      <c r="T1794" s="170"/>
      <c r="AT1794" s="165" t="s">
        <v>170</v>
      </c>
      <c r="AU1794" s="165" t="s">
        <v>80</v>
      </c>
      <c r="AV1794" s="13" t="s">
        <v>15</v>
      </c>
      <c r="AW1794" s="13" t="s">
        <v>33</v>
      </c>
      <c r="AX1794" s="13" t="s">
        <v>72</v>
      </c>
      <c r="AY1794" s="165" t="s">
        <v>154</v>
      </c>
    </row>
    <row r="1795" spans="2:51" s="14" customFormat="1" ht="10.2">
      <c r="B1795" s="171"/>
      <c r="D1795" s="164" t="s">
        <v>170</v>
      </c>
      <c r="E1795" s="172" t="s">
        <v>3</v>
      </c>
      <c r="F1795" s="173" t="s">
        <v>2679</v>
      </c>
      <c r="H1795" s="174">
        <v>54.02</v>
      </c>
      <c r="I1795" s="175"/>
      <c r="L1795" s="171"/>
      <c r="M1795" s="176"/>
      <c r="N1795" s="177"/>
      <c r="O1795" s="177"/>
      <c r="P1795" s="177"/>
      <c r="Q1795" s="177"/>
      <c r="R1795" s="177"/>
      <c r="S1795" s="177"/>
      <c r="T1795" s="178"/>
      <c r="AT1795" s="172" t="s">
        <v>170</v>
      </c>
      <c r="AU1795" s="172" t="s">
        <v>80</v>
      </c>
      <c r="AV1795" s="14" t="s">
        <v>80</v>
      </c>
      <c r="AW1795" s="14" t="s">
        <v>33</v>
      </c>
      <c r="AX1795" s="14" t="s">
        <v>72</v>
      </c>
      <c r="AY1795" s="172" t="s">
        <v>154</v>
      </c>
    </row>
    <row r="1796" spans="2:51" s="15" customFormat="1" ht="10.2">
      <c r="B1796" s="179"/>
      <c r="D1796" s="164" t="s">
        <v>170</v>
      </c>
      <c r="E1796" s="180" t="s">
        <v>3</v>
      </c>
      <c r="F1796" s="181" t="s">
        <v>175</v>
      </c>
      <c r="H1796" s="182">
        <v>67.29</v>
      </c>
      <c r="I1796" s="183"/>
      <c r="L1796" s="179"/>
      <c r="M1796" s="184"/>
      <c r="N1796" s="185"/>
      <c r="O1796" s="185"/>
      <c r="P1796" s="185"/>
      <c r="Q1796" s="185"/>
      <c r="R1796" s="185"/>
      <c r="S1796" s="185"/>
      <c r="T1796" s="186"/>
      <c r="AT1796" s="180" t="s">
        <v>170</v>
      </c>
      <c r="AU1796" s="180" t="s">
        <v>80</v>
      </c>
      <c r="AV1796" s="15" t="s">
        <v>93</v>
      </c>
      <c r="AW1796" s="15" t="s">
        <v>33</v>
      </c>
      <c r="AX1796" s="15" t="s">
        <v>15</v>
      </c>
      <c r="AY1796" s="180" t="s">
        <v>154</v>
      </c>
    </row>
    <row r="1797" spans="1:65" s="2" customFormat="1" ht="21.75" customHeight="1">
      <c r="A1797" s="34"/>
      <c r="B1797" s="144"/>
      <c r="C1797" s="192" t="s">
        <v>2680</v>
      </c>
      <c r="D1797" s="192" t="s">
        <v>402</v>
      </c>
      <c r="E1797" s="193" t="s">
        <v>2681</v>
      </c>
      <c r="F1797" s="194" t="s">
        <v>2682</v>
      </c>
      <c r="G1797" s="195" t="s">
        <v>160</v>
      </c>
      <c r="H1797" s="196">
        <v>80.748</v>
      </c>
      <c r="I1797" s="197"/>
      <c r="J1797" s="198">
        <f>ROUND(I1797*H1797,2)</f>
        <v>0</v>
      </c>
      <c r="K1797" s="194" t="s">
        <v>3</v>
      </c>
      <c r="L1797" s="199"/>
      <c r="M1797" s="200" t="s">
        <v>3</v>
      </c>
      <c r="N1797" s="201" t="s">
        <v>43</v>
      </c>
      <c r="O1797" s="55"/>
      <c r="P1797" s="154">
        <f>O1797*H1797</f>
        <v>0</v>
      </c>
      <c r="Q1797" s="154">
        <v>0.0029</v>
      </c>
      <c r="R1797" s="154">
        <f>Q1797*H1797</f>
        <v>0.2341692</v>
      </c>
      <c r="S1797" s="154">
        <v>0</v>
      </c>
      <c r="T1797" s="155">
        <f>S1797*H1797</f>
        <v>0</v>
      </c>
      <c r="U1797" s="34"/>
      <c r="V1797" s="34"/>
      <c r="W1797" s="34"/>
      <c r="X1797" s="34"/>
      <c r="Y1797" s="34"/>
      <c r="Z1797" s="34"/>
      <c r="AA1797" s="34"/>
      <c r="AB1797" s="34"/>
      <c r="AC1797" s="34"/>
      <c r="AD1797" s="34"/>
      <c r="AE1797" s="34"/>
      <c r="AR1797" s="156" t="s">
        <v>521</v>
      </c>
      <c r="AT1797" s="156" t="s">
        <v>402</v>
      </c>
      <c r="AU1797" s="156" t="s">
        <v>80</v>
      </c>
      <c r="AY1797" s="19" t="s">
        <v>154</v>
      </c>
      <c r="BE1797" s="157">
        <f>IF(N1797="základní",J1797,0)</f>
        <v>0</v>
      </c>
      <c r="BF1797" s="157">
        <f>IF(N1797="snížená",J1797,0)</f>
        <v>0</v>
      </c>
      <c r="BG1797" s="157">
        <f>IF(N1797="zákl. přenesená",J1797,0)</f>
        <v>0</v>
      </c>
      <c r="BH1797" s="157">
        <f>IF(N1797="sníž. přenesená",J1797,0)</f>
        <v>0</v>
      </c>
      <c r="BI1797" s="157">
        <f>IF(N1797="nulová",J1797,0)</f>
        <v>0</v>
      </c>
      <c r="BJ1797" s="19" t="s">
        <v>15</v>
      </c>
      <c r="BK1797" s="157">
        <f>ROUND(I1797*H1797,2)</f>
        <v>0</v>
      </c>
      <c r="BL1797" s="19" t="s">
        <v>180</v>
      </c>
      <c r="BM1797" s="156" t="s">
        <v>2683</v>
      </c>
    </row>
    <row r="1798" spans="2:51" s="14" customFormat="1" ht="10.2">
      <c r="B1798" s="171"/>
      <c r="D1798" s="164" t="s">
        <v>170</v>
      </c>
      <c r="F1798" s="173" t="s">
        <v>2684</v>
      </c>
      <c r="H1798" s="174">
        <v>80.748</v>
      </c>
      <c r="I1798" s="175"/>
      <c r="L1798" s="171"/>
      <c r="M1798" s="176"/>
      <c r="N1798" s="177"/>
      <c r="O1798" s="177"/>
      <c r="P1798" s="177"/>
      <c r="Q1798" s="177"/>
      <c r="R1798" s="177"/>
      <c r="S1798" s="177"/>
      <c r="T1798" s="178"/>
      <c r="AT1798" s="172" t="s">
        <v>170</v>
      </c>
      <c r="AU1798" s="172" t="s">
        <v>80</v>
      </c>
      <c r="AV1798" s="14" t="s">
        <v>80</v>
      </c>
      <c r="AW1798" s="14" t="s">
        <v>4</v>
      </c>
      <c r="AX1798" s="14" t="s">
        <v>15</v>
      </c>
      <c r="AY1798" s="172" t="s">
        <v>154</v>
      </c>
    </row>
    <row r="1799" spans="1:65" s="2" customFormat="1" ht="24.15" customHeight="1">
      <c r="A1799" s="34"/>
      <c r="B1799" s="144"/>
      <c r="C1799" s="145" t="s">
        <v>2685</v>
      </c>
      <c r="D1799" s="145" t="s">
        <v>157</v>
      </c>
      <c r="E1799" s="146" t="s">
        <v>2667</v>
      </c>
      <c r="F1799" s="147" t="s">
        <v>2668</v>
      </c>
      <c r="G1799" s="148" t="s">
        <v>160</v>
      </c>
      <c r="H1799" s="149">
        <v>25.23</v>
      </c>
      <c r="I1799" s="150"/>
      <c r="J1799" s="151">
        <f>ROUND(I1799*H1799,2)</f>
        <v>0</v>
      </c>
      <c r="K1799" s="147" t="s">
        <v>161</v>
      </c>
      <c r="L1799" s="35"/>
      <c r="M1799" s="152" t="s">
        <v>3</v>
      </c>
      <c r="N1799" s="153" t="s">
        <v>43</v>
      </c>
      <c r="O1799" s="55"/>
      <c r="P1799" s="154">
        <f>O1799*H1799</f>
        <v>0</v>
      </c>
      <c r="Q1799" s="154">
        <v>0.0003</v>
      </c>
      <c r="R1799" s="154">
        <f>Q1799*H1799</f>
        <v>0.007568999999999999</v>
      </c>
      <c r="S1799" s="154">
        <v>0</v>
      </c>
      <c r="T1799" s="155">
        <f>S1799*H1799</f>
        <v>0</v>
      </c>
      <c r="U1799" s="34"/>
      <c r="V1799" s="34"/>
      <c r="W1799" s="34"/>
      <c r="X1799" s="34"/>
      <c r="Y1799" s="34"/>
      <c r="Z1799" s="34"/>
      <c r="AA1799" s="34"/>
      <c r="AB1799" s="34"/>
      <c r="AC1799" s="34"/>
      <c r="AD1799" s="34"/>
      <c r="AE1799" s="34"/>
      <c r="AR1799" s="156" t="s">
        <v>180</v>
      </c>
      <c r="AT1799" s="156" t="s">
        <v>157</v>
      </c>
      <c r="AU1799" s="156" t="s">
        <v>80</v>
      </c>
      <c r="AY1799" s="19" t="s">
        <v>154</v>
      </c>
      <c r="BE1799" s="157">
        <f>IF(N1799="základní",J1799,0)</f>
        <v>0</v>
      </c>
      <c r="BF1799" s="157">
        <f>IF(N1799="snížená",J1799,0)</f>
        <v>0</v>
      </c>
      <c r="BG1799" s="157">
        <f>IF(N1799="zákl. přenesená",J1799,0)</f>
        <v>0</v>
      </c>
      <c r="BH1799" s="157">
        <f>IF(N1799="sníž. přenesená",J1799,0)</f>
        <v>0</v>
      </c>
      <c r="BI1799" s="157">
        <f>IF(N1799="nulová",J1799,0)</f>
        <v>0</v>
      </c>
      <c r="BJ1799" s="19" t="s">
        <v>15</v>
      </c>
      <c r="BK1799" s="157">
        <f>ROUND(I1799*H1799,2)</f>
        <v>0</v>
      </c>
      <c r="BL1799" s="19" t="s">
        <v>180</v>
      </c>
      <c r="BM1799" s="156" t="s">
        <v>2686</v>
      </c>
    </row>
    <row r="1800" spans="1:47" s="2" customFormat="1" ht="10.2">
      <c r="A1800" s="34"/>
      <c r="B1800" s="35"/>
      <c r="C1800" s="34"/>
      <c r="D1800" s="158" t="s">
        <v>163</v>
      </c>
      <c r="E1800" s="34"/>
      <c r="F1800" s="159" t="s">
        <v>2670</v>
      </c>
      <c r="G1800" s="34"/>
      <c r="H1800" s="34"/>
      <c r="I1800" s="160"/>
      <c r="J1800" s="34"/>
      <c r="K1800" s="34"/>
      <c r="L1800" s="35"/>
      <c r="M1800" s="161"/>
      <c r="N1800" s="162"/>
      <c r="O1800" s="55"/>
      <c r="P1800" s="55"/>
      <c r="Q1800" s="55"/>
      <c r="R1800" s="55"/>
      <c r="S1800" s="55"/>
      <c r="T1800" s="56"/>
      <c r="U1800" s="34"/>
      <c r="V1800" s="34"/>
      <c r="W1800" s="34"/>
      <c r="X1800" s="34"/>
      <c r="Y1800" s="34"/>
      <c r="Z1800" s="34"/>
      <c r="AA1800" s="34"/>
      <c r="AB1800" s="34"/>
      <c r="AC1800" s="34"/>
      <c r="AD1800" s="34"/>
      <c r="AE1800" s="34"/>
      <c r="AT1800" s="19" t="s">
        <v>163</v>
      </c>
      <c r="AU1800" s="19" t="s">
        <v>80</v>
      </c>
    </row>
    <row r="1801" spans="2:51" s="13" customFormat="1" ht="10.2">
      <c r="B1801" s="163"/>
      <c r="D1801" s="164" t="s">
        <v>170</v>
      </c>
      <c r="E1801" s="165" t="s">
        <v>3</v>
      </c>
      <c r="F1801" s="166" t="s">
        <v>209</v>
      </c>
      <c r="H1801" s="165" t="s">
        <v>3</v>
      </c>
      <c r="I1801" s="167"/>
      <c r="L1801" s="163"/>
      <c r="M1801" s="168"/>
      <c r="N1801" s="169"/>
      <c r="O1801" s="169"/>
      <c r="P1801" s="169"/>
      <c r="Q1801" s="169"/>
      <c r="R1801" s="169"/>
      <c r="S1801" s="169"/>
      <c r="T1801" s="170"/>
      <c r="AT1801" s="165" t="s">
        <v>170</v>
      </c>
      <c r="AU1801" s="165" t="s">
        <v>80</v>
      </c>
      <c r="AV1801" s="13" t="s">
        <v>15</v>
      </c>
      <c r="AW1801" s="13" t="s">
        <v>33</v>
      </c>
      <c r="AX1801" s="13" t="s">
        <v>72</v>
      </c>
      <c r="AY1801" s="165" t="s">
        <v>154</v>
      </c>
    </row>
    <row r="1802" spans="2:51" s="14" customFormat="1" ht="10.2">
      <c r="B1802" s="171"/>
      <c r="D1802" s="164" t="s">
        <v>170</v>
      </c>
      <c r="E1802" s="172" t="s">
        <v>3</v>
      </c>
      <c r="F1802" s="173" t="s">
        <v>2687</v>
      </c>
      <c r="H1802" s="174">
        <v>25.23</v>
      </c>
      <c r="I1802" s="175"/>
      <c r="L1802" s="171"/>
      <c r="M1802" s="176"/>
      <c r="N1802" s="177"/>
      <c r="O1802" s="177"/>
      <c r="P1802" s="177"/>
      <c r="Q1802" s="177"/>
      <c r="R1802" s="177"/>
      <c r="S1802" s="177"/>
      <c r="T1802" s="178"/>
      <c r="AT1802" s="172" t="s">
        <v>170</v>
      </c>
      <c r="AU1802" s="172" t="s">
        <v>80</v>
      </c>
      <c r="AV1802" s="14" t="s">
        <v>80</v>
      </c>
      <c r="AW1802" s="14" t="s">
        <v>33</v>
      </c>
      <c r="AX1802" s="14" t="s">
        <v>15</v>
      </c>
      <c r="AY1802" s="172" t="s">
        <v>154</v>
      </c>
    </row>
    <row r="1803" spans="1:65" s="2" customFormat="1" ht="24.15" customHeight="1">
      <c r="A1803" s="34"/>
      <c r="B1803" s="144"/>
      <c r="C1803" s="192" t="s">
        <v>2688</v>
      </c>
      <c r="D1803" s="192" t="s">
        <v>402</v>
      </c>
      <c r="E1803" s="193" t="s">
        <v>2689</v>
      </c>
      <c r="F1803" s="194" t="s">
        <v>2690</v>
      </c>
      <c r="G1803" s="195" t="s">
        <v>160</v>
      </c>
      <c r="H1803" s="196">
        <v>30.276</v>
      </c>
      <c r="I1803" s="197"/>
      <c r="J1803" s="198">
        <f>ROUND(I1803*H1803,2)</f>
        <v>0</v>
      </c>
      <c r="K1803" s="194" t="s">
        <v>3</v>
      </c>
      <c r="L1803" s="199"/>
      <c r="M1803" s="200" t="s">
        <v>3</v>
      </c>
      <c r="N1803" s="201" t="s">
        <v>43</v>
      </c>
      <c r="O1803" s="55"/>
      <c r="P1803" s="154">
        <f>O1803*H1803</f>
        <v>0</v>
      </c>
      <c r="Q1803" s="154">
        <v>0.0029</v>
      </c>
      <c r="R1803" s="154">
        <f>Q1803*H1803</f>
        <v>0.08780039999999999</v>
      </c>
      <c r="S1803" s="154">
        <v>0</v>
      </c>
      <c r="T1803" s="155">
        <f>S1803*H1803</f>
        <v>0</v>
      </c>
      <c r="U1803" s="34"/>
      <c r="V1803" s="34"/>
      <c r="W1803" s="34"/>
      <c r="X1803" s="34"/>
      <c r="Y1803" s="34"/>
      <c r="Z1803" s="34"/>
      <c r="AA1803" s="34"/>
      <c r="AB1803" s="34"/>
      <c r="AC1803" s="34"/>
      <c r="AD1803" s="34"/>
      <c r="AE1803" s="34"/>
      <c r="AR1803" s="156" t="s">
        <v>521</v>
      </c>
      <c r="AT1803" s="156" t="s">
        <v>402</v>
      </c>
      <c r="AU1803" s="156" t="s">
        <v>80</v>
      </c>
      <c r="AY1803" s="19" t="s">
        <v>154</v>
      </c>
      <c r="BE1803" s="157">
        <f>IF(N1803="základní",J1803,0)</f>
        <v>0</v>
      </c>
      <c r="BF1803" s="157">
        <f>IF(N1803="snížená",J1803,0)</f>
        <v>0</v>
      </c>
      <c r="BG1803" s="157">
        <f>IF(N1803="zákl. přenesená",J1803,0)</f>
        <v>0</v>
      </c>
      <c r="BH1803" s="157">
        <f>IF(N1803="sníž. přenesená",J1803,0)</f>
        <v>0</v>
      </c>
      <c r="BI1803" s="157">
        <f>IF(N1803="nulová",J1803,0)</f>
        <v>0</v>
      </c>
      <c r="BJ1803" s="19" t="s">
        <v>15</v>
      </c>
      <c r="BK1803" s="157">
        <f>ROUND(I1803*H1803,2)</f>
        <v>0</v>
      </c>
      <c r="BL1803" s="19" t="s">
        <v>180</v>
      </c>
      <c r="BM1803" s="156" t="s">
        <v>2691</v>
      </c>
    </row>
    <row r="1804" spans="2:51" s="14" customFormat="1" ht="10.2">
      <c r="B1804" s="171"/>
      <c r="D1804" s="164" t="s">
        <v>170</v>
      </c>
      <c r="F1804" s="173" t="s">
        <v>2692</v>
      </c>
      <c r="H1804" s="174">
        <v>30.276</v>
      </c>
      <c r="I1804" s="175"/>
      <c r="L1804" s="171"/>
      <c r="M1804" s="176"/>
      <c r="N1804" s="177"/>
      <c r="O1804" s="177"/>
      <c r="P1804" s="177"/>
      <c r="Q1804" s="177"/>
      <c r="R1804" s="177"/>
      <c r="S1804" s="177"/>
      <c r="T1804" s="178"/>
      <c r="AT1804" s="172" t="s">
        <v>170</v>
      </c>
      <c r="AU1804" s="172" t="s">
        <v>80</v>
      </c>
      <c r="AV1804" s="14" t="s">
        <v>80</v>
      </c>
      <c r="AW1804" s="14" t="s">
        <v>4</v>
      </c>
      <c r="AX1804" s="14" t="s">
        <v>15</v>
      </c>
      <c r="AY1804" s="172" t="s">
        <v>154</v>
      </c>
    </row>
    <row r="1805" spans="1:65" s="2" customFormat="1" ht="24.15" customHeight="1">
      <c r="A1805" s="34"/>
      <c r="B1805" s="144"/>
      <c r="C1805" s="145" t="s">
        <v>2693</v>
      </c>
      <c r="D1805" s="145" t="s">
        <v>157</v>
      </c>
      <c r="E1805" s="146" t="s">
        <v>2667</v>
      </c>
      <c r="F1805" s="147" t="s">
        <v>2668</v>
      </c>
      <c r="G1805" s="148" t="s">
        <v>160</v>
      </c>
      <c r="H1805" s="149">
        <v>48.66</v>
      </c>
      <c r="I1805" s="150"/>
      <c r="J1805" s="151">
        <f>ROUND(I1805*H1805,2)</f>
        <v>0</v>
      </c>
      <c r="K1805" s="147" t="s">
        <v>161</v>
      </c>
      <c r="L1805" s="35"/>
      <c r="M1805" s="152" t="s">
        <v>3</v>
      </c>
      <c r="N1805" s="153" t="s">
        <v>43</v>
      </c>
      <c r="O1805" s="55"/>
      <c r="P1805" s="154">
        <f>O1805*H1805</f>
        <v>0</v>
      </c>
      <c r="Q1805" s="154">
        <v>0.0003</v>
      </c>
      <c r="R1805" s="154">
        <f>Q1805*H1805</f>
        <v>0.014597999999999998</v>
      </c>
      <c r="S1805" s="154">
        <v>0</v>
      </c>
      <c r="T1805" s="155">
        <f>S1805*H1805</f>
        <v>0</v>
      </c>
      <c r="U1805" s="34"/>
      <c r="V1805" s="34"/>
      <c r="W1805" s="34"/>
      <c r="X1805" s="34"/>
      <c r="Y1805" s="34"/>
      <c r="Z1805" s="34"/>
      <c r="AA1805" s="34"/>
      <c r="AB1805" s="34"/>
      <c r="AC1805" s="34"/>
      <c r="AD1805" s="34"/>
      <c r="AE1805" s="34"/>
      <c r="AR1805" s="156" t="s">
        <v>180</v>
      </c>
      <c r="AT1805" s="156" t="s">
        <v>157</v>
      </c>
      <c r="AU1805" s="156" t="s">
        <v>80</v>
      </c>
      <c r="AY1805" s="19" t="s">
        <v>154</v>
      </c>
      <c r="BE1805" s="157">
        <f>IF(N1805="základní",J1805,0)</f>
        <v>0</v>
      </c>
      <c r="BF1805" s="157">
        <f>IF(N1805="snížená",J1805,0)</f>
        <v>0</v>
      </c>
      <c r="BG1805" s="157">
        <f>IF(N1805="zákl. přenesená",J1805,0)</f>
        <v>0</v>
      </c>
      <c r="BH1805" s="157">
        <f>IF(N1805="sníž. přenesená",J1805,0)</f>
        <v>0</v>
      </c>
      <c r="BI1805" s="157">
        <f>IF(N1805="nulová",J1805,0)</f>
        <v>0</v>
      </c>
      <c r="BJ1805" s="19" t="s">
        <v>15</v>
      </c>
      <c r="BK1805" s="157">
        <f>ROUND(I1805*H1805,2)</f>
        <v>0</v>
      </c>
      <c r="BL1805" s="19" t="s">
        <v>180</v>
      </c>
      <c r="BM1805" s="156" t="s">
        <v>2694</v>
      </c>
    </row>
    <row r="1806" spans="1:47" s="2" customFormat="1" ht="10.2">
      <c r="A1806" s="34"/>
      <c r="B1806" s="35"/>
      <c r="C1806" s="34"/>
      <c r="D1806" s="158" t="s">
        <v>163</v>
      </c>
      <c r="E1806" s="34"/>
      <c r="F1806" s="159" t="s">
        <v>2670</v>
      </c>
      <c r="G1806" s="34"/>
      <c r="H1806" s="34"/>
      <c r="I1806" s="160"/>
      <c r="J1806" s="34"/>
      <c r="K1806" s="34"/>
      <c r="L1806" s="35"/>
      <c r="M1806" s="161"/>
      <c r="N1806" s="162"/>
      <c r="O1806" s="55"/>
      <c r="P1806" s="55"/>
      <c r="Q1806" s="55"/>
      <c r="R1806" s="55"/>
      <c r="S1806" s="55"/>
      <c r="T1806" s="56"/>
      <c r="U1806" s="34"/>
      <c r="V1806" s="34"/>
      <c r="W1806" s="34"/>
      <c r="X1806" s="34"/>
      <c r="Y1806" s="34"/>
      <c r="Z1806" s="34"/>
      <c r="AA1806" s="34"/>
      <c r="AB1806" s="34"/>
      <c r="AC1806" s="34"/>
      <c r="AD1806" s="34"/>
      <c r="AE1806" s="34"/>
      <c r="AT1806" s="19" t="s">
        <v>163</v>
      </c>
      <c r="AU1806" s="19" t="s">
        <v>80</v>
      </c>
    </row>
    <row r="1807" spans="2:51" s="13" customFormat="1" ht="10.2">
      <c r="B1807" s="163"/>
      <c r="D1807" s="164" t="s">
        <v>170</v>
      </c>
      <c r="E1807" s="165" t="s">
        <v>3</v>
      </c>
      <c r="F1807" s="166" t="s">
        <v>209</v>
      </c>
      <c r="H1807" s="165" t="s">
        <v>3</v>
      </c>
      <c r="I1807" s="167"/>
      <c r="L1807" s="163"/>
      <c r="M1807" s="168"/>
      <c r="N1807" s="169"/>
      <c r="O1807" s="169"/>
      <c r="P1807" s="169"/>
      <c r="Q1807" s="169"/>
      <c r="R1807" s="169"/>
      <c r="S1807" s="169"/>
      <c r="T1807" s="170"/>
      <c r="AT1807" s="165" t="s">
        <v>170</v>
      </c>
      <c r="AU1807" s="165" t="s">
        <v>80</v>
      </c>
      <c r="AV1807" s="13" t="s">
        <v>15</v>
      </c>
      <c r="AW1807" s="13" t="s">
        <v>33</v>
      </c>
      <c r="AX1807" s="13" t="s">
        <v>72</v>
      </c>
      <c r="AY1807" s="165" t="s">
        <v>154</v>
      </c>
    </row>
    <row r="1808" spans="2:51" s="14" customFormat="1" ht="10.2">
      <c r="B1808" s="171"/>
      <c r="D1808" s="164" t="s">
        <v>170</v>
      </c>
      <c r="E1808" s="172" t="s">
        <v>3</v>
      </c>
      <c r="F1808" s="173" t="s">
        <v>2695</v>
      </c>
      <c r="H1808" s="174">
        <v>48.66</v>
      </c>
      <c r="I1808" s="175"/>
      <c r="L1808" s="171"/>
      <c r="M1808" s="176"/>
      <c r="N1808" s="177"/>
      <c r="O1808" s="177"/>
      <c r="P1808" s="177"/>
      <c r="Q1808" s="177"/>
      <c r="R1808" s="177"/>
      <c r="S1808" s="177"/>
      <c r="T1808" s="178"/>
      <c r="AT1808" s="172" t="s">
        <v>170</v>
      </c>
      <c r="AU1808" s="172" t="s">
        <v>80</v>
      </c>
      <c r="AV1808" s="14" t="s">
        <v>80</v>
      </c>
      <c r="AW1808" s="14" t="s">
        <v>33</v>
      </c>
      <c r="AX1808" s="14" t="s">
        <v>15</v>
      </c>
      <c r="AY1808" s="172" t="s">
        <v>154</v>
      </c>
    </row>
    <row r="1809" spans="1:65" s="2" customFormat="1" ht="16.5" customHeight="1">
      <c r="A1809" s="34"/>
      <c r="B1809" s="144"/>
      <c r="C1809" s="192" t="s">
        <v>2696</v>
      </c>
      <c r="D1809" s="192" t="s">
        <v>402</v>
      </c>
      <c r="E1809" s="193" t="s">
        <v>2697</v>
      </c>
      <c r="F1809" s="194" t="s">
        <v>2698</v>
      </c>
      <c r="G1809" s="195" t="s">
        <v>160</v>
      </c>
      <c r="H1809" s="196">
        <v>58.392</v>
      </c>
      <c r="I1809" s="197"/>
      <c r="J1809" s="198">
        <f>ROUND(I1809*H1809,2)</f>
        <v>0</v>
      </c>
      <c r="K1809" s="194" t="s">
        <v>3</v>
      </c>
      <c r="L1809" s="199"/>
      <c r="M1809" s="200" t="s">
        <v>3</v>
      </c>
      <c r="N1809" s="201" t="s">
        <v>43</v>
      </c>
      <c r="O1809" s="55"/>
      <c r="P1809" s="154">
        <f>O1809*H1809</f>
        <v>0</v>
      </c>
      <c r="Q1809" s="154">
        <v>0.0029</v>
      </c>
      <c r="R1809" s="154">
        <f>Q1809*H1809</f>
        <v>0.1693368</v>
      </c>
      <c r="S1809" s="154">
        <v>0</v>
      </c>
      <c r="T1809" s="155">
        <f>S1809*H1809</f>
        <v>0</v>
      </c>
      <c r="U1809" s="34"/>
      <c r="V1809" s="34"/>
      <c r="W1809" s="34"/>
      <c r="X1809" s="34"/>
      <c r="Y1809" s="34"/>
      <c r="Z1809" s="34"/>
      <c r="AA1809" s="34"/>
      <c r="AB1809" s="34"/>
      <c r="AC1809" s="34"/>
      <c r="AD1809" s="34"/>
      <c r="AE1809" s="34"/>
      <c r="AR1809" s="156" t="s">
        <v>521</v>
      </c>
      <c r="AT1809" s="156" t="s">
        <v>402</v>
      </c>
      <c r="AU1809" s="156" t="s">
        <v>80</v>
      </c>
      <c r="AY1809" s="19" t="s">
        <v>154</v>
      </c>
      <c r="BE1809" s="157">
        <f>IF(N1809="základní",J1809,0)</f>
        <v>0</v>
      </c>
      <c r="BF1809" s="157">
        <f>IF(N1809="snížená",J1809,0)</f>
        <v>0</v>
      </c>
      <c r="BG1809" s="157">
        <f>IF(N1809="zákl. přenesená",J1809,0)</f>
        <v>0</v>
      </c>
      <c r="BH1809" s="157">
        <f>IF(N1809="sníž. přenesená",J1809,0)</f>
        <v>0</v>
      </c>
      <c r="BI1809" s="157">
        <f>IF(N1809="nulová",J1809,0)</f>
        <v>0</v>
      </c>
      <c r="BJ1809" s="19" t="s">
        <v>15</v>
      </c>
      <c r="BK1809" s="157">
        <f>ROUND(I1809*H1809,2)</f>
        <v>0</v>
      </c>
      <c r="BL1809" s="19" t="s">
        <v>180</v>
      </c>
      <c r="BM1809" s="156" t="s">
        <v>2699</v>
      </c>
    </row>
    <row r="1810" spans="2:51" s="14" customFormat="1" ht="10.2">
      <c r="B1810" s="171"/>
      <c r="D1810" s="164" t="s">
        <v>170</v>
      </c>
      <c r="F1810" s="173" t="s">
        <v>2700</v>
      </c>
      <c r="H1810" s="174">
        <v>58.392</v>
      </c>
      <c r="I1810" s="175"/>
      <c r="L1810" s="171"/>
      <c r="M1810" s="176"/>
      <c r="N1810" s="177"/>
      <c r="O1810" s="177"/>
      <c r="P1810" s="177"/>
      <c r="Q1810" s="177"/>
      <c r="R1810" s="177"/>
      <c r="S1810" s="177"/>
      <c r="T1810" s="178"/>
      <c r="AT1810" s="172" t="s">
        <v>170</v>
      </c>
      <c r="AU1810" s="172" t="s">
        <v>80</v>
      </c>
      <c r="AV1810" s="14" t="s">
        <v>80</v>
      </c>
      <c r="AW1810" s="14" t="s">
        <v>4</v>
      </c>
      <c r="AX1810" s="14" t="s">
        <v>15</v>
      </c>
      <c r="AY1810" s="172" t="s">
        <v>154</v>
      </c>
    </row>
    <row r="1811" spans="1:65" s="2" customFormat="1" ht="24.15" customHeight="1">
      <c r="A1811" s="34"/>
      <c r="B1811" s="144"/>
      <c r="C1811" s="145" t="s">
        <v>2701</v>
      </c>
      <c r="D1811" s="145" t="s">
        <v>157</v>
      </c>
      <c r="E1811" s="146" t="s">
        <v>2667</v>
      </c>
      <c r="F1811" s="147" t="s">
        <v>2668</v>
      </c>
      <c r="G1811" s="148" t="s">
        <v>160</v>
      </c>
      <c r="H1811" s="149">
        <v>40.87</v>
      </c>
      <c r="I1811" s="150"/>
      <c r="J1811" s="151">
        <f>ROUND(I1811*H1811,2)</f>
        <v>0</v>
      </c>
      <c r="K1811" s="147" t="s">
        <v>161</v>
      </c>
      <c r="L1811" s="35"/>
      <c r="M1811" s="152" t="s">
        <v>3</v>
      </c>
      <c r="N1811" s="153" t="s">
        <v>43</v>
      </c>
      <c r="O1811" s="55"/>
      <c r="P1811" s="154">
        <f>O1811*H1811</f>
        <v>0</v>
      </c>
      <c r="Q1811" s="154">
        <v>0.0003</v>
      </c>
      <c r="R1811" s="154">
        <f>Q1811*H1811</f>
        <v>0.012260999999999998</v>
      </c>
      <c r="S1811" s="154">
        <v>0</v>
      </c>
      <c r="T1811" s="155">
        <f>S1811*H1811</f>
        <v>0</v>
      </c>
      <c r="U1811" s="34"/>
      <c r="V1811" s="34"/>
      <c r="W1811" s="34"/>
      <c r="X1811" s="34"/>
      <c r="Y1811" s="34"/>
      <c r="Z1811" s="34"/>
      <c r="AA1811" s="34"/>
      <c r="AB1811" s="34"/>
      <c r="AC1811" s="34"/>
      <c r="AD1811" s="34"/>
      <c r="AE1811" s="34"/>
      <c r="AR1811" s="156" t="s">
        <v>180</v>
      </c>
      <c r="AT1811" s="156" t="s">
        <v>157</v>
      </c>
      <c r="AU1811" s="156" t="s">
        <v>80</v>
      </c>
      <c r="AY1811" s="19" t="s">
        <v>154</v>
      </c>
      <c r="BE1811" s="157">
        <f>IF(N1811="základní",J1811,0)</f>
        <v>0</v>
      </c>
      <c r="BF1811" s="157">
        <f>IF(N1811="snížená",J1811,0)</f>
        <v>0</v>
      </c>
      <c r="BG1811" s="157">
        <f>IF(N1811="zákl. přenesená",J1811,0)</f>
        <v>0</v>
      </c>
      <c r="BH1811" s="157">
        <f>IF(N1811="sníž. přenesená",J1811,0)</f>
        <v>0</v>
      </c>
      <c r="BI1811" s="157">
        <f>IF(N1811="nulová",J1811,0)</f>
        <v>0</v>
      </c>
      <c r="BJ1811" s="19" t="s">
        <v>15</v>
      </c>
      <c r="BK1811" s="157">
        <f>ROUND(I1811*H1811,2)</f>
        <v>0</v>
      </c>
      <c r="BL1811" s="19" t="s">
        <v>180</v>
      </c>
      <c r="BM1811" s="156" t="s">
        <v>2702</v>
      </c>
    </row>
    <row r="1812" spans="1:47" s="2" customFormat="1" ht="10.2">
      <c r="A1812" s="34"/>
      <c r="B1812" s="35"/>
      <c r="C1812" s="34"/>
      <c r="D1812" s="158" t="s">
        <v>163</v>
      </c>
      <c r="E1812" s="34"/>
      <c r="F1812" s="159" t="s">
        <v>2670</v>
      </c>
      <c r="G1812" s="34"/>
      <c r="H1812" s="34"/>
      <c r="I1812" s="160"/>
      <c r="J1812" s="34"/>
      <c r="K1812" s="34"/>
      <c r="L1812" s="35"/>
      <c r="M1812" s="161"/>
      <c r="N1812" s="162"/>
      <c r="O1812" s="55"/>
      <c r="P1812" s="55"/>
      <c r="Q1812" s="55"/>
      <c r="R1812" s="55"/>
      <c r="S1812" s="55"/>
      <c r="T1812" s="56"/>
      <c r="U1812" s="34"/>
      <c r="V1812" s="34"/>
      <c r="W1812" s="34"/>
      <c r="X1812" s="34"/>
      <c r="Y1812" s="34"/>
      <c r="Z1812" s="34"/>
      <c r="AA1812" s="34"/>
      <c r="AB1812" s="34"/>
      <c r="AC1812" s="34"/>
      <c r="AD1812" s="34"/>
      <c r="AE1812" s="34"/>
      <c r="AT1812" s="19" t="s">
        <v>163</v>
      </c>
      <c r="AU1812" s="19" t="s">
        <v>80</v>
      </c>
    </row>
    <row r="1813" spans="2:51" s="13" customFormat="1" ht="10.2">
      <c r="B1813" s="163"/>
      <c r="D1813" s="164" t="s">
        <v>170</v>
      </c>
      <c r="E1813" s="165" t="s">
        <v>3</v>
      </c>
      <c r="F1813" s="166" t="s">
        <v>209</v>
      </c>
      <c r="H1813" s="165" t="s">
        <v>3</v>
      </c>
      <c r="I1813" s="167"/>
      <c r="L1813" s="163"/>
      <c r="M1813" s="168"/>
      <c r="N1813" s="169"/>
      <c r="O1813" s="169"/>
      <c r="P1813" s="169"/>
      <c r="Q1813" s="169"/>
      <c r="R1813" s="169"/>
      <c r="S1813" s="169"/>
      <c r="T1813" s="170"/>
      <c r="AT1813" s="165" t="s">
        <v>170</v>
      </c>
      <c r="AU1813" s="165" t="s">
        <v>80</v>
      </c>
      <c r="AV1813" s="13" t="s">
        <v>15</v>
      </c>
      <c r="AW1813" s="13" t="s">
        <v>33</v>
      </c>
      <c r="AX1813" s="13" t="s">
        <v>72</v>
      </c>
      <c r="AY1813" s="165" t="s">
        <v>154</v>
      </c>
    </row>
    <row r="1814" spans="2:51" s="14" customFormat="1" ht="10.2">
      <c r="B1814" s="171"/>
      <c r="D1814" s="164" t="s">
        <v>170</v>
      </c>
      <c r="E1814" s="172" t="s">
        <v>3</v>
      </c>
      <c r="F1814" s="173" t="s">
        <v>2703</v>
      </c>
      <c r="H1814" s="174">
        <v>16.93</v>
      </c>
      <c r="I1814" s="175"/>
      <c r="L1814" s="171"/>
      <c r="M1814" s="176"/>
      <c r="N1814" s="177"/>
      <c r="O1814" s="177"/>
      <c r="P1814" s="177"/>
      <c r="Q1814" s="177"/>
      <c r="R1814" s="177"/>
      <c r="S1814" s="177"/>
      <c r="T1814" s="178"/>
      <c r="AT1814" s="172" t="s">
        <v>170</v>
      </c>
      <c r="AU1814" s="172" t="s">
        <v>80</v>
      </c>
      <c r="AV1814" s="14" t="s">
        <v>80</v>
      </c>
      <c r="AW1814" s="14" t="s">
        <v>33</v>
      </c>
      <c r="AX1814" s="14" t="s">
        <v>72</v>
      </c>
      <c r="AY1814" s="172" t="s">
        <v>154</v>
      </c>
    </row>
    <row r="1815" spans="2:51" s="13" customFormat="1" ht="10.2">
      <c r="B1815" s="163"/>
      <c r="D1815" s="164" t="s">
        <v>170</v>
      </c>
      <c r="E1815" s="165" t="s">
        <v>3</v>
      </c>
      <c r="F1815" s="166" t="s">
        <v>216</v>
      </c>
      <c r="H1815" s="165" t="s">
        <v>3</v>
      </c>
      <c r="I1815" s="167"/>
      <c r="L1815" s="163"/>
      <c r="M1815" s="168"/>
      <c r="N1815" s="169"/>
      <c r="O1815" s="169"/>
      <c r="P1815" s="169"/>
      <c r="Q1815" s="169"/>
      <c r="R1815" s="169"/>
      <c r="S1815" s="169"/>
      <c r="T1815" s="170"/>
      <c r="AT1815" s="165" t="s">
        <v>170</v>
      </c>
      <c r="AU1815" s="165" t="s">
        <v>80</v>
      </c>
      <c r="AV1815" s="13" t="s">
        <v>15</v>
      </c>
      <c r="AW1815" s="13" t="s">
        <v>33</v>
      </c>
      <c r="AX1815" s="13" t="s">
        <v>72</v>
      </c>
      <c r="AY1815" s="165" t="s">
        <v>154</v>
      </c>
    </row>
    <row r="1816" spans="2:51" s="14" customFormat="1" ht="10.2">
      <c r="B1816" s="171"/>
      <c r="D1816" s="164" t="s">
        <v>170</v>
      </c>
      <c r="E1816" s="172" t="s">
        <v>3</v>
      </c>
      <c r="F1816" s="173" t="s">
        <v>2704</v>
      </c>
      <c r="H1816" s="174">
        <v>23.94</v>
      </c>
      <c r="I1816" s="175"/>
      <c r="L1816" s="171"/>
      <c r="M1816" s="176"/>
      <c r="N1816" s="177"/>
      <c r="O1816" s="177"/>
      <c r="P1816" s="177"/>
      <c r="Q1816" s="177"/>
      <c r="R1816" s="177"/>
      <c r="S1816" s="177"/>
      <c r="T1816" s="178"/>
      <c r="AT1816" s="172" t="s">
        <v>170</v>
      </c>
      <c r="AU1816" s="172" t="s">
        <v>80</v>
      </c>
      <c r="AV1816" s="14" t="s">
        <v>80</v>
      </c>
      <c r="AW1816" s="14" t="s">
        <v>33</v>
      </c>
      <c r="AX1816" s="14" t="s">
        <v>72</v>
      </c>
      <c r="AY1816" s="172" t="s">
        <v>154</v>
      </c>
    </row>
    <row r="1817" spans="2:51" s="15" customFormat="1" ht="10.2">
      <c r="B1817" s="179"/>
      <c r="D1817" s="164" t="s">
        <v>170</v>
      </c>
      <c r="E1817" s="180" t="s">
        <v>3</v>
      </c>
      <c r="F1817" s="181" t="s">
        <v>175</v>
      </c>
      <c r="H1817" s="182">
        <v>40.87</v>
      </c>
      <c r="I1817" s="183"/>
      <c r="L1817" s="179"/>
      <c r="M1817" s="184"/>
      <c r="N1817" s="185"/>
      <c r="O1817" s="185"/>
      <c r="P1817" s="185"/>
      <c r="Q1817" s="185"/>
      <c r="R1817" s="185"/>
      <c r="S1817" s="185"/>
      <c r="T1817" s="186"/>
      <c r="AT1817" s="180" t="s">
        <v>170</v>
      </c>
      <c r="AU1817" s="180" t="s">
        <v>80</v>
      </c>
      <c r="AV1817" s="15" t="s">
        <v>93</v>
      </c>
      <c r="AW1817" s="15" t="s">
        <v>33</v>
      </c>
      <c r="AX1817" s="15" t="s">
        <v>15</v>
      </c>
      <c r="AY1817" s="180" t="s">
        <v>154</v>
      </c>
    </row>
    <row r="1818" spans="1:65" s="2" customFormat="1" ht="16.5" customHeight="1">
      <c r="A1818" s="34"/>
      <c r="B1818" s="144"/>
      <c r="C1818" s="192" t="s">
        <v>2705</v>
      </c>
      <c r="D1818" s="192" t="s">
        <v>402</v>
      </c>
      <c r="E1818" s="193" t="s">
        <v>2706</v>
      </c>
      <c r="F1818" s="194" t="s">
        <v>2707</v>
      </c>
      <c r="G1818" s="195" t="s">
        <v>160</v>
      </c>
      <c r="H1818" s="196">
        <v>44.957</v>
      </c>
      <c r="I1818" s="197"/>
      <c r="J1818" s="198">
        <f>ROUND(I1818*H1818,2)</f>
        <v>0</v>
      </c>
      <c r="K1818" s="194" t="s">
        <v>3</v>
      </c>
      <c r="L1818" s="199"/>
      <c r="M1818" s="200" t="s">
        <v>3</v>
      </c>
      <c r="N1818" s="201" t="s">
        <v>43</v>
      </c>
      <c r="O1818" s="55"/>
      <c r="P1818" s="154">
        <f>O1818*H1818</f>
        <v>0</v>
      </c>
      <c r="Q1818" s="154">
        <v>0.0029</v>
      </c>
      <c r="R1818" s="154">
        <f>Q1818*H1818</f>
        <v>0.1303753</v>
      </c>
      <c r="S1818" s="154">
        <v>0</v>
      </c>
      <c r="T1818" s="155">
        <f>S1818*H1818</f>
        <v>0</v>
      </c>
      <c r="U1818" s="34"/>
      <c r="V1818" s="34"/>
      <c r="W1818" s="34"/>
      <c r="X1818" s="34"/>
      <c r="Y1818" s="34"/>
      <c r="Z1818" s="34"/>
      <c r="AA1818" s="34"/>
      <c r="AB1818" s="34"/>
      <c r="AC1818" s="34"/>
      <c r="AD1818" s="34"/>
      <c r="AE1818" s="34"/>
      <c r="AR1818" s="156" t="s">
        <v>521</v>
      </c>
      <c r="AT1818" s="156" t="s">
        <v>402</v>
      </c>
      <c r="AU1818" s="156" t="s">
        <v>80</v>
      </c>
      <c r="AY1818" s="19" t="s">
        <v>154</v>
      </c>
      <c r="BE1818" s="157">
        <f>IF(N1818="základní",J1818,0)</f>
        <v>0</v>
      </c>
      <c r="BF1818" s="157">
        <f>IF(N1818="snížená",J1818,0)</f>
        <v>0</v>
      </c>
      <c r="BG1818" s="157">
        <f>IF(N1818="zákl. přenesená",J1818,0)</f>
        <v>0</v>
      </c>
      <c r="BH1818" s="157">
        <f>IF(N1818="sníž. přenesená",J1818,0)</f>
        <v>0</v>
      </c>
      <c r="BI1818" s="157">
        <f>IF(N1818="nulová",J1818,0)</f>
        <v>0</v>
      </c>
      <c r="BJ1818" s="19" t="s">
        <v>15</v>
      </c>
      <c r="BK1818" s="157">
        <f>ROUND(I1818*H1818,2)</f>
        <v>0</v>
      </c>
      <c r="BL1818" s="19" t="s">
        <v>180</v>
      </c>
      <c r="BM1818" s="156" t="s">
        <v>2708</v>
      </c>
    </row>
    <row r="1819" spans="2:51" s="14" customFormat="1" ht="10.2">
      <c r="B1819" s="171"/>
      <c r="D1819" s="164" t="s">
        <v>170</v>
      </c>
      <c r="F1819" s="173" t="s">
        <v>2709</v>
      </c>
      <c r="H1819" s="174">
        <v>44.957</v>
      </c>
      <c r="I1819" s="175"/>
      <c r="L1819" s="171"/>
      <c r="M1819" s="176"/>
      <c r="N1819" s="177"/>
      <c r="O1819" s="177"/>
      <c r="P1819" s="177"/>
      <c r="Q1819" s="177"/>
      <c r="R1819" s="177"/>
      <c r="S1819" s="177"/>
      <c r="T1819" s="178"/>
      <c r="AT1819" s="172" t="s">
        <v>170</v>
      </c>
      <c r="AU1819" s="172" t="s">
        <v>80</v>
      </c>
      <c r="AV1819" s="14" t="s">
        <v>80</v>
      </c>
      <c r="AW1819" s="14" t="s">
        <v>4</v>
      </c>
      <c r="AX1819" s="14" t="s">
        <v>15</v>
      </c>
      <c r="AY1819" s="172" t="s">
        <v>154</v>
      </c>
    </row>
    <row r="1820" spans="1:65" s="2" customFormat="1" ht="24.15" customHeight="1">
      <c r="A1820" s="34"/>
      <c r="B1820" s="144"/>
      <c r="C1820" s="145" t="s">
        <v>2710</v>
      </c>
      <c r="D1820" s="145" t="s">
        <v>157</v>
      </c>
      <c r="E1820" s="146" t="s">
        <v>2711</v>
      </c>
      <c r="F1820" s="147" t="s">
        <v>2712</v>
      </c>
      <c r="G1820" s="148" t="s">
        <v>160</v>
      </c>
      <c r="H1820" s="149">
        <v>317.29</v>
      </c>
      <c r="I1820" s="150"/>
      <c r="J1820" s="151">
        <f>ROUND(I1820*H1820,2)</f>
        <v>0</v>
      </c>
      <c r="K1820" s="147" t="s">
        <v>161</v>
      </c>
      <c r="L1820" s="35"/>
      <c r="M1820" s="152" t="s">
        <v>3</v>
      </c>
      <c r="N1820" s="153" t="s">
        <v>43</v>
      </c>
      <c r="O1820" s="55"/>
      <c r="P1820" s="154">
        <f>O1820*H1820</f>
        <v>0</v>
      </c>
      <c r="Q1820" s="154">
        <v>0.0004</v>
      </c>
      <c r="R1820" s="154">
        <f>Q1820*H1820</f>
        <v>0.126916</v>
      </c>
      <c r="S1820" s="154">
        <v>0</v>
      </c>
      <c r="T1820" s="155">
        <f>S1820*H1820</f>
        <v>0</v>
      </c>
      <c r="U1820" s="34"/>
      <c r="V1820" s="34"/>
      <c r="W1820" s="34"/>
      <c r="X1820" s="34"/>
      <c r="Y1820" s="34"/>
      <c r="Z1820" s="34"/>
      <c r="AA1820" s="34"/>
      <c r="AB1820" s="34"/>
      <c r="AC1820" s="34"/>
      <c r="AD1820" s="34"/>
      <c r="AE1820" s="34"/>
      <c r="AR1820" s="156" t="s">
        <v>180</v>
      </c>
      <c r="AT1820" s="156" t="s">
        <v>157</v>
      </c>
      <c r="AU1820" s="156" t="s">
        <v>80</v>
      </c>
      <c r="AY1820" s="19" t="s">
        <v>154</v>
      </c>
      <c r="BE1820" s="157">
        <f>IF(N1820="základní",J1820,0)</f>
        <v>0</v>
      </c>
      <c r="BF1820" s="157">
        <f>IF(N1820="snížená",J1820,0)</f>
        <v>0</v>
      </c>
      <c r="BG1820" s="157">
        <f>IF(N1820="zákl. přenesená",J1820,0)</f>
        <v>0</v>
      </c>
      <c r="BH1820" s="157">
        <f>IF(N1820="sníž. přenesená",J1820,0)</f>
        <v>0</v>
      </c>
      <c r="BI1820" s="157">
        <f>IF(N1820="nulová",J1820,0)</f>
        <v>0</v>
      </c>
      <c r="BJ1820" s="19" t="s">
        <v>15</v>
      </c>
      <c r="BK1820" s="157">
        <f>ROUND(I1820*H1820,2)</f>
        <v>0</v>
      </c>
      <c r="BL1820" s="19" t="s">
        <v>180</v>
      </c>
      <c r="BM1820" s="156" t="s">
        <v>2713</v>
      </c>
    </row>
    <row r="1821" spans="1:47" s="2" customFormat="1" ht="10.2">
      <c r="A1821" s="34"/>
      <c r="B1821" s="35"/>
      <c r="C1821" s="34"/>
      <c r="D1821" s="158" t="s">
        <v>163</v>
      </c>
      <c r="E1821" s="34"/>
      <c r="F1821" s="159" t="s">
        <v>2714</v>
      </c>
      <c r="G1821" s="34"/>
      <c r="H1821" s="34"/>
      <c r="I1821" s="160"/>
      <c r="J1821" s="34"/>
      <c r="K1821" s="34"/>
      <c r="L1821" s="35"/>
      <c r="M1821" s="161"/>
      <c r="N1821" s="162"/>
      <c r="O1821" s="55"/>
      <c r="P1821" s="55"/>
      <c r="Q1821" s="55"/>
      <c r="R1821" s="55"/>
      <c r="S1821" s="55"/>
      <c r="T1821" s="56"/>
      <c r="U1821" s="34"/>
      <c r="V1821" s="34"/>
      <c r="W1821" s="34"/>
      <c r="X1821" s="34"/>
      <c r="Y1821" s="34"/>
      <c r="Z1821" s="34"/>
      <c r="AA1821" s="34"/>
      <c r="AB1821" s="34"/>
      <c r="AC1821" s="34"/>
      <c r="AD1821" s="34"/>
      <c r="AE1821" s="34"/>
      <c r="AT1821" s="19" t="s">
        <v>163</v>
      </c>
      <c r="AU1821" s="19" t="s">
        <v>80</v>
      </c>
    </row>
    <row r="1822" spans="2:51" s="13" customFormat="1" ht="10.2">
      <c r="B1822" s="163"/>
      <c r="D1822" s="164" t="s">
        <v>170</v>
      </c>
      <c r="E1822" s="165" t="s">
        <v>3</v>
      </c>
      <c r="F1822" s="166" t="s">
        <v>209</v>
      </c>
      <c r="H1822" s="165" t="s">
        <v>3</v>
      </c>
      <c r="I1822" s="167"/>
      <c r="L1822" s="163"/>
      <c r="M1822" s="168"/>
      <c r="N1822" s="169"/>
      <c r="O1822" s="169"/>
      <c r="P1822" s="169"/>
      <c r="Q1822" s="169"/>
      <c r="R1822" s="169"/>
      <c r="S1822" s="169"/>
      <c r="T1822" s="170"/>
      <c r="AT1822" s="165" t="s">
        <v>170</v>
      </c>
      <c r="AU1822" s="165" t="s">
        <v>80</v>
      </c>
      <c r="AV1822" s="13" t="s">
        <v>15</v>
      </c>
      <c r="AW1822" s="13" t="s">
        <v>33</v>
      </c>
      <c r="AX1822" s="13" t="s">
        <v>72</v>
      </c>
      <c r="AY1822" s="165" t="s">
        <v>154</v>
      </c>
    </row>
    <row r="1823" spans="2:51" s="14" customFormat="1" ht="10.2">
      <c r="B1823" s="171"/>
      <c r="D1823" s="164" t="s">
        <v>170</v>
      </c>
      <c r="E1823" s="172" t="s">
        <v>3</v>
      </c>
      <c r="F1823" s="173" t="s">
        <v>2715</v>
      </c>
      <c r="H1823" s="174">
        <v>23.15</v>
      </c>
      <c r="I1823" s="175"/>
      <c r="L1823" s="171"/>
      <c r="M1823" s="176"/>
      <c r="N1823" s="177"/>
      <c r="O1823" s="177"/>
      <c r="P1823" s="177"/>
      <c r="Q1823" s="177"/>
      <c r="R1823" s="177"/>
      <c r="S1823" s="177"/>
      <c r="T1823" s="178"/>
      <c r="AT1823" s="172" t="s">
        <v>170</v>
      </c>
      <c r="AU1823" s="172" t="s">
        <v>80</v>
      </c>
      <c r="AV1823" s="14" t="s">
        <v>80</v>
      </c>
      <c r="AW1823" s="14" t="s">
        <v>33</v>
      </c>
      <c r="AX1823" s="14" t="s">
        <v>72</v>
      </c>
      <c r="AY1823" s="172" t="s">
        <v>154</v>
      </c>
    </row>
    <row r="1824" spans="2:51" s="13" customFormat="1" ht="10.2">
      <c r="B1824" s="163"/>
      <c r="D1824" s="164" t="s">
        <v>170</v>
      </c>
      <c r="E1824" s="165" t="s">
        <v>3</v>
      </c>
      <c r="F1824" s="166" t="s">
        <v>216</v>
      </c>
      <c r="H1824" s="165" t="s">
        <v>3</v>
      </c>
      <c r="I1824" s="167"/>
      <c r="L1824" s="163"/>
      <c r="M1824" s="168"/>
      <c r="N1824" s="169"/>
      <c r="O1824" s="169"/>
      <c r="P1824" s="169"/>
      <c r="Q1824" s="169"/>
      <c r="R1824" s="169"/>
      <c r="S1824" s="169"/>
      <c r="T1824" s="170"/>
      <c r="AT1824" s="165" t="s">
        <v>170</v>
      </c>
      <c r="AU1824" s="165" t="s">
        <v>80</v>
      </c>
      <c r="AV1824" s="13" t="s">
        <v>15</v>
      </c>
      <c r="AW1824" s="13" t="s">
        <v>33</v>
      </c>
      <c r="AX1824" s="13" t="s">
        <v>72</v>
      </c>
      <c r="AY1824" s="165" t="s">
        <v>154</v>
      </c>
    </row>
    <row r="1825" spans="2:51" s="14" customFormat="1" ht="10.2">
      <c r="B1825" s="171"/>
      <c r="D1825" s="164" t="s">
        <v>170</v>
      </c>
      <c r="E1825" s="172" t="s">
        <v>3</v>
      </c>
      <c r="F1825" s="173" t="s">
        <v>2716</v>
      </c>
      <c r="H1825" s="174">
        <v>294.14</v>
      </c>
      <c r="I1825" s="175"/>
      <c r="L1825" s="171"/>
      <c r="M1825" s="176"/>
      <c r="N1825" s="177"/>
      <c r="O1825" s="177"/>
      <c r="P1825" s="177"/>
      <c r="Q1825" s="177"/>
      <c r="R1825" s="177"/>
      <c r="S1825" s="177"/>
      <c r="T1825" s="178"/>
      <c r="AT1825" s="172" t="s">
        <v>170</v>
      </c>
      <c r="AU1825" s="172" t="s">
        <v>80</v>
      </c>
      <c r="AV1825" s="14" t="s">
        <v>80</v>
      </c>
      <c r="AW1825" s="14" t="s">
        <v>33</v>
      </c>
      <c r="AX1825" s="14" t="s">
        <v>72</v>
      </c>
      <c r="AY1825" s="172" t="s">
        <v>154</v>
      </c>
    </row>
    <row r="1826" spans="2:51" s="15" customFormat="1" ht="10.2">
      <c r="B1826" s="179"/>
      <c r="D1826" s="164" t="s">
        <v>170</v>
      </c>
      <c r="E1826" s="180" t="s">
        <v>3</v>
      </c>
      <c r="F1826" s="181" t="s">
        <v>175</v>
      </c>
      <c r="H1826" s="182">
        <v>317.29</v>
      </c>
      <c r="I1826" s="183"/>
      <c r="L1826" s="179"/>
      <c r="M1826" s="184"/>
      <c r="N1826" s="185"/>
      <c r="O1826" s="185"/>
      <c r="P1826" s="185"/>
      <c r="Q1826" s="185"/>
      <c r="R1826" s="185"/>
      <c r="S1826" s="185"/>
      <c r="T1826" s="186"/>
      <c r="AT1826" s="180" t="s">
        <v>170</v>
      </c>
      <c r="AU1826" s="180" t="s">
        <v>80</v>
      </c>
      <c r="AV1826" s="15" t="s">
        <v>93</v>
      </c>
      <c r="AW1826" s="15" t="s">
        <v>33</v>
      </c>
      <c r="AX1826" s="15" t="s">
        <v>15</v>
      </c>
      <c r="AY1826" s="180" t="s">
        <v>154</v>
      </c>
    </row>
    <row r="1827" spans="1:65" s="2" customFormat="1" ht="24.15" customHeight="1">
      <c r="A1827" s="34"/>
      <c r="B1827" s="144"/>
      <c r="C1827" s="192" t="s">
        <v>2717</v>
      </c>
      <c r="D1827" s="192" t="s">
        <v>402</v>
      </c>
      <c r="E1827" s="193" t="s">
        <v>2718</v>
      </c>
      <c r="F1827" s="194" t="s">
        <v>2719</v>
      </c>
      <c r="G1827" s="195" t="s">
        <v>160</v>
      </c>
      <c r="H1827" s="196">
        <v>380.748</v>
      </c>
      <c r="I1827" s="197"/>
      <c r="J1827" s="198">
        <f>ROUND(I1827*H1827,2)</f>
        <v>0</v>
      </c>
      <c r="K1827" s="194" t="s">
        <v>3</v>
      </c>
      <c r="L1827" s="199"/>
      <c r="M1827" s="200" t="s">
        <v>3</v>
      </c>
      <c r="N1827" s="201" t="s">
        <v>43</v>
      </c>
      <c r="O1827" s="55"/>
      <c r="P1827" s="154">
        <f>O1827*H1827</f>
        <v>0</v>
      </c>
      <c r="Q1827" s="154">
        <v>0.0029</v>
      </c>
      <c r="R1827" s="154">
        <f>Q1827*H1827</f>
        <v>1.1041691999999999</v>
      </c>
      <c r="S1827" s="154">
        <v>0</v>
      </c>
      <c r="T1827" s="155">
        <f>S1827*H1827</f>
        <v>0</v>
      </c>
      <c r="U1827" s="34"/>
      <c r="V1827" s="34"/>
      <c r="W1827" s="34"/>
      <c r="X1827" s="34"/>
      <c r="Y1827" s="34"/>
      <c r="Z1827" s="34"/>
      <c r="AA1827" s="34"/>
      <c r="AB1827" s="34"/>
      <c r="AC1827" s="34"/>
      <c r="AD1827" s="34"/>
      <c r="AE1827" s="34"/>
      <c r="AR1827" s="156" t="s">
        <v>521</v>
      </c>
      <c r="AT1827" s="156" t="s">
        <v>402</v>
      </c>
      <c r="AU1827" s="156" t="s">
        <v>80</v>
      </c>
      <c r="AY1827" s="19" t="s">
        <v>154</v>
      </c>
      <c r="BE1827" s="157">
        <f>IF(N1827="základní",J1827,0)</f>
        <v>0</v>
      </c>
      <c r="BF1827" s="157">
        <f>IF(N1827="snížená",J1827,0)</f>
        <v>0</v>
      </c>
      <c r="BG1827" s="157">
        <f>IF(N1827="zákl. přenesená",J1827,0)</f>
        <v>0</v>
      </c>
      <c r="BH1827" s="157">
        <f>IF(N1827="sníž. přenesená",J1827,0)</f>
        <v>0</v>
      </c>
      <c r="BI1827" s="157">
        <f>IF(N1827="nulová",J1827,0)</f>
        <v>0</v>
      </c>
      <c r="BJ1827" s="19" t="s">
        <v>15</v>
      </c>
      <c r="BK1827" s="157">
        <f>ROUND(I1827*H1827,2)</f>
        <v>0</v>
      </c>
      <c r="BL1827" s="19" t="s">
        <v>180</v>
      </c>
      <c r="BM1827" s="156" t="s">
        <v>2720</v>
      </c>
    </row>
    <row r="1828" spans="2:51" s="14" customFormat="1" ht="10.2">
      <c r="B1828" s="171"/>
      <c r="D1828" s="164" t="s">
        <v>170</v>
      </c>
      <c r="F1828" s="173" t="s">
        <v>2721</v>
      </c>
      <c r="H1828" s="174">
        <v>380.748</v>
      </c>
      <c r="I1828" s="175"/>
      <c r="L1828" s="171"/>
      <c r="M1828" s="176"/>
      <c r="N1828" s="177"/>
      <c r="O1828" s="177"/>
      <c r="P1828" s="177"/>
      <c r="Q1828" s="177"/>
      <c r="R1828" s="177"/>
      <c r="S1828" s="177"/>
      <c r="T1828" s="178"/>
      <c r="AT1828" s="172" t="s">
        <v>170</v>
      </c>
      <c r="AU1828" s="172" t="s">
        <v>80</v>
      </c>
      <c r="AV1828" s="14" t="s">
        <v>80</v>
      </c>
      <c r="AW1828" s="14" t="s">
        <v>4</v>
      </c>
      <c r="AX1828" s="14" t="s">
        <v>15</v>
      </c>
      <c r="AY1828" s="172" t="s">
        <v>154</v>
      </c>
    </row>
    <row r="1829" spans="1:65" s="2" customFormat="1" ht="24.15" customHeight="1">
      <c r="A1829" s="34"/>
      <c r="B1829" s="144"/>
      <c r="C1829" s="145" t="s">
        <v>2722</v>
      </c>
      <c r="D1829" s="145" t="s">
        <v>157</v>
      </c>
      <c r="E1829" s="146" t="s">
        <v>2723</v>
      </c>
      <c r="F1829" s="147" t="s">
        <v>2724</v>
      </c>
      <c r="G1829" s="148" t="s">
        <v>183</v>
      </c>
      <c r="H1829" s="149">
        <v>108.28</v>
      </c>
      <c r="I1829" s="150"/>
      <c r="J1829" s="151">
        <f>ROUND(I1829*H1829,2)</f>
        <v>0</v>
      </c>
      <c r="K1829" s="147" t="s">
        <v>161</v>
      </c>
      <c r="L1829" s="35"/>
      <c r="M1829" s="152" t="s">
        <v>3</v>
      </c>
      <c r="N1829" s="153" t="s">
        <v>43</v>
      </c>
      <c r="O1829" s="55"/>
      <c r="P1829" s="154">
        <f>O1829*H1829</f>
        <v>0</v>
      </c>
      <c r="Q1829" s="154">
        <v>0</v>
      </c>
      <c r="R1829" s="154">
        <f>Q1829*H1829</f>
        <v>0</v>
      </c>
      <c r="S1829" s="154">
        <v>0</v>
      </c>
      <c r="T1829" s="155">
        <f>S1829*H1829</f>
        <v>0</v>
      </c>
      <c r="U1829" s="34"/>
      <c r="V1829" s="34"/>
      <c r="W1829" s="34"/>
      <c r="X1829" s="34"/>
      <c r="Y1829" s="34"/>
      <c r="Z1829" s="34"/>
      <c r="AA1829" s="34"/>
      <c r="AB1829" s="34"/>
      <c r="AC1829" s="34"/>
      <c r="AD1829" s="34"/>
      <c r="AE1829" s="34"/>
      <c r="AR1829" s="156" t="s">
        <v>180</v>
      </c>
      <c r="AT1829" s="156" t="s">
        <v>157</v>
      </c>
      <c r="AU1829" s="156" t="s">
        <v>80</v>
      </c>
      <c r="AY1829" s="19" t="s">
        <v>154</v>
      </c>
      <c r="BE1829" s="157">
        <f>IF(N1829="základní",J1829,0)</f>
        <v>0</v>
      </c>
      <c r="BF1829" s="157">
        <f>IF(N1829="snížená",J1829,0)</f>
        <v>0</v>
      </c>
      <c r="BG1829" s="157">
        <f>IF(N1829="zákl. přenesená",J1829,0)</f>
        <v>0</v>
      </c>
      <c r="BH1829" s="157">
        <f>IF(N1829="sníž. přenesená",J1829,0)</f>
        <v>0</v>
      </c>
      <c r="BI1829" s="157">
        <f>IF(N1829="nulová",J1829,0)</f>
        <v>0</v>
      </c>
      <c r="BJ1829" s="19" t="s">
        <v>15</v>
      </c>
      <c r="BK1829" s="157">
        <f>ROUND(I1829*H1829,2)</f>
        <v>0</v>
      </c>
      <c r="BL1829" s="19" t="s">
        <v>180</v>
      </c>
      <c r="BM1829" s="156" t="s">
        <v>2725</v>
      </c>
    </row>
    <row r="1830" spans="1:47" s="2" customFormat="1" ht="10.2">
      <c r="A1830" s="34"/>
      <c r="B1830" s="35"/>
      <c r="C1830" s="34"/>
      <c r="D1830" s="158" t="s">
        <v>163</v>
      </c>
      <c r="E1830" s="34"/>
      <c r="F1830" s="159" t="s">
        <v>2726</v>
      </c>
      <c r="G1830" s="34"/>
      <c r="H1830" s="34"/>
      <c r="I1830" s="160"/>
      <c r="J1830" s="34"/>
      <c r="K1830" s="34"/>
      <c r="L1830" s="35"/>
      <c r="M1830" s="161"/>
      <c r="N1830" s="162"/>
      <c r="O1830" s="55"/>
      <c r="P1830" s="55"/>
      <c r="Q1830" s="55"/>
      <c r="R1830" s="55"/>
      <c r="S1830" s="55"/>
      <c r="T1830" s="56"/>
      <c r="U1830" s="34"/>
      <c r="V1830" s="34"/>
      <c r="W1830" s="34"/>
      <c r="X1830" s="34"/>
      <c r="Y1830" s="34"/>
      <c r="Z1830" s="34"/>
      <c r="AA1830" s="34"/>
      <c r="AB1830" s="34"/>
      <c r="AC1830" s="34"/>
      <c r="AD1830" s="34"/>
      <c r="AE1830" s="34"/>
      <c r="AT1830" s="19" t="s">
        <v>163</v>
      </c>
      <c r="AU1830" s="19" t="s">
        <v>80</v>
      </c>
    </row>
    <row r="1831" spans="2:51" s="13" customFormat="1" ht="10.2">
      <c r="B1831" s="163"/>
      <c r="D1831" s="164" t="s">
        <v>170</v>
      </c>
      <c r="E1831" s="165" t="s">
        <v>3</v>
      </c>
      <c r="F1831" s="166" t="s">
        <v>2727</v>
      </c>
      <c r="H1831" s="165" t="s">
        <v>3</v>
      </c>
      <c r="I1831" s="167"/>
      <c r="L1831" s="163"/>
      <c r="M1831" s="168"/>
      <c r="N1831" s="169"/>
      <c r="O1831" s="169"/>
      <c r="P1831" s="169"/>
      <c r="Q1831" s="169"/>
      <c r="R1831" s="169"/>
      <c r="S1831" s="169"/>
      <c r="T1831" s="170"/>
      <c r="AT1831" s="165" t="s">
        <v>170</v>
      </c>
      <c r="AU1831" s="165" t="s">
        <v>80</v>
      </c>
      <c r="AV1831" s="13" t="s">
        <v>15</v>
      </c>
      <c r="AW1831" s="13" t="s">
        <v>33</v>
      </c>
      <c r="AX1831" s="13" t="s">
        <v>72</v>
      </c>
      <c r="AY1831" s="165" t="s">
        <v>154</v>
      </c>
    </row>
    <row r="1832" spans="2:51" s="14" customFormat="1" ht="10.2">
      <c r="B1832" s="171"/>
      <c r="D1832" s="164" t="s">
        <v>170</v>
      </c>
      <c r="E1832" s="172" t="s">
        <v>3</v>
      </c>
      <c r="F1832" s="173" t="s">
        <v>2728</v>
      </c>
      <c r="H1832" s="174">
        <v>108.28</v>
      </c>
      <c r="I1832" s="175"/>
      <c r="L1832" s="171"/>
      <c r="M1832" s="176"/>
      <c r="N1832" s="177"/>
      <c r="O1832" s="177"/>
      <c r="P1832" s="177"/>
      <c r="Q1832" s="177"/>
      <c r="R1832" s="177"/>
      <c r="S1832" s="177"/>
      <c r="T1832" s="178"/>
      <c r="AT1832" s="172" t="s">
        <v>170</v>
      </c>
      <c r="AU1832" s="172" t="s">
        <v>80</v>
      </c>
      <c r="AV1832" s="14" t="s">
        <v>80</v>
      </c>
      <c r="AW1832" s="14" t="s">
        <v>33</v>
      </c>
      <c r="AX1832" s="14" t="s">
        <v>15</v>
      </c>
      <c r="AY1832" s="172" t="s">
        <v>154</v>
      </c>
    </row>
    <row r="1833" spans="1:65" s="2" customFormat="1" ht="16.5" customHeight="1">
      <c r="A1833" s="34"/>
      <c r="B1833" s="144"/>
      <c r="C1833" s="145" t="s">
        <v>2729</v>
      </c>
      <c r="D1833" s="145" t="s">
        <v>157</v>
      </c>
      <c r="E1833" s="146" t="s">
        <v>2730</v>
      </c>
      <c r="F1833" s="147" t="s">
        <v>2731</v>
      </c>
      <c r="G1833" s="148" t="s">
        <v>183</v>
      </c>
      <c r="H1833" s="149">
        <v>26.4</v>
      </c>
      <c r="I1833" s="150"/>
      <c r="J1833" s="151">
        <f>ROUND(I1833*H1833,2)</f>
        <v>0</v>
      </c>
      <c r="K1833" s="147" t="s">
        <v>161</v>
      </c>
      <c r="L1833" s="35"/>
      <c r="M1833" s="152" t="s">
        <v>3</v>
      </c>
      <c r="N1833" s="153" t="s">
        <v>43</v>
      </c>
      <c r="O1833" s="55"/>
      <c r="P1833" s="154">
        <f>O1833*H1833</f>
        <v>0</v>
      </c>
      <c r="Q1833" s="154">
        <v>1E-05</v>
      </c>
      <c r="R1833" s="154">
        <f>Q1833*H1833</f>
        <v>0.000264</v>
      </c>
      <c r="S1833" s="154">
        <v>0</v>
      </c>
      <c r="T1833" s="155">
        <f>S1833*H1833</f>
        <v>0</v>
      </c>
      <c r="U1833" s="34"/>
      <c r="V1833" s="34"/>
      <c r="W1833" s="34"/>
      <c r="X1833" s="34"/>
      <c r="Y1833" s="34"/>
      <c r="Z1833" s="34"/>
      <c r="AA1833" s="34"/>
      <c r="AB1833" s="34"/>
      <c r="AC1833" s="34"/>
      <c r="AD1833" s="34"/>
      <c r="AE1833" s="34"/>
      <c r="AR1833" s="156" t="s">
        <v>180</v>
      </c>
      <c r="AT1833" s="156" t="s">
        <v>157</v>
      </c>
      <c r="AU1833" s="156" t="s">
        <v>80</v>
      </c>
      <c r="AY1833" s="19" t="s">
        <v>154</v>
      </c>
      <c r="BE1833" s="157">
        <f>IF(N1833="základní",J1833,0)</f>
        <v>0</v>
      </c>
      <c r="BF1833" s="157">
        <f>IF(N1833="snížená",J1833,0)</f>
        <v>0</v>
      </c>
      <c r="BG1833" s="157">
        <f>IF(N1833="zákl. přenesená",J1833,0)</f>
        <v>0</v>
      </c>
      <c r="BH1833" s="157">
        <f>IF(N1833="sníž. přenesená",J1833,0)</f>
        <v>0</v>
      </c>
      <c r="BI1833" s="157">
        <f>IF(N1833="nulová",J1833,0)</f>
        <v>0</v>
      </c>
      <c r="BJ1833" s="19" t="s">
        <v>15</v>
      </c>
      <c r="BK1833" s="157">
        <f>ROUND(I1833*H1833,2)</f>
        <v>0</v>
      </c>
      <c r="BL1833" s="19" t="s">
        <v>180</v>
      </c>
      <c r="BM1833" s="156" t="s">
        <v>2732</v>
      </c>
    </row>
    <row r="1834" spans="1:47" s="2" customFormat="1" ht="10.2">
      <c r="A1834" s="34"/>
      <c r="B1834" s="35"/>
      <c r="C1834" s="34"/>
      <c r="D1834" s="158" t="s">
        <v>163</v>
      </c>
      <c r="E1834" s="34"/>
      <c r="F1834" s="159" t="s">
        <v>2733</v>
      </c>
      <c r="G1834" s="34"/>
      <c r="H1834" s="34"/>
      <c r="I1834" s="160"/>
      <c r="J1834" s="34"/>
      <c r="K1834" s="34"/>
      <c r="L1834" s="35"/>
      <c r="M1834" s="161"/>
      <c r="N1834" s="162"/>
      <c r="O1834" s="55"/>
      <c r="P1834" s="55"/>
      <c r="Q1834" s="55"/>
      <c r="R1834" s="55"/>
      <c r="S1834" s="55"/>
      <c r="T1834" s="56"/>
      <c r="U1834" s="34"/>
      <c r="V1834" s="34"/>
      <c r="W1834" s="34"/>
      <c r="X1834" s="34"/>
      <c r="Y1834" s="34"/>
      <c r="Z1834" s="34"/>
      <c r="AA1834" s="34"/>
      <c r="AB1834" s="34"/>
      <c r="AC1834" s="34"/>
      <c r="AD1834" s="34"/>
      <c r="AE1834" s="34"/>
      <c r="AT1834" s="19" t="s">
        <v>163</v>
      </c>
      <c r="AU1834" s="19" t="s">
        <v>80</v>
      </c>
    </row>
    <row r="1835" spans="2:51" s="13" customFormat="1" ht="10.2">
      <c r="B1835" s="163"/>
      <c r="D1835" s="164" t="s">
        <v>170</v>
      </c>
      <c r="E1835" s="165" t="s">
        <v>3</v>
      </c>
      <c r="F1835" s="166" t="s">
        <v>209</v>
      </c>
      <c r="H1835" s="165" t="s">
        <v>3</v>
      </c>
      <c r="I1835" s="167"/>
      <c r="L1835" s="163"/>
      <c r="M1835" s="168"/>
      <c r="N1835" s="169"/>
      <c r="O1835" s="169"/>
      <c r="P1835" s="169"/>
      <c r="Q1835" s="169"/>
      <c r="R1835" s="169"/>
      <c r="S1835" s="169"/>
      <c r="T1835" s="170"/>
      <c r="AT1835" s="165" t="s">
        <v>170</v>
      </c>
      <c r="AU1835" s="165" t="s">
        <v>80</v>
      </c>
      <c r="AV1835" s="13" t="s">
        <v>15</v>
      </c>
      <c r="AW1835" s="13" t="s">
        <v>33</v>
      </c>
      <c r="AX1835" s="13" t="s">
        <v>72</v>
      </c>
      <c r="AY1835" s="165" t="s">
        <v>154</v>
      </c>
    </row>
    <row r="1836" spans="2:51" s="13" customFormat="1" ht="10.2">
      <c r="B1836" s="163"/>
      <c r="D1836" s="164" t="s">
        <v>170</v>
      </c>
      <c r="E1836" s="165" t="s">
        <v>3</v>
      </c>
      <c r="F1836" s="166" t="s">
        <v>1146</v>
      </c>
      <c r="H1836" s="165" t="s">
        <v>3</v>
      </c>
      <c r="I1836" s="167"/>
      <c r="L1836" s="163"/>
      <c r="M1836" s="168"/>
      <c r="N1836" s="169"/>
      <c r="O1836" s="169"/>
      <c r="P1836" s="169"/>
      <c r="Q1836" s="169"/>
      <c r="R1836" s="169"/>
      <c r="S1836" s="169"/>
      <c r="T1836" s="170"/>
      <c r="AT1836" s="165" t="s">
        <v>170</v>
      </c>
      <c r="AU1836" s="165" t="s">
        <v>80</v>
      </c>
      <c r="AV1836" s="13" t="s">
        <v>15</v>
      </c>
      <c r="AW1836" s="13" t="s">
        <v>33</v>
      </c>
      <c r="AX1836" s="13" t="s">
        <v>72</v>
      </c>
      <c r="AY1836" s="165" t="s">
        <v>154</v>
      </c>
    </row>
    <row r="1837" spans="2:51" s="14" customFormat="1" ht="10.2">
      <c r="B1837" s="171"/>
      <c r="D1837" s="164" t="s">
        <v>170</v>
      </c>
      <c r="E1837" s="172" t="s">
        <v>3</v>
      </c>
      <c r="F1837" s="173" t="s">
        <v>2734</v>
      </c>
      <c r="H1837" s="174">
        <v>26.4</v>
      </c>
      <c r="I1837" s="175"/>
      <c r="L1837" s="171"/>
      <c r="M1837" s="176"/>
      <c r="N1837" s="177"/>
      <c r="O1837" s="177"/>
      <c r="P1837" s="177"/>
      <c r="Q1837" s="177"/>
      <c r="R1837" s="177"/>
      <c r="S1837" s="177"/>
      <c r="T1837" s="178"/>
      <c r="AT1837" s="172" t="s">
        <v>170</v>
      </c>
      <c r="AU1837" s="172" t="s">
        <v>80</v>
      </c>
      <c r="AV1837" s="14" t="s">
        <v>80</v>
      </c>
      <c r="AW1837" s="14" t="s">
        <v>33</v>
      </c>
      <c r="AX1837" s="14" t="s">
        <v>15</v>
      </c>
      <c r="AY1837" s="172" t="s">
        <v>154</v>
      </c>
    </row>
    <row r="1838" spans="1:65" s="2" customFormat="1" ht="16.5" customHeight="1">
      <c r="A1838" s="34"/>
      <c r="B1838" s="144"/>
      <c r="C1838" s="192" t="s">
        <v>2735</v>
      </c>
      <c r="D1838" s="192" t="s">
        <v>402</v>
      </c>
      <c r="E1838" s="193" t="s">
        <v>2736</v>
      </c>
      <c r="F1838" s="194" t="s">
        <v>2737</v>
      </c>
      <c r="G1838" s="195" t="s">
        <v>183</v>
      </c>
      <c r="H1838" s="196">
        <v>26.928</v>
      </c>
      <c r="I1838" s="197"/>
      <c r="J1838" s="198">
        <f>ROUND(I1838*H1838,2)</f>
        <v>0</v>
      </c>
      <c r="K1838" s="194" t="s">
        <v>161</v>
      </c>
      <c r="L1838" s="199"/>
      <c r="M1838" s="200" t="s">
        <v>3</v>
      </c>
      <c r="N1838" s="201" t="s">
        <v>43</v>
      </c>
      <c r="O1838" s="55"/>
      <c r="P1838" s="154">
        <f>O1838*H1838</f>
        <v>0</v>
      </c>
      <c r="Q1838" s="154">
        <v>0.0003</v>
      </c>
      <c r="R1838" s="154">
        <f>Q1838*H1838</f>
        <v>0.0080784</v>
      </c>
      <c r="S1838" s="154">
        <v>0</v>
      </c>
      <c r="T1838" s="155">
        <f>S1838*H1838</f>
        <v>0</v>
      </c>
      <c r="U1838" s="34"/>
      <c r="V1838" s="34"/>
      <c r="W1838" s="34"/>
      <c r="X1838" s="34"/>
      <c r="Y1838" s="34"/>
      <c r="Z1838" s="34"/>
      <c r="AA1838" s="34"/>
      <c r="AB1838" s="34"/>
      <c r="AC1838" s="34"/>
      <c r="AD1838" s="34"/>
      <c r="AE1838" s="34"/>
      <c r="AR1838" s="156" t="s">
        <v>521</v>
      </c>
      <c r="AT1838" s="156" t="s">
        <v>402</v>
      </c>
      <c r="AU1838" s="156" t="s">
        <v>80</v>
      </c>
      <c r="AY1838" s="19" t="s">
        <v>154</v>
      </c>
      <c r="BE1838" s="157">
        <f>IF(N1838="základní",J1838,0)</f>
        <v>0</v>
      </c>
      <c r="BF1838" s="157">
        <f>IF(N1838="snížená",J1838,0)</f>
        <v>0</v>
      </c>
      <c r="BG1838" s="157">
        <f>IF(N1838="zákl. přenesená",J1838,0)</f>
        <v>0</v>
      </c>
      <c r="BH1838" s="157">
        <f>IF(N1838="sníž. přenesená",J1838,0)</f>
        <v>0</v>
      </c>
      <c r="BI1838" s="157">
        <f>IF(N1838="nulová",J1838,0)</f>
        <v>0</v>
      </c>
      <c r="BJ1838" s="19" t="s">
        <v>15</v>
      </c>
      <c r="BK1838" s="157">
        <f>ROUND(I1838*H1838,2)</f>
        <v>0</v>
      </c>
      <c r="BL1838" s="19" t="s">
        <v>180</v>
      </c>
      <c r="BM1838" s="156" t="s">
        <v>2738</v>
      </c>
    </row>
    <row r="1839" spans="2:51" s="14" customFormat="1" ht="10.2">
      <c r="B1839" s="171"/>
      <c r="D1839" s="164" t="s">
        <v>170</v>
      </c>
      <c r="F1839" s="173" t="s">
        <v>2739</v>
      </c>
      <c r="H1839" s="174">
        <v>26.928</v>
      </c>
      <c r="I1839" s="175"/>
      <c r="L1839" s="171"/>
      <c r="M1839" s="176"/>
      <c r="N1839" s="177"/>
      <c r="O1839" s="177"/>
      <c r="P1839" s="177"/>
      <c r="Q1839" s="177"/>
      <c r="R1839" s="177"/>
      <c r="S1839" s="177"/>
      <c r="T1839" s="178"/>
      <c r="AT1839" s="172" t="s">
        <v>170</v>
      </c>
      <c r="AU1839" s="172" t="s">
        <v>80</v>
      </c>
      <c r="AV1839" s="14" t="s">
        <v>80</v>
      </c>
      <c r="AW1839" s="14" t="s">
        <v>4</v>
      </c>
      <c r="AX1839" s="14" t="s">
        <v>15</v>
      </c>
      <c r="AY1839" s="172" t="s">
        <v>154</v>
      </c>
    </row>
    <row r="1840" spans="1:65" s="2" customFormat="1" ht="24.15" customHeight="1">
      <c r="A1840" s="34"/>
      <c r="B1840" s="144"/>
      <c r="C1840" s="145" t="s">
        <v>2740</v>
      </c>
      <c r="D1840" s="145" t="s">
        <v>157</v>
      </c>
      <c r="E1840" s="146" t="s">
        <v>2741</v>
      </c>
      <c r="F1840" s="147" t="s">
        <v>2742</v>
      </c>
      <c r="G1840" s="148" t="s">
        <v>183</v>
      </c>
      <c r="H1840" s="149">
        <v>26.4</v>
      </c>
      <c r="I1840" s="150"/>
      <c r="J1840" s="151">
        <f>ROUND(I1840*H1840,2)</f>
        <v>0</v>
      </c>
      <c r="K1840" s="147" t="s">
        <v>161</v>
      </c>
      <c r="L1840" s="35"/>
      <c r="M1840" s="152" t="s">
        <v>3</v>
      </c>
      <c r="N1840" s="153" t="s">
        <v>43</v>
      </c>
      <c r="O1840" s="55"/>
      <c r="P1840" s="154">
        <f>O1840*H1840</f>
        <v>0</v>
      </c>
      <c r="Q1840" s="154">
        <v>0</v>
      </c>
      <c r="R1840" s="154">
        <f>Q1840*H1840</f>
        <v>0</v>
      </c>
      <c r="S1840" s="154">
        <v>0</v>
      </c>
      <c r="T1840" s="155">
        <f>S1840*H1840</f>
        <v>0</v>
      </c>
      <c r="U1840" s="34"/>
      <c r="V1840" s="34"/>
      <c r="W1840" s="34"/>
      <c r="X1840" s="34"/>
      <c r="Y1840" s="34"/>
      <c r="Z1840" s="34"/>
      <c r="AA1840" s="34"/>
      <c r="AB1840" s="34"/>
      <c r="AC1840" s="34"/>
      <c r="AD1840" s="34"/>
      <c r="AE1840" s="34"/>
      <c r="AR1840" s="156" t="s">
        <v>180</v>
      </c>
      <c r="AT1840" s="156" t="s">
        <v>157</v>
      </c>
      <c r="AU1840" s="156" t="s">
        <v>80</v>
      </c>
      <c r="AY1840" s="19" t="s">
        <v>154</v>
      </c>
      <c r="BE1840" s="157">
        <f>IF(N1840="základní",J1840,0)</f>
        <v>0</v>
      </c>
      <c r="BF1840" s="157">
        <f>IF(N1840="snížená",J1840,0)</f>
        <v>0</v>
      </c>
      <c r="BG1840" s="157">
        <f>IF(N1840="zákl. přenesená",J1840,0)</f>
        <v>0</v>
      </c>
      <c r="BH1840" s="157">
        <f>IF(N1840="sníž. přenesená",J1840,0)</f>
        <v>0</v>
      </c>
      <c r="BI1840" s="157">
        <f>IF(N1840="nulová",J1840,0)</f>
        <v>0</v>
      </c>
      <c r="BJ1840" s="19" t="s">
        <v>15</v>
      </c>
      <c r="BK1840" s="157">
        <f>ROUND(I1840*H1840,2)</f>
        <v>0</v>
      </c>
      <c r="BL1840" s="19" t="s">
        <v>180</v>
      </c>
      <c r="BM1840" s="156" t="s">
        <v>2743</v>
      </c>
    </row>
    <row r="1841" spans="1:47" s="2" customFormat="1" ht="10.2">
      <c r="A1841" s="34"/>
      <c r="B1841" s="35"/>
      <c r="C1841" s="34"/>
      <c r="D1841" s="158" t="s">
        <v>163</v>
      </c>
      <c r="E1841" s="34"/>
      <c r="F1841" s="159" t="s">
        <v>2744</v>
      </c>
      <c r="G1841" s="34"/>
      <c r="H1841" s="34"/>
      <c r="I1841" s="160"/>
      <c r="J1841" s="34"/>
      <c r="K1841" s="34"/>
      <c r="L1841" s="35"/>
      <c r="M1841" s="161"/>
      <c r="N1841" s="162"/>
      <c r="O1841" s="55"/>
      <c r="P1841" s="55"/>
      <c r="Q1841" s="55"/>
      <c r="R1841" s="55"/>
      <c r="S1841" s="55"/>
      <c r="T1841" s="56"/>
      <c r="U1841" s="34"/>
      <c r="V1841" s="34"/>
      <c r="W1841" s="34"/>
      <c r="X1841" s="34"/>
      <c r="Y1841" s="34"/>
      <c r="Z1841" s="34"/>
      <c r="AA1841" s="34"/>
      <c r="AB1841" s="34"/>
      <c r="AC1841" s="34"/>
      <c r="AD1841" s="34"/>
      <c r="AE1841" s="34"/>
      <c r="AT1841" s="19" t="s">
        <v>163</v>
      </c>
      <c r="AU1841" s="19" t="s">
        <v>80</v>
      </c>
    </row>
    <row r="1842" spans="1:65" s="2" customFormat="1" ht="16.5" customHeight="1">
      <c r="A1842" s="34"/>
      <c r="B1842" s="144"/>
      <c r="C1842" s="145" t="s">
        <v>2745</v>
      </c>
      <c r="D1842" s="145" t="s">
        <v>157</v>
      </c>
      <c r="E1842" s="146" t="s">
        <v>2746</v>
      </c>
      <c r="F1842" s="147" t="s">
        <v>2747</v>
      </c>
      <c r="G1842" s="148" t="s">
        <v>183</v>
      </c>
      <c r="H1842" s="149">
        <v>49.4</v>
      </c>
      <c r="I1842" s="150"/>
      <c r="J1842" s="151">
        <f>ROUND(I1842*H1842,2)</f>
        <v>0</v>
      </c>
      <c r="K1842" s="147" t="s">
        <v>161</v>
      </c>
      <c r="L1842" s="35"/>
      <c r="M1842" s="152" t="s">
        <v>3</v>
      </c>
      <c r="N1842" s="153" t="s">
        <v>43</v>
      </c>
      <c r="O1842" s="55"/>
      <c r="P1842" s="154">
        <f>O1842*H1842</f>
        <v>0</v>
      </c>
      <c r="Q1842" s="154">
        <v>0</v>
      </c>
      <c r="R1842" s="154">
        <f>Q1842*H1842</f>
        <v>0</v>
      </c>
      <c r="S1842" s="154">
        <v>0</v>
      </c>
      <c r="T1842" s="155">
        <f>S1842*H1842</f>
        <v>0</v>
      </c>
      <c r="U1842" s="34"/>
      <c r="V1842" s="34"/>
      <c r="W1842" s="34"/>
      <c r="X1842" s="34"/>
      <c r="Y1842" s="34"/>
      <c r="Z1842" s="34"/>
      <c r="AA1842" s="34"/>
      <c r="AB1842" s="34"/>
      <c r="AC1842" s="34"/>
      <c r="AD1842" s="34"/>
      <c r="AE1842" s="34"/>
      <c r="AR1842" s="156" t="s">
        <v>180</v>
      </c>
      <c r="AT1842" s="156" t="s">
        <v>157</v>
      </c>
      <c r="AU1842" s="156" t="s">
        <v>80</v>
      </c>
      <c r="AY1842" s="19" t="s">
        <v>154</v>
      </c>
      <c r="BE1842" s="157">
        <f>IF(N1842="základní",J1842,0)</f>
        <v>0</v>
      </c>
      <c r="BF1842" s="157">
        <f>IF(N1842="snížená",J1842,0)</f>
        <v>0</v>
      </c>
      <c r="BG1842" s="157">
        <f>IF(N1842="zákl. přenesená",J1842,0)</f>
        <v>0</v>
      </c>
      <c r="BH1842" s="157">
        <f>IF(N1842="sníž. přenesená",J1842,0)</f>
        <v>0</v>
      </c>
      <c r="BI1842" s="157">
        <f>IF(N1842="nulová",J1842,0)</f>
        <v>0</v>
      </c>
      <c r="BJ1842" s="19" t="s">
        <v>15</v>
      </c>
      <c r="BK1842" s="157">
        <f>ROUND(I1842*H1842,2)</f>
        <v>0</v>
      </c>
      <c r="BL1842" s="19" t="s">
        <v>180</v>
      </c>
      <c r="BM1842" s="156" t="s">
        <v>2748</v>
      </c>
    </row>
    <row r="1843" spans="1:47" s="2" customFormat="1" ht="10.2">
      <c r="A1843" s="34"/>
      <c r="B1843" s="35"/>
      <c r="C1843" s="34"/>
      <c r="D1843" s="158" t="s">
        <v>163</v>
      </c>
      <c r="E1843" s="34"/>
      <c r="F1843" s="159" t="s">
        <v>2749</v>
      </c>
      <c r="G1843" s="34"/>
      <c r="H1843" s="34"/>
      <c r="I1843" s="160"/>
      <c r="J1843" s="34"/>
      <c r="K1843" s="34"/>
      <c r="L1843" s="35"/>
      <c r="M1843" s="161"/>
      <c r="N1843" s="162"/>
      <c r="O1843" s="55"/>
      <c r="P1843" s="55"/>
      <c r="Q1843" s="55"/>
      <c r="R1843" s="55"/>
      <c r="S1843" s="55"/>
      <c r="T1843" s="56"/>
      <c r="U1843" s="34"/>
      <c r="V1843" s="34"/>
      <c r="W1843" s="34"/>
      <c r="X1843" s="34"/>
      <c r="Y1843" s="34"/>
      <c r="Z1843" s="34"/>
      <c r="AA1843" s="34"/>
      <c r="AB1843" s="34"/>
      <c r="AC1843" s="34"/>
      <c r="AD1843" s="34"/>
      <c r="AE1843" s="34"/>
      <c r="AT1843" s="19" t="s">
        <v>163</v>
      </c>
      <c r="AU1843" s="19" t="s">
        <v>80</v>
      </c>
    </row>
    <row r="1844" spans="2:51" s="14" customFormat="1" ht="10.2">
      <c r="B1844" s="171"/>
      <c r="D1844" s="164" t="s">
        <v>170</v>
      </c>
      <c r="E1844" s="172" t="s">
        <v>3</v>
      </c>
      <c r="F1844" s="173" t="s">
        <v>2750</v>
      </c>
      <c r="H1844" s="174">
        <v>5.6</v>
      </c>
      <c r="I1844" s="175"/>
      <c r="L1844" s="171"/>
      <c r="M1844" s="176"/>
      <c r="N1844" s="177"/>
      <c r="O1844" s="177"/>
      <c r="P1844" s="177"/>
      <c r="Q1844" s="177"/>
      <c r="R1844" s="177"/>
      <c r="S1844" s="177"/>
      <c r="T1844" s="178"/>
      <c r="AT1844" s="172" t="s">
        <v>170</v>
      </c>
      <c r="AU1844" s="172" t="s">
        <v>80</v>
      </c>
      <c r="AV1844" s="14" t="s">
        <v>80</v>
      </c>
      <c r="AW1844" s="14" t="s">
        <v>33</v>
      </c>
      <c r="AX1844" s="14" t="s">
        <v>72</v>
      </c>
      <c r="AY1844" s="172" t="s">
        <v>154</v>
      </c>
    </row>
    <row r="1845" spans="2:51" s="14" customFormat="1" ht="10.2">
      <c r="B1845" s="171"/>
      <c r="D1845" s="164" t="s">
        <v>170</v>
      </c>
      <c r="E1845" s="172" t="s">
        <v>3</v>
      </c>
      <c r="F1845" s="173" t="s">
        <v>2751</v>
      </c>
      <c r="H1845" s="174">
        <v>17.6</v>
      </c>
      <c r="I1845" s="175"/>
      <c r="L1845" s="171"/>
      <c r="M1845" s="176"/>
      <c r="N1845" s="177"/>
      <c r="O1845" s="177"/>
      <c r="P1845" s="177"/>
      <c r="Q1845" s="177"/>
      <c r="R1845" s="177"/>
      <c r="S1845" s="177"/>
      <c r="T1845" s="178"/>
      <c r="AT1845" s="172" t="s">
        <v>170</v>
      </c>
      <c r="AU1845" s="172" t="s">
        <v>80</v>
      </c>
      <c r="AV1845" s="14" t="s">
        <v>80</v>
      </c>
      <c r="AW1845" s="14" t="s">
        <v>33</v>
      </c>
      <c r="AX1845" s="14" t="s">
        <v>72</v>
      </c>
      <c r="AY1845" s="172" t="s">
        <v>154</v>
      </c>
    </row>
    <row r="1846" spans="2:51" s="14" customFormat="1" ht="10.2">
      <c r="B1846" s="171"/>
      <c r="D1846" s="164" t="s">
        <v>170</v>
      </c>
      <c r="E1846" s="172" t="s">
        <v>3</v>
      </c>
      <c r="F1846" s="173" t="s">
        <v>2752</v>
      </c>
      <c r="H1846" s="174">
        <v>1.8</v>
      </c>
      <c r="I1846" s="175"/>
      <c r="L1846" s="171"/>
      <c r="M1846" s="176"/>
      <c r="N1846" s="177"/>
      <c r="O1846" s="177"/>
      <c r="P1846" s="177"/>
      <c r="Q1846" s="177"/>
      <c r="R1846" s="177"/>
      <c r="S1846" s="177"/>
      <c r="T1846" s="178"/>
      <c r="AT1846" s="172" t="s">
        <v>170</v>
      </c>
      <c r="AU1846" s="172" t="s">
        <v>80</v>
      </c>
      <c r="AV1846" s="14" t="s">
        <v>80</v>
      </c>
      <c r="AW1846" s="14" t="s">
        <v>33</v>
      </c>
      <c r="AX1846" s="14" t="s">
        <v>72</v>
      </c>
      <c r="AY1846" s="172" t="s">
        <v>154</v>
      </c>
    </row>
    <row r="1847" spans="2:51" s="14" customFormat="1" ht="10.2">
      <c r="B1847" s="171"/>
      <c r="D1847" s="164" t="s">
        <v>170</v>
      </c>
      <c r="E1847" s="172" t="s">
        <v>3</v>
      </c>
      <c r="F1847" s="173" t="s">
        <v>2753</v>
      </c>
      <c r="H1847" s="174">
        <v>1</v>
      </c>
      <c r="I1847" s="175"/>
      <c r="L1847" s="171"/>
      <c r="M1847" s="176"/>
      <c r="N1847" s="177"/>
      <c r="O1847" s="177"/>
      <c r="P1847" s="177"/>
      <c r="Q1847" s="177"/>
      <c r="R1847" s="177"/>
      <c r="S1847" s="177"/>
      <c r="T1847" s="178"/>
      <c r="AT1847" s="172" t="s">
        <v>170</v>
      </c>
      <c r="AU1847" s="172" t="s">
        <v>80</v>
      </c>
      <c r="AV1847" s="14" t="s">
        <v>80</v>
      </c>
      <c r="AW1847" s="14" t="s">
        <v>33</v>
      </c>
      <c r="AX1847" s="14" t="s">
        <v>72</v>
      </c>
      <c r="AY1847" s="172" t="s">
        <v>154</v>
      </c>
    </row>
    <row r="1848" spans="2:51" s="14" customFormat="1" ht="10.2">
      <c r="B1848" s="171"/>
      <c r="D1848" s="164" t="s">
        <v>170</v>
      </c>
      <c r="E1848" s="172" t="s">
        <v>3</v>
      </c>
      <c r="F1848" s="173" t="s">
        <v>2754</v>
      </c>
      <c r="H1848" s="174">
        <v>6.6</v>
      </c>
      <c r="I1848" s="175"/>
      <c r="L1848" s="171"/>
      <c r="M1848" s="176"/>
      <c r="N1848" s="177"/>
      <c r="O1848" s="177"/>
      <c r="P1848" s="177"/>
      <c r="Q1848" s="177"/>
      <c r="R1848" s="177"/>
      <c r="S1848" s="177"/>
      <c r="T1848" s="178"/>
      <c r="AT1848" s="172" t="s">
        <v>170</v>
      </c>
      <c r="AU1848" s="172" t="s">
        <v>80</v>
      </c>
      <c r="AV1848" s="14" t="s">
        <v>80</v>
      </c>
      <c r="AW1848" s="14" t="s">
        <v>33</v>
      </c>
      <c r="AX1848" s="14" t="s">
        <v>72</v>
      </c>
      <c r="AY1848" s="172" t="s">
        <v>154</v>
      </c>
    </row>
    <row r="1849" spans="2:51" s="14" customFormat="1" ht="10.2">
      <c r="B1849" s="171"/>
      <c r="D1849" s="164" t="s">
        <v>170</v>
      </c>
      <c r="E1849" s="172" t="s">
        <v>3</v>
      </c>
      <c r="F1849" s="173" t="s">
        <v>2755</v>
      </c>
      <c r="H1849" s="174">
        <v>1.2</v>
      </c>
      <c r="I1849" s="175"/>
      <c r="L1849" s="171"/>
      <c r="M1849" s="176"/>
      <c r="N1849" s="177"/>
      <c r="O1849" s="177"/>
      <c r="P1849" s="177"/>
      <c r="Q1849" s="177"/>
      <c r="R1849" s="177"/>
      <c r="S1849" s="177"/>
      <c r="T1849" s="178"/>
      <c r="AT1849" s="172" t="s">
        <v>170</v>
      </c>
      <c r="AU1849" s="172" t="s">
        <v>80</v>
      </c>
      <c r="AV1849" s="14" t="s">
        <v>80</v>
      </c>
      <c r="AW1849" s="14" t="s">
        <v>33</v>
      </c>
      <c r="AX1849" s="14" t="s">
        <v>72</v>
      </c>
      <c r="AY1849" s="172" t="s">
        <v>154</v>
      </c>
    </row>
    <row r="1850" spans="2:51" s="14" customFormat="1" ht="10.2">
      <c r="B1850" s="171"/>
      <c r="D1850" s="164" t="s">
        <v>170</v>
      </c>
      <c r="E1850" s="172" t="s">
        <v>3</v>
      </c>
      <c r="F1850" s="173" t="s">
        <v>2756</v>
      </c>
      <c r="H1850" s="174">
        <v>2.8</v>
      </c>
      <c r="I1850" s="175"/>
      <c r="L1850" s="171"/>
      <c r="M1850" s="176"/>
      <c r="N1850" s="177"/>
      <c r="O1850" s="177"/>
      <c r="P1850" s="177"/>
      <c r="Q1850" s="177"/>
      <c r="R1850" s="177"/>
      <c r="S1850" s="177"/>
      <c r="T1850" s="178"/>
      <c r="AT1850" s="172" t="s">
        <v>170</v>
      </c>
      <c r="AU1850" s="172" t="s">
        <v>80</v>
      </c>
      <c r="AV1850" s="14" t="s">
        <v>80</v>
      </c>
      <c r="AW1850" s="14" t="s">
        <v>33</v>
      </c>
      <c r="AX1850" s="14" t="s">
        <v>72</v>
      </c>
      <c r="AY1850" s="172" t="s">
        <v>154</v>
      </c>
    </row>
    <row r="1851" spans="2:51" s="14" customFormat="1" ht="10.2">
      <c r="B1851" s="171"/>
      <c r="D1851" s="164" t="s">
        <v>170</v>
      </c>
      <c r="E1851" s="172" t="s">
        <v>3</v>
      </c>
      <c r="F1851" s="173" t="s">
        <v>2757</v>
      </c>
      <c r="H1851" s="174">
        <v>3.2</v>
      </c>
      <c r="I1851" s="175"/>
      <c r="L1851" s="171"/>
      <c r="M1851" s="176"/>
      <c r="N1851" s="177"/>
      <c r="O1851" s="177"/>
      <c r="P1851" s="177"/>
      <c r="Q1851" s="177"/>
      <c r="R1851" s="177"/>
      <c r="S1851" s="177"/>
      <c r="T1851" s="178"/>
      <c r="AT1851" s="172" t="s">
        <v>170</v>
      </c>
      <c r="AU1851" s="172" t="s">
        <v>80</v>
      </c>
      <c r="AV1851" s="14" t="s">
        <v>80</v>
      </c>
      <c r="AW1851" s="14" t="s">
        <v>33</v>
      </c>
      <c r="AX1851" s="14" t="s">
        <v>72</v>
      </c>
      <c r="AY1851" s="172" t="s">
        <v>154</v>
      </c>
    </row>
    <row r="1852" spans="2:51" s="14" customFormat="1" ht="10.2">
      <c r="B1852" s="171"/>
      <c r="D1852" s="164" t="s">
        <v>170</v>
      </c>
      <c r="E1852" s="172" t="s">
        <v>3</v>
      </c>
      <c r="F1852" s="173" t="s">
        <v>2758</v>
      </c>
      <c r="H1852" s="174">
        <v>4</v>
      </c>
      <c r="I1852" s="175"/>
      <c r="L1852" s="171"/>
      <c r="M1852" s="176"/>
      <c r="N1852" s="177"/>
      <c r="O1852" s="177"/>
      <c r="P1852" s="177"/>
      <c r="Q1852" s="177"/>
      <c r="R1852" s="177"/>
      <c r="S1852" s="177"/>
      <c r="T1852" s="178"/>
      <c r="AT1852" s="172" t="s">
        <v>170</v>
      </c>
      <c r="AU1852" s="172" t="s">
        <v>80</v>
      </c>
      <c r="AV1852" s="14" t="s">
        <v>80</v>
      </c>
      <c r="AW1852" s="14" t="s">
        <v>33</v>
      </c>
      <c r="AX1852" s="14" t="s">
        <v>72</v>
      </c>
      <c r="AY1852" s="172" t="s">
        <v>154</v>
      </c>
    </row>
    <row r="1853" spans="2:51" s="14" customFormat="1" ht="10.2">
      <c r="B1853" s="171"/>
      <c r="D1853" s="164" t="s">
        <v>170</v>
      </c>
      <c r="E1853" s="172" t="s">
        <v>3</v>
      </c>
      <c r="F1853" s="173" t="s">
        <v>2759</v>
      </c>
      <c r="H1853" s="174">
        <v>5.6</v>
      </c>
      <c r="I1853" s="175"/>
      <c r="L1853" s="171"/>
      <c r="M1853" s="176"/>
      <c r="N1853" s="177"/>
      <c r="O1853" s="177"/>
      <c r="P1853" s="177"/>
      <c r="Q1853" s="177"/>
      <c r="R1853" s="177"/>
      <c r="S1853" s="177"/>
      <c r="T1853" s="178"/>
      <c r="AT1853" s="172" t="s">
        <v>170</v>
      </c>
      <c r="AU1853" s="172" t="s">
        <v>80</v>
      </c>
      <c r="AV1853" s="14" t="s">
        <v>80</v>
      </c>
      <c r="AW1853" s="14" t="s">
        <v>33</v>
      </c>
      <c r="AX1853" s="14" t="s">
        <v>72</v>
      </c>
      <c r="AY1853" s="172" t="s">
        <v>154</v>
      </c>
    </row>
    <row r="1854" spans="2:51" s="15" customFormat="1" ht="10.2">
      <c r="B1854" s="179"/>
      <c r="D1854" s="164" t="s">
        <v>170</v>
      </c>
      <c r="E1854" s="180" t="s">
        <v>3</v>
      </c>
      <c r="F1854" s="181" t="s">
        <v>175</v>
      </c>
      <c r="H1854" s="182">
        <v>49.4</v>
      </c>
      <c r="I1854" s="183"/>
      <c r="L1854" s="179"/>
      <c r="M1854" s="184"/>
      <c r="N1854" s="185"/>
      <c r="O1854" s="185"/>
      <c r="P1854" s="185"/>
      <c r="Q1854" s="185"/>
      <c r="R1854" s="185"/>
      <c r="S1854" s="185"/>
      <c r="T1854" s="186"/>
      <c r="AT1854" s="180" t="s">
        <v>170</v>
      </c>
      <c r="AU1854" s="180" t="s">
        <v>80</v>
      </c>
      <c r="AV1854" s="15" t="s">
        <v>93</v>
      </c>
      <c r="AW1854" s="15" t="s">
        <v>33</v>
      </c>
      <c r="AX1854" s="15" t="s">
        <v>15</v>
      </c>
      <c r="AY1854" s="180" t="s">
        <v>154</v>
      </c>
    </row>
    <row r="1855" spans="1:65" s="2" customFormat="1" ht="16.5" customHeight="1">
      <c r="A1855" s="34"/>
      <c r="B1855" s="144"/>
      <c r="C1855" s="192" t="s">
        <v>2760</v>
      </c>
      <c r="D1855" s="192" t="s">
        <v>402</v>
      </c>
      <c r="E1855" s="193" t="s">
        <v>2761</v>
      </c>
      <c r="F1855" s="194" t="s">
        <v>2762</v>
      </c>
      <c r="G1855" s="195" t="s">
        <v>183</v>
      </c>
      <c r="H1855" s="196">
        <v>50.388</v>
      </c>
      <c r="I1855" s="197"/>
      <c r="J1855" s="198">
        <f>ROUND(I1855*H1855,2)</f>
        <v>0</v>
      </c>
      <c r="K1855" s="194" t="s">
        <v>3</v>
      </c>
      <c r="L1855" s="199"/>
      <c r="M1855" s="200" t="s">
        <v>3</v>
      </c>
      <c r="N1855" s="201" t="s">
        <v>43</v>
      </c>
      <c r="O1855" s="55"/>
      <c r="P1855" s="154">
        <f>O1855*H1855</f>
        <v>0</v>
      </c>
      <c r="Q1855" s="154">
        <v>0.00021</v>
      </c>
      <c r="R1855" s="154">
        <f>Q1855*H1855</f>
        <v>0.01058148</v>
      </c>
      <c r="S1855" s="154">
        <v>0</v>
      </c>
      <c r="T1855" s="155">
        <f>S1855*H1855</f>
        <v>0</v>
      </c>
      <c r="U1855" s="34"/>
      <c r="V1855" s="34"/>
      <c r="W1855" s="34"/>
      <c r="X1855" s="34"/>
      <c r="Y1855" s="34"/>
      <c r="Z1855" s="34"/>
      <c r="AA1855" s="34"/>
      <c r="AB1855" s="34"/>
      <c r="AC1855" s="34"/>
      <c r="AD1855" s="34"/>
      <c r="AE1855" s="34"/>
      <c r="AR1855" s="156" t="s">
        <v>521</v>
      </c>
      <c r="AT1855" s="156" t="s">
        <v>402</v>
      </c>
      <c r="AU1855" s="156" t="s">
        <v>80</v>
      </c>
      <c r="AY1855" s="19" t="s">
        <v>154</v>
      </c>
      <c r="BE1855" s="157">
        <f>IF(N1855="základní",J1855,0)</f>
        <v>0</v>
      </c>
      <c r="BF1855" s="157">
        <f>IF(N1855="snížená",J1855,0)</f>
        <v>0</v>
      </c>
      <c r="BG1855" s="157">
        <f>IF(N1855="zákl. přenesená",J1855,0)</f>
        <v>0</v>
      </c>
      <c r="BH1855" s="157">
        <f>IF(N1855="sníž. přenesená",J1855,0)</f>
        <v>0</v>
      </c>
      <c r="BI1855" s="157">
        <f>IF(N1855="nulová",J1855,0)</f>
        <v>0</v>
      </c>
      <c r="BJ1855" s="19" t="s">
        <v>15</v>
      </c>
      <c r="BK1855" s="157">
        <f>ROUND(I1855*H1855,2)</f>
        <v>0</v>
      </c>
      <c r="BL1855" s="19" t="s">
        <v>180</v>
      </c>
      <c r="BM1855" s="156" t="s">
        <v>2763</v>
      </c>
    </row>
    <row r="1856" spans="2:51" s="14" customFormat="1" ht="10.2">
      <c r="B1856" s="171"/>
      <c r="D1856" s="164" t="s">
        <v>170</v>
      </c>
      <c r="F1856" s="173" t="s">
        <v>2764</v>
      </c>
      <c r="H1856" s="174">
        <v>50.388</v>
      </c>
      <c r="I1856" s="175"/>
      <c r="L1856" s="171"/>
      <c r="M1856" s="176"/>
      <c r="N1856" s="177"/>
      <c r="O1856" s="177"/>
      <c r="P1856" s="177"/>
      <c r="Q1856" s="177"/>
      <c r="R1856" s="177"/>
      <c r="S1856" s="177"/>
      <c r="T1856" s="178"/>
      <c r="AT1856" s="172" t="s">
        <v>170</v>
      </c>
      <c r="AU1856" s="172" t="s">
        <v>80</v>
      </c>
      <c r="AV1856" s="14" t="s">
        <v>80</v>
      </c>
      <c r="AW1856" s="14" t="s">
        <v>4</v>
      </c>
      <c r="AX1856" s="14" t="s">
        <v>15</v>
      </c>
      <c r="AY1856" s="172" t="s">
        <v>154</v>
      </c>
    </row>
    <row r="1857" spans="1:65" s="2" customFormat="1" ht="33" customHeight="1">
      <c r="A1857" s="34"/>
      <c r="B1857" s="144"/>
      <c r="C1857" s="145" t="s">
        <v>2765</v>
      </c>
      <c r="D1857" s="145" t="s">
        <v>157</v>
      </c>
      <c r="E1857" s="146" t="s">
        <v>2766</v>
      </c>
      <c r="F1857" s="147" t="s">
        <v>2767</v>
      </c>
      <c r="G1857" s="148" t="s">
        <v>183</v>
      </c>
      <c r="H1857" s="149">
        <v>379.8</v>
      </c>
      <c r="I1857" s="150"/>
      <c r="J1857" s="151">
        <f>ROUND(I1857*H1857,2)</f>
        <v>0</v>
      </c>
      <c r="K1857" s="147" t="s">
        <v>3</v>
      </c>
      <c r="L1857" s="35"/>
      <c r="M1857" s="152" t="s">
        <v>3</v>
      </c>
      <c r="N1857" s="153" t="s">
        <v>43</v>
      </c>
      <c r="O1857" s="55"/>
      <c r="P1857" s="154">
        <f>O1857*H1857</f>
        <v>0</v>
      </c>
      <c r="Q1857" s="154">
        <v>0</v>
      </c>
      <c r="R1857" s="154">
        <f>Q1857*H1857</f>
        <v>0</v>
      </c>
      <c r="S1857" s="154">
        <v>0</v>
      </c>
      <c r="T1857" s="155">
        <f>S1857*H1857</f>
        <v>0</v>
      </c>
      <c r="U1857" s="34"/>
      <c r="V1857" s="34"/>
      <c r="W1857" s="34"/>
      <c r="X1857" s="34"/>
      <c r="Y1857" s="34"/>
      <c r="Z1857" s="34"/>
      <c r="AA1857" s="34"/>
      <c r="AB1857" s="34"/>
      <c r="AC1857" s="34"/>
      <c r="AD1857" s="34"/>
      <c r="AE1857" s="34"/>
      <c r="AR1857" s="156" t="s">
        <v>180</v>
      </c>
      <c r="AT1857" s="156" t="s">
        <v>157</v>
      </c>
      <c r="AU1857" s="156" t="s">
        <v>80</v>
      </c>
      <c r="AY1857" s="19" t="s">
        <v>154</v>
      </c>
      <c r="BE1857" s="157">
        <f>IF(N1857="základní",J1857,0)</f>
        <v>0</v>
      </c>
      <c r="BF1857" s="157">
        <f>IF(N1857="snížená",J1857,0)</f>
        <v>0</v>
      </c>
      <c r="BG1857" s="157">
        <f>IF(N1857="zákl. přenesená",J1857,0)</f>
        <v>0</v>
      </c>
      <c r="BH1857" s="157">
        <f>IF(N1857="sníž. přenesená",J1857,0)</f>
        <v>0</v>
      </c>
      <c r="BI1857" s="157">
        <f>IF(N1857="nulová",J1857,0)</f>
        <v>0</v>
      </c>
      <c r="BJ1857" s="19" t="s">
        <v>15</v>
      </c>
      <c r="BK1857" s="157">
        <f>ROUND(I1857*H1857,2)</f>
        <v>0</v>
      </c>
      <c r="BL1857" s="19" t="s">
        <v>180</v>
      </c>
      <c r="BM1857" s="156" t="s">
        <v>2768</v>
      </c>
    </row>
    <row r="1858" spans="2:51" s="13" customFormat="1" ht="10.2">
      <c r="B1858" s="163"/>
      <c r="D1858" s="164" t="s">
        <v>170</v>
      </c>
      <c r="E1858" s="165" t="s">
        <v>3</v>
      </c>
      <c r="F1858" s="166" t="s">
        <v>209</v>
      </c>
      <c r="H1858" s="165" t="s">
        <v>3</v>
      </c>
      <c r="I1858" s="167"/>
      <c r="L1858" s="163"/>
      <c r="M1858" s="168"/>
      <c r="N1858" s="169"/>
      <c r="O1858" s="169"/>
      <c r="P1858" s="169"/>
      <c r="Q1858" s="169"/>
      <c r="R1858" s="169"/>
      <c r="S1858" s="169"/>
      <c r="T1858" s="170"/>
      <c r="AT1858" s="165" t="s">
        <v>170</v>
      </c>
      <c r="AU1858" s="165" t="s">
        <v>80</v>
      </c>
      <c r="AV1858" s="13" t="s">
        <v>15</v>
      </c>
      <c r="AW1858" s="13" t="s">
        <v>33</v>
      </c>
      <c r="AX1858" s="13" t="s">
        <v>72</v>
      </c>
      <c r="AY1858" s="165" t="s">
        <v>154</v>
      </c>
    </row>
    <row r="1859" spans="2:51" s="13" customFormat="1" ht="10.2">
      <c r="B1859" s="163"/>
      <c r="D1859" s="164" t="s">
        <v>170</v>
      </c>
      <c r="E1859" s="165" t="s">
        <v>3</v>
      </c>
      <c r="F1859" s="166" t="s">
        <v>1150</v>
      </c>
      <c r="H1859" s="165" t="s">
        <v>3</v>
      </c>
      <c r="I1859" s="167"/>
      <c r="L1859" s="163"/>
      <c r="M1859" s="168"/>
      <c r="N1859" s="169"/>
      <c r="O1859" s="169"/>
      <c r="P1859" s="169"/>
      <c r="Q1859" s="169"/>
      <c r="R1859" s="169"/>
      <c r="S1859" s="169"/>
      <c r="T1859" s="170"/>
      <c r="AT1859" s="165" t="s">
        <v>170</v>
      </c>
      <c r="AU1859" s="165" t="s">
        <v>80</v>
      </c>
      <c r="AV1859" s="13" t="s">
        <v>15</v>
      </c>
      <c r="AW1859" s="13" t="s">
        <v>33</v>
      </c>
      <c r="AX1859" s="13" t="s">
        <v>72</v>
      </c>
      <c r="AY1859" s="165" t="s">
        <v>154</v>
      </c>
    </row>
    <row r="1860" spans="2:51" s="14" customFormat="1" ht="10.2">
      <c r="B1860" s="171"/>
      <c r="D1860" s="164" t="s">
        <v>170</v>
      </c>
      <c r="E1860" s="172" t="s">
        <v>3</v>
      </c>
      <c r="F1860" s="173" t="s">
        <v>2769</v>
      </c>
      <c r="H1860" s="174">
        <v>24</v>
      </c>
      <c r="I1860" s="175"/>
      <c r="L1860" s="171"/>
      <c r="M1860" s="176"/>
      <c r="N1860" s="177"/>
      <c r="O1860" s="177"/>
      <c r="P1860" s="177"/>
      <c r="Q1860" s="177"/>
      <c r="R1860" s="177"/>
      <c r="S1860" s="177"/>
      <c r="T1860" s="178"/>
      <c r="AT1860" s="172" t="s">
        <v>170</v>
      </c>
      <c r="AU1860" s="172" t="s">
        <v>80</v>
      </c>
      <c r="AV1860" s="14" t="s">
        <v>80</v>
      </c>
      <c r="AW1860" s="14" t="s">
        <v>33</v>
      </c>
      <c r="AX1860" s="14" t="s">
        <v>72</v>
      </c>
      <c r="AY1860" s="172" t="s">
        <v>154</v>
      </c>
    </row>
    <row r="1861" spans="2:51" s="13" customFormat="1" ht="10.2">
      <c r="B1861" s="163"/>
      <c r="D1861" s="164" t="s">
        <v>170</v>
      </c>
      <c r="E1861" s="165" t="s">
        <v>3</v>
      </c>
      <c r="F1861" s="166" t="s">
        <v>1153</v>
      </c>
      <c r="H1861" s="165" t="s">
        <v>3</v>
      </c>
      <c r="I1861" s="167"/>
      <c r="L1861" s="163"/>
      <c r="M1861" s="168"/>
      <c r="N1861" s="169"/>
      <c r="O1861" s="169"/>
      <c r="P1861" s="169"/>
      <c r="Q1861" s="169"/>
      <c r="R1861" s="169"/>
      <c r="S1861" s="169"/>
      <c r="T1861" s="170"/>
      <c r="AT1861" s="165" t="s">
        <v>170</v>
      </c>
      <c r="AU1861" s="165" t="s">
        <v>80</v>
      </c>
      <c r="AV1861" s="13" t="s">
        <v>15</v>
      </c>
      <c r="AW1861" s="13" t="s">
        <v>33</v>
      </c>
      <c r="AX1861" s="13" t="s">
        <v>72</v>
      </c>
      <c r="AY1861" s="165" t="s">
        <v>154</v>
      </c>
    </row>
    <row r="1862" spans="2:51" s="14" customFormat="1" ht="10.2">
      <c r="B1862" s="171"/>
      <c r="D1862" s="164" t="s">
        <v>170</v>
      </c>
      <c r="E1862" s="172" t="s">
        <v>3</v>
      </c>
      <c r="F1862" s="173" t="s">
        <v>2770</v>
      </c>
      <c r="H1862" s="174">
        <v>14.5</v>
      </c>
      <c r="I1862" s="175"/>
      <c r="L1862" s="171"/>
      <c r="M1862" s="176"/>
      <c r="N1862" s="177"/>
      <c r="O1862" s="177"/>
      <c r="P1862" s="177"/>
      <c r="Q1862" s="177"/>
      <c r="R1862" s="177"/>
      <c r="S1862" s="177"/>
      <c r="T1862" s="178"/>
      <c r="AT1862" s="172" t="s">
        <v>170</v>
      </c>
      <c r="AU1862" s="172" t="s">
        <v>80</v>
      </c>
      <c r="AV1862" s="14" t="s">
        <v>80</v>
      </c>
      <c r="AW1862" s="14" t="s">
        <v>33</v>
      </c>
      <c r="AX1862" s="14" t="s">
        <v>72</v>
      </c>
      <c r="AY1862" s="172" t="s">
        <v>154</v>
      </c>
    </row>
    <row r="1863" spans="2:51" s="13" customFormat="1" ht="10.2">
      <c r="B1863" s="163"/>
      <c r="D1863" s="164" t="s">
        <v>170</v>
      </c>
      <c r="E1863" s="165" t="s">
        <v>3</v>
      </c>
      <c r="F1863" s="166" t="s">
        <v>1157</v>
      </c>
      <c r="H1863" s="165" t="s">
        <v>3</v>
      </c>
      <c r="I1863" s="167"/>
      <c r="L1863" s="163"/>
      <c r="M1863" s="168"/>
      <c r="N1863" s="169"/>
      <c r="O1863" s="169"/>
      <c r="P1863" s="169"/>
      <c r="Q1863" s="169"/>
      <c r="R1863" s="169"/>
      <c r="S1863" s="169"/>
      <c r="T1863" s="170"/>
      <c r="AT1863" s="165" t="s">
        <v>170</v>
      </c>
      <c r="AU1863" s="165" t="s">
        <v>80</v>
      </c>
      <c r="AV1863" s="13" t="s">
        <v>15</v>
      </c>
      <c r="AW1863" s="13" t="s">
        <v>33</v>
      </c>
      <c r="AX1863" s="13" t="s">
        <v>72</v>
      </c>
      <c r="AY1863" s="165" t="s">
        <v>154</v>
      </c>
    </row>
    <row r="1864" spans="2:51" s="14" customFormat="1" ht="10.2">
      <c r="B1864" s="171"/>
      <c r="D1864" s="164" t="s">
        <v>170</v>
      </c>
      <c r="E1864" s="172" t="s">
        <v>3</v>
      </c>
      <c r="F1864" s="173" t="s">
        <v>2771</v>
      </c>
      <c r="H1864" s="174">
        <v>6.1</v>
      </c>
      <c r="I1864" s="175"/>
      <c r="L1864" s="171"/>
      <c r="M1864" s="176"/>
      <c r="N1864" s="177"/>
      <c r="O1864" s="177"/>
      <c r="P1864" s="177"/>
      <c r="Q1864" s="177"/>
      <c r="R1864" s="177"/>
      <c r="S1864" s="177"/>
      <c r="T1864" s="178"/>
      <c r="AT1864" s="172" t="s">
        <v>170</v>
      </c>
      <c r="AU1864" s="172" t="s">
        <v>80</v>
      </c>
      <c r="AV1864" s="14" t="s">
        <v>80</v>
      </c>
      <c r="AW1864" s="14" t="s">
        <v>33</v>
      </c>
      <c r="AX1864" s="14" t="s">
        <v>72</v>
      </c>
      <c r="AY1864" s="172" t="s">
        <v>154</v>
      </c>
    </row>
    <row r="1865" spans="2:51" s="13" customFormat="1" ht="10.2">
      <c r="B1865" s="163"/>
      <c r="D1865" s="164" t="s">
        <v>170</v>
      </c>
      <c r="E1865" s="165" t="s">
        <v>3</v>
      </c>
      <c r="F1865" s="166" t="s">
        <v>1160</v>
      </c>
      <c r="H1865" s="165" t="s">
        <v>3</v>
      </c>
      <c r="I1865" s="167"/>
      <c r="L1865" s="163"/>
      <c r="M1865" s="168"/>
      <c r="N1865" s="169"/>
      <c r="O1865" s="169"/>
      <c r="P1865" s="169"/>
      <c r="Q1865" s="169"/>
      <c r="R1865" s="169"/>
      <c r="S1865" s="169"/>
      <c r="T1865" s="170"/>
      <c r="AT1865" s="165" t="s">
        <v>170</v>
      </c>
      <c r="AU1865" s="165" t="s">
        <v>80</v>
      </c>
      <c r="AV1865" s="13" t="s">
        <v>15</v>
      </c>
      <c r="AW1865" s="13" t="s">
        <v>33</v>
      </c>
      <c r="AX1865" s="13" t="s">
        <v>72</v>
      </c>
      <c r="AY1865" s="165" t="s">
        <v>154</v>
      </c>
    </row>
    <row r="1866" spans="2:51" s="14" customFormat="1" ht="10.2">
      <c r="B1866" s="171"/>
      <c r="D1866" s="164" t="s">
        <v>170</v>
      </c>
      <c r="E1866" s="172" t="s">
        <v>3</v>
      </c>
      <c r="F1866" s="173" t="s">
        <v>2772</v>
      </c>
      <c r="H1866" s="174">
        <v>19.5</v>
      </c>
      <c r="I1866" s="175"/>
      <c r="L1866" s="171"/>
      <c r="M1866" s="176"/>
      <c r="N1866" s="177"/>
      <c r="O1866" s="177"/>
      <c r="P1866" s="177"/>
      <c r="Q1866" s="177"/>
      <c r="R1866" s="177"/>
      <c r="S1866" s="177"/>
      <c r="T1866" s="178"/>
      <c r="AT1866" s="172" t="s">
        <v>170</v>
      </c>
      <c r="AU1866" s="172" t="s">
        <v>80</v>
      </c>
      <c r="AV1866" s="14" t="s">
        <v>80</v>
      </c>
      <c r="AW1866" s="14" t="s">
        <v>33</v>
      </c>
      <c r="AX1866" s="14" t="s">
        <v>72</v>
      </c>
      <c r="AY1866" s="172" t="s">
        <v>154</v>
      </c>
    </row>
    <row r="1867" spans="2:51" s="13" customFormat="1" ht="10.2">
      <c r="B1867" s="163"/>
      <c r="D1867" s="164" t="s">
        <v>170</v>
      </c>
      <c r="E1867" s="165" t="s">
        <v>3</v>
      </c>
      <c r="F1867" s="166" t="s">
        <v>1164</v>
      </c>
      <c r="H1867" s="165" t="s">
        <v>3</v>
      </c>
      <c r="I1867" s="167"/>
      <c r="L1867" s="163"/>
      <c r="M1867" s="168"/>
      <c r="N1867" s="169"/>
      <c r="O1867" s="169"/>
      <c r="P1867" s="169"/>
      <c r="Q1867" s="169"/>
      <c r="R1867" s="169"/>
      <c r="S1867" s="169"/>
      <c r="T1867" s="170"/>
      <c r="AT1867" s="165" t="s">
        <v>170</v>
      </c>
      <c r="AU1867" s="165" t="s">
        <v>80</v>
      </c>
      <c r="AV1867" s="13" t="s">
        <v>15</v>
      </c>
      <c r="AW1867" s="13" t="s">
        <v>33</v>
      </c>
      <c r="AX1867" s="13" t="s">
        <v>72</v>
      </c>
      <c r="AY1867" s="165" t="s">
        <v>154</v>
      </c>
    </row>
    <row r="1868" spans="2:51" s="14" customFormat="1" ht="10.2">
      <c r="B1868" s="171"/>
      <c r="D1868" s="164" t="s">
        <v>170</v>
      </c>
      <c r="E1868" s="172" t="s">
        <v>3</v>
      </c>
      <c r="F1868" s="173" t="s">
        <v>2773</v>
      </c>
      <c r="H1868" s="174">
        <v>21.2</v>
      </c>
      <c r="I1868" s="175"/>
      <c r="L1868" s="171"/>
      <c r="M1868" s="176"/>
      <c r="N1868" s="177"/>
      <c r="O1868" s="177"/>
      <c r="P1868" s="177"/>
      <c r="Q1868" s="177"/>
      <c r="R1868" s="177"/>
      <c r="S1868" s="177"/>
      <c r="T1868" s="178"/>
      <c r="AT1868" s="172" t="s">
        <v>170</v>
      </c>
      <c r="AU1868" s="172" t="s">
        <v>80</v>
      </c>
      <c r="AV1868" s="14" t="s">
        <v>80</v>
      </c>
      <c r="AW1868" s="14" t="s">
        <v>33</v>
      </c>
      <c r="AX1868" s="14" t="s">
        <v>72</v>
      </c>
      <c r="AY1868" s="172" t="s">
        <v>154</v>
      </c>
    </row>
    <row r="1869" spans="2:51" s="13" customFormat="1" ht="10.2">
      <c r="B1869" s="163"/>
      <c r="D1869" s="164" t="s">
        <v>170</v>
      </c>
      <c r="E1869" s="165" t="s">
        <v>3</v>
      </c>
      <c r="F1869" s="166" t="s">
        <v>1171</v>
      </c>
      <c r="H1869" s="165" t="s">
        <v>3</v>
      </c>
      <c r="I1869" s="167"/>
      <c r="L1869" s="163"/>
      <c r="M1869" s="168"/>
      <c r="N1869" s="169"/>
      <c r="O1869" s="169"/>
      <c r="P1869" s="169"/>
      <c r="Q1869" s="169"/>
      <c r="R1869" s="169"/>
      <c r="S1869" s="169"/>
      <c r="T1869" s="170"/>
      <c r="AT1869" s="165" t="s">
        <v>170</v>
      </c>
      <c r="AU1869" s="165" t="s">
        <v>80</v>
      </c>
      <c r="AV1869" s="13" t="s">
        <v>15</v>
      </c>
      <c r="AW1869" s="13" t="s">
        <v>33</v>
      </c>
      <c r="AX1869" s="13" t="s">
        <v>72</v>
      </c>
      <c r="AY1869" s="165" t="s">
        <v>154</v>
      </c>
    </row>
    <row r="1870" spans="2:51" s="14" customFormat="1" ht="10.2">
      <c r="B1870" s="171"/>
      <c r="D1870" s="164" t="s">
        <v>170</v>
      </c>
      <c r="E1870" s="172" t="s">
        <v>3</v>
      </c>
      <c r="F1870" s="173" t="s">
        <v>2774</v>
      </c>
      <c r="H1870" s="174">
        <v>9</v>
      </c>
      <c r="I1870" s="175"/>
      <c r="L1870" s="171"/>
      <c r="M1870" s="176"/>
      <c r="N1870" s="177"/>
      <c r="O1870" s="177"/>
      <c r="P1870" s="177"/>
      <c r="Q1870" s="177"/>
      <c r="R1870" s="177"/>
      <c r="S1870" s="177"/>
      <c r="T1870" s="178"/>
      <c r="AT1870" s="172" t="s">
        <v>170</v>
      </c>
      <c r="AU1870" s="172" t="s">
        <v>80</v>
      </c>
      <c r="AV1870" s="14" t="s">
        <v>80</v>
      </c>
      <c r="AW1870" s="14" t="s">
        <v>33</v>
      </c>
      <c r="AX1870" s="14" t="s">
        <v>72</v>
      </c>
      <c r="AY1870" s="172" t="s">
        <v>154</v>
      </c>
    </row>
    <row r="1871" spans="2:51" s="13" customFormat="1" ht="10.2">
      <c r="B1871" s="163"/>
      <c r="D1871" s="164" t="s">
        <v>170</v>
      </c>
      <c r="E1871" s="165" t="s">
        <v>3</v>
      </c>
      <c r="F1871" s="166" t="s">
        <v>1174</v>
      </c>
      <c r="H1871" s="165" t="s">
        <v>3</v>
      </c>
      <c r="I1871" s="167"/>
      <c r="L1871" s="163"/>
      <c r="M1871" s="168"/>
      <c r="N1871" s="169"/>
      <c r="O1871" s="169"/>
      <c r="P1871" s="169"/>
      <c r="Q1871" s="169"/>
      <c r="R1871" s="169"/>
      <c r="S1871" s="169"/>
      <c r="T1871" s="170"/>
      <c r="AT1871" s="165" t="s">
        <v>170</v>
      </c>
      <c r="AU1871" s="165" t="s">
        <v>80</v>
      </c>
      <c r="AV1871" s="13" t="s">
        <v>15</v>
      </c>
      <c r="AW1871" s="13" t="s">
        <v>33</v>
      </c>
      <c r="AX1871" s="13" t="s">
        <v>72</v>
      </c>
      <c r="AY1871" s="165" t="s">
        <v>154</v>
      </c>
    </row>
    <row r="1872" spans="2:51" s="14" customFormat="1" ht="10.2">
      <c r="B1872" s="171"/>
      <c r="D1872" s="164" t="s">
        <v>170</v>
      </c>
      <c r="E1872" s="172" t="s">
        <v>3</v>
      </c>
      <c r="F1872" s="173" t="s">
        <v>2775</v>
      </c>
      <c r="H1872" s="174">
        <v>9.3</v>
      </c>
      <c r="I1872" s="175"/>
      <c r="L1872" s="171"/>
      <c r="M1872" s="176"/>
      <c r="N1872" s="177"/>
      <c r="O1872" s="177"/>
      <c r="P1872" s="177"/>
      <c r="Q1872" s="177"/>
      <c r="R1872" s="177"/>
      <c r="S1872" s="177"/>
      <c r="T1872" s="178"/>
      <c r="AT1872" s="172" t="s">
        <v>170</v>
      </c>
      <c r="AU1872" s="172" t="s">
        <v>80</v>
      </c>
      <c r="AV1872" s="14" t="s">
        <v>80</v>
      </c>
      <c r="AW1872" s="14" t="s">
        <v>33</v>
      </c>
      <c r="AX1872" s="14" t="s">
        <v>72</v>
      </c>
      <c r="AY1872" s="172" t="s">
        <v>154</v>
      </c>
    </row>
    <row r="1873" spans="2:51" s="13" customFormat="1" ht="10.2">
      <c r="B1873" s="163"/>
      <c r="D1873" s="164" t="s">
        <v>170</v>
      </c>
      <c r="E1873" s="165" t="s">
        <v>3</v>
      </c>
      <c r="F1873" s="166" t="s">
        <v>1176</v>
      </c>
      <c r="H1873" s="165" t="s">
        <v>3</v>
      </c>
      <c r="I1873" s="167"/>
      <c r="L1873" s="163"/>
      <c r="M1873" s="168"/>
      <c r="N1873" s="169"/>
      <c r="O1873" s="169"/>
      <c r="P1873" s="169"/>
      <c r="Q1873" s="169"/>
      <c r="R1873" s="169"/>
      <c r="S1873" s="169"/>
      <c r="T1873" s="170"/>
      <c r="AT1873" s="165" t="s">
        <v>170</v>
      </c>
      <c r="AU1873" s="165" t="s">
        <v>80</v>
      </c>
      <c r="AV1873" s="13" t="s">
        <v>15</v>
      </c>
      <c r="AW1873" s="13" t="s">
        <v>33</v>
      </c>
      <c r="AX1873" s="13" t="s">
        <v>72</v>
      </c>
      <c r="AY1873" s="165" t="s">
        <v>154</v>
      </c>
    </row>
    <row r="1874" spans="2:51" s="14" customFormat="1" ht="10.2">
      <c r="B1874" s="171"/>
      <c r="D1874" s="164" t="s">
        <v>170</v>
      </c>
      <c r="E1874" s="172" t="s">
        <v>3</v>
      </c>
      <c r="F1874" s="173" t="s">
        <v>2776</v>
      </c>
      <c r="H1874" s="174">
        <v>9.2</v>
      </c>
      <c r="I1874" s="175"/>
      <c r="L1874" s="171"/>
      <c r="M1874" s="176"/>
      <c r="N1874" s="177"/>
      <c r="O1874" s="177"/>
      <c r="P1874" s="177"/>
      <c r="Q1874" s="177"/>
      <c r="R1874" s="177"/>
      <c r="S1874" s="177"/>
      <c r="T1874" s="178"/>
      <c r="AT1874" s="172" t="s">
        <v>170</v>
      </c>
      <c r="AU1874" s="172" t="s">
        <v>80</v>
      </c>
      <c r="AV1874" s="14" t="s">
        <v>80</v>
      </c>
      <c r="AW1874" s="14" t="s">
        <v>33</v>
      </c>
      <c r="AX1874" s="14" t="s">
        <v>72</v>
      </c>
      <c r="AY1874" s="172" t="s">
        <v>154</v>
      </c>
    </row>
    <row r="1875" spans="2:51" s="13" customFormat="1" ht="10.2">
      <c r="B1875" s="163"/>
      <c r="D1875" s="164" t="s">
        <v>170</v>
      </c>
      <c r="E1875" s="165" t="s">
        <v>3</v>
      </c>
      <c r="F1875" s="166" t="s">
        <v>1178</v>
      </c>
      <c r="H1875" s="165" t="s">
        <v>3</v>
      </c>
      <c r="I1875" s="167"/>
      <c r="L1875" s="163"/>
      <c r="M1875" s="168"/>
      <c r="N1875" s="169"/>
      <c r="O1875" s="169"/>
      <c r="P1875" s="169"/>
      <c r="Q1875" s="169"/>
      <c r="R1875" s="169"/>
      <c r="S1875" s="169"/>
      <c r="T1875" s="170"/>
      <c r="AT1875" s="165" t="s">
        <v>170</v>
      </c>
      <c r="AU1875" s="165" t="s">
        <v>80</v>
      </c>
      <c r="AV1875" s="13" t="s">
        <v>15</v>
      </c>
      <c r="AW1875" s="13" t="s">
        <v>33</v>
      </c>
      <c r="AX1875" s="13" t="s">
        <v>72</v>
      </c>
      <c r="AY1875" s="165" t="s">
        <v>154</v>
      </c>
    </row>
    <row r="1876" spans="2:51" s="14" customFormat="1" ht="10.2">
      <c r="B1876" s="171"/>
      <c r="D1876" s="164" t="s">
        <v>170</v>
      </c>
      <c r="E1876" s="172" t="s">
        <v>3</v>
      </c>
      <c r="F1876" s="173" t="s">
        <v>2777</v>
      </c>
      <c r="H1876" s="174">
        <v>7</v>
      </c>
      <c r="I1876" s="175"/>
      <c r="L1876" s="171"/>
      <c r="M1876" s="176"/>
      <c r="N1876" s="177"/>
      <c r="O1876" s="177"/>
      <c r="P1876" s="177"/>
      <c r="Q1876" s="177"/>
      <c r="R1876" s="177"/>
      <c r="S1876" s="177"/>
      <c r="T1876" s="178"/>
      <c r="AT1876" s="172" t="s">
        <v>170</v>
      </c>
      <c r="AU1876" s="172" t="s">
        <v>80</v>
      </c>
      <c r="AV1876" s="14" t="s">
        <v>80</v>
      </c>
      <c r="AW1876" s="14" t="s">
        <v>33</v>
      </c>
      <c r="AX1876" s="14" t="s">
        <v>72</v>
      </c>
      <c r="AY1876" s="172" t="s">
        <v>154</v>
      </c>
    </row>
    <row r="1877" spans="2:51" s="13" customFormat="1" ht="10.2">
      <c r="B1877" s="163"/>
      <c r="D1877" s="164" t="s">
        <v>170</v>
      </c>
      <c r="E1877" s="165" t="s">
        <v>3</v>
      </c>
      <c r="F1877" s="166" t="s">
        <v>1180</v>
      </c>
      <c r="H1877" s="165" t="s">
        <v>3</v>
      </c>
      <c r="I1877" s="167"/>
      <c r="L1877" s="163"/>
      <c r="M1877" s="168"/>
      <c r="N1877" s="169"/>
      <c r="O1877" s="169"/>
      <c r="P1877" s="169"/>
      <c r="Q1877" s="169"/>
      <c r="R1877" s="169"/>
      <c r="S1877" s="169"/>
      <c r="T1877" s="170"/>
      <c r="AT1877" s="165" t="s">
        <v>170</v>
      </c>
      <c r="AU1877" s="165" t="s">
        <v>80</v>
      </c>
      <c r="AV1877" s="13" t="s">
        <v>15</v>
      </c>
      <c r="AW1877" s="13" t="s">
        <v>33</v>
      </c>
      <c r="AX1877" s="13" t="s">
        <v>72</v>
      </c>
      <c r="AY1877" s="165" t="s">
        <v>154</v>
      </c>
    </row>
    <row r="1878" spans="2:51" s="14" customFormat="1" ht="10.2">
      <c r="B1878" s="171"/>
      <c r="D1878" s="164" t="s">
        <v>170</v>
      </c>
      <c r="E1878" s="172" t="s">
        <v>3</v>
      </c>
      <c r="F1878" s="173" t="s">
        <v>2778</v>
      </c>
      <c r="H1878" s="174">
        <v>14.9</v>
      </c>
      <c r="I1878" s="175"/>
      <c r="L1878" s="171"/>
      <c r="M1878" s="176"/>
      <c r="N1878" s="177"/>
      <c r="O1878" s="177"/>
      <c r="P1878" s="177"/>
      <c r="Q1878" s="177"/>
      <c r="R1878" s="177"/>
      <c r="S1878" s="177"/>
      <c r="T1878" s="178"/>
      <c r="AT1878" s="172" t="s">
        <v>170</v>
      </c>
      <c r="AU1878" s="172" t="s">
        <v>80</v>
      </c>
      <c r="AV1878" s="14" t="s">
        <v>80</v>
      </c>
      <c r="AW1878" s="14" t="s">
        <v>33</v>
      </c>
      <c r="AX1878" s="14" t="s">
        <v>72</v>
      </c>
      <c r="AY1878" s="172" t="s">
        <v>154</v>
      </c>
    </row>
    <row r="1879" spans="2:51" s="16" customFormat="1" ht="10.2">
      <c r="B1879" s="202"/>
      <c r="D1879" s="164" t="s">
        <v>170</v>
      </c>
      <c r="E1879" s="203" t="s">
        <v>3</v>
      </c>
      <c r="F1879" s="204" t="s">
        <v>1196</v>
      </c>
      <c r="H1879" s="205">
        <v>134.7</v>
      </c>
      <c r="I1879" s="206"/>
      <c r="L1879" s="202"/>
      <c r="M1879" s="207"/>
      <c r="N1879" s="208"/>
      <c r="O1879" s="208"/>
      <c r="P1879" s="208"/>
      <c r="Q1879" s="208"/>
      <c r="R1879" s="208"/>
      <c r="S1879" s="208"/>
      <c r="T1879" s="209"/>
      <c r="AT1879" s="203" t="s">
        <v>170</v>
      </c>
      <c r="AU1879" s="203" t="s">
        <v>80</v>
      </c>
      <c r="AV1879" s="16" t="s">
        <v>90</v>
      </c>
      <c r="AW1879" s="16" t="s">
        <v>33</v>
      </c>
      <c r="AX1879" s="16" t="s">
        <v>72</v>
      </c>
      <c r="AY1879" s="203" t="s">
        <v>154</v>
      </c>
    </row>
    <row r="1880" spans="2:51" s="13" customFormat="1" ht="10.2">
      <c r="B1880" s="163"/>
      <c r="D1880" s="164" t="s">
        <v>170</v>
      </c>
      <c r="E1880" s="165" t="s">
        <v>3</v>
      </c>
      <c r="F1880" s="166" t="s">
        <v>1197</v>
      </c>
      <c r="H1880" s="165" t="s">
        <v>3</v>
      </c>
      <c r="I1880" s="167"/>
      <c r="L1880" s="163"/>
      <c r="M1880" s="168"/>
      <c r="N1880" s="169"/>
      <c r="O1880" s="169"/>
      <c r="P1880" s="169"/>
      <c r="Q1880" s="169"/>
      <c r="R1880" s="169"/>
      <c r="S1880" s="169"/>
      <c r="T1880" s="170"/>
      <c r="AT1880" s="165" t="s">
        <v>170</v>
      </c>
      <c r="AU1880" s="165" t="s">
        <v>80</v>
      </c>
      <c r="AV1880" s="13" t="s">
        <v>15</v>
      </c>
      <c r="AW1880" s="13" t="s">
        <v>33</v>
      </c>
      <c r="AX1880" s="13" t="s">
        <v>72</v>
      </c>
      <c r="AY1880" s="165" t="s">
        <v>154</v>
      </c>
    </row>
    <row r="1881" spans="2:51" s="14" customFormat="1" ht="10.2">
      <c r="B1881" s="171"/>
      <c r="D1881" s="164" t="s">
        <v>170</v>
      </c>
      <c r="E1881" s="172" t="s">
        <v>3</v>
      </c>
      <c r="F1881" s="173" t="s">
        <v>2779</v>
      </c>
      <c r="H1881" s="174">
        <v>8.7</v>
      </c>
      <c r="I1881" s="175"/>
      <c r="L1881" s="171"/>
      <c r="M1881" s="176"/>
      <c r="N1881" s="177"/>
      <c r="O1881" s="177"/>
      <c r="P1881" s="177"/>
      <c r="Q1881" s="177"/>
      <c r="R1881" s="177"/>
      <c r="S1881" s="177"/>
      <c r="T1881" s="178"/>
      <c r="AT1881" s="172" t="s">
        <v>170</v>
      </c>
      <c r="AU1881" s="172" t="s">
        <v>80</v>
      </c>
      <c r="AV1881" s="14" t="s">
        <v>80</v>
      </c>
      <c r="AW1881" s="14" t="s">
        <v>33</v>
      </c>
      <c r="AX1881" s="14" t="s">
        <v>72</v>
      </c>
      <c r="AY1881" s="172" t="s">
        <v>154</v>
      </c>
    </row>
    <row r="1882" spans="2:51" s="13" customFormat="1" ht="10.2">
      <c r="B1882" s="163"/>
      <c r="D1882" s="164" t="s">
        <v>170</v>
      </c>
      <c r="E1882" s="165" t="s">
        <v>3</v>
      </c>
      <c r="F1882" s="166" t="s">
        <v>1208</v>
      </c>
      <c r="H1882" s="165" t="s">
        <v>3</v>
      </c>
      <c r="I1882" s="167"/>
      <c r="L1882" s="163"/>
      <c r="M1882" s="168"/>
      <c r="N1882" s="169"/>
      <c r="O1882" s="169"/>
      <c r="P1882" s="169"/>
      <c r="Q1882" s="169"/>
      <c r="R1882" s="169"/>
      <c r="S1882" s="169"/>
      <c r="T1882" s="170"/>
      <c r="AT1882" s="165" t="s">
        <v>170</v>
      </c>
      <c r="AU1882" s="165" t="s">
        <v>80</v>
      </c>
      <c r="AV1882" s="13" t="s">
        <v>15</v>
      </c>
      <c r="AW1882" s="13" t="s">
        <v>33</v>
      </c>
      <c r="AX1882" s="13" t="s">
        <v>72</v>
      </c>
      <c r="AY1882" s="165" t="s">
        <v>154</v>
      </c>
    </row>
    <row r="1883" spans="2:51" s="14" customFormat="1" ht="10.2">
      <c r="B1883" s="171"/>
      <c r="D1883" s="164" t="s">
        <v>170</v>
      </c>
      <c r="E1883" s="172" t="s">
        <v>3</v>
      </c>
      <c r="F1883" s="173" t="s">
        <v>2780</v>
      </c>
      <c r="H1883" s="174">
        <v>12.8</v>
      </c>
      <c r="I1883" s="175"/>
      <c r="L1883" s="171"/>
      <c r="M1883" s="176"/>
      <c r="N1883" s="177"/>
      <c r="O1883" s="177"/>
      <c r="P1883" s="177"/>
      <c r="Q1883" s="177"/>
      <c r="R1883" s="177"/>
      <c r="S1883" s="177"/>
      <c r="T1883" s="178"/>
      <c r="AT1883" s="172" t="s">
        <v>170</v>
      </c>
      <c r="AU1883" s="172" t="s">
        <v>80</v>
      </c>
      <c r="AV1883" s="14" t="s">
        <v>80</v>
      </c>
      <c r="AW1883" s="14" t="s">
        <v>33</v>
      </c>
      <c r="AX1883" s="14" t="s">
        <v>72</v>
      </c>
      <c r="AY1883" s="172" t="s">
        <v>154</v>
      </c>
    </row>
    <row r="1884" spans="2:51" s="13" customFormat="1" ht="10.2">
      <c r="B1884" s="163"/>
      <c r="D1884" s="164" t="s">
        <v>170</v>
      </c>
      <c r="E1884" s="165" t="s">
        <v>3</v>
      </c>
      <c r="F1884" s="166" t="s">
        <v>1212</v>
      </c>
      <c r="H1884" s="165" t="s">
        <v>3</v>
      </c>
      <c r="I1884" s="167"/>
      <c r="L1884" s="163"/>
      <c r="M1884" s="168"/>
      <c r="N1884" s="169"/>
      <c r="O1884" s="169"/>
      <c r="P1884" s="169"/>
      <c r="Q1884" s="169"/>
      <c r="R1884" s="169"/>
      <c r="S1884" s="169"/>
      <c r="T1884" s="170"/>
      <c r="AT1884" s="165" t="s">
        <v>170</v>
      </c>
      <c r="AU1884" s="165" t="s">
        <v>80</v>
      </c>
      <c r="AV1884" s="13" t="s">
        <v>15</v>
      </c>
      <c r="AW1884" s="13" t="s">
        <v>33</v>
      </c>
      <c r="AX1884" s="13" t="s">
        <v>72</v>
      </c>
      <c r="AY1884" s="165" t="s">
        <v>154</v>
      </c>
    </row>
    <row r="1885" spans="2:51" s="14" customFormat="1" ht="10.2">
      <c r="B1885" s="171"/>
      <c r="D1885" s="164" t="s">
        <v>170</v>
      </c>
      <c r="E1885" s="172" t="s">
        <v>3</v>
      </c>
      <c r="F1885" s="173" t="s">
        <v>2781</v>
      </c>
      <c r="H1885" s="174">
        <v>7.6</v>
      </c>
      <c r="I1885" s="175"/>
      <c r="L1885" s="171"/>
      <c r="M1885" s="176"/>
      <c r="N1885" s="177"/>
      <c r="O1885" s="177"/>
      <c r="P1885" s="177"/>
      <c r="Q1885" s="177"/>
      <c r="R1885" s="177"/>
      <c r="S1885" s="177"/>
      <c r="T1885" s="178"/>
      <c r="AT1885" s="172" t="s">
        <v>170</v>
      </c>
      <c r="AU1885" s="172" t="s">
        <v>80</v>
      </c>
      <c r="AV1885" s="14" t="s">
        <v>80</v>
      </c>
      <c r="AW1885" s="14" t="s">
        <v>33</v>
      </c>
      <c r="AX1885" s="14" t="s">
        <v>72</v>
      </c>
      <c r="AY1885" s="172" t="s">
        <v>154</v>
      </c>
    </row>
    <row r="1886" spans="2:51" s="13" customFormat="1" ht="10.2">
      <c r="B1886" s="163"/>
      <c r="D1886" s="164" t="s">
        <v>170</v>
      </c>
      <c r="E1886" s="165" t="s">
        <v>3</v>
      </c>
      <c r="F1886" s="166" t="s">
        <v>1214</v>
      </c>
      <c r="H1886" s="165" t="s">
        <v>3</v>
      </c>
      <c r="I1886" s="167"/>
      <c r="L1886" s="163"/>
      <c r="M1886" s="168"/>
      <c r="N1886" s="169"/>
      <c r="O1886" s="169"/>
      <c r="P1886" s="169"/>
      <c r="Q1886" s="169"/>
      <c r="R1886" s="169"/>
      <c r="S1886" s="169"/>
      <c r="T1886" s="170"/>
      <c r="AT1886" s="165" t="s">
        <v>170</v>
      </c>
      <c r="AU1886" s="165" t="s">
        <v>80</v>
      </c>
      <c r="AV1886" s="13" t="s">
        <v>15</v>
      </c>
      <c r="AW1886" s="13" t="s">
        <v>33</v>
      </c>
      <c r="AX1886" s="13" t="s">
        <v>72</v>
      </c>
      <c r="AY1886" s="165" t="s">
        <v>154</v>
      </c>
    </row>
    <row r="1887" spans="2:51" s="14" customFormat="1" ht="10.2">
      <c r="B1887" s="171"/>
      <c r="D1887" s="164" t="s">
        <v>170</v>
      </c>
      <c r="E1887" s="172" t="s">
        <v>3</v>
      </c>
      <c r="F1887" s="173" t="s">
        <v>2782</v>
      </c>
      <c r="H1887" s="174">
        <v>7.1</v>
      </c>
      <c r="I1887" s="175"/>
      <c r="L1887" s="171"/>
      <c r="M1887" s="176"/>
      <c r="N1887" s="177"/>
      <c r="O1887" s="177"/>
      <c r="P1887" s="177"/>
      <c r="Q1887" s="177"/>
      <c r="R1887" s="177"/>
      <c r="S1887" s="177"/>
      <c r="T1887" s="178"/>
      <c r="AT1887" s="172" t="s">
        <v>170</v>
      </c>
      <c r="AU1887" s="172" t="s">
        <v>80</v>
      </c>
      <c r="AV1887" s="14" t="s">
        <v>80</v>
      </c>
      <c r="AW1887" s="14" t="s">
        <v>33</v>
      </c>
      <c r="AX1887" s="14" t="s">
        <v>72</v>
      </c>
      <c r="AY1887" s="172" t="s">
        <v>154</v>
      </c>
    </row>
    <row r="1888" spans="2:51" s="13" customFormat="1" ht="10.2">
      <c r="B1888" s="163"/>
      <c r="D1888" s="164" t="s">
        <v>170</v>
      </c>
      <c r="E1888" s="165" t="s">
        <v>3</v>
      </c>
      <c r="F1888" s="166" t="s">
        <v>1216</v>
      </c>
      <c r="H1888" s="165" t="s">
        <v>3</v>
      </c>
      <c r="I1888" s="167"/>
      <c r="L1888" s="163"/>
      <c r="M1888" s="168"/>
      <c r="N1888" s="169"/>
      <c r="O1888" s="169"/>
      <c r="P1888" s="169"/>
      <c r="Q1888" s="169"/>
      <c r="R1888" s="169"/>
      <c r="S1888" s="169"/>
      <c r="T1888" s="170"/>
      <c r="AT1888" s="165" t="s">
        <v>170</v>
      </c>
      <c r="AU1888" s="165" t="s">
        <v>80</v>
      </c>
      <c r="AV1888" s="13" t="s">
        <v>15</v>
      </c>
      <c r="AW1888" s="13" t="s">
        <v>33</v>
      </c>
      <c r="AX1888" s="13" t="s">
        <v>72</v>
      </c>
      <c r="AY1888" s="165" t="s">
        <v>154</v>
      </c>
    </row>
    <row r="1889" spans="2:51" s="14" customFormat="1" ht="10.2">
      <c r="B1889" s="171"/>
      <c r="D1889" s="164" t="s">
        <v>170</v>
      </c>
      <c r="E1889" s="172" t="s">
        <v>3</v>
      </c>
      <c r="F1889" s="173" t="s">
        <v>2783</v>
      </c>
      <c r="H1889" s="174">
        <v>13.2</v>
      </c>
      <c r="I1889" s="175"/>
      <c r="L1889" s="171"/>
      <c r="M1889" s="176"/>
      <c r="N1889" s="177"/>
      <c r="O1889" s="177"/>
      <c r="P1889" s="177"/>
      <c r="Q1889" s="177"/>
      <c r="R1889" s="177"/>
      <c r="S1889" s="177"/>
      <c r="T1889" s="178"/>
      <c r="AT1889" s="172" t="s">
        <v>170</v>
      </c>
      <c r="AU1889" s="172" t="s">
        <v>80</v>
      </c>
      <c r="AV1889" s="14" t="s">
        <v>80</v>
      </c>
      <c r="AW1889" s="14" t="s">
        <v>33</v>
      </c>
      <c r="AX1889" s="14" t="s">
        <v>72</v>
      </c>
      <c r="AY1889" s="172" t="s">
        <v>154</v>
      </c>
    </row>
    <row r="1890" spans="2:51" s="13" customFormat="1" ht="10.2">
      <c r="B1890" s="163"/>
      <c r="D1890" s="164" t="s">
        <v>170</v>
      </c>
      <c r="E1890" s="165" t="s">
        <v>3</v>
      </c>
      <c r="F1890" s="166" t="s">
        <v>1218</v>
      </c>
      <c r="H1890" s="165" t="s">
        <v>3</v>
      </c>
      <c r="I1890" s="167"/>
      <c r="L1890" s="163"/>
      <c r="M1890" s="168"/>
      <c r="N1890" s="169"/>
      <c r="O1890" s="169"/>
      <c r="P1890" s="169"/>
      <c r="Q1890" s="169"/>
      <c r="R1890" s="169"/>
      <c r="S1890" s="169"/>
      <c r="T1890" s="170"/>
      <c r="AT1890" s="165" t="s">
        <v>170</v>
      </c>
      <c r="AU1890" s="165" t="s">
        <v>80</v>
      </c>
      <c r="AV1890" s="13" t="s">
        <v>15</v>
      </c>
      <c r="AW1890" s="13" t="s">
        <v>33</v>
      </c>
      <c r="AX1890" s="13" t="s">
        <v>72</v>
      </c>
      <c r="AY1890" s="165" t="s">
        <v>154</v>
      </c>
    </row>
    <row r="1891" spans="2:51" s="14" customFormat="1" ht="10.2">
      <c r="B1891" s="171"/>
      <c r="D1891" s="164" t="s">
        <v>170</v>
      </c>
      <c r="E1891" s="172" t="s">
        <v>3</v>
      </c>
      <c r="F1891" s="173" t="s">
        <v>2784</v>
      </c>
      <c r="H1891" s="174">
        <v>9.5</v>
      </c>
      <c r="I1891" s="175"/>
      <c r="L1891" s="171"/>
      <c r="M1891" s="176"/>
      <c r="N1891" s="177"/>
      <c r="O1891" s="177"/>
      <c r="P1891" s="177"/>
      <c r="Q1891" s="177"/>
      <c r="R1891" s="177"/>
      <c r="S1891" s="177"/>
      <c r="T1891" s="178"/>
      <c r="AT1891" s="172" t="s">
        <v>170</v>
      </c>
      <c r="AU1891" s="172" t="s">
        <v>80</v>
      </c>
      <c r="AV1891" s="14" t="s">
        <v>80</v>
      </c>
      <c r="AW1891" s="14" t="s">
        <v>33</v>
      </c>
      <c r="AX1891" s="14" t="s">
        <v>72</v>
      </c>
      <c r="AY1891" s="172" t="s">
        <v>154</v>
      </c>
    </row>
    <row r="1892" spans="2:51" s="13" customFormat="1" ht="10.2">
      <c r="B1892" s="163"/>
      <c r="D1892" s="164" t="s">
        <v>170</v>
      </c>
      <c r="E1892" s="165" t="s">
        <v>3</v>
      </c>
      <c r="F1892" s="166" t="s">
        <v>1219</v>
      </c>
      <c r="H1892" s="165" t="s">
        <v>3</v>
      </c>
      <c r="I1892" s="167"/>
      <c r="L1892" s="163"/>
      <c r="M1892" s="168"/>
      <c r="N1892" s="169"/>
      <c r="O1892" s="169"/>
      <c r="P1892" s="169"/>
      <c r="Q1892" s="169"/>
      <c r="R1892" s="169"/>
      <c r="S1892" s="169"/>
      <c r="T1892" s="170"/>
      <c r="AT1892" s="165" t="s">
        <v>170</v>
      </c>
      <c r="AU1892" s="165" t="s">
        <v>80</v>
      </c>
      <c r="AV1892" s="13" t="s">
        <v>15</v>
      </c>
      <c r="AW1892" s="13" t="s">
        <v>33</v>
      </c>
      <c r="AX1892" s="13" t="s">
        <v>72</v>
      </c>
      <c r="AY1892" s="165" t="s">
        <v>154</v>
      </c>
    </row>
    <row r="1893" spans="2:51" s="14" customFormat="1" ht="10.2">
      <c r="B1893" s="171"/>
      <c r="D1893" s="164" t="s">
        <v>170</v>
      </c>
      <c r="E1893" s="172" t="s">
        <v>3</v>
      </c>
      <c r="F1893" s="173" t="s">
        <v>2785</v>
      </c>
      <c r="H1893" s="174">
        <v>7.4</v>
      </c>
      <c r="I1893" s="175"/>
      <c r="L1893" s="171"/>
      <c r="M1893" s="176"/>
      <c r="N1893" s="177"/>
      <c r="O1893" s="177"/>
      <c r="P1893" s="177"/>
      <c r="Q1893" s="177"/>
      <c r="R1893" s="177"/>
      <c r="S1893" s="177"/>
      <c r="T1893" s="178"/>
      <c r="AT1893" s="172" t="s">
        <v>170</v>
      </c>
      <c r="AU1893" s="172" t="s">
        <v>80</v>
      </c>
      <c r="AV1893" s="14" t="s">
        <v>80</v>
      </c>
      <c r="AW1893" s="14" t="s">
        <v>33</v>
      </c>
      <c r="AX1893" s="14" t="s">
        <v>72</v>
      </c>
      <c r="AY1893" s="172" t="s">
        <v>154</v>
      </c>
    </row>
    <row r="1894" spans="2:51" s="13" customFormat="1" ht="10.2">
      <c r="B1894" s="163"/>
      <c r="D1894" s="164" t="s">
        <v>170</v>
      </c>
      <c r="E1894" s="165" t="s">
        <v>3</v>
      </c>
      <c r="F1894" s="166" t="s">
        <v>1221</v>
      </c>
      <c r="H1894" s="165" t="s">
        <v>3</v>
      </c>
      <c r="I1894" s="167"/>
      <c r="L1894" s="163"/>
      <c r="M1894" s="168"/>
      <c r="N1894" s="169"/>
      <c r="O1894" s="169"/>
      <c r="P1894" s="169"/>
      <c r="Q1894" s="169"/>
      <c r="R1894" s="169"/>
      <c r="S1894" s="169"/>
      <c r="T1894" s="170"/>
      <c r="AT1894" s="165" t="s">
        <v>170</v>
      </c>
      <c r="AU1894" s="165" t="s">
        <v>80</v>
      </c>
      <c r="AV1894" s="13" t="s">
        <v>15</v>
      </c>
      <c r="AW1894" s="13" t="s">
        <v>33</v>
      </c>
      <c r="AX1894" s="13" t="s">
        <v>72</v>
      </c>
      <c r="AY1894" s="165" t="s">
        <v>154</v>
      </c>
    </row>
    <row r="1895" spans="2:51" s="14" customFormat="1" ht="10.2">
      <c r="B1895" s="171"/>
      <c r="D1895" s="164" t="s">
        <v>170</v>
      </c>
      <c r="E1895" s="172" t="s">
        <v>3</v>
      </c>
      <c r="F1895" s="173" t="s">
        <v>2786</v>
      </c>
      <c r="H1895" s="174">
        <v>6.1</v>
      </c>
      <c r="I1895" s="175"/>
      <c r="L1895" s="171"/>
      <c r="M1895" s="176"/>
      <c r="N1895" s="177"/>
      <c r="O1895" s="177"/>
      <c r="P1895" s="177"/>
      <c r="Q1895" s="177"/>
      <c r="R1895" s="177"/>
      <c r="S1895" s="177"/>
      <c r="T1895" s="178"/>
      <c r="AT1895" s="172" t="s">
        <v>170</v>
      </c>
      <c r="AU1895" s="172" t="s">
        <v>80</v>
      </c>
      <c r="AV1895" s="14" t="s">
        <v>80</v>
      </c>
      <c r="AW1895" s="14" t="s">
        <v>33</v>
      </c>
      <c r="AX1895" s="14" t="s">
        <v>72</v>
      </c>
      <c r="AY1895" s="172" t="s">
        <v>154</v>
      </c>
    </row>
    <row r="1896" spans="2:51" s="13" customFormat="1" ht="10.2">
      <c r="B1896" s="163"/>
      <c r="D1896" s="164" t="s">
        <v>170</v>
      </c>
      <c r="E1896" s="165" t="s">
        <v>3</v>
      </c>
      <c r="F1896" s="166" t="s">
        <v>2787</v>
      </c>
      <c r="H1896" s="165" t="s">
        <v>3</v>
      </c>
      <c r="I1896" s="167"/>
      <c r="L1896" s="163"/>
      <c r="M1896" s="168"/>
      <c r="N1896" s="169"/>
      <c r="O1896" s="169"/>
      <c r="P1896" s="169"/>
      <c r="Q1896" s="169"/>
      <c r="R1896" s="169"/>
      <c r="S1896" s="169"/>
      <c r="T1896" s="170"/>
      <c r="AT1896" s="165" t="s">
        <v>170</v>
      </c>
      <c r="AU1896" s="165" t="s">
        <v>80</v>
      </c>
      <c r="AV1896" s="13" t="s">
        <v>15</v>
      </c>
      <c r="AW1896" s="13" t="s">
        <v>33</v>
      </c>
      <c r="AX1896" s="13" t="s">
        <v>72</v>
      </c>
      <c r="AY1896" s="165" t="s">
        <v>154</v>
      </c>
    </row>
    <row r="1897" spans="2:51" s="14" customFormat="1" ht="10.2">
      <c r="B1897" s="171"/>
      <c r="D1897" s="164" t="s">
        <v>170</v>
      </c>
      <c r="E1897" s="172" t="s">
        <v>3</v>
      </c>
      <c r="F1897" s="173" t="s">
        <v>2788</v>
      </c>
      <c r="H1897" s="174">
        <v>12.3</v>
      </c>
      <c r="I1897" s="175"/>
      <c r="L1897" s="171"/>
      <c r="M1897" s="176"/>
      <c r="N1897" s="177"/>
      <c r="O1897" s="177"/>
      <c r="P1897" s="177"/>
      <c r="Q1897" s="177"/>
      <c r="R1897" s="177"/>
      <c r="S1897" s="177"/>
      <c r="T1897" s="178"/>
      <c r="AT1897" s="172" t="s">
        <v>170</v>
      </c>
      <c r="AU1897" s="172" t="s">
        <v>80</v>
      </c>
      <c r="AV1897" s="14" t="s">
        <v>80</v>
      </c>
      <c r="AW1897" s="14" t="s">
        <v>33</v>
      </c>
      <c r="AX1897" s="14" t="s">
        <v>72</v>
      </c>
      <c r="AY1897" s="172" t="s">
        <v>154</v>
      </c>
    </row>
    <row r="1898" spans="2:51" s="13" customFormat="1" ht="10.2">
      <c r="B1898" s="163"/>
      <c r="D1898" s="164" t="s">
        <v>170</v>
      </c>
      <c r="E1898" s="165" t="s">
        <v>3</v>
      </c>
      <c r="F1898" s="166" t="s">
        <v>1227</v>
      </c>
      <c r="H1898" s="165" t="s">
        <v>3</v>
      </c>
      <c r="I1898" s="167"/>
      <c r="L1898" s="163"/>
      <c r="M1898" s="168"/>
      <c r="N1898" s="169"/>
      <c r="O1898" s="169"/>
      <c r="P1898" s="169"/>
      <c r="Q1898" s="169"/>
      <c r="R1898" s="169"/>
      <c r="S1898" s="169"/>
      <c r="T1898" s="170"/>
      <c r="AT1898" s="165" t="s">
        <v>170</v>
      </c>
      <c r="AU1898" s="165" t="s">
        <v>80</v>
      </c>
      <c r="AV1898" s="13" t="s">
        <v>15</v>
      </c>
      <c r="AW1898" s="13" t="s">
        <v>33</v>
      </c>
      <c r="AX1898" s="13" t="s">
        <v>72</v>
      </c>
      <c r="AY1898" s="165" t="s">
        <v>154</v>
      </c>
    </row>
    <row r="1899" spans="2:51" s="14" customFormat="1" ht="10.2">
      <c r="B1899" s="171"/>
      <c r="D1899" s="164" t="s">
        <v>170</v>
      </c>
      <c r="E1899" s="172" t="s">
        <v>3</v>
      </c>
      <c r="F1899" s="173" t="s">
        <v>2789</v>
      </c>
      <c r="H1899" s="174">
        <v>9.8</v>
      </c>
      <c r="I1899" s="175"/>
      <c r="L1899" s="171"/>
      <c r="M1899" s="176"/>
      <c r="N1899" s="177"/>
      <c r="O1899" s="177"/>
      <c r="P1899" s="177"/>
      <c r="Q1899" s="177"/>
      <c r="R1899" s="177"/>
      <c r="S1899" s="177"/>
      <c r="T1899" s="178"/>
      <c r="AT1899" s="172" t="s">
        <v>170</v>
      </c>
      <c r="AU1899" s="172" t="s">
        <v>80</v>
      </c>
      <c r="AV1899" s="14" t="s">
        <v>80</v>
      </c>
      <c r="AW1899" s="14" t="s">
        <v>33</v>
      </c>
      <c r="AX1899" s="14" t="s">
        <v>72</v>
      </c>
      <c r="AY1899" s="172" t="s">
        <v>154</v>
      </c>
    </row>
    <row r="1900" spans="2:51" s="13" customFormat="1" ht="10.2">
      <c r="B1900" s="163"/>
      <c r="D1900" s="164" t="s">
        <v>170</v>
      </c>
      <c r="E1900" s="165" t="s">
        <v>3</v>
      </c>
      <c r="F1900" s="166" t="s">
        <v>1231</v>
      </c>
      <c r="H1900" s="165" t="s">
        <v>3</v>
      </c>
      <c r="I1900" s="167"/>
      <c r="L1900" s="163"/>
      <c r="M1900" s="168"/>
      <c r="N1900" s="169"/>
      <c r="O1900" s="169"/>
      <c r="P1900" s="169"/>
      <c r="Q1900" s="169"/>
      <c r="R1900" s="169"/>
      <c r="S1900" s="169"/>
      <c r="T1900" s="170"/>
      <c r="AT1900" s="165" t="s">
        <v>170</v>
      </c>
      <c r="AU1900" s="165" t="s">
        <v>80</v>
      </c>
      <c r="AV1900" s="13" t="s">
        <v>15</v>
      </c>
      <c r="AW1900" s="13" t="s">
        <v>33</v>
      </c>
      <c r="AX1900" s="13" t="s">
        <v>72</v>
      </c>
      <c r="AY1900" s="165" t="s">
        <v>154</v>
      </c>
    </row>
    <row r="1901" spans="2:51" s="14" customFormat="1" ht="10.2">
      <c r="B1901" s="171"/>
      <c r="D1901" s="164" t="s">
        <v>170</v>
      </c>
      <c r="E1901" s="172" t="s">
        <v>3</v>
      </c>
      <c r="F1901" s="173" t="s">
        <v>2790</v>
      </c>
      <c r="H1901" s="174">
        <v>71.7</v>
      </c>
      <c r="I1901" s="175"/>
      <c r="L1901" s="171"/>
      <c r="M1901" s="176"/>
      <c r="N1901" s="177"/>
      <c r="O1901" s="177"/>
      <c r="P1901" s="177"/>
      <c r="Q1901" s="177"/>
      <c r="R1901" s="177"/>
      <c r="S1901" s="177"/>
      <c r="T1901" s="178"/>
      <c r="AT1901" s="172" t="s">
        <v>170</v>
      </c>
      <c r="AU1901" s="172" t="s">
        <v>80</v>
      </c>
      <c r="AV1901" s="14" t="s">
        <v>80</v>
      </c>
      <c r="AW1901" s="14" t="s">
        <v>33</v>
      </c>
      <c r="AX1901" s="14" t="s">
        <v>72</v>
      </c>
      <c r="AY1901" s="172" t="s">
        <v>154</v>
      </c>
    </row>
    <row r="1902" spans="2:51" s="13" customFormat="1" ht="10.2">
      <c r="B1902" s="163"/>
      <c r="D1902" s="164" t="s">
        <v>170</v>
      </c>
      <c r="E1902" s="165" t="s">
        <v>3</v>
      </c>
      <c r="F1902" s="166" t="s">
        <v>1235</v>
      </c>
      <c r="H1902" s="165" t="s">
        <v>3</v>
      </c>
      <c r="I1902" s="167"/>
      <c r="L1902" s="163"/>
      <c r="M1902" s="168"/>
      <c r="N1902" s="169"/>
      <c r="O1902" s="169"/>
      <c r="P1902" s="169"/>
      <c r="Q1902" s="169"/>
      <c r="R1902" s="169"/>
      <c r="S1902" s="169"/>
      <c r="T1902" s="170"/>
      <c r="AT1902" s="165" t="s">
        <v>170</v>
      </c>
      <c r="AU1902" s="165" t="s">
        <v>80</v>
      </c>
      <c r="AV1902" s="13" t="s">
        <v>15</v>
      </c>
      <c r="AW1902" s="13" t="s">
        <v>33</v>
      </c>
      <c r="AX1902" s="13" t="s">
        <v>72</v>
      </c>
      <c r="AY1902" s="165" t="s">
        <v>154</v>
      </c>
    </row>
    <row r="1903" spans="2:51" s="14" customFormat="1" ht="10.2">
      <c r="B1903" s="171"/>
      <c r="D1903" s="164" t="s">
        <v>170</v>
      </c>
      <c r="E1903" s="172" t="s">
        <v>3</v>
      </c>
      <c r="F1903" s="173" t="s">
        <v>2791</v>
      </c>
      <c r="H1903" s="174">
        <v>9.3</v>
      </c>
      <c r="I1903" s="175"/>
      <c r="L1903" s="171"/>
      <c r="M1903" s="176"/>
      <c r="N1903" s="177"/>
      <c r="O1903" s="177"/>
      <c r="P1903" s="177"/>
      <c r="Q1903" s="177"/>
      <c r="R1903" s="177"/>
      <c r="S1903" s="177"/>
      <c r="T1903" s="178"/>
      <c r="AT1903" s="172" t="s">
        <v>170</v>
      </c>
      <c r="AU1903" s="172" t="s">
        <v>80</v>
      </c>
      <c r="AV1903" s="14" t="s">
        <v>80</v>
      </c>
      <c r="AW1903" s="14" t="s">
        <v>33</v>
      </c>
      <c r="AX1903" s="14" t="s">
        <v>72</v>
      </c>
      <c r="AY1903" s="172" t="s">
        <v>154</v>
      </c>
    </row>
    <row r="1904" spans="2:51" s="13" customFormat="1" ht="10.2">
      <c r="B1904" s="163"/>
      <c r="D1904" s="164" t="s">
        <v>170</v>
      </c>
      <c r="E1904" s="165" t="s">
        <v>3</v>
      </c>
      <c r="F1904" s="166" t="s">
        <v>1238</v>
      </c>
      <c r="H1904" s="165" t="s">
        <v>3</v>
      </c>
      <c r="I1904" s="167"/>
      <c r="L1904" s="163"/>
      <c r="M1904" s="168"/>
      <c r="N1904" s="169"/>
      <c r="O1904" s="169"/>
      <c r="P1904" s="169"/>
      <c r="Q1904" s="169"/>
      <c r="R1904" s="169"/>
      <c r="S1904" s="169"/>
      <c r="T1904" s="170"/>
      <c r="AT1904" s="165" t="s">
        <v>170</v>
      </c>
      <c r="AU1904" s="165" t="s">
        <v>80</v>
      </c>
      <c r="AV1904" s="13" t="s">
        <v>15</v>
      </c>
      <c r="AW1904" s="13" t="s">
        <v>33</v>
      </c>
      <c r="AX1904" s="13" t="s">
        <v>72</v>
      </c>
      <c r="AY1904" s="165" t="s">
        <v>154</v>
      </c>
    </row>
    <row r="1905" spans="2:51" s="14" customFormat="1" ht="10.2">
      <c r="B1905" s="171"/>
      <c r="D1905" s="164" t="s">
        <v>170</v>
      </c>
      <c r="E1905" s="172" t="s">
        <v>3</v>
      </c>
      <c r="F1905" s="173" t="s">
        <v>2792</v>
      </c>
      <c r="H1905" s="174">
        <v>20.3</v>
      </c>
      <c r="I1905" s="175"/>
      <c r="L1905" s="171"/>
      <c r="M1905" s="176"/>
      <c r="N1905" s="177"/>
      <c r="O1905" s="177"/>
      <c r="P1905" s="177"/>
      <c r="Q1905" s="177"/>
      <c r="R1905" s="177"/>
      <c r="S1905" s="177"/>
      <c r="T1905" s="178"/>
      <c r="AT1905" s="172" t="s">
        <v>170</v>
      </c>
      <c r="AU1905" s="172" t="s">
        <v>80</v>
      </c>
      <c r="AV1905" s="14" t="s">
        <v>80</v>
      </c>
      <c r="AW1905" s="14" t="s">
        <v>33</v>
      </c>
      <c r="AX1905" s="14" t="s">
        <v>72</v>
      </c>
      <c r="AY1905" s="172" t="s">
        <v>154</v>
      </c>
    </row>
    <row r="1906" spans="2:51" s="13" customFormat="1" ht="10.2">
      <c r="B1906" s="163"/>
      <c r="D1906" s="164" t="s">
        <v>170</v>
      </c>
      <c r="E1906" s="165" t="s">
        <v>3</v>
      </c>
      <c r="F1906" s="166" t="s">
        <v>1245</v>
      </c>
      <c r="H1906" s="165" t="s">
        <v>3</v>
      </c>
      <c r="I1906" s="167"/>
      <c r="L1906" s="163"/>
      <c r="M1906" s="168"/>
      <c r="N1906" s="169"/>
      <c r="O1906" s="169"/>
      <c r="P1906" s="169"/>
      <c r="Q1906" s="169"/>
      <c r="R1906" s="169"/>
      <c r="S1906" s="169"/>
      <c r="T1906" s="170"/>
      <c r="AT1906" s="165" t="s">
        <v>170</v>
      </c>
      <c r="AU1906" s="165" t="s">
        <v>80</v>
      </c>
      <c r="AV1906" s="13" t="s">
        <v>15</v>
      </c>
      <c r="AW1906" s="13" t="s">
        <v>33</v>
      </c>
      <c r="AX1906" s="13" t="s">
        <v>72</v>
      </c>
      <c r="AY1906" s="165" t="s">
        <v>154</v>
      </c>
    </row>
    <row r="1907" spans="2:51" s="14" customFormat="1" ht="10.2">
      <c r="B1907" s="171"/>
      <c r="D1907" s="164" t="s">
        <v>170</v>
      </c>
      <c r="E1907" s="172" t="s">
        <v>3</v>
      </c>
      <c r="F1907" s="173" t="s">
        <v>2793</v>
      </c>
      <c r="H1907" s="174">
        <v>16</v>
      </c>
      <c r="I1907" s="175"/>
      <c r="L1907" s="171"/>
      <c r="M1907" s="176"/>
      <c r="N1907" s="177"/>
      <c r="O1907" s="177"/>
      <c r="P1907" s="177"/>
      <c r="Q1907" s="177"/>
      <c r="R1907" s="177"/>
      <c r="S1907" s="177"/>
      <c r="T1907" s="178"/>
      <c r="AT1907" s="172" t="s">
        <v>170</v>
      </c>
      <c r="AU1907" s="172" t="s">
        <v>80</v>
      </c>
      <c r="AV1907" s="14" t="s">
        <v>80</v>
      </c>
      <c r="AW1907" s="14" t="s">
        <v>33</v>
      </c>
      <c r="AX1907" s="14" t="s">
        <v>72</v>
      </c>
      <c r="AY1907" s="172" t="s">
        <v>154</v>
      </c>
    </row>
    <row r="1908" spans="2:51" s="13" customFormat="1" ht="10.2">
      <c r="B1908" s="163"/>
      <c r="D1908" s="164" t="s">
        <v>170</v>
      </c>
      <c r="E1908" s="165" t="s">
        <v>3</v>
      </c>
      <c r="F1908" s="166" t="s">
        <v>1250</v>
      </c>
      <c r="H1908" s="165" t="s">
        <v>3</v>
      </c>
      <c r="I1908" s="167"/>
      <c r="L1908" s="163"/>
      <c r="M1908" s="168"/>
      <c r="N1908" s="169"/>
      <c r="O1908" s="169"/>
      <c r="P1908" s="169"/>
      <c r="Q1908" s="169"/>
      <c r="R1908" s="169"/>
      <c r="S1908" s="169"/>
      <c r="T1908" s="170"/>
      <c r="AT1908" s="165" t="s">
        <v>170</v>
      </c>
      <c r="AU1908" s="165" t="s">
        <v>80</v>
      </c>
      <c r="AV1908" s="13" t="s">
        <v>15</v>
      </c>
      <c r="AW1908" s="13" t="s">
        <v>33</v>
      </c>
      <c r="AX1908" s="13" t="s">
        <v>72</v>
      </c>
      <c r="AY1908" s="165" t="s">
        <v>154</v>
      </c>
    </row>
    <row r="1909" spans="2:51" s="14" customFormat="1" ht="10.2">
      <c r="B1909" s="171"/>
      <c r="D1909" s="164" t="s">
        <v>170</v>
      </c>
      <c r="E1909" s="172" t="s">
        <v>3</v>
      </c>
      <c r="F1909" s="173" t="s">
        <v>2794</v>
      </c>
      <c r="H1909" s="174">
        <v>17.1</v>
      </c>
      <c r="I1909" s="175"/>
      <c r="L1909" s="171"/>
      <c r="M1909" s="176"/>
      <c r="N1909" s="177"/>
      <c r="O1909" s="177"/>
      <c r="P1909" s="177"/>
      <c r="Q1909" s="177"/>
      <c r="R1909" s="177"/>
      <c r="S1909" s="177"/>
      <c r="T1909" s="178"/>
      <c r="AT1909" s="172" t="s">
        <v>170</v>
      </c>
      <c r="AU1909" s="172" t="s">
        <v>80</v>
      </c>
      <c r="AV1909" s="14" t="s">
        <v>80</v>
      </c>
      <c r="AW1909" s="14" t="s">
        <v>33</v>
      </c>
      <c r="AX1909" s="14" t="s">
        <v>72</v>
      </c>
      <c r="AY1909" s="172" t="s">
        <v>154</v>
      </c>
    </row>
    <row r="1910" spans="2:51" s="13" customFormat="1" ht="10.2">
      <c r="B1910" s="163"/>
      <c r="D1910" s="164" t="s">
        <v>170</v>
      </c>
      <c r="E1910" s="165" t="s">
        <v>3</v>
      </c>
      <c r="F1910" s="166" t="s">
        <v>1253</v>
      </c>
      <c r="H1910" s="165" t="s">
        <v>3</v>
      </c>
      <c r="I1910" s="167"/>
      <c r="L1910" s="163"/>
      <c r="M1910" s="168"/>
      <c r="N1910" s="169"/>
      <c r="O1910" s="169"/>
      <c r="P1910" s="169"/>
      <c r="Q1910" s="169"/>
      <c r="R1910" s="169"/>
      <c r="S1910" s="169"/>
      <c r="T1910" s="170"/>
      <c r="AT1910" s="165" t="s">
        <v>170</v>
      </c>
      <c r="AU1910" s="165" t="s">
        <v>80</v>
      </c>
      <c r="AV1910" s="13" t="s">
        <v>15</v>
      </c>
      <c r="AW1910" s="13" t="s">
        <v>33</v>
      </c>
      <c r="AX1910" s="13" t="s">
        <v>72</v>
      </c>
      <c r="AY1910" s="165" t="s">
        <v>154</v>
      </c>
    </row>
    <row r="1911" spans="2:51" s="14" customFormat="1" ht="10.2">
      <c r="B1911" s="171"/>
      <c r="D1911" s="164" t="s">
        <v>170</v>
      </c>
      <c r="E1911" s="172" t="s">
        <v>3</v>
      </c>
      <c r="F1911" s="173" t="s">
        <v>2795</v>
      </c>
      <c r="H1911" s="174">
        <v>16.2</v>
      </c>
      <c r="I1911" s="175"/>
      <c r="L1911" s="171"/>
      <c r="M1911" s="176"/>
      <c r="N1911" s="177"/>
      <c r="O1911" s="177"/>
      <c r="P1911" s="177"/>
      <c r="Q1911" s="177"/>
      <c r="R1911" s="177"/>
      <c r="S1911" s="177"/>
      <c r="T1911" s="178"/>
      <c r="AT1911" s="172" t="s">
        <v>170</v>
      </c>
      <c r="AU1911" s="172" t="s">
        <v>80</v>
      </c>
      <c r="AV1911" s="14" t="s">
        <v>80</v>
      </c>
      <c r="AW1911" s="14" t="s">
        <v>33</v>
      </c>
      <c r="AX1911" s="14" t="s">
        <v>72</v>
      </c>
      <c r="AY1911" s="172" t="s">
        <v>154</v>
      </c>
    </row>
    <row r="1912" spans="2:51" s="15" customFormat="1" ht="10.2">
      <c r="B1912" s="179"/>
      <c r="D1912" s="164" t="s">
        <v>170</v>
      </c>
      <c r="E1912" s="180" t="s">
        <v>3</v>
      </c>
      <c r="F1912" s="181" t="s">
        <v>175</v>
      </c>
      <c r="H1912" s="182">
        <v>379.8</v>
      </c>
      <c r="I1912" s="183"/>
      <c r="L1912" s="179"/>
      <c r="M1912" s="184"/>
      <c r="N1912" s="185"/>
      <c r="O1912" s="185"/>
      <c r="P1912" s="185"/>
      <c r="Q1912" s="185"/>
      <c r="R1912" s="185"/>
      <c r="S1912" s="185"/>
      <c r="T1912" s="186"/>
      <c r="AT1912" s="180" t="s">
        <v>170</v>
      </c>
      <c r="AU1912" s="180" t="s">
        <v>80</v>
      </c>
      <c r="AV1912" s="15" t="s">
        <v>93</v>
      </c>
      <c r="AW1912" s="15" t="s">
        <v>33</v>
      </c>
      <c r="AX1912" s="15" t="s">
        <v>15</v>
      </c>
      <c r="AY1912" s="180" t="s">
        <v>154</v>
      </c>
    </row>
    <row r="1913" spans="1:65" s="2" customFormat="1" ht="49.05" customHeight="1">
      <c r="A1913" s="34"/>
      <c r="B1913" s="144"/>
      <c r="C1913" s="145" t="s">
        <v>2796</v>
      </c>
      <c r="D1913" s="145" t="s">
        <v>157</v>
      </c>
      <c r="E1913" s="146" t="s">
        <v>2797</v>
      </c>
      <c r="F1913" s="147" t="s">
        <v>2798</v>
      </c>
      <c r="G1913" s="148" t="s">
        <v>244</v>
      </c>
      <c r="H1913" s="149">
        <v>6.096</v>
      </c>
      <c r="I1913" s="150"/>
      <c r="J1913" s="151">
        <f>ROUND(I1913*H1913,2)</f>
        <v>0</v>
      </c>
      <c r="K1913" s="147" t="s">
        <v>161</v>
      </c>
      <c r="L1913" s="35"/>
      <c r="M1913" s="152" t="s">
        <v>3</v>
      </c>
      <c r="N1913" s="153" t="s">
        <v>43</v>
      </c>
      <c r="O1913" s="55"/>
      <c r="P1913" s="154">
        <f>O1913*H1913</f>
        <v>0</v>
      </c>
      <c r="Q1913" s="154">
        <v>0</v>
      </c>
      <c r="R1913" s="154">
        <f>Q1913*H1913</f>
        <v>0</v>
      </c>
      <c r="S1913" s="154">
        <v>0</v>
      </c>
      <c r="T1913" s="155">
        <f>S1913*H1913</f>
        <v>0</v>
      </c>
      <c r="U1913" s="34"/>
      <c r="V1913" s="34"/>
      <c r="W1913" s="34"/>
      <c r="X1913" s="34"/>
      <c r="Y1913" s="34"/>
      <c r="Z1913" s="34"/>
      <c r="AA1913" s="34"/>
      <c r="AB1913" s="34"/>
      <c r="AC1913" s="34"/>
      <c r="AD1913" s="34"/>
      <c r="AE1913" s="34"/>
      <c r="AR1913" s="156" t="s">
        <v>180</v>
      </c>
      <c r="AT1913" s="156" t="s">
        <v>157</v>
      </c>
      <c r="AU1913" s="156" t="s">
        <v>80</v>
      </c>
      <c r="AY1913" s="19" t="s">
        <v>154</v>
      </c>
      <c r="BE1913" s="157">
        <f>IF(N1913="základní",J1913,0)</f>
        <v>0</v>
      </c>
      <c r="BF1913" s="157">
        <f>IF(N1913="snížená",J1913,0)</f>
        <v>0</v>
      </c>
      <c r="BG1913" s="157">
        <f>IF(N1913="zákl. přenesená",J1913,0)</f>
        <v>0</v>
      </c>
      <c r="BH1913" s="157">
        <f>IF(N1913="sníž. přenesená",J1913,0)</f>
        <v>0</v>
      </c>
      <c r="BI1913" s="157">
        <f>IF(N1913="nulová",J1913,0)</f>
        <v>0</v>
      </c>
      <c r="BJ1913" s="19" t="s">
        <v>15</v>
      </c>
      <c r="BK1913" s="157">
        <f>ROUND(I1913*H1913,2)</f>
        <v>0</v>
      </c>
      <c r="BL1913" s="19" t="s">
        <v>180</v>
      </c>
      <c r="BM1913" s="156" t="s">
        <v>2799</v>
      </c>
    </row>
    <row r="1914" spans="1:47" s="2" customFormat="1" ht="10.2">
      <c r="A1914" s="34"/>
      <c r="B1914" s="35"/>
      <c r="C1914" s="34"/>
      <c r="D1914" s="158" t="s">
        <v>163</v>
      </c>
      <c r="E1914" s="34"/>
      <c r="F1914" s="159" t="s">
        <v>2800</v>
      </c>
      <c r="G1914" s="34"/>
      <c r="H1914" s="34"/>
      <c r="I1914" s="160"/>
      <c r="J1914" s="34"/>
      <c r="K1914" s="34"/>
      <c r="L1914" s="35"/>
      <c r="M1914" s="161"/>
      <c r="N1914" s="162"/>
      <c r="O1914" s="55"/>
      <c r="P1914" s="55"/>
      <c r="Q1914" s="55"/>
      <c r="R1914" s="55"/>
      <c r="S1914" s="55"/>
      <c r="T1914" s="56"/>
      <c r="U1914" s="34"/>
      <c r="V1914" s="34"/>
      <c r="W1914" s="34"/>
      <c r="X1914" s="34"/>
      <c r="Y1914" s="34"/>
      <c r="Z1914" s="34"/>
      <c r="AA1914" s="34"/>
      <c r="AB1914" s="34"/>
      <c r="AC1914" s="34"/>
      <c r="AD1914" s="34"/>
      <c r="AE1914" s="34"/>
      <c r="AT1914" s="19" t="s">
        <v>163</v>
      </c>
      <c r="AU1914" s="19" t="s">
        <v>80</v>
      </c>
    </row>
    <row r="1915" spans="2:63" s="12" customFormat="1" ht="22.8" customHeight="1">
      <c r="B1915" s="131"/>
      <c r="D1915" s="132" t="s">
        <v>71</v>
      </c>
      <c r="E1915" s="142" t="s">
        <v>2801</v>
      </c>
      <c r="F1915" s="142" t="s">
        <v>2802</v>
      </c>
      <c r="I1915" s="134"/>
      <c r="J1915" s="143">
        <f>BK1915</f>
        <v>0</v>
      </c>
      <c r="L1915" s="131"/>
      <c r="M1915" s="136"/>
      <c r="N1915" s="137"/>
      <c r="O1915" s="137"/>
      <c r="P1915" s="138">
        <f>SUM(P1916:P2002)</f>
        <v>0</v>
      </c>
      <c r="Q1915" s="137"/>
      <c r="R1915" s="138">
        <f>SUM(R1916:R2002)</f>
        <v>4.5751925</v>
      </c>
      <c r="S1915" s="137"/>
      <c r="T1915" s="139">
        <f>SUM(T1916:T2002)</f>
        <v>0</v>
      </c>
      <c r="AR1915" s="132" t="s">
        <v>80</v>
      </c>
      <c r="AT1915" s="140" t="s">
        <v>71</v>
      </c>
      <c r="AU1915" s="140" t="s">
        <v>15</v>
      </c>
      <c r="AY1915" s="132" t="s">
        <v>154</v>
      </c>
      <c r="BK1915" s="141">
        <f>SUM(BK1916:BK2002)</f>
        <v>0</v>
      </c>
    </row>
    <row r="1916" spans="1:65" s="2" customFormat="1" ht="24.15" customHeight="1">
      <c r="A1916" s="34"/>
      <c r="B1916" s="144"/>
      <c r="C1916" s="145" t="s">
        <v>2803</v>
      </c>
      <c r="D1916" s="145" t="s">
        <v>157</v>
      </c>
      <c r="E1916" s="146" t="s">
        <v>2804</v>
      </c>
      <c r="F1916" s="147" t="s">
        <v>2805</v>
      </c>
      <c r="G1916" s="148" t="s">
        <v>160</v>
      </c>
      <c r="H1916" s="149">
        <v>138.5</v>
      </c>
      <c r="I1916" s="150"/>
      <c r="J1916" s="151">
        <f>ROUND(I1916*H1916,2)</f>
        <v>0</v>
      </c>
      <c r="K1916" s="147" t="s">
        <v>161</v>
      </c>
      <c r="L1916" s="35"/>
      <c r="M1916" s="152" t="s">
        <v>3</v>
      </c>
      <c r="N1916" s="153" t="s">
        <v>43</v>
      </c>
      <c r="O1916" s="55"/>
      <c r="P1916" s="154">
        <f>O1916*H1916</f>
        <v>0</v>
      </c>
      <c r="Q1916" s="154">
        <v>0</v>
      </c>
      <c r="R1916" s="154">
        <f>Q1916*H1916</f>
        <v>0</v>
      </c>
      <c r="S1916" s="154">
        <v>0</v>
      </c>
      <c r="T1916" s="155">
        <f>S1916*H1916</f>
        <v>0</v>
      </c>
      <c r="U1916" s="34"/>
      <c r="V1916" s="34"/>
      <c r="W1916" s="34"/>
      <c r="X1916" s="34"/>
      <c r="Y1916" s="34"/>
      <c r="Z1916" s="34"/>
      <c r="AA1916" s="34"/>
      <c r="AB1916" s="34"/>
      <c r="AC1916" s="34"/>
      <c r="AD1916" s="34"/>
      <c r="AE1916" s="34"/>
      <c r="AR1916" s="156" t="s">
        <v>180</v>
      </c>
      <c r="AT1916" s="156" t="s">
        <v>157</v>
      </c>
      <c r="AU1916" s="156" t="s">
        <v>80</v>
      </c>
      <c r="AY1916" s="19" t="s">
        <v>154</v>
      </c>
      <c r="BE1916" s="157">
        <f>IF(N1916="základní",J1916,0)</f>
        <v>0</v>
      </c>
      <c r="BF1916" s="157">
        <f>IF(N1916="snížená",J1916,0)</f>
        <v>0</v>
      </c>
      <c r="BG1916" s="157">
        <f>IF(N1916="zákl. přenesená",J1916,0)</f>
        <v>0</v>
      </c>
      <c r="BH1916" s="157">
        <f>IF(N1916="sníž. přenesená",J1916,0)</f>
        <v>0</v>
      </c>
      <c r="BI1916" s="157">
        <f>IF(N1916="nulová",J1916,0)</f>
        <v>0</v>
      </c>
      <c r="BJ1916" s="19" t="s">
        <v>15</v>
      </c>
      <c r="BK1916" s="157">
        <f>ROUND(I1916*H1916,2)</f>
        <v>0</v>
      </c>
      <c r="BL1916" s="19" t="s">
        <v>180</v>
      </c>
      <c r="BM1916" s="156" t="s">
        <v>2806</v>
      </c>
    </row>
    <row r="1917" spans="1:47" s="2" customFormat="1" ht="10.2">
      <c r="A1917" s="34"/>
      <c r="B1917" s="35"/>
      <c r="C1917" s="34"/>
      <c r="D1917" s="158" t="s">
        <v>163</v>
      </c>
      <c r="E1917" s="34"/>
      <c r="F1917" s="159" t="s">
        <v>2807</v>
      </c>
      <c r="G1917" s="34"/>
      <c r="H1917" s="34"/>
      <c r="I1917" s="160"/>
      <c r="J1917" s="34"/>
      <c r="K1917" s="34"/>
      <c r="L1917" s="35"/>
      <c r="M1917" s="161"/>
      <c r="N1917" s="162"/>
      <c r="O1917" s="55"/>
      <c r="P1917" s="55"/>
      <c r="Q1917" s="55"/>
      <c r="R1917" s="55"/>
      <c r="S1917" s="55"/>
      <c r="T1917" s="56"/>
      <c r="U1917" s="34"/>
      <c r="V1917" s="34"/>
      <c r="W1917" s="34"/>
      <c r="X1917" s="34"/>
      <c r="Y1917" s="34"/>
      <c r="Z1917" s="34"/>
      <c r="AA1917" s="34"/>
      <c r="AB1917" s="34"/>
      <c r="AC1917" s="34"/>
      <c r="AD1917" s="34"/>
      <c r="AE1917" s="34"/>
      <c r="AT1917" s="19" t="s">
        <v>163</v>
      </c>
      <c r="AU1917" s="19" t="s">
        <v>80</v>
      </c>
    </row>
    <row r="1918" spans="1:65" s="2" customFormat="1" ht="24.15" customHeight="1">
      <c r="A1918" s="34"/>
      <c r="B1918" s="144"/>
      <c r="C1918" s="145" t="s">
        <v>2808</v>
      </c>
      <c r="D1918" s="145" t="s">
        <v>157</v>
      </c>
      <c r="E1918" s="146" t="s">
        <v>2809</v>
      </c>
      <c r="F1918" s="147" t="s">
        <v>2810</v>
      </c>
      <c r="G1918" s="148" t="s">
        <v>160</v>
      </c>
      <c r="H1918" s="149">
        <v>138.5</v>
      </c>
      <c r="I1918" s="150"/>
      <c r="J1918" s="151">
        <f>ROUND(I1918*H1918,2)</f>
        <v>0</v>
      </c>
      <c r="K1918" s="147" t="s">
        <v>161</v>
      </c>
      <c r="L1918" s="35"/>
      <c r="M1918" s="152" t="s">
        <v>3</v>
      </c>
      <c r="N1918" s="153" t="s">
        <v>43</v>
      </c>
      <c r="O1918" s="55"/>
      <c r="P1918" s="154">
        <f>O1918*H1918</f>
        <v>0</v>
      </c>
      <c r="Q1918" s="154">
        <v>0.0003</v>
      </c>
      <c r="R1918" s="154">
        <f>Q1918*H1918</f>
        <v>0.04155</v>
      </c>
      <c r="S1918" s="154">
        <v>0</v>
      </c>
      <c r="T1918" s="155">
        <f>S1918*H1918</f>
        <v>0</v>
      </c>
      <c r="U1918" s="34"/>
      <c r="V1918" s="34"/>
      <c r="W1918" s="34"/>
      <c r="X1918" s="34"/>
      <c r="Y1918" s="34"/>
      <c r="Z1918" s="34"/>
      <c r="AA1918" s="34"/>
      <c r="AB1918" s="34"/>
      <c r="AC1918" s="34"/>
      <c r="AD1918" s="34"/>
      <c r="AE1918" s="34"/>
      <c r="AR1918" s="156" t="s">
        <v>180</v>
      </c>
      <c r="AT1918" s="156" t="s">
        <v>157</v>
      </c>
      <c r="AU1918" s="156" t="s">
        <v>80</v>
      </c>
      <c r="AY1918" s="19" t="s">
        <v>154</v>
      </c>
      <c r="BE1918" s="157">
        <f>IF(N1918="základní",J1918,0)</f>
        <v>0</v>
      </c>
      <c r="BF1918" s="157">
        <f>IF(N1918="snížená",J1918,0)</f>
        <v>0</v>
      </c>
      <c r="BG1918" s="157">
        <f>IF(N1918="zákl. přenesená",J1918,0)</f>
        <v>0</v>
      </c>
      <c r="BH1918" s="157">
        <f>IF(N1918="sníž. přenesená",J1918,0)</f>
        <v>0</v>
      </c>
      <c r="BI1918" s="157">
        <f>IF(N1918="nulová",J1918,0)</f>
        <v>0</v>
      </c>
      <c r="BJ1918" s="19" t="s">
        <v>15</v>
      </c>
      <c r="BK1918" s="157">
        <f>ROUND(I1918*H1918,2)</f>
        <v>0</v>
      </c>
      <c r="BL1918" s="19" t="s">
        <v>180</v>
      </c>
      <c r="BM1918" s="156" t="s">
        <v>2811</v>
      </c>
    </row>
    <row r="1919" spans="1:47" s="2" customFormat="1" ht="10.2">
      <c r="A1919" s="34"/>
      <c r="B1919" s="35"/>
      <c r="C1919" s="34"/>
      <c r="D1919" s="158" t="s">
        <v>163</v>
      </c>
      <c r="E1919" s="34"/>
      <c r="F1919" s="159" t="s">
        <v>2812</v>
      </c>
      <c r="G1919" s="34"/>
      <c r="H1919" s="34"/>
      <c r="I1919" s="160"/>
      <c r="J1919" s="34"/>
      <c r="K1919" s="34"/>
      <c r="L1919" s="35"/>
      <c r="M1919" s="161"/>
      <c r="N1919" s="162"/>
      <c r="O1919" s="55"/>
      <c r="P1919" s="55"/>
      <c r="Q1919" s="55"/>
      <c r="R1919" s="55"/>
      <c r="S1919" s="55"/>
      <c r="T1919" s="56"/>
      <c r="U1919" s="34"/>
      <c r="V1919" s="34"/>
      <c r="W1919" s="34"/>
      <c r="X1919" s="34"/>
      <c r="Y1919" s="34"/>
      <c r="Z1919" s="34"/>
      <c r="AA1919" s="34"/>
      <c r="AB1919" s="34"/>
      <c r="AC1919" s="34"/>
      <c r="AD1919" s="34"/>
      <c r="AE1919" s="34"/>
      <c r="AT1919" s="19" t="s">
        <v>163</v>
      </c>
      <c r="AU1919" s="19" t="s">
        <v>80</v>
      </c>
    </row>
    <row r="1920" spans="1:65" s="2" customFormat="1" ht="24.15" customHeight="1">
      <c r="A1920" s="34"/>
      <c r="B1920" s="144"/>
      <c r="C1920" s="145" t="s">
        <v>2813</v>
      </c>
      <c r="D1920" s="145" t="s">
        <v>157</v>
      </c>
      <c r="E1920" s="146" t="s">
        <v>2814</v>
      </c>
      <c r="F1920" s="147" t="s">
        <v>2815</v>
      </c>
      <c r="G1920" s="148" t="s">
        <v>160</v>
      </c>
      <c r="H1920" s="149">
        <v>11.695</v>
      </c>
      <c r="I1920" s="150"/>
      <c r="J1920" s="151">
        <f>ROUND(I1920*H1920,2)</f>
        <v>0</v>
      </c>
      <c r="K1920" s="147" t="s">
        <v>161</v>
      </c>
      <c r="L1920" s="35"/>
      <c r="M1920" s="152" t="s">
        <v>3</v>
      </c>
      <c r="N1920" s="153" t="s">
        <v>43</v>
      </c>
      <c r="O1920" s="55"/>
      <c r="P1920" s="154">
        <f>O1920*H1920</f>
        <v>0</v>
      </c>
      <c r="Q1920" s="154">
        <v>0.0015</v>
      </c>
      <c r="R1920" s="154">
        <f>Q1920*H1920</f>
        <v>0.0175425</v>
      </c>
      <c r="S1920" s="154">
        <v>0</v>
      </c>
      <c r="T1920" s="155">
        <f>S1920*H1920</f>
        <v>0</v>
      </c>
      <c r="U1920" s="34"/>
      <c r="V1920" s="34"/>
      <c r="W1920" s="34"/>
      <c r="X1920" s="34"/>
      <c r="Y1920" s="34"/>
      <c r="Z1920" s="34"/>
      <c r="AA1920" s="34"/>
      <c r="AB1920" s="34"/>
      <c r="AC1920" s="34"/>
      <c r="AD1920" s="34"/>
      <c r="AE1920" s="34"/>
      <c r="AR1920" s="156" t="s">
        <v>180</v>
      </c>
      <c r="AT1920" s="156" t="s">
        <v>157</v>
      </c>
      <c r="AU1920" s="156" t="s">
        <v>80</v>
      </c>
      <c r="AY1920" s="19" t="s">
        <v>154</v>
      </c>
      <c r="BE1920" s="157">
        <f>IF(N1920="základní",J1920,0)</f>
        <v>0</v>
      </c>
      <c r="BF1920" s="157">
        <f>IF(N1920="snížená",J1920,0)</f>
        <v>0</v>
      </c>
      <c r="BG1920" s="157">
        <f>IF(N1920="zákl. přenesená",J1920,0)</f>
        <v>0</v>
      </c>
      <c r="BH1920" s="157">
        <f>IF(N1920="sníž. přenesená",J1920,0)</f>
        <v>0</v>
      </c>
      <c r="BI1920" s="157">
        <f>IF(N1920="nulová",J1920,0)</f>
        <v>0</v>
      </c>
      <c r="BJ1920" s="19" t="s">
        <v>15</v>
      </c>
      <c r="BK1920" s="157">
        <f>ROUND(I1920*H1920,2)</f>
        <v>0</v>
      </c>
      <c r="BL1920" s="19" t="s">
        <v>180</v>
      </c>
      <c r="BM1920" s="156" t="s">
        <v>2816</v>
      </c>
    </row>
    <row r="1921" spans="1:47" s="2" customFormat="1" ht="10.2">
      <c r="A1921" s="34"/>
      <c r="B1921" s="35"/>
      <c r="C1921" s="34"/>
      <c r="D1921" s="158" t="s">
        <v>163</v>
      </c>
      <c r="E1921" s="34"/>
      <c r="F1921" s="159" t="s">
        <v>2817</v>
      </c>
      <c r="G1921" s="34"/>
      <c r="H1921" s="34"/>
      <c r="I1921" s="160"/>
      <c r="J1921" s="34"/>
      <c r="K1921" s="34"/>
      <c r="L1921" s="35"/>
      <c r="M1921" s="161"/>
      <c r="N1921" s="162"/>
      <c r="O1921" s="55"/>
      <c r="P1921" s="55"/>
      <c r="Q1921" s="55"/>
      <c r="R1921" s="55"/>
      <c r="S1921" s="55"/>
      <c r="T1921" s="56"/>
      <c r="U1921" s="34"/>
      <c r="V1921" s="34"/>
      <c r="W1921" s="34"/>
      <c r="X1921" s="34"/>
      <c r="Y1921" s="34"/>
      <c r="Z1921" s="34"/>
      <c r="AA1921" s="34"/>
      <c r="AB1921" s="34"/>
      <c r="AC1921" s="34"/>
      <c r="AD1921" s="34"/>
      <c r="AE1921" s="34"/>
      <c r="AT1921" s="19" t="s">
        <v>163</v>
      </c>
      <c r="AU1921" s="19" t="s">
        <v>80</v>
      </c>
    </row>
    <row r="1922" spans="2:51" s="13" customFormat="1" ht="10.2">
      <c r="B1922" s="163"/>
      <c r="D1922" s="164" t="s">
        <v>170</v>
      </c>
      <c r="E1922" s="165" t="s">
        <v>3</v>
      </c>
      <c r="F1922" s="166" t="s">
        <v>1174</v>
      </c>
      <c r="H1922" s="165" t="s">
        <v>3</v>
      </c>
      <c r="I1922" s="167"/>
      <c r="L1922" s="163"/>
      <c r="M1922" s="168"/>
      <c r="N1922" s="169"/>
      <c r="O1922" s="169"/>
      <c r="P1922" s="169"/>
      <c r="Q1922" s="169"/>
      <c r="R1922" s="169"/>
      <c r="S1922" s="169"/>
      <c r="T1922" s="170"/>
      <c r="AT1922" s="165" t="s">
        <v>170</v>
      </c>
      <c r="AU1922" s="165" t="s">
        <v>80</v>
      </c>
      <c r="AV1922" s="13" t="s">
        <v>15</v>
      </c>
      <c r="AW1922" s="13" t="s">
        <v>33</v>
      </c>
      <c r="AX1922" s="13" t="s">
        <v>72</v>
      </c>
      <c r="AY1922" s="165" t="s">
        <v>154</v>
      </c>
    </row>
    <row r="1923" spans="2:51" s="14" customFormat="1" ht="10.2">
      <c r="B1923" s="171"/>
      <c r="D1923" s="164" t="s">
        <v>170</v>
      </c>
      <c r="E1923" s="172" t="s">
        <v>3</v>
      </c>
      <c r="F1923" s="173" t="s">
        <v>2818</v>
      </c>
      <c r="H1923" s="174">
        <v>7.05</v>
      </c>
      <c r="I1923" s="175"/>
      <c r="L1923" s="171"/>
      <c r="M1923" s="176"/>
      <c r="N1923" s="177"/>
      <c r="O1923" s="177"/>
      <c r="P1923" s="177"/>
      <c r="Q1923" s="177"/>
      <c r="R1923" s="177"/>
      <c r="S1923" s="177"/>
      <c r="T1923" s="178"/>
      <c r="AT1923" s="172" t="s">
        <v>170</v>
      </c>
      <c r="AU1923" s="172" t="s">
        <v>80</v>
      </c>
      <c r="AV1923" s="14" t="s">
        <v>80</v>
      </c>
      <c r="AW1923" s="14" t="s">
        <v>33</v>
      </c>
      <c r="AX1923" s="14" t="s">
        <v>72</v>
      </c>
      <c r="AY1923" s="172" t="s">
        <v>154</v>
      </c>
    </row>
    <row r="1924" spans="2:51" s="14" customFormat="1" ht="10.2">
      <c r="B1924" s="171"/>
      <c r="D1924" s="164" t="s">
        <v>170</v>
      </c>
      <c r="E1924" s="172" t="s">
        <v>3</v>
      </c>
      <c r="F1924" s="173" t="s">
        <v>2819</v>
      </c>
      <c r="H1924" s="174">
        <v>-0.105</v>
      </c>
      <c r="I1924" s="175"/>
      <c r="L1924" s="171"/>
      <c r="M1924" s="176"/>
      <c r="N1924" s="177"/>
      <c r="O1924" s="177"/>
      <c r="P1924" s="177"/>
      <c r="Q1924" s="177"/>
      <c r="R1924" s="177"/>
      <c r="S1924" s="177"/>
      <c r="T1924" s="178"/>
      <c r="AT1924" s="172" t="s">
        <v>170</v>
      </c>
      <c r="AU1924" s="172" t="s">
        <v>80</v>
      </c>
      <c r="AV1924" s="14" t="s">
        <v>80</v>
      </c>
      <c r="AW1924" s="14" t="s">
        <v>33</v>
      </c>
      <c r="AX1924" s="14" t="s">
        <v>72</v>
      </c>
      <c r="AY1924" s="172" t="s">
        <v>154</v>
      </c>
    </row>
    <row r="1925" spans="2:51" s="13" customFormat="1" ht="10.2">
      <c r="B1925" s="163"/>
      <c r="D1925" s="164" t="s">
        <v>170</v>
      </c>
      <c r="E1925" s="165" t="s">
        <v>3</v>
      </c>
      <c r="F1925" s="166" t="s">
        <v>1178</v>
      </c>
      <c r="H1925" s="165" t="s">
        <v>3</v>
      </c>
      <c r="I1925" s="167"/>
      <c r="L1925" s="163"/>
      <c r="M1925" s="168"/>
      <c r="N1925" s="169"/>
      <c r="O1925" s="169"/>
      <c r="P1925" s="169"/>
      <c r="Q1925" s="169"/>
      <c r="R1925" s="169"/>
      <c r="S1925" s="169"/>
      <c r="T1925" s="170"/>
      <c r="AT1925" s="165" t="s">
        <v>170</v>
      </c>
      <c r="AU1925" s="165" t="s">
        <v>80</v>
      </c>
      <c r="AV1925" s="13" t="s">
        <v>15</v>
      </c>
      <c r="AW1925" s="13" t="s">
        <v>33</v>
      </c>
      <c r="AX1925" s="13" t="s">
        <v>72</v>
      </c>
      <c r="AY1925" s="165" t="s">
        <v>154</v>
      </c>
    </row>
    <row r="1926" spans="2:51" s="14" customFormat="1" ht="10.2">
      <c r="B1926" s="171"/>
      <c r="D1926" s="164" t="s">
        <v>170</v>
      </c>
      <c r="E1926" s="172" t="s">
        <v>3</v>
      </c>
      <c r="F1926" s="173" t="s">
        <v>2820</v>
      </c>
      <c r="H1926" s="174">
        <v>4.855</v>
      </c>
      <c r="I1926" s="175"/>
      <c r="L1926" s="171"/>
      <c r="M1926" s="176"/>
      <c r="N1926" s="177"/>
      <c r="O1926" s="177"/>
      <c r="P1926" s="177"/>
      <c r="Q1926" s="177"/>
      <c r="R1926" s="177"/>
      <c r="S1926" s="177"/>
      <c r="T1926" s="178"/>
      <c r="AT1926" s="172" t="s">
        <v>170</v>
      </c>
      <c r="AU1926" s="172" t="s">
        <v>80</v>
      </c>
      <c r="AV1926" s="14" t="s">
        <v>80</v>
      </c>
      <c r="AW1926" s="14" t="s">
        <v>33</v>
      </c>
      <c r="AX1926" s="14" t="s">
        <v>72</v>
      </c>
      <c r="AY1926" s="172" t="s">
        <v>154</v>
      </c>
    </row>
    <row r="1927" spans="2:51" s="14" customFormat="1" ht="10.2">
      <c r="B1927" s="171"/>
      <c r="D1927" s="164" t="s">
        <v>170</v>
      </c>
      <c r="E1927" s="172" t="s">
        <v>3</v>
      </c>
      <c r="F1927" s="173" t="s">
        <v>2819</v>
      </c>
      <c r="H1927" s="174">
        <v>-0.105</v>
      </c>
      <c r="I1927" s="175"/>
      <c r="L1927" s="171"/>
      <c r="M1927" s="176"/>
      <c r="N1927" s="177"/>
      <c r="O1927" s="177"/>
      <c r="P1927" s="177"/>
      <c r="Q1927" s="177"/>
      <c r="R1927" s="177"/>
      <c r="S1927" s="177"/>
      <c r="T1927" s="178"/>
      <c r="AT1927" s="172" t="s">
        <v>170</v>
      </c>
      <c r="AU1927" s="172" t="s">
        <v>80</v>
      </c>
      <c r="AV1927" s="14" t="s">
        <v>80</v>
      </c>
      <c r="AW1927" s="14" t="s">
        <v>33</v>
      </c>
      <c r="AX1927" s="14" t="s">
        <v>72</v>
      </c>
      <c r="AY1927" s="172" t="s">
        <v>154</v>
      </c>
    </row>
    <row r="1928" spans="2:51" s="15" customFormat="1" ht="10.2">
      <c r="B1928" s="179"/>
      <c r="D1928" s="164" t="s">
        <v>170</v>
      </c>
      <c r="E1928" s="180" t="s">
        <v>3</v>
      </c>
      <c r="F1928" s="181" t="s">
        <v>175</v>
      </c>
      <c r="H1928" s="182">
        <v>11.695</v>
      </c>
      <c r="I1928" s="183"/>
      <c r="L1928" s="179"/>
      <c r="M1928" s="184"/>
      <c r="N1928" s="185"/>
      <c r="O1928" s="185"/>
      <c r="P1928" s="185"/>
      <c r="Q1928" s="185"/>
      <c r="R1928" s="185"/>
      <c r="S1928" s="185"/>
      <c r="T1928" s="186"/>
      <c r="AT1928" s="180" t="s">
        <v>170</v>
      </c>
      <c r="AU1928" s="180" t="s">
        <v>80</v>
      </c>
      <c r="AV1928" s="15" t="s">
        <v>93</v>
      </c>
      <c r="AW1928" s="15" t="s">
        <v>33</v>
      </c>
      <c r="AX1928" s="15" t="s">
        <v>15</v>
      </c>
      <c r="AY1928" s="180" t="s">
        <v>154</v>
      </c>
    </row>
    <row r="1929" spans="1:65" s="2" customFormat="1" ht="37.8" customHeight="1">
      <c r="A1929" s="34"/>
      <c r="B1929" s="144"/>
      <c r="C1929" s="145" t="s">
        <v>2821</v>
      </c>
      <c r="D1929" s="145" t="s">
        <v>157</v>
      </c>
      <c r="E1929" s="146" t="s">
        <v>2822</v>
      </c>
      <c r="F1929" s="147" t="s">
        <v>2823</v>
      </c>
      <c r="G1929" s="148" t="s">
        <v>160</v>
      </c>
      <c r="H1929" s="149">
        <v>138.5</v>
      </c>
      <c r="I1929" s="150"/>
      <c r="J1929" s="151">
        <f>ROUND(I1929*H1929,2)</f>
        <v>0</v>
      </c>
      <c r="K1929" s="147" t="s">
        <v>161</v>
      </c>
      <c r="L1929" s="35"/>
      <c r="M1929" s="152" t="s">
        <v>3</v>
      </c>
      <c r="N1929" s="153" t="s">
        <v>43</v>
      </c>
      <c r="O1929" s="55"/>
      <c r="P1929" s="154">
        <f>O1929*H1929</f>
        <v>0</v>
      </c>
      <c r="Q1929" s="154">
        <v>0.009</v>
      </c>
      <c r="R1929" s="154">
        <f>Q1929*H1929</f>
        <v>1.2465</v>
      </c>
      <c r="S1929" s="154">
        <v>0</v>
      </c>
      <c r="T1929" s="155">
        <f>S1929*H1929</f>
        <v>0</v>
      </c>
      <c r="U1929" s="34"/>
      <c r="V1929" s="34"/>
      <c r="W1929" s="34"/>
      <c r="X1929" s="34"/>
      <c r="Y1929" s="34"/>
      <c r="Z1929" s="34"/>
      <c r="AA1929" s="34"/>
      <c r="AB1929" s="34"/>
      <c r="AC1929" s="34"/>
      <c r="AD1929" s="34"/>
      <c r="AE1929" s="34"/>
      <c r="AR1929" s="156" t="s">
        <v>180</v>
      </c>
      <c r="AT1929" s="156" t="s">
        <v>157</v>
      </c>
      <c r="AU1929" s="156" t="s">
        <v>80</v>
      </c>
      <c r="AY1929" s="19" t="s">
        <v>154</v>
      </c>
      <c r="BE1929" s="157">
        <f>IF(N1929="základní",J1929,0)</f>
        <v>0</v>
      </c>
      <c r="BF1929" s="157">
        <f>IF(N1929="snížená",J1929,0)</f>
        <v>0</v>
      </c>
      <c r="BG1929" s="157">
        <f>IF(N1929="zákl. přenesená",J1929,0)</f>
        <v>0</v>
      </c>
      <c r="BH1929" s="157">
        <f>IF(N1929="sníž. přenesená",J1929,0)</f>
        <v>0</v>
      </c>
      <c r="BI1929" s="157">
        <f>IF(N1929="nulová",J1929,0)</f>
        <v>0</v>
      </c>
      <c r="BJ1929" s="19" t="s">
        <v>15</v>
      </c>
      <c r="BK1929" s="157">
        <f>ROUND(I1929*H1929,2)</f>
        <v>0</v>
      </c>
      <c r="BL1929" s="19" t="s">
        <v>180</v>
      </c>
      <c r="BM1929" s="156" t="s">
        <v>2824</v>
      </c>
    </row>
    <row r="1930" spans="1:47" s="2" customFormat="1" ht="10.2">
      <c r="A1930" s="34"/>
      <c r="B1930" s="35"/>
      <c r="C1930" s="34"/>
      <c r="D1930" s="158" t="s">
        <v>163</v>
      </c>
      <c r="E1930" s="34"/>
      <c r="F1930" s="159" t="s">
        <v>2825</v>
      </c>
      <c r="G1930" s="34"/>
      <c r="H1930" s="34"/>
      <c r="I1930" s="160"/>
      <c r="J1930" s="34"/>
      <c r="K1930" s="34"/>
      <c r="L1930" s="35"/>
      <c r="M1930" s="161"/>
      <c r="N1930" s="162"/>
      <c r="O1930" s="55"/>
      <c r="P1930" s="55"/>
      <c r="Q1930" s="55"/>
      <c r="R1930" s="55"/>
      <c r="S1930" s="55"/>
      <c r="T1930" s="56"/>
      <c r="U1930" s="34"/>
      <c r="V1930" s="34"/>
      <c r="W1930" s="34"/>
      <c r="X1930" s="34"/>
      <c r="Y1930" s="34"/>
      <c r="Z1930" s="34"/>
      <c r="AA1930" s="34"/>
      <c r="AB1930" s="34"/>
      <c r="AC1930" s="34"/>
      <c r="AD1930" s="34"/>
      <c r="AE1930" s="34"/>
      <c r="AT1930" s="19" t="s">
        <v>163</v>
      </c>
      <c r="AU1930" s="19" t="s">
        <v>80</v>
      </c>
    </row>
    <row r="1931" spans="2:51" s="13" customFormat="1" ht="10.2">
      <c r="B1931" s="163"/>
      <c r="D1931" s="164" t="s">
        <v>170</v>
      </c>
      <c r="E1931" s="165" t="s">
        <v>3</v>
      </c>
      <c r="F1931" s="166" t="s">
        <v>209</v>
      </c>
      <c r="H1931" s="165" t="s">
        <v>3</v>
      </c>
      <c r="I1931" s="167"/>
      <c r="L1931" s="163"/>
      <c r="M1931" s="168"/>
      <c r="N1931" s="169"/>
      <c r="O1931" s="169"/>
      <c r="P1931" s="169"/>
      <c r="Q1931" s="169"/>
      <c r="R1931" s="169"/>
      <c r="S1931" s="169"/>
      <c r="T1931" s="170"/>
      <c r="AT1931" s="165" t="s">
        <v>170</v>
      </c>
      <c r="AU1931" s="165" t="s">
        <v>80</v>
      </c>
      <c r="AV1931" s="13" t="s">
        <v>15</v>
      </c>
      <c r="AW1931" s="13" t="s">
        <v>33</v>
      </c>
      <c r="AX1931" s="13" t="s">
        <v>72</v>
      </c>
      <c r="AY1931" s="165" t="s">
        <v>154</v>
      </c>
    </row>
    <row r="1932" spans="2:51" s="13" customFormat="1" ht="10.2">
      <c r="B1932" s="163"/>
      <c r="D1932" s="164" t="s">
        <v>170</v>
      </c>
      <c r="E1932" s="165" t="s">
        <v>3</v>
      </c>
      <c r="F1932" s="166" t="s">
        <v>1171</v>
      </c>
      <c r="H1932" s="165" t="s">
        <v>3</v>
      </c>
      <c r="I1932" s="167"/>
      <c r="L1932" s="163"/>
      <c r="M1932" s="168"/>
      <c r="N1932" s="169"/>
      <c r="O1932" s="169"/>
      <c r="P1932" s="169"/>
      <c r="Q1932" s="169"/>
      <c r="R1932" s="169"/>
      <c r="S1932" s="169"/>
      <c r="T1932" s="170"/>
      <c r="AT1932" s="165" t="s">
        <v>170</v>
      </c>
      <c r="AU1932" s="165" t="s">
        <v>80</v>
      </c>
      <c r="AV1932" s="13" t="s">
        <v>15</v>
      </c>
      <c r="AW1932" s="13" t="s">
        <v>33</v>
      </c>
      <c r="AX1932" s="13" t="s">
        <v>72</v>
      </c>
      <c r="AY1932" s="165" t="s">
        <v>154</v>
      </c>
    </row>
    <row r="1933" spans="2:51" s="14" customFormat="1" ht="10.2">
      <c r="B1933" s="171"/>
      <c r="D1933" s="164" t="s">
        <v>170</v>
      </c>
      <c r="E1933" s="172" t="s">
        <v>3</v>
      </c>
      <c r="F1933" s="173" t="s">
        <v>2826</v>
      </c>
      <c r="H1933" s="174">
        <v>22.2</v>
      </c>
      <c r="I1933" s="175"/>
      <c r="L1933" s="171"/>
      <c r="M1933" s="176"/>
      <c r="N1933" s="177"/>
      <c r="O1933" s="177"/>
      <c r="P1933" s="177"/>
      <c r="Q1933" s="177"/>
      <c r="R1933" s="177"/>
      <c r="S1933" s="177"/>
      <c r="T1933" s="178"/>
      <c r="AT1933" s="172" t="s">
        <v>170</v>
      </c>
      <c r="AU1933" s="172" t="s">
        <v>80</v>
      </c>
      <c r="AV1933" s="14" t="s">
        <v>80</v>
      </c>
      <c r="AW1933" s="14" t="s">
        <v>33</v>
      </c>
      <c r="AX1933" s="14" t="s">
        <v>72</v>
      </c>
      <c r="AY1933" s="172" t="s">
        <v>154</v>
      </c>
    </row>
    <row r="1934" spans="2:51" s="14" customFormat="1" ht="10.2">
      <c r="B1934" s="171"/>
      <c r="D1934" s="164" t="s">
        <v>170</v>
      </c>
      <c r="E1934" s="172" t="s">
        <v>3</v>
      </c>
      <c r="F1934" s="173" t="s">
        <v>1173</v>
      </c>
      <c r="H1934" s="174">
        <v>-4.2</v>
      </c>
      <c r="I1934" s="175"/>
      <c r="L1934" s="171"/>
      <c r="M1934" s="176"/>
      <c r="N1934" s="177"/>
      <c r="O1934" s="177"/>
      <c r="P1934" s="177"/>
      <c r="Q1934" s="177"/>
      <c r="R1934" s="177"/>
      <c r="S1934" s="177"/>
      <c r="T1934" s="178"/>
      <c r="AT1934" s="172" t="s">
        <v>170</v>
      </c>
      <c r="AU1934" s="172" t="s">
        <v>80</v>
      </c>
      <c r="AV1934" s="14" t="s">
        <v>80</v>
      </c>
      <c r="AW1934" s="14" t="s">
        <v>33</v>
      </c>
      <c r="AX1934" s="14" t="s">
        <v>72</v>
      </c>
      <c r="AY1934" s="172" t="s">
        <v>154</v>
      </c>
    </row>
    <row r="1935" spans="2:51" s="13" customFormat="1" ht="10.2">
      <c r="B1935" s="163"/>
      <c r="D1935" s="164" t="s">
        <v>170</v>
      </c>
      <c r="E1935" s="165" t="s">
        <v>3</v>
      </c>
      <c r="F1935" s="166" t="s">
        <v>1174</v>
      </c>
      <c r="H1935" s="165" t="s">
        <v>3</v>
      </c>
      <c r="I1935" s="167"/>
      <c r="L1935" s="163"/>
      <c r="M1935" s="168"/>
      <c r="N1935" s="169"/>
      <c r="O1935" s="169"/>
      <c r="P1935" s="169"/>
      <c r="Q1935" s="169"/>
      <c r="R1935" s="169"/>
      <c r="S1935" s="169"/>
      <c r="T1935" s="170"/>
      <c r="AT1935" s="165" t="s">
        <v>170</v>
      </c>
      <c r="AU1935" s="165" t="s">
        <v>80</v>
      </c>
      <c r="AV1935" s="13" t="s">
        <v>15</v>
      </c>
      <c r="AW1935" s="13" t="s">
        <v>33</v>
      </c>
      <c r="AX1935" s="13" t="s">
        <v>72</v>
      </c>
      <c r="AY1935" s="165" t="s">
        <v>154</v>
      </c>
    </row>
    <row r="1936" spans="2:51" s="14" customFormat="1" ht="10.2">
      <c r="B1936" s="171"/>
      <c r="D1936" s="164" t="s">
        <v>170</v>
      </c>
      <c r="E1936" s="172" t="s">
        <v>3</v>
      </c>
      <c r="F1936" s="173" t="s">
        <v>2827</v>
      </c>
      <c r="H1936" s="174">
        <v>20</v>
      </c>
      <c r="I1936" s="175"/>
      <c r="L1936" s="171"/>
      <c r="M1936" s="176"/>
      <c r="N1936" s="177"/>
      <c r="O1936" s="177"/>
      <c r="P1936" s="177"/>
      <c r="Q1936" s="177"/>
      <c r="R1936" s="177"/>
      <c r="S1936" s="177"/>
      <c r="T1936" s="178"/>
      <c r="AT1936" s="172" t="s">
        <v>170</v>
      </c>
      <c r="AU1936" s="172" t="s">
        <v>80</v>
      </c>
      <c r="AV1936" s="14" t="s">
        <v>80</v>
      </c>
      <c r="AW1936" s="14" t="s">
        <v>33</v>
      </c>
      <c r="AX1936" s="14" t="s">
        <v>72</v>
      </c>
      <c r="AY1936" s="172" t="s">
        <v>154</v>
      </c>
    </row>
    <row r="1937" spans="2:51" s="14" customFormat="1" ht="10.2">
      <c r="B1937" s="171"/>
      <c r="D1937" s="164" t="s">
        <v>170</v>
      </c>
      <c r="E1937" s="172" t="s">
        <v>3</v>
      </c>
      <c r="F1937" s="173" t="s">
        <v>754</v>
      </c>
      <c r="H1937" s="174">
        <v>-1.4</v>
      </c>
      <c r="I1937" s="175"/>
      <c r="L1937" s="171"/>
      <c r="M1937" s="176"/>
      <c r="N1937" s="177"/>
      <c r="O1937" s="177"/>
      <c r="P1937" s="177"/>
      <c r="Q1937" s="177"/>
      <c r="R1937" s="177"/>
      <c r="S1937" s="177"/>
      <c r="T1937" s="178"/>
      <c r="AT1937" s="172" t="s">
        <v>170</v>
      </c>
      <c r="AU1937" s="172" t="s">
        <v>80</v>
      </c>
      <c r="AV1937" s="14" t="s">
        <v>80</v>
      </c>
      <c r="AW1937" s="14" t="s">
        <v>33</v>
      </c>
      <c r="AX1937" s="14" t="s">
        <v>72</v>
      </c>
      <c r="AY1937" s="172" t="s">
        <v>154</v>
      </c>
    </row>
    <row r="1938" spans="2:51" s="13" customFormat="1" ht="10.2">
      <c r="B1938" s="163"/>
      <c r="D1938" s="164" t="s">
        <v>170</v>
      </c>
      <c r="E1938" s="165" t="s">
        <v>3</v>
      </c>
      <c r="F1938" s="166" t="s">
        <v>1176</v>
      </c>
      <c r="H1938" s="165" t="s">
        <v>3</v>
      </c>
      <c r="I1938" s="167"/>
      <c r="L1938" s="163"/>
      <c r="M1938" s="168"/>
      <c r="N1938" s="169"/>
      <c r="O1938" s="169"/>
      <c r="P1938" s="169"/>
      <c r="Q1938" s="169"/>
      <c r="R1938" s="169"/>
      <c r="S1938" s="169"/>
      <c r="T1938" s="170"/>
      <c r="AT1938" s="165" t="s">
        <v>170</v>
      </c>
      <c r="AU1938" s="165" t="s">
        <v>80</v>
      </c>
      <c r="AV1938" s="13" t="s">
        <v>15</v>
      </c>
      <c r="AW1938" s="13" t="s">
        <v>33</v>
      </c>
      <c r="AX1938" s="13" t="s">
        <v>72</v>
      </c>
      <c r="AY1938" s="165" t="s">
        <v>154</v>
      </c>
    </row>
    <row r="1939" spans="2:51" s="14" customFormat="1" ht="10.2">
      <c r="B1939" s="171"/>
      <c r="D1939" s="164" t="s">
        <v>170</v>
      </c>
      <c r="E1939" s="172" t="s">
        <v>3</v>
      </c>
      <c r="F1939" s="173" t="s">
        <v>2828</v>
      </c>
      <c r="H1939" s="174">
        <v>22.6</v>
      </c>
      <c r="I1939" s="175"/>
      <c r="L1939" s="171"/>
      <c r="M1939" s="176"/>
      <c r="N1939" s="177"/>
      <c r="O1939" s="177"/>
      <c r="P1939" s="177"/>
      <c r="Q1939" s="177"/>
      <c r="R1939" s="177"/>
      <c r="S1939" s="177"/>
      <c r="T1939" s="178"/>
      <c r="AT1939" s="172" t="s">
        <v>170</v>
      </c>
      <c r="AU1939" s="172" t="s">
        <v>80</v>
      </c>
      <c r="AV1939" s="14" t="s">
        <v>80</v>
      </c>
      <c r="AW1939" s="14" t="s">
        <v>33</v>
      </c>
      <c r="AX1939" s="14" t="s">
        <v>72</v>
      </c>
      <c r="AY1939" s="172" t="s">
        <v>154</v>
      </c>
    </row>
    <row r="1940" spans="2:51" s="14" customFormat="1" ht="10.2">
      <c r="B1940" s="171"/>
      <c r="D1940" s="164" t="s">
        <v>170</v>
      </c>
      <c r="E1940" s="172" t="s">
        <v>3</v>
      </c>
      <c r="F1940" s="173" t="s">
        <v>2829</v>
      </c>
      <c r="H1940" s="174">
        <v>-4.2</v>
      </c>
      <c r="I1940" s="175"/>
      <c r="L1940" s="171"/>
      <c r="M1940" s="176"/>
      <c r="N1940" s="177"/>
      <c r="O1940" s="177"/>
      <c r="P1940" s="177"/>
      <c r="Q1940" s="177"/>
      <c r="R1940" s="177"/>
      <c r="S1940" s="177"/>
      <c r="T1940" s="178"/>
      <c r="AT1940" s="172" t="s">
        <v>170</v>
      </c>
      <c r="AU1940" s="172" t="s">
        <v>80</v>
      </c>
      <c r="AV1940" s="14" t="s">
        <v>80</v>
      </c>
      <c r="AW1940" s="14" t="s">
        <v>33</v>
      </c>
      <c r="AX1940" s="14" t="s">
        <v>72</v>
      </c>
      <c r="AY1940" s="172" t="s">
        <v>154</v>
      </c>
    </row>
    <row r="1941" spans="2:51" s="13" customFormat="1" ht="10.2">
      <c r="B1941" s="163"/>
      <c r="D1941" s="164" t="s">
        <v>170</v>
      </c>
      <c r="E1941" s="165" t="s">
        <v>3</v>
      </c>
      <c r="F1941" s="166" t="s">
        <v>1178</v>
      </c>
      <c r="H1941" s="165" t="s">
        <v>3</v>
      </c>
      <c r="I1941" s="167"/>
      <c r="L1941" s="163"/>
      <c r="M1941" s="168"/>
      <c r="N1941" s="169"/>
      <c r="O1941" s="169"/>
      <c r="P1941" s="169"/>
      <c r="Q1941" s="169"/>
      <c r="R1941" s="169"/>
      <c r="S1941" s="169"/>
      <c r="T1941" s="170"/>
      <c r="AT1941" s="165" t="s">
        <v>170</v>
      </c>
      <c r="AU1941" s="165" t="s">
        <v>80</v>
      </c>
      <c r="AV1941" s="13" t="s">
        <v>15</v>
      </c>
      <c r="AW1941" s="13" t="s">
        <v>33</v>
      </c>
      <c r="AX1941" s="13" t="s">
        <v>72</v>
      </c>
      <c r="AY1941" s="165" t="s">
        <v>154</v>
      </c>
    </row>
    <row r="1942" spans="2:51" s="14" customFormat="1" ht="10.2">
      <c r="B1942" s="171"/>
      <c r="D1942" s="164" t="s">
        <v>170</v>
      </c>
      <c r="E1942" s="172" t="s">
        <v>3</v>
      </c>
      <c r="F1942" s="173" t="s">
        <v>2830</v>
      </c>
      <c r="H1942" s="174">
        <v>15.4</v>
      </c>
      <c r="I1942" s="175"/>
      <c r="L1942" s="171"/>
      <c r="M1942" s="176"/>
      <c r="N1942" s="177"/>
      <c r="O1942" s="177"/>
      <c r="P1942" s="177"/>
      <c r="Q1942" s="177"/>
      <c r="R1942" s="177"/>
      <c r="S1942" s="177"/>
      <c r="T1942" s="178"/>
      <c r="AT1942" s="172" t="s">
        <v>170</v>
      </c>
      <c r="AU1942" s="172" t="s">
        <v>80</v>
      </c>
      <c r="AV1942" s="14" t="s">
        <v>80</v>
      </c>
      <c r="AW1942" s="14" t="s">
        <v>33</v>
      </c>
      <c r="AX1942" s="14" t="s">
        <v>72</v>
      </c>
      <c r="AY1942" s="172" t="s">
        <v>154</v>
      </c>
    </row>
    <row r="1943" spans="2:51" s="14" customFormat="1" ht="10.2">
      <c r="B1943" s="171"/>
      <c r="D1943" s="164" t="s">
        <v>170</v>
      </c>
      <c r="E1943" s="172" t="s">
        <v>3</v>
      </c>
      <c r="F1943" s="173" t="s">
        <v>2831</v>
      </c>
      <c r="H1943" s="174">
        <v>-1.4</v>
      </c>
      <c r="I1943" s="175"/>
      <c r="L1943" s="171"/>
      <c r="M1943" s="176"/>
      <c r="N1943" s="177"/>
      <c r="O1943" s="177"/>
      <c r="P1943" s="177"/>
      <c r="Q1943" s="177"/>
      <c r="R1943" s="177"/>
      <c r="S1943" s="177"/>
      <c r="T1943" s="178"/>
      <c r="AT1943" s="172" t="s">
        <v>170</v>
      </c>
      <c r="AU1943" s="172" t="s">
        <v>80</v>
      </c>
      <c r="AV1943" s="14" t="s">
        <v>80</v>
      </c>
      <c r="AW1943" s="14" t="s">
        <v>33</v>
      </c>
      <c r="AX1943" s="14" t="s">
        <v>72</v>
      </c>
      <c r="AY1943" s="172" t="s">
        <v>154</v>
      </c>
    </row>
    <row r="1944" spans="2:51" s="13" customFormat="1" ht="10.2">
      <c r="B1944" s="163"/>
      <c r="D1944" s="164" t="s">
        <v>170</v>
      </c>
      <c r="E1944" s="165" t="s">
        <v>3</v>
      </c>
      <c r="F1944" s="166" t="s">
        <v>216</v>
      </c>
      <c r="H1944" s="165" t="s">
        <v>3</v>
      </c>
      <c r="I1944" s="167"/>
      <c r="L1944" s="163"/>
      <c r="M1944" s="168"/>
      <c r="N1944" s="169"/>
      <c r="O1944" s="169"/>
      <c r="P1944" s="169"/>
      <c r="Q1944" s="169"/>
      <c r="R1944" s="169"/>
      <c r="S1944" s="169"/>
      <c r="T1944" s="170"/>
      <c r="AT1944" s="165" t="s">
        <v>170</v>
      </c>
      <c r="AU1944" s="165" t="s">
        <v>80</v>
      </c>
      <c r="AV1944" s="13" t="s">
        <v>15</v>
      </c>
      <c r="AW1944" s="13" t="s">
        <v>33</v>
      </c>
      <c r="AX1944" s="13" t="s">
        <v>72</v>
      </c>
      <c r="AY1944" s="165" t="s">
        <v>154</v>
      </c>
    </row>
    <row r="1945" spans="2:51" s="13" customFormat="1" ht="10.2">
      <c r="B1945" s="163"/>
      <c r="D1945" s="164" t="s">
        <v>170</v>
      </c>
      <c r="E1945" s="165" t="s">
        <v>3</v>
      </c>
      <c r="F1945" s="166" t="s">
        <v>1212</v>
      </c>
      <c r="H1945" s="165" t="s">
        <v>3</v>
      </c>
      <c r="I1945" s="167"/>
      <c r="L1945" s="163"/>
      <c r="M1945" s="168"/>
      <c r="N1945" s="169"/>
      <c r="O1945" s="169"/>
      <c r="P1945" s="169"/>
      <c r="Q1945" s="169"/>
      <c r="R1945" s="169"/>
      <c r="S1945" s="169"/>
      <c r="T1945" s="170"/>
      <c r="AT1945" s="165" t="s">
        <v>170</v>
      </c>
      <c r="AU1945" s="165" t="s">
        <v>80</v>
      </c>
      <c r="AV1945" s="13" t="s">
        <v>15</v>
      </c>
      <c r="AW1945" s="13" t="s">
        <v>33</v>
      </c>
      <c r="AX1945" s="13" t="s">
        <v>72</v>
      </c>
      <c r="AY1945" s="165" t="s">
        <v>154</v>
      </c>
    </row>
    <row r="1946" spans="2:51" s="14" customFormat="1" ht="10.2">
      <c r="B1946" s="171"/>
      <c r="D1946" s="164" t="s">
        <v>170</v>
      </c>
      <c r="E1946" s="172" t="s">
        <v>3</v>
      </c>
      <c r="F1946" s="173" t="s">
        <v>2832</v>
      </c>
      <c r="H1946" s="174">
        <v>16.8</v>
      </c>
      <c r="I1946" s="175"/>
      <c r="L1946" s="171"/>
      <c r="M1946" s="176"/>
      <c r="N1946" s="177"/>
      <c r="O1946" s="177"/>
      <c r="P1946" s="177"/>
      <c r="Q1946" s="177"/>
      <c r="R1946" s="177"/>
      <c r="S1946" s="177"/>
      <c r="T1946" s="178"/>
      <c r="AT1946" s="172" t="s">
        <v>170</v>
      </c>
      <c r="AU1946" s="172" t="s">
        <v>80</v>
      </c>
      <c r="AV1946" s="14" t="s">
        <v>80</v>
      </c>
      <c r="AW1946" s="14" t="s">
        <v>33</v>
      </c>
      <c r="AX1946" s="14" t="s">
        <v>72</v>
      </c>
      <c r="AY1946" s="172" t="s">
        <v>154</v>
      </c>
    </row>
    <row r="1947" spans="2:51" s="14" customFormat="1" ht="10.2">
      <c r="B1947" s="171"/>
      <c r="D1947" s="164" t="s">
        <v>170</v>
      </c>
      <c r="E1947" s="172" t="s">
        <v>3</v>
      </c>
      <c r="F1947" s="173" t="s">
        <v>2833</v>
      </c>
      <c r="H1947" s="174">
        <v>-1.6</v>
      </c>
      <c r="I1947" s="175"/>
      <c r="L1947" s="171"/>
      <c r="M1947" s="176"/>
      <c r="N1947" s="177"/>
      <c r="O1947" s="177"/>
      <c r="P1947" s="177"/>
      <c r="Q1947" s="177"/>
      <c r="R1947" s="177"/>
      <c r="S1947" s="177"/>
      <c r="T1947" s="178"/>
      <c r="AT1947" s="172" t="s">
        <v>170</v>
      </c>
      <c r="AU1947" s="172" t="s">
        <v>80</v>
      </c>
      <c r="AV1947" s="14" t="s">
        <v>80</v>
      </c>
      <c r="AW1947" s="14" t="s">
        <v>33</v>
      </c>
      <c r="AX1947" s="14" t="s">
        <v>72</v>
      </c>
      <c r="AY1947" s="172" t="s">
        <v>154</v>
      </c>
    </row>
    <row r="1948" spans="2:51" s="13" customFormat="1" ht="10.2">
      <c r="B1948" s="163"/>
      <c r="D1948" s="164" t="s">
        <v>170</v>
      </c>
      <c r="E1948" s="165" t="s">
        <v>3</v>
      </c>
      <c r="F1948" s="166" t="s">
        <v>1214</v>
      </c>
      <c r="H1948" s="165" t="s">
        <v>3</v>
      </c>
      <c r="I1948" s="167"/>
      <c r="L1948" s="163"/>
      <c r="M1948" s="168"/>
      <c r="N1948" s="169"/>
      <c r="O1948" s="169"/>
      <c r="P1948" s="169"/>
      <c r="Q1948" s="169"/>
      <c r="R1948" s="169"/>
      <c r="S1948" s="169"/>
      <c r="T1948" s="170"/>
      <c r="AT1948" s="165" t="s">
        <v>170</v>
      </c>
      <c r="AU1948" s="165" t="s">
        <v>80</v>
      </c>
      <c r="AV1948" s="13" t="s">
        <v>15</v>
      </c>
      <c r="AW1948" s="13" t="s">
        <v>33</v>
      </c>
      <c r="AX1948" s="13" t="s">
        <v>72</v>
      </c>
      <c r="AY1948" s="165" t="s">
        <v>154</v>
      </c>
    </row>
    <row r="1949" spans="2:51" s="14" customFormat="1" ht="10.2">
      <c r="B1949" s="171"/>
      <c r="D1949" s="164" t="s">
        <v>170</v>
      </c>
      <c r="E1949" s="172" t="s">
        <v>3</v>
      </c>
      <c r="F1949" s="173" t="s">
        <v>2834</v>
      </c>
      <c r="H1949" s="174">
        <v>15.8</v>
      </c>
      <c r="I1949" s="175"/>
      <c r="L1949" s="171"/>
      <c r="M1949" s="176"/>
      <c r="N1949" s="177"/>
      <c r="O1949" s="177"/>
      <c r="P1949" s="177"/>
      <c r="Q1949" s="177"/>
      <c r="R1949" s="177"/>
      <c r="S1949" s="177"/>
      <c r="T1949" s="178"/>
      <c r="AT1949" s="172" t="s">
        <v>170</v>
      </c>
      <c r="AU1949" s="172" t="s">
        <v>80</v>
      </c>
      <c r="AV1949" s="14" t="s">
        <v>80</v>
      </c>
      <c r="AW1949" s="14" t="s">
        <v>33</v>
      </c>
      <c r="AX1949" s="14" t="s">
        <v>72</v>
      </c>
      <c r="AY1949" s="172" t="s">
        <v>154</v>
      </c>
    </row>
    <row r="1950" spans="2:51" s="14" customFormat="1" ht="10.2">
      <c r="B1950" s="171"/>
      <c r="D1950" s="164" t="s">
        <v>170</v>
      </c>
      <c r="E1950" s="172" t="s">
        <v>3</v>
      </c>
      <c r="F1950" s="173" t="s">
        <v>2833</v>
      </c>
      <c r="H1950" s="174">
        <v>-1.6</v>
      </c>
      <c r="I1950" s="175"/>
      <c r="L1950" s="171"/>
      <c r="M1950" s="176"/>
      <c r="N1950" s="177"/>
      <c r="O1950" s="177"/>
      <c r="P1950" s="177"/>
      <c r="Q1950" s="177"/>
      <c r="R1950" s="177"/>
      <c r="S1950" s="177"/>
      <c r="T1950" s="178"/>
      <c r="AT1950" s="172" t="s">
        <v>170</v>
      </c>
      <c r="AU1950" s="172" t="s">
        <v>80</v>
      </c>
      <c r="AV1950" s="14" t="s">
        <v>80</v>
      </c>
      <c r="AW1950" s="14" t="s">
        <v>33</v>
      </c>
      <c r="AX1950" s="14" t="s">
        <v>72</v>
      </c>
      <c r="AY1950" s="172" t="s">
        <v>154</v>
      </c>
    </row>
    <row r="1951" spans="2:51" s="13" customFormat="1" ht="10.2">
      <c r="B1951" s="163"/>
      <c r="D1951" s="164" t="s">
        <v>170</v>
      </c>
      <c r="E1951" s="165" t="s">
        <v>3</v>
      </c>
      <c r="F1951" s="166" t="s">
        <v>1227</v>
      </c>
      <c r="H1951" s="165" t="s">
        <v>3</v>
      </c>
      <c r="I1951" s="167"/>
      <c r="L1951" s="163"/>
      <c r="M1951" s="168"/>
      <c r="N1951" s="169"/>
      <c r="O1951" s="169"/>
      <c r="P1951" s="169"/>
      <c r="Q1951" s="169"/>
      <c r="R1951" s="169"/>
      <c r="S1951" s="169"/>
      <c r="T1951" s="170"/>
      <c r="AT1951" s="165" t="s">
        <v>170</v>
      </c>
      <c r="AU1951" s="165" t="s">
        <v>80</v>
      </c>
      <c r="AV1951" s="13" t="s">
        <v>15</v>
      </c>
      <c r="AW1951" s="13" t="s">
        <v>33</v>
      </c>
      <c r="AX1951" s="13" t="s">
        <v>72</v>
      </c>
      <c r="AY1951" s="165" t="s">
        <v>154</v>
      </c>
    </row>
    <row r="1952" spans="2:51" s="14" customFormat="1" ht="10.2">
      <c r="B1952" s="171"/>
      <c r="D1952" s="164" t="s">
        <v>170</v>
      </c>
      <c r="E1952" s="172" t="s">
        <v>3</v>
      </c>
      <c r="F1952" s="173" t="s">
        <v>2835</v>
      </c>
      <c r="H1952" s="174">
        <v>23.8</v>
      </c>
      <c r="I1952" s="175"/>
      <c r="L1952" s="171"/>
      <c r="M1952" s="176"/>
      <c r="N1952" s="177"/>
      <c r="O1952" s="177"/>
      <c r="P1952" s="177"/>
      <c r="Q1952" s="177"/>
      <c r="R1952" s="177"/>
      <c r="S1952" s="177"/>
      <c r="T1952" s="178"/>
      <c r="AT1952" s="172" t="s">
        <v>170</v>
      </c>
      <c r="AU1952" s="172" t="s">
        <v>80</v>
      </c>
      <c r="AV1952" s="14" t="s">
        <v>80</v>
      </c>
      <c r="AW1952" s="14" t="s">
        <v>33</v>
      </c>
      <c r="AX1952" s="14" t="s">
        <v>72</v>
      </c>
      <c r="AY1952" s="172" t="s">
        <v>154</v>
      </c>
    </row>
    <row r="1953" spans="2:51" s="14" customFormat="1" ht="10.2">
      <c r="B1953" s="171"/>
      <c r="D1953" s="164" t="s">
        <v>170</v>
      </c>
      <c r="E1953" s="172" t="s">
        <v>3</v>
      </c>
      <c r="F1953" s="173" t="s">
        <v>2829</v>
      </c>
      <c r="H1953" s="174">
        <v>-4.2</v>
      </c>
      <c r="I1953" s="175"/>
      <c r="L1953" s="171"/>
      <c r="M1953" s="176"/>
      <c r="N1953" s="177"/>
      <c r="O1953" s="177"/>
      <c r="P1953" s="177"/>
      <c r="Q1953" s="177"/>
      <c r="R1953" s="177"/>
      <c r="S1953" s="177"/>
      <c r="T1953" s="178"/>
      <c r="AT1953" s="172" t="s">
        <v>170</v>
      </c>
      <c r="AU1953" s="172" t="s">
        <v>80</v>
      </c>
      <c r="AV1953" s="14" t="s">
        <v>80</v>
      </c>
      <c r="AW1953" s="14" t="s">
        <v>33</v>
      </c>
      <c r="AX1953" s="14" t="s">
        <v>72</v>
      </c>
      <c r="AY1953" s="172" t="s">
        <v>154</v>
      </c>
    </row>
    <row r="1954" spans="2:51" s="13" customFormat="1" ht="10.2">
      <c r="B1954" s="163"/>
      <c r="D1954" s="164" t="s">
        <v>170</v>
      </c>
      <c r="E1954" s="165" t="s">
        <v>3</v>
      </c>
      <c r="F1954" s="166" t="s">
        <v>1305</v>
      </c>
      <c r="H1954" s="165" t="s">
        <v>3</v>
      </c>
      <c r="I1954" s="167"/>
      <c r="L1954" s="163"/>
      <c r="M1954" s="168"/>
      <c r="N1954" s="169"/>
      <c r="O1954" s="169"/>
      <c r="P1954" s="169"/>
      <c r="Q1954" s="169"/>
      <c r="R1954" s="169"/>
      <c r="S1954" s="169"/>
      <c r="T1954" s="170"/>
      <c r="AT1954" s="165" t="s">
        <v>170</v>
      </c>
      <c r="AU1954" s="165" t="s">
        <v>80</v>
      </c>
      <c r="AV1954" s="13" t="s">
        <v>15</v>
      </c>
      <c r="AW1954" s="13" t="s">
        <v>33</v>
      </c>
      <c r="AX1954" s="13" t="s">
        <v>72</v>
      </c>
      <c r="AY1954" s="165" t="s">
        <v>154</v>
      </c>
    </row>
    <row r="1955" spans="2:51" s="13" customFormat="1" ht="10.2">
      <c r="B1955" s="163"/>
      <c r="D1955" s="164" t="s">
        <v>170</v>
      </c>
      <c r="E1955" s="165" t="s">
        <v>3</v>
      </c>
      <c r="F1955" s="166" t="s">
        <v>1150</v>
      </c>
      <c r="H1955" s="165" t="s">
        <v>3</v>
      </c>
      <c r="I1955" s="167"/>
      <c r="L1955" s="163"/>
      <c r="M1955" s="168"/>
      <c r="N1955" s="169"/>
      <c r="O1955" s="169"/>
      <c r="P1955" s="169"/>
      <c r="Q1955" s="169"/>
      <c r="R1955" s="169"/>
      <c r="S1955" s="169"/>
      <c r="T1955" s="170"/>
      <c r="AT1955" s="165" t="s">
        <v>170</v>
      </c>
      <c r="AU1955" s="165" t="s">
        <v>80</v>
      </c>
      <c r="AV1955" s="13" t="s">
        <v>15</v>
      </c>
      <c r="AW1955" s="13" t="s">
        <v>33</v>
      </c>
      <c r="AX1955" s="13" t="s">
        <v>72</v>
      </c>
      <c r="AY1955" s="165" t="s">
        <v>154</v>
      </c>
    </row>
    <row r="1956" spans="2:51" s="14" customFormat="1" ht="10.2">
      <c r="B1956" s="171"/>
      <c r="D1956" s="164" t="s">
        <v>170</v>
      </c>
      <c r="E1956" s="172" t="s">
        <v>3</v>
      </c>
      <c r="F1956" s="173" t="s">
        <v>2836</v>
      </c>
      <c r="H1956" s="174">
        <v>14</v>
      </c>
      <c r="I1956" s="175"/>
      <c r="L1956" s="171"/>
      <c r="M1956" s="176"/>
      <c r="N1956" s="177"/>
      <c r="O1956" s="177"/>
      <c r="P1956" s="177"/>
      <c r="Q1956" s="177"/>
      <c r="R1956" s="177"/>
      <c r="S1956" s="177"/>
      <c r="T1956" s="178"/>
      <c r="AT1956" s="172" t="s">
        <v>170</v>
      </c>
      <c r="AU1956" s="172" t="s">
        <v>80</v>
      </c>
      <c r="AV1956" s="14" t="s">
        <v>80</v>
      </c>
      <c r="AW1956" s="14" t="s">
        <v>33</v>
      </c>
      <c r="AX1956" s="14" t="s">
        <v>72</v>
      </c>
      <c r="AY1956" s="172" t="s">
        <v>154</v>
      </c>
    </row>
    <row r="1957" spans="2:51" s="13" customFormat="1" ht="10.2">
      <c r="B1957" s="163"/>
      <c r="D1957" s="164" t="s">
        <v>170</v>
      </c>
      <c r="E1957" s="165" t="s">
        <v>3</v>
      </c>
      <c r="F1957" s="166" t="s">
        <v>1218</v>
      </c>
      <c r="H1957" s="165" t="s">
        <v>3</v>
      </c>
      <c r="I1957" s="167"/>
      <c r="L1957" s="163"/>
      <c r="M1957" s="168"/>
      <c r="N1957" s="169"/>
      <c r="O1957" s="169"/>
      <c r="P1957" s="169"/>
      <c r="Q1957" s="169"/>
      <c r="R1957" s="169"/>
      <c r="S1957" s="169"/>
      <c r="T1957" s="170"/>
      <c r="AT1957" s="165" t="s">
        <v>170</v>
      </c>
      <c r="AU1957" s="165" t="s">
        <v>80</v>
      </c>
      <c r="AV1957" s="13" t="s">
        <v>15</v>
      </c>
      <c r="AW1957" s="13" t="s">
        <v>33</v>
      </c>
      <c r="AX1957" s="13" t="s">
        <v>72</v>
      </c>
      <c r="AY1957" s="165" t="s">
        <v>154</v>
      </c>
    </row>
    <row r="1958" spans="2:51" s="14" customFormat="1" ht="10.2">
      <c r="B1958" s="171"/>
      <c r="D1958" s="164" t="s">
        <v>170</v>
      </c>
      <c r="E1958" s="172" t="s">
        <v>3</v>
      </c>
      <c r="F1958" s="173" t="s">
        <v>2837</v>
      </c>
      <c r="H1958" s="174">
        <v>6.5</v>
      </c>
      <c r="I1958" s="175"/>
      <c r="L1958" s="171"/>
      <c r="M1958" s="176"/>
      <c r="N1958" s="177"/>
      <c r="O1958" s="177"/>
      <c r="P1958" s="177"/>
      <c r="Q1958" s="177"/>
      <c r="R1958" s="177"/>
      <c r="S1958" s="177"/>
      <c r="T1958" s="178"/>
      <c r="AT1958" s="172" t="s">
        <v>170</v>
      </c>
      <c r="AU1958" s="172" t="s">
        <v>80</v>
      </c>
      <c r="AV1958" s="14" t="s">
        <v>80</v>
      </c>
      <c r="AW1958" s="14" t="s">
        <v>33</v>
      </c>
      <c r="AX1958" s="14" t="s">
        <v>72</v>
      </c>
      <c r="AY1958" s="172" t="s">
        <v>154</v>
      </c>
    </row>
    <row r="1959" spans="2:51" s="15" customFormat="1" ht="10.2">
      <c r="B1959" s="179"/>
      <c r="D1959" s="164" t="s">
        <v>170</v>
      </c>
      <c r="E1959" s="180" t="s">
        <v>3</v>
      </c>
      <c r="F1959" s="181" t="s">
        <v>175</v>
      </c>
      <c r="H1959" s="182">
        <v>138.5</v>
      </c>
      <c r="I1959" s="183"/>
      <c r="L1959" s="179"/>
      <c r="M1959" s="184"/>
      <c r="N1959" s="185"/>
      <c r="O1959" s="185"/>
      <c r="P1959" s="185"/>
      <c r="Q1959" s="185"/>
      <c r="R1959" s="185"/>
      <c r="S1959" s="185"/>
      <c r="T1959" s="186"/>
      <c r="AT1959" s="180" t="s">
        <v>170</v>
      </c>
      <c r="AU1959" s="180" t="s">
        <v>80</v>
      </c>
      <c r="AV1959" s="15" t="s">
        <v>93</v>
      </c>
      <c r="AW1959" s="15" t="s">
        <v>33</v>
      </c>
      <c r="AX1959" s="15" t="s">
        <v>15</v>
      </c>
      <c r="AY1959" s="180" t="s">
        <v>154</v>
      </c>
    </row>
    <row r="1960" spans="1:65" s="2" customFormat="1" ht="24.15" customHeight="1">
      <c r="A1960" s="34"/>
      <c r="B1960" s="144"/>
      <c r="C1960" s="192" t="s">
        <v>2838</v>
      </c>
      <c r="D1960" s="192" t="s">
        <v>402</v>
      </c>
      <c r="E1960" s="193" t="s">
        <v>2839</v>
      </c>
      <c r="F1960" s="194" t="s">
        <v>2840</v>
      </c>
      <c r="G1960" s="195" t="s">
        <v>160</v>
      </c>
      <c r="H1960" s="196">
        <v>159.275</v>
      </c>
      <c r="I1960" s="197"/>
      <c r="J1960" s="198">
        <f>ROUND(I1960*H1960,2)</f>
        <v>0</v>
      </c>
      <c r="K1960" s="194" t="s">
        <v>161</v>
      </c>
      <c r="L1960" s="199"/>
      <c r="M1960" s="200" t="s">
        <v>3</v>
      </c>
      <c r="N1960" s="201" t="s">
        <v>43</v>
      </c>
      <c r="O1960" s="55"/>
      <c r="P1960" s="154">
        <f>O1960*H1960</f>
        <v>0</v>
      </c>
      <c r="Q1960" s="154">
        <v>0.02</v>
      </c>
      <c r="R1960" s="154">
        <f>Q1960*H1960</f>
        <v>3.1855</v>
      </c>
      <c r="S1960" s="154">
        <v>0</v>
      </c>
      <c r="T1960" s="155">
        <f>S1960*H1960</f>
        <v>0</v>
      </c>
      <c r="U1960" s="34"/>
      <c r="V1960" s="34"/>
      <c r="W1960" s="34"/>
      <c r="X1960" s="34"/>
      <c r="Y1960" s="34"/>
      <c r="Z1960" s="34"/>
      <c r="AA1960" s="34"/>
      <c r="AB1960" s="34"/>
      <c r="AC1960" s="34"/>
      <c r="AD1960" s="34"/>
      <c r="AE1960" s="34"/>
      <c r="AR1960" s="156" t="s">
        <v>521</v>
      </c>
      <c r="AT1960" s="156" t="s">
        <v>402</v>
      </c>
      <c r="AU1960" s="156" t="s">
        <v>80</v>
      </c>
      <c r="AY1960" s="19" t="s">
        <v>154</v>
      </c>
      <c r="BE1960" s="157">
        <f>IF(N1960="základní",J1960,0)</f>
        <v>0</v>
      </c>
      <c r="BF1960" s="157">
        <f>IF(N1960="snížená",J1960,0)</f>
        <v>0</v>
      </c>
      <c r="BG1960" s="157">
        <f>IF(N1960="zákl. přenesená",J1960,0)</f>
        <v>0</v>
      </c>
      <c r="BH1960" s="157">
        <f>IF(N1960="sníž. přenesená",J1960,0)</f>
        <v>0</v>
      </c>
      <c r="BI1960" s="157">
        <f>IF(N1960="nulová",J1960,0)</f>
        <v>0</v>
      </c>
      <c r="BJ1960" s="19" t="s">
        <v>15</v>
      </c>
      <c r="BK1960" s="157">
        <f>ROUND(I1960*H1960,2)</f>
        <v>0</v>
      </c>
      <c r="BL1960" s="19" t="s">
        <v>180</v>
      </c>
      <c r="BM1960" s="156" t="s">
        <v>2841</v>
      </c>
    </row>
    <row r="1961" spans="2:51" s="14" customFormat="1" ht="10.2">
      <c r="B1961" s="171"/>
      <c r="D1961" s="164" t="s">
        <v>170</v>
      </c>
      <c r="F1961" s="173" t="s">
        <v>2842</v>
      </c>
      <c r="H1961" s="174">
        <v>159.275</v>
      </c>
      <c r="I1961" s="175"/>
      <c r="L1961" s="171"/>
      <c r="M1961" s="176"/>
      <c r="N1961" s="177"/>
      <c r="O1961" s="177"/>
      <c r="P1961" s="177"/>
      <c r="Q1961" s="177"/>
      <c r="R1961" s="177"/>
      <c r="S1961" s="177"/>
      <c r="T1961" s="178"/>
      <c r="AT1961" s="172" t="s">
        <v>170</v>
      </c>
      <c r="AU1961" s="172" t="s">
        <v>80</v>
      </c>
      <c r="AV1961" s="14" t="s">
        <v>80</v>
      </c>
      <c r="AW1961" s="14" t="s">
        <v>4</v>
      </c>
      <c r="AX1961" s="14" t="s">
        <v>15</v>
      </c>
      <c r="AY1961" s="172" t="s">
        <v>154</v>
      </c>
    </row>
    <row r="1962" spans="1:65" s="2" customFormat="1" ht="24.15" customHeight="1">
      <c r="A1962" s="34"/>
      <c r="B1962" s="144"/>
      <c r="C1962" s="145" t="s">
        <v>2843</v>
      </c>
      <c r="D1962" s="145" t="s">
        <v>157</v>
      </c>
      <c r="E1962" s="146" t="s">
        <v>2844</v>
      </c>
      <c r="F1962" s="147" t="s">
        <v>2845</v>
      </c>
      <c r="G1962" s="148" t="s">
        <v>160</v>
      </c>
      <c r="H1962" s="149">
        <v>8</v>
      </c>
      <c r="I1962" s="150"/>
      <c r="J1962" s="151">
        <f>ROUND(I1962*H1962,2)</f>
        <v>0</v>
      </c>
      <c r="K1962" s="147" t="s">
        <v>161</v>
      </c>
      <c r="L1962" s="35"/>
      <c r="M1962" s="152" t="s">
        <v>3</v>
      </c>
      <c r="N1962" s="153" t="s">
        <v>43</v>
      </c>
      <c r="O1962" s="55"/>
      <c r="P1962" s="154">
        <f>O1962*H1962</f>
        <v>0</v>
      </c>
      <c r="Q1962" s="154">
        <v>0.00063</v>
      </c>
      <c r="R1962" s="154">
        <f>Q1962*H1962</f>
        <v>0.00504</v>
      </c>
      <c r="S1962" s="154">
        <v>0</v>
      </c>
      <c r="T1962" s="155">
        <f>S1962*H1962</f>
        <v>0</v>
      </c>
      <c r="U1962" s="34"/>
      <c r="V1962" s="34"/>
      <c r="W1962" s="34"/>
      <c r="X1962" s="34"/>
      <c r="Y1962" s="34"/>
      <c r="Z1962" s="34"/>
      <c r="AA1962" s="34"/>
      <c r="AB1962" s="34"/>
      <c r="AC1962" s="34"/>
      <c r="AD1962" s="34"/>
      <c r="AE1962" s="34"/>
      <c r="AR1962" s="156" t="s">
        <v>180</v>
      </c>
      <c r="AT1962" s="156" t="s">
        <v>157</v>
      </c>
      <c r="AU1962" s="156" t="s">
        <v>80</v>
      </c>
      <c r="AY1962" s="19" t="s">
        <v>154</v>
      </c>
      <c r="BE1962" s="157">
        <f>IF(N1962="základní",J1962,0)</f>
        <v>0</v>
      </c>
      <c r="BF1962" s="157">
        <f>IF(N1962="snížená",J1962,0)</f>
        <v>0</v>
      </c>
      <c r="BG1962" s="157">
        <f>IF(N1962="zákl. přenesená",J1962,0)</f>
        <v>0</v>
      </c>
      <c r="BH1962" s="157">
        <f>IF(N1962="sníž. přenesená",J1962,0)</f>
        <v>0</v>
      </c>
      <c r="BI1962" s="157">
        <f>IF(N1962="nulová",J1962,0)</f>
        <v>0</v>
      </c>
      <c r="BJ1962" s="19" t="s">
        <v>15</v>
      </c>
      <c r="BK1962" s="157">
        <f>ROUND(I1962*H1962,2)</f>
        <v>0</v>
      </c>
      <c r="BL1962" s="19" t="s">
        <v>180</v>
      </c>
      <c r="BM1962" s="156" t="s">
        <v>2846</v>
      </c>
    </row>
    <row r="1963" spans="1:47" s="2" customFormat="1" ht="10.2">
      <c r="A1963" s="34"/>
      <c r="B1963" s="35"/>
      <c r="C1963" s="34"/>
      <c r="D1963" s="158" t="s">
        <v>163</v>
      </c>
      <c r="E1963" s="34"/>
      <c r="F1963" s="159" t="s">
        <v>2847</v>
      </c>
      <c r="G1963" s="34"/>
      <c r="H1963" s="34"/>
      <c r="I1963" s="160"/>
      <c r="J1963" s="34"/>
      <c r="K1963" s="34"/>
      <c r="L1963" s="35"/>
      <c r="M1963" s="161"/>
      <c r="N1963" s="162"/>
      <c r="O1963" s="55"/>
      <c r="P1963" s="55"/>
      <c r="Q1963" s="55"/>
      <c r="R1963" s="55"/>
      <c r="S1963" s="55"/>
      <c r="T1963" s="56"/>
      <c r="U1963" s="34"/>
      <c r="V1963" s="34"/>
      <c r="W1963" s="34"/>
      <c r="X1963" s="34"/>
      <c r="Y1963" s="34"/>
      <c r="Z1963" s="34"/>
      <c r="AA1963" s="34"/>
      <c r="AB1963" s="34"/>
      <c r="AC1963" s="34"/>
      <c r="AD1963" s="34"/>
      <c r="AE1963" s="34"/>
      <c r="AT1963" s="19" t="s">
        <v>163</v>
      </c>
      <c r="AU1963" s="19" t="s">
        <v>80</v>
      </c>
    </row>
    <row r="1964" spans="1:65" s="2" customFormat="1" ht="16.5" customHeight="1">
      <c r="A1964" s="34"/>
      <c r="B1964" s="144"/>
      <c r="C1964" s="192" t="s">
        <v>2848</v>
      </c>
      <c r="D1964" s="192" t="s">
        <v>402</v>
      </c>
      <c r="E1964" s="193" t="s">
        <v>2849</v>
      </c>
      <c r="F1964" s="194" t="s">
        <v>2850</v>
      </c>
      <c r="G1964" s="195" t="s">
        <v>160</v>
      </c>
      <c r="H1964" s="196">
        <v>8</v>
      </c>
      <c r="I1964" s="197"/>
      <c r="J1964" s="198">
        <f>ROUND(I1964*H1964,2)</f>
        <v>0</v>
      </c>
      <c r="K1964" s="194" t="s">
        <v>3</v>
      </c>
      <c r="L1964" s="199"/>
      <c r="M1964" s="200" t="s">
        <v>3</v>
      </c>
      <c r="N1964" s="201" t="s">
        <v>43</v>
      </c>
      <c r="O1964" s="55"/>
      <c r="P1964" s="154">
        <f>O1964*H1964</f>
        <v>0</v>
      </c>
      <c r="Q1964" s="154">
        <v>0.0075</v>
      </c>
      <c r="R1964" s="154">
        <f>Q1964*H1964</f>
        <v>0.06</v>
      </c>
      <c r="S1964" s="154">
        <v>0</v>
      </c>
      <c r="T1964" s="155">
        <f>S1964*H1964</f>
        <v>0</v>
      </c>
      <c r="U1964" s="34"/>
      <c r="V1964" s="34"/>
      <c r="W1964" s="34"/>
      <c r="X1964" s="34"/>
      <c r="Y1964" s="34"/>
      <c r="Z1964" s="34"/>
      <c r="AA1964" s="34"/>
      <c r="AB1964" s="34"/>
      <c r="AC1964" s="34"/>
      <c r="AD1964" s="34"/>
      <c r="AE1964" s="34"/>
      <c r="AR1964" s="156" t="s">
        <v>521</v>
      </c>
      <c r="AT1964" s="156" t="s">
        <v>402</v>
      </c>
      <c r="AU1964" s="156" t="s">
        <v>80</v>
      </c>
      <c r="AY1964" s="19" t="s">
        <v>154</v>
      </c>
      <c r="BE1964" s="157">
        <f>IF(N1964="základní",J1964,0)</f>
        <v>0</v>
      </c>
      <c r="BF1964" s="157">
        <f>IF(N1964="snížená",J1964,0)</f>
        <v>0</v>
      </c>
      <c r="BG1964" s="157">
        <f>IF(N1964="zákl. přenesená",J1964,0)</f>
        <v>0</v>
      </c>
      <c r="BH1964" s="157">
        <f>IF(N1964="sníž. přenesená",J1964,0)</f>
        <v>0</v>
      </c>
      <c r="BI1964" s="157">
        <f>IF(N1964="nulová",J1964,0)</f>
        <v>0</v>
      </c>
      <c r="BJ1964" s="19" t="s">
        <v>15</v>
      </c>
      <c r="BK1964" s="157">
        <f>ROUND(I1964*H1964,2)</f>
        <v>0</v>
      </c>
      <c r="BL1964" s="19" t="s">
        <v>180</v>
      </c>
      <c r="BM1964" s="156" t="s">
        <v>2851</v>
      </c>
    </row>
    <row r="1965" spans="1:65" s="2" customFormat="1" ht="24.15" customHeight="1">
      <c r="A1965" s="34"/>
      <c r="B1965" s="144"/>
      <c r="C1965" s="145" t="s">
        <v>2852</v>
      </c>
      <c r="D1965" s="145" t="s">
        <v>157</v>
      </c>
      <c r="E1965" s="146" t="s">
        <v>2853</v>
      </c>
      <c r="F1965" s="147" t="s">
        <v>2854</v>
      </c>
      <c r="G1965" s="148" t="s">
        <v>183</v>
      </c>
      <c r="H1965" s="149">
        <v>12</v>
      </c>
      <c r="I1965" s="150"/>
      <c r="J1965" s="151">
        <f>ROUND(I1965*H1965,2)</f>
        <v>0</v>
      </c>
      <c r="K1965" s="147" t="s">
        <v>161</v>
      </c>
      <c r="L1965" s="35"/>
      <c r="M1965" s="152" t="s">
        <v>3</v>
      </c>
      <c r="N1965" s="153" t="s">
        <v>43</v>
      </c>
      <c r="O1965" s="55"/>
      <c r="P1965" s="154">
        <f>O1965*H1965</f>
        <v>0</v>
      </c>
      <c r="Q1965" s="154">
        <v>0.00055</v>
      </c>
      <c r="R1965" s="154">
        <f>Q1965*H1965</f>
        <v>0.0066</v>
      </c>
      <c r="S1965" s="154">
        <v>0</v>
      </c>
      <c r="T1965" s="155">
        <f>S1965*H1965</f>
        <v>0</v>
      </c>
      <c r="U1965" s="34"/>
      <c r="V1965" s="34"/>
      <c r="W1965" s="34"/>
      <c r="X1965" s="34"/>
      <c r="Y1965" s="34"/>
      <c r="Z1965" s="34"/>
      <c r="AA1965" s="34"/>
      <c r="AB1965" s="34"/>
      <c r="AC1965" s="34"/>
      <c r="AD1965" s="34"/>
      <c r="AE1965" s="34"/>
      <c r="AR1965" s="156" t="s">
        <v>180</v>
      </c>
      <c r="AT1965" s="156" t="s">
        <v>157</v>
      </c>
      <c r="AU1965" s="156" t="s">
        <v>80</v>
      </c>
      <c r="AY1965" s="19" t="s">
        <v>154</v>
      </c>
      <c r="BE1965" s="157">
        <f>IF(N1965="základní",J1965,0)</f>
        <v>0</v>
      </c>
      <c r="BF1965" s="157">
        <f>IF(N1965="snížená",J1965,0)</f>
        <v>0</v>
      </c>
      <c r="BG1965" s="157">
        <f>IF(N1965="zákl. přenesená",J1965,0)</f>
        <v>0</v>
      </c>
      <c r="BH1965" s="157">
        <f>IF(N1965="sníž. přenesená",J1965,0)</f>
        <v>0</v>
      </c>
      <c r="BI1965" s="157">
        <f>IF(N1965="nulová",J1965,0)</f>
        <v>0</v>
      </c>
      <c r="BJ1965" s="19" t="s">
        <v>15</v>
      </c>
      <c r="BK1965" s="157">
        <f>ROUND(I1965*H1965,2)</f>
        <v>0</v>
      </c>
      <c r="BL1965" s="19" t="s">
        <v>180</v>
      </c>
      <c r="BM1965" s="156" t="s">
        <v>2855</v>
      </c>
    </row>
    <row r="1966" spans="1:47" s="2" customFormat="1" ht="10.2">
      <c r="A1966" s="34"/>
      <c r="B1966" s="35"/>
      <c r="C1966" s="34"/>
      <c r="D1966" s="158" t="s">
        <v>163</v>
      </c>
      <c r="E1966" s="34"/>
      <c r="F1966" s="159" t="s">
        <v>2856</v>
      </c>
      <c r="G1966" s="34"/>
      <c r="H1966" s="34"/>
      <c r="I1966" s="160"/>
      <c r="J1966" s="34"/>
      <c r="K1966" s="34"/>
      <c r="L1966" s="35"/>
      <c r="M1966" s="161"/>
      <c r="N1966" s="162"/>
      <c r="O1966" s="55"/>
      <c r="P1966" s="55"/>
      <c r="Q1966" s="55"/>
      <c r="R1966" s="55"/>
      <c r="S1966" s="55"/>
      <c r="T1966" s="56"/>
      <c r="U1966" s="34"/>
      <c r="V1966" s="34"/>
      <c r="W1966" s="34"/>
      <c r="X1966" s="34"/>
      <c r="Y1966" s="34"/>
      <c r="Z1966" s="34"/>
      <c r="AA1966" s="34"/>
      <c r="AB1966" s="34"/>
      <c r="AC1966" s="34"/>
      <c r="AD1966" s="34"/>
      <c r="AE1966" s="34"/>
      <c r="AT1966" s="19" t="s">
        <v>163</v>
      </c>
      <c r="AU1966" s="19" t="s">
        <v>80</v>
      </c>
    </row>
    <row r="1967" spans="2:51" s="14" customFormat="1" ht="10.2">
      <c r="B1967" s="171"/>
      <c r="D1967" s="164" t="s">
        <v>170</v>
      </c>
      <c r="E1967" s="172" t="s">
        <v>3</v>
      </c>
      <c r="F1967" s="173" t="s">
        <v>2857</v>
      </c>
      <c r="H1967" s="174">
        <v>12</v>
      </c>
      <c r="I1967" s="175"/>
      <c r="L1967" s="171"/>
      <c r="M1967" s="176"/>
      <c r="N1967" s="177"/>
      <c r="O1967" s="177"/>
      <c r="P1967" s="177"/>
      <c r="Q1967" s="177"/>
      <c r="R1967" s="177"/>
      <c r="S1967" s="177"/>
      <c r="T1967" s="178"/>
      <c r="AT1967" s="172" t="s">
        <v>170</v>
      </c>
      <c r="AU1967" s="172" t="s">
        <v>80</v>
      </c>
      <c r="AV1967" s="14" t="s">
        <v>80</v>
      </c>
      <c r="AW1967" s="14" t="s">
        <v>33</v>
      </c>
      <c r="AX1967" s="14" t="s">
        <v>15</v>
      </c>
      <c r="AY1967" s="172" t="s">
        <v>154</v>
      </c>
    </row>
    <row r="1968" spans="1:65" s="2" customFormat="1" ht="24.15" customHeight="1">
      <c r="A1968" s="34"/>
      <c r="B1968" s="144"/>
      <c r="C1968" s="145" t="s">
        <v>2858</v>
      </c>
      <c r="D1968" s="145" t="s">
        <v>157</v>
      </c>
      <c r="E1968" s="146" t="s">
        <v>2859</v>
      </c>
      <c r="F1968" s="147" t="s">
        <v>2860</v>
      </c>
      <c r="G1968" s="148" t="s">
        <v>183</v>
      </c>
      <c r="H1968" s="149">
        <v>184.5</v>
      </c>
      <c r="I1968" s="150"/>
      <c r="J1968" s="151">
        <f>ROUND(I1968*H1968,2)</f>
        <v>0</v>
      </c>
      <c r="K1968" s="147" t="s">
        <v>161</v>
      </c>
      <c r="L1968" s="35"/>
      <c r="M1968" s="152" t="s">
        <v>3</v>
      </c>
      <c r="N1968" s="153" t="s">
        <v>43</v>
      </c>
      <c r="O1968" s="55"/>
      <c r="P1968" s="154">
        <f>O1968*H1968</f>
        <v>0</v>
      </c>
      <c r="Q1968" s="154">
        <v>3E-05</v>
      </c>
      <c r="R1968" s="154">
        <f>Q1968*H1968</f>
        <v>0.005535</v>
      </c>
      <c r="S1968" s="154">
        <v>0</v>
      </c>
      <c r="T1968" s="155">
        <f>S1968*H1968</f>
        <v>0</v>
      </c>
      <c r="U1968" s="34"/>
      <c r="V1968" s="34"/>
      <c r="W1968" s="34"/>
      <c r="X1968" s="34"/>
      <c r="Y1968" s="34"/>
      <c r="Z1968" s="34"/>
      <c r="AA1968" s="34"/>
      <c r="AB1968" s="34"/>
      <c r="AC1968" s="34"/>
      <c r="AD1968" s="34"/>
      <c r="AE1968" s="34"/>
      <c r="AR1968" s="156" t="s">
        <v>180</v>
      </c>
      <c r="AT1968" s="156" t="s">
        <v>157</v>
      </c>
      <c r="AU1968" s="156" t="s">
        <v>80</v>
      </c>
      <c r="AY1968" s="19" t="s">
        <v>154</v>
      </c>
      <c r="BE1968" s="157">
        <f>IF(N1968="základní",J1968,0)</f>
        <v>0</v>
      </c>
      <c r="BF1968" s="157">
        <f>IF(N1968="snížená",J1968,0)</f>
        <v>0</v>
      </c>
      <c r="BG1968" s="157">
        <f>IF(N1968="zákl. přenesená",J1968,0)</f>
        <v>0</v>
      </c>
      <c r="BH1968" s="157">
        <f>IF(N1968="sníž. přenesená",J1968,0)</f>
        <v>0</v>
      </c>
      <c r="BI1968" s="157">
        <f>IF(N1968="nulová",J1968,0)</f>
        <v>0</v>
      </c>
      <c r="BJ1968" s="19" t="s">
        <v>15</v>
      </c>
      <c r="BK1968" s="157">
        <f>ROUND(I1968*H1968,2)</f>
        <v>0</v>
      </c>
      <c r="BL1968" s="19" t="s">
        <v>180</v>
      </c>
      <c r="BM1968" s="156" t="s">
        <v>2861</v>
      </c>
    </row>
    <row r="1969" spans="1:47" s="2" customFormat="1" ht="10.2">
      <c r="A1969" s="34"/>
      <c r="B1969" s="35"/>
      <c r="C1969" s="34"/>
      <c r="D1969" s="158" t="s">
        <v>163</v>
      </c>
      <c r="E1969" s="34"/>
      <c r="F1969" s="159" t="s">
        <v>2862</v>
      </c>
      <c r="G1969" s="34"/>
      <c r="H1969" s="34"/>
      <c r="I1969" s="160"/>
      <c r="J1969" s="34"/>
      <c r="K1969" s="34"/>
      <c r="L1969" s="35"/>
      <c r="M1969" s="161"/>
      <c r="N1969" s="162"/>
      <c r="O1969" s="55"/>
      <c r="P1969" s="55"/>
      <c r="Q1969" s="55"/>
      <c r="R1969" s="55"/>
      <c r="S1969" s="55"/>
      <c r="T1969" s="56"/>
      <c r="U1969" s="34"/>
      <c r="V1969" s="34"/>
      <c r="W1969" s="34"/>
      <c r="X1969" s="34"/>
      <c r="Y1969" s="34"/>
      <c r="Z1969" s="34"/>
      <c r="AA1969" s="34"/>
      <c r="AB1969" s="34"/>
      <c r="AC1969" s="34"/>
      <c r="AD1969" s="34"/>
      <c r="AE1969" s="34"/>
      <c r="AT1969" s="19" t="s">
        <v>163</v>
      </c>
      <c r="AU1969" s="19" t="s">
        <v>80</v>
      </c>
    </row>
    <row r="1970" spans="2:51" s="13" customFormat="1" ht="10.2">
      <c r="B1970" s="163"/>
      <c r="D1970" s="164" t="s">
        <v>170</v>
      </c>
      <c r="E1970" s="165" t="s">
        <v>3</v>
      </c>
      <c r="F1970" s="166" t="s">
        <v>209</v>
      </c>
      <c r="H1970" s="165" t="s">
        <v>3</v>
      </c>
      <c r="I1970" s="167"/>
      <c r="L1970" s="163"/>
      <c r="M1970" s="168"/>
      <c r="N1970" s="169"/>
      <c r="O1970" s="169"/>
      <c r="P1970" s="169"/>
      <c r="Q1970" s="169"/>
      <c r="R1970" s="169"/>
      <c r="S1970" s="169"/>
      <c r="T1970" s="170"/>
      <c r="AT1970" s="165" t="s">
        <v>170</v>
      </c>
      <c r="AU1970" s="165" t="s">
        <v>80</v>
      </c>
      <c r="AV1970" s="13" t="s">
        <v>15</v>
      </c>
      <c r="AW1970" s="13" t="s">
        <v>33</v>
      </c>
      <c r="AX1970" s="13" t="s">
        <v>72</v>
      </c>
      <c r="AY1970" s="165" t="s">
        <v>154</v>
      </c>
    </row>
    <row r="1971" spans="2:51" s="13" customFormat="1" ht="10.2">
      <c r="B1971" s="163"/>
      <c r="D1971" s="164" t="s">
        <v>170</v>
      </c>
      <c r="E1971" s="165" t="s">
        <v>3</v>
      </c>
      <c r="F1971" s="166" t="s">
        <v>1171</v>
      </c>
      <c r="H1971" s="165" t="s">
        <v>3</v>
      </c>
      <c r="I1971" s="167"/>
      <c r="L1971" s="163"/>
      <c r="M1971" s="168"/>
      <c r="N1971" s="169"/>
      <c r="O1971" s="169"/>
      <c r="P1971" s="169"/>
      <c r="Q1971" s="169"/>
      <c r="R1971" s="169"/>
      <c r="S1971" s="169"/>
      <c r="T1971" s="170"/>
      <c r="AT1971" s="165" t="s">
        <v>170</v>
      </c>
      <c r="AU1971" s="165" t="s">
        <v>80</v>
      </c>
      <c r="AV1971" s="13" t="s">
        <v>15</v>
      </c>
      <c r="AW1971" s="13" t="s">
        <v>33</v>
      </c>
      <c r="AX1971" s="13" t="s">
        <v>72</v>
      </c>
      <c r="AY1971" s="165" t="s">
        <v>154</v>
      </c>
    </row>
    <row r="1972" spans="2:51" s="14" customFormat="1" ht="10.2">
      <c r="B1972" s="171"/>
      <c r="D1972" s="164" t="s">
        <v>170</v>
      </c>
      <c r="E1972" s="172" t="s">
        <v>3</v>
      </c>
      <c r="F1972" s="173" t="s">
        <v>2863</v>
      </c>
      <c r="H1972" s="174">
        <v>29.1</v>
      </c>
      <c r="I1972" s="175"/>
      <c r="L1972" s="171"/>
      <c r="M1972" s="176"/>
      <c r="N1972" s="177"/>
      <c r="O1972" s="177"/>
      <c r="P1972" s="177"/>
      <c r="Q1972" s="177"/>
      <c r="R1972" s="177"/>
      <c r="S1972" s="177"/>
      <c r="T1972" s="178"/>
      <c r="AT1972" s="172" t="s">
        <v>170</v>
      </c>
      <c r="AU1972" s="172" t="s">
        <v>80</v>
      </c>
      <c r="AV1972" s="14" t="s">
        <v>80</v>
      </c>
      <c r="AW1972" s="14" t="s">
        <v>33</v>
      </c>
      <c r="AX1972" s="14" t="s">
        <v>72</v>
      </c>
      <c r="AY1972" s="172" t="s">
        <v>154</v>
      </c>
    </row>
    <row r="1973" spans="2:51" s="14" customFormat="1" ht="10.2">
      <c r="B1973" s="171"/>
      <c r="D1973" s="164" t="s">
        <v>170</v>
      </c>
      <c r="E1973" s="172" t="s">
        <v>3</v>
      </c>
      <c r="F1973" s="173" t="s">
        <v>1294</v>
      </c>
      <c r="H1973" s="174">
        <v>-2.1</v>
      </c>
      <c r="I1973" s="175"/>
      <c r="L1973" s="171"/>
      <c r="M1973" s="176"/>
      <c r="N1973" s="177"/>
      <c r="O1973" s="177"/>
      <c r="P1973" s="177"/>
      <c r="Q1973" s="177"/>
      <c r="R1973" s="177"/>
      <c r="S1973" s="177"/>
      <c r="T1973" s="178"/>
      <c r="AT1973" s="172" t="s">
        <v>170</v>
      </c>
      <c r="AU1973" s="172" t="s">
        <v>80</v>
      </c>
      <c r="AV1973" s="14" t="s">
        <v>80</v>
      </c>
      <c r="AW1973" s="14" t="s">
        <v>33</v>
      </c>
      <c r="AX1973" s="14" t="s">
        <v>72</v>
      </c>
      <c r="AY1973" s="172" t="s">
        <v>154</v>
      </c>
    </row>
    <row r="1974" spans="2:51" s="13" customFormat="1" ht="10.2">
      <c r="B1974" s="163"/>
      <c r="D1974" s="164" t="s">
        <v>170</v>
      </c>
      <c r="E1974" s="165" t="s">
        <v>3</v>
      </c>
      <c r="F1974" s="166" t="s">
        <v>1174</v>
      </c>
      <c r="H1974" s="165" t="s">
        <v>3</v>
      </c>
      <c r="I1974" s="167"/>
      <c r="L1974" s="163"/>
      <c r="M1974" s="168"/>
      <c r="N1974" s="169"/>
      <c r="O1974" s="169"/>
      <c r="P1974" s="169"/>
      <c r="Q1974" s="169"/>
      <c r="R1974" s="169"/>
      <c r="S1974" s="169"/>
      <c r="T1974" s="170"/>
      <c r="AT1974" s="165" t="s">
        <v>170</v>
      </c>
      <c r="AU1974" s="165" t="s">
        <v>80</v>
      </c>
      <c r="AV1974" s="13" t="s">
        <v>15</v>
      </c>
      <c r="AW1974" s="13" t="s">
        <v>33</v>
      </c>
      <c r="AX1974" s="13" t="s">
        <v>72</v>
      </c>
      <c r="AY1974" s="165" t="s">
        <v>154</v>
      </c>
    </row>
    <row r="1975" spans="2:51" s="14" customFormat="1" ht="10.2">
      <c r="B1975" s="171"/>
      <c r="D1975" s="164" t="s">
        <v>170</v>
      </c>
      <c r="E1975" s="172" t="s">
        <v>3</v>
      </c>
      <c r="F1975" s="173" t="s">
        <v>2864</v>
      </c>
      <c r="H1975" s="174">
        <v>23</v>
      </c>
      <c r="I1975" s="175"/>
      <c r="L1975" s="171"/>
      <c r="M1975" s="176"/>
      <c r="N1975" s="177"/>
      <c r="O1975" s="177"/>
      <c r="P1975" s="177"/>
      <c r="Q1975" s="177"/>
      <c r="R1975" s="177"/>
      <c r="S1975" s="177"/>
      <c r="T1975" s="178"/>
      <c r="AT1975" s="172" t="s">
        <v>170</v>
      </c>
      <c r="AU1975" s="172" t="s">
        <v>80</v>
      </c>
      <c r="AV1975" s="14" t="s">
        <v>80</v>
      </c>
      <c r="AW1975" s="14" t="s">
        <v>33</v>
      </c>
      <c r="AX1975" s="14" t="s">
        <v>72</v>
      </c>
      <c r="AY1975" s="172" t="s">
        <v>154</v>
      </c>
    </row>
    <row r="1976" spans="2:51" s="14" customFormat="1" ht="10.2">
      <c r="B1976" s="171"/>
      <c r="D1976" s="164" t="s">
        <v>170</v>
      </c>
      <c r="E1976" s="172" t="s">
        <v>3</v>
      </c>
      <c r="F1976" s="173" t="s">
        <v>1296</v>
      </c>
      <c r="H1976" s="174">
        <v>-0.7</v>
      </c>
      <c r="I1976" s="175"/>
      <c r="L1976" s="171"/>
      <c r="M1976" s="176"/>
      <c r="N1976" s="177"/>
      <c r="O1976" s="177"/>
      <c r="P1976" s="177"/>
      <c r="Q1976" s="177"/>
      <c r="R1976" s="177"/>
      <c r="S1976" s="177"/>
      <c r="T1976" s="178"/>
      <c r="AT1976" s="172" t="s">
        <v>170</v>
      </c>
      <c r="AU1976" s="172" t="s">
        <v>80</v>
      </c>
      <c r="AV1976" s="14" t="s">
        <v>80</v>
      </c>
      <c r="AW1976" s="14" t="s">
        <v>33</v>
      </c>
      <c r="AX1976" s="14" t="s">
        <v>72</v>
      </c>
      <c r="AY1976" s="172" t="s">
        <v>154</v>
      </c>
    </row>
    <row r="1977" spans="2:51" s="13" customFormat="1" ht="10.2">
      <c r="B1977" s="163"/>
      <c r="D1977" s="164" t="s">
        <v>170</v>
      </c>
      <c r="E1977" s="165" t="s">
        <v>3</v>
      </c>
      <c r="F1977" s="166" t="s">
        <v>1176</v>
      </c>
      <c r="H1977" s="165" t="s">
        <v>3</v>
      </c>
      <c r="I1977" s="167"/>
      <c r="L1977" s="163"/>
      <c r="M1977" s="168"/>
      <c r="N1977" s="169"/>
      <c r="O1977" s="169"/>
      <c r="P1977" s="169"/>
      <c r="Q1977" s="169"/>
      <c r="R1977" s="169"/>
      <c r="S1977" s="169"/>
      <c r="T1977" s="170"/>
      <c r="AT1977" s="165" t="s">
        <v>170</v>
      </c>
      <c r="AU1977" s="165" t="s">
        <v>80</v>
      </c>
      <c r="AV1977" s="13" t="s">
        <v>15</v>
      </c>
      <c r="AW1977" s="13" t="s">
        <v>33</v>
      </c>
      <c r="AX1977" s="13" t="s">
        <v>72</v>
      </c>
      <c r="AY1977" s="165" t="s">
        <v>154</v>
      </c>
    </row>
    <row r="1978" spans="2:51" s="14" customFormat="1" ht="10.2">
      <c r="B1978" s="171"/>
      <c r="D1978" s="164" t="s">
        <v>170</v>
      </c>
      <c r="E1978" s="172" t="s">
        <v>3</v>
      </c>
      <c r="F1978" s="173" t="s">
        <v>2865</v>
      </c>
      <c r="H1978" s="174">
        <v>29.3</v>
      </c>
      <c r="I1978" s="175"/>
      <c r="L1978" s="171"/>
      <c r="M1978" s="176"/>
      <c r="N1978" s="177"/>
      <c r="O1978" s="177"/>
      <c r="P1978" s="177"/>
      <c r="Q1978" s="177"/>
      <c r="R1978" s="177"/>
      <c r="S1978" s="177"/>
      <c r="T1978" s="178"/>
      <c r="AT1978" s="172" t="s">
        <v>170</v>
      </c>
      <c r="AU1978" s="172" t="s">
        <v>80</v>
      </c>
      <c r="AV1978" s="14" t="s">
        <v>80</v>
      </c>
      <c r="AW1978" s="14" t="s">
        <v>33</v>
      </c>
      <c r="AX1978" s="14" t="s">
        <v>72</v>
      </c>
      <c r="AY1978" s="172" t="s">
        <v>154</v>
      </c>
    </row>
    <row r="1979" spans="2:51" s="14" customFormat="1" ht="10.2">
      <c r="B1979" s="171"/>
      <c r="D1979" s="164" t="s">
        <v>170</v>
      </c>
      <c r="E1979" s="172" t="s">
        <v>3</v>
      </c>
      <c r="F1979" s="173" t="s">
        <v>1298</v>
      </c>
      <c r="H1979" s="174">
        <v>-2.1</v>
      </c>
      <c r="I1979" s="175"/>
      <c r="L1979" s="171"/>
      <c r="M1979" s="176"/>
      <c r="N1979" s="177"/>
      <c r="O1979" s="177"/>
      <c r="P1979" s="177"/>
      <c r="Q1979" s="177"/>
      <c r="R1979" s="177"/>
      <c r="S1979" s="177"/>
      <c r="T1979" s="178"/>
      <c r="AT1979" s="172" t="s">
        <v>170</v>
      </c>
      <c r="AU1979" s="172" t="s">
        <v>80</v>
      </c>
      <c r="AV1979" s="14" t="s">
        <v>80</v>
      </c>
      <c r="AW1979" s="14" t="s">
        <v>33</v>
      </c>
      <c r="AX1979" s="14" t="s">
        <v>72</v>
      </c>
      <c r="AY1979" s="172" t="s">
        <v>154</v>
      </c>
    </row>
    <row r="1980" spans="2:51" s="13" customFormat="1" ht="10.2">
      <c r="B1980" s="163"/>
      <c r="D1980" s="164" t="s">
        <v>170</v>
      </c>
      <c r="E1980" s="165" t="s">
        <v>3</v>
      </c>
      <c r="F1980" s="166" t="s">
        <v>1178</v>
      </c>
      <c r="H1980" s="165" t="s">
        <v>3</v>
      </c>
      <c r="I1980" s="167"/>
      <c r="L1980" s="163"/>
      <c r="M1980" s="168"/>
      <c r="N1980" s="169"/>
      <c r="O1980" s="169"/>
      <c r="P1980" s="169"/>
      <c r="Q1980" s="169"/>
      <c r="R1980" s="169"/>
      <c r="S1980" s="169"/>
      <c r="T1980" s="170"/>
      <c r="AT1980" s="165" t="s">
        <v>170</v>
      </c>
      <c r="AU1980" s="165" t="s">
        <v>80</v>
      </c>
      <c r="AV1980" s="13" t="s">
        <v>15</v>
      </c>
      <c r="AW1980" s="13" t="s">
        <v>33</v>
      </c>
      <c r="AX1980" s="13" t="s">
        <v>72</v>
      </c>
      <c r="AY1980" s="165" t="s">
        <v>154</v>
      </c>
    </row>
    <row r="1981" spans="2:51" s="14" customFormat="1" ht="10.2">
      <c r="B1981" s="171"/>
      <c r="D1981" s="164" t="s">
        <v>170</v>
      </c>
      <c r="E1981" s="172" t="s">
        <v>3</v>
      </c>
      <c r="F1981" s="173" t="s">
        <v>2866</v>
      </c>
      <c r="H1981" s="174">
        <v>19.7</v>
      </c>
      <c r="I1981" s="175"/>
      <c r="L1981" s="171"/>
      <c r="M1981" s="176"/>
      <c r="N1981" s="177"/>
      <c r="O1981" s="177"/>
      <c r="P1981" s="177"/>
      <c r="Q1981" s="177"/>
      <c r="R1981" s="177"/>
      <c r="S1981" s="177"/>
      <c r="T1981" s="178"/>
      <c r="AT1981" s="172" t="s">
        <v>170</v>
      </c>
      <c r="AU1981" s="172" t="s">
        <v>80</v>
      </c>
      <c r="AV1981" s="14" t="s">
        <v>80</v>
      </c>
      <c r="AW1981" s="14" t="s">
        <v>33</v>
      </c>
      <c r="AX1981" s="14" t="s">
        <v>72</v>
      </c>
      <c r="AY1981" s="172" t="s">
        <v>154</v>
      </c>
    </row>
    <row r="1982" spans="2:51" s="14" customFormat="1" ht="10.2">
      <c r="B1982" s="171"/>
      <c r="D1982" s="164" t="s">
        <v>170</v>
      </c>
      <c r="E1982" s="172" t="s">
        <v>3</v>
      </c>
      <c r="F1982" s="173" t="s">
        <v>1300</v>
      </c>
      <c r="H1982" s="174">
        <v>-0.7</v>
      </c>
      <c r="I1982" s="175"/>
      <c r="L1982" s="171"/>
      <c r="M1982" s="176"/>
      <c r="N1982" s="177"/>
      <c r="O1982" s="177"/>
      <c r="P1982" s="177"/>
      <c r="Q1982" s="177"/>
      <c r="R1982" s="177"/>
      <c r="S1982" s="177"/>
      <c r="T1982" s="178"/>
      <c r="AT1982" s="172" t="s">
        <v>170</v>
      </c>
      <c r="AU1982" s="172" t="s">
        <v>80</v>
      </c>
      <c r="AV1982" s="14" t="s">
        <v>80</v>
      </c>
      <c r="AW1982" s="14" t="s">
        <v>33</v>
      </c>
      <c r="AX1982" s="14" t="s">
        <v>72</v>
      </c>
      <c r="AY1982" s="172" t="s">
        <v>154</v>
      </c>
    </row>
    <row r="1983" spans="2:51" s="13" customFormat="1" ht="10.2">
      <c r="B1983" s="163"/>
      <c r="D1983" s="164" t="s">
        <v>170</v>
      </c>
      <c r="E1983" s="165" t="s">
        <v>3</v>
      </c>
      <c r="F1983" s="166" t="s">
        <v>216</v>
      </c>
      <c r="H1983" s="165" t="s">
        <v>3</v>
      </c>
      <c r="I1983" s="167"/>
      <c r="L1983" s="163"/>
      <c r="M1983" s="168"/>
      <c r="N1983" s="169"/>
      <c r="O1983" s="169"/>
      <c r="P1983" s="169"/>
      <c r="Q1983" s="169"/>
      <c r="R1983" s="169"/>
      <c r="S1983" s="169"/>
      <c r="T1983" s="170"/>
      <c r="AT1983" s="165" t="s">
        <v>170</v>
      </c>
      <c r="AU1983" s="165" t="s">
        <v>80</v>
      </c>
      <c r="AV1983" s="13" t="s">
        <v>15</v>
      </c>
      <c r="AW1983" s="13" t="s">
        <v>33</v>
      </c>
      <c r="AX1983" s="13" t="s">
        <v>72</v>
      </c>
      <c r="AY1983" s="165" t="s">
        <v>154</v>
      </c>
    </row>
    <row r="1984" spans="2:51" s="13" customFormat="1" ht="10.2">
      <c r="B1984" s="163"/>
      <c r="D1984" s="164" t="s">
        <v>170</v>
      </c>
      <c r="E1984" s="165" t="s">
        <v>3</v>
      </c>
      <c r="F1984" s="166" t="s">
        <v>1212</v>
      </c>
      <c r="H1984" s="165" t="s">
        <v>3</v>
      </c>
      <c r="I1984" s="167"/>
      <c r="L1984" s="163"/>
      <c r="M1984" s="168"/>
      <c r="N1984" s="169"/>
      <c r="O1984" s="169"/>
      <c r="P1984" s="169"/>
      <c r="Q1984" s="169"/>
      <c r="R1984" s="169"/>
      <c r="S1984" s="169"/>
      <c r="T1984" s="170"/>
      <c r="AT1984" s="165" t="s">
        <v>170</v>
      </c>
      <c r="AU1984" s="165" t="s">
        <v>80</v>
      </c>
      <c r="AV1984" s="13" t="s">
        <v>15</v>
      </c>
      <c r="AW1984" s="13" t="s">
        <v>33</v>
      </c>
      <c r="AX1984" s="13" t="s">
        <v>72</v>
      </c>
      <c r="AY1984" s="165" t="s">
        <v>154</v>
      </c>
    </row>
    <row r="1985" spans="2:51" s="14" customFormat="1" ht="10.2">
      <c r="B1985" s="171"/>
      <c r="D1985" s="164" t="s">
        <v>170</v>
      </c>
      <c r="E1985" s="172" t="s">
        <v>3</v>
      </c>
      <c r="F1985" s="173" t="s">
        <v>2867</v>
      </c>
      <c r="H1985" s="174">
        <v>22.4</v>
      </c>
      <c r="I1985" s="175"/>
      <c r="L1985" s="171"/>
      <c r="M1985" s="176"/>
      <c r="N1985" s="177"/>
      <c r="O1985" s="177"/>
      <c r="P1985" s="177"/>
      <c r="Q1985" s="177"/>
      <c r="R1985" s="177"/>
      <c r="S1985" s="177"/>
      <c r="T1985" s="178"/>
      <c r="AT1985" s="172" t="s">
        <v>170</v>
      </c>
      <c r="AU1985" s="172" t="s">
        <v>80</v>
      </c>
      <c r="AV1985" s="14" t="s">
        <v>80</v>
      </c>
      <c r="AW1985" s="14" t="s">
        <v>33</v>
      </c>
      <c r="AX1985" s="14" t="s">
        <v>72</v>
      </c>
      <c r="AY1985" s="172" t="s">
        <v>154</v>
      </c>
    </row>
    <row r="1986" spans="2:51" s="14" customFormat="1" ht="10.2">
      <c r="B1986" s="171"/>
      <c r="D1986" s="164" t="s">
        <v>170</v>
      </c>
      <c r="E1986" s="172" t="s">
        <v>3</v>
      </c>
      <c r="F1986" s="173" t="s">
        <v>1302</v>
      </c>
      <c r="H1986" s="174">
        <v>-0.8</v>
      </c>
      <c r="I1986" s="175"/>
      <c r="L1986" s="171"/>
      <c r="M1986" s="176"/>
      <c r="N1986" s="177"/>
      <c r="O1986" s="177"/>
      <c r="P1986" s="177"/>
      <c r="Q1986" s="177"/>
      <c r="R1986" s="177"/>
      <c r="S1986" s="177"/>
      <c r="T1986" s="178"/>
      <c r="AT1986" s="172" t="s">
        <v>170</v>
      </c>
      <c r="AU1986" s="172" t="s">
        <v>80</v>
      </c>
      <c r="AV1986" s="14" t="s">
        <v>80</v>
      </c>
      <c r="AW1986" s="14" t="s">
        <v>33</v>
      </c>
      <c r="AX1986" s="14" t="s">
        <v>72</v>
      </c>
      <c r="AY1986" s="172" t="s">
        <v>154</v>
      </c>
    </row>
    <row r="1987" spans="2:51" s="13" customFormat="1" ht="10.2">
      <c r="B1987" s="163"/>
      <c r="D1987" s="164" t="s">
        <v>170</v>
      </c>
      <c r="E1987" s="165" t="s">
        <v>3</v>
      </c>
      <c r="F1987" s="166" t="s">
        <v>1214</v>
      </c>
      <c r="H1987" s="165" t="s">
        <v>3</v>
      </c>
      <c r="I1987" s="167"/>
      <c r="L1987" s="163"/>
      <c r="M1987" s="168"/>
      <c r="N1987" s="169"/>
      <c r="O1987" s="169"/>
      <c r="P1987" s="169"/>
      <c r="Q1987" s="169"/>
      <c r="R1987" s="169"/>
      <c r="S1987" s="169"/>
      <c r="T1987" s="170"/>
      <c r="AT1987" s="165" t="s">
        <v>170</v>
      </c>
      <c r="AU1987" s="165" t="s">
        <v>80</v>
      </c>
      <c r="AV1987" s="13" t="s">
        <v>15</v>
      </c>
      <c r="AW1987" s="13" t="s">
        <v>33</v>
      </c>
      <c r="AX1987" s="13" t="s">
        <v>72</v>
      </c>
      <c r="AY1987" s="165" t="s">
        <v>154</v>
      </c>
    </row>
    <row r="1988" spans="2:51" s="14" customFormat="1" ht="10.2">
      <c r="B1988" s="171"/>
      <c r="D1988" s="164" t="s">
        <v>170</v>
      </c>
      <c r="E1988" s="172" t="s">
        <v>3</v>
      </c>
      <c r="F1988" s="173" t="s">
        <v>2868</v>
      </c>
      <c r="H1988" s="174">
        <v>19.9</v>
      </c>
      <c r="I1988" s="175"/>
      <c r="L1988" s="171"/>
      <c r="M1988" s="176"/>
      <c r="N1988" s="177"/>
      <c r="O1988" s="177"/>
      <c r="P1988" s="177"/>
      <c r="Q1988" s="177"/>
      <c r="R1988" s="177"/>
      <c r="S1988" s="177"/>
      <c r="T1988" s="178"/>
      <c r="AT1988" s="172" t="s">
        <v>170</v>
      </c>
      <c r="AU1988" s="172" t="s">
        <v>80</v>
      </c>
      <c r="AV1988" s="14" t="s">
        <v>80</v>
      </c>
      <c r="AW1988" s="14" t="s">
        <v>33</v>
      </c>
      <c r="AX1988" s="14" t="s">
        <v>72</v>
      </c>
      <c r="AY1988" s="172" t="s">
        <v>154</v>
      </c>
    </row>
    <row r="1989" spans="2:51" s="14" customFormat="1" ht="10.2">
      <c r="B1989" s="171"/>
      <c r="D1989" s="164" t="s">
        <v>170</v>
      </c>
      <c r="E1989" s="172" t="s">
        <v>3</v>
      </c>
      <c r="F1989" s="173" t="s">
        <v>1302</v>
      </c>
      <c r="H1989" s="174">
        <v>-0.8</v>
      </c>
      <c r="I1989" s="175"/>
      <c r="L1989" s="171"/>
      <c r="M1989" s="176"/>
      <c r="N1989" s="177"/>
      <c r="O1989" s="177"/>
      <c r="P1989" s="177"/>
      <c r="Q1989" s="177"/>
      <c r="R1989" s="177"/>
      <c r="S1989" s="177"/>
      <c r="T1989" s="178"/>
      <c r="AT1989" s="172" t="s">
        <v>170</v>
      </c>
      <c r="AU1989" s="172" t="s">
        <v>80</v>
      </c>
      <c r="AV1989" s="14" t="s">
        <v>80</v>
      </c>
      <c r="AW1989" s="14" t="s">
        <v>33</v>
      </c>
      <c r="AX1989" s="14" t="s">
        <v>72</v>
      </c>
      <c r="AY1989" s="172" t="s">
        <v>154</v>
      </c>
    </row>
    <row r="1990" spans="2:51" s="13" customFormat="1" ht="10.2">
      <c r="B1990" s="163"/>
      <c r="D1990" s="164" t="s">
        <v>170</v>
      </c>
      <c r="E1990" s="165" t="s">
        <v>3</v>
      </c>
      <c r="F1990" s="166" t="s">
        <v>1227</v>
      </c>
      <c r="H1990" s="165" t="s">
        <v>3</v>
      </c>
      <c r="I1990" s="167"/>
      <c r="L1990" s="163"/>
      <c r="M1990" s="168"/>
      <c r="N1990" s="169"/>
      <c r="O1990" s="169"/>
      <c r="P1990" s="169"/>
      <c r="Q1990" s="169"/>
      <c r="R1990" s="169"/>
      <c r="S1990" s="169"/>
      <c r="T1990" s="170"/>
      <c r="AT1990" s="165" t="s">
        <v>170</v>
      </c>
      <c r="AU1990" s="165" t="s">
        <v>80</v>
      </c>
      <c r="AV1990" s="13" t="s">
        <v>15</v>
      </c>
      <c r="AW1990" s="13" t="s">
        <v>33</v>
      </c>
      <c r="AX1990" s="13" t="s">
        <v>72</v>
      </c>
      <c r="AY1990" s="165" t="s">
        <v>154</v>
      </c>
    </row>
    <row r="1991" spans="2:51" s="14" customFormat="1" ht="10.2">
      <c r="B1991" s="171"/>
      <c r="D1991" s="164" t="s">
        <v>170</v>
      </c>
      <c r="E1991" s="172" t="s">
        <v>3</v>
      </c>
      <c r="F1991" s="173" t="s">
        <v>2869</v>
      </c>
      <c r="H1991" s="174">
        <v>29.9</v>
      </c>
      <c r="I1991" s="175"/>
      <c r="L1991" s="171"/>
      <c r="M1991" s="176"/>
      <c r="N1991" s="177"/>
      <c r="O1991" s="177"/>
      <c r="P1991" s="177"/>
      <c r="Q1991" s="177"/>
      <c r="R1991" s="177"/>
      <c r="S1991" s="177"/>
      <c r="T1991" s="178"/>
      <c r="AT1991" s="172" t="s">
        <v>170</v>
      </c>
      <c r="AU1991" s="172" t="s">
        <v>80</v>
      </c>
      <c r="AV1991" s="14" t="s">
        <v>80</v>
      </c>
      <c r="AW1991" s="14" t="s">
        <v>33</v>
      </c>
      <c r="AX1991" s="14" t="s">
        <v>72</v>
      </c>
      <c r="AY1991" s="172" t="s">
        <v>154</v>
      </c>
    </row>
    <row r="1992" spans="2:51" s="14" customFormat="1" ht="10.2">
      <c r="B1992" s="171"/>
      <c r="D1992" s="164" t="s">
        <v>170</v>
      </c>
      <c r="E1992" s="172" t="s">
        <v>3</v>
      </c>
      <c r="F1992" s="173" t="s">
        <v>1298</v>
      </c>
      <c r="H1992" s="174">
        <v>-2.1</v>
      </c>
      <c r="I1992" s="175"/>
      <c r="L1992" s="171"/>
      <c r="M1992" s="176"/>
      <c r="N1992" s="177"/>
      <c r="O1992" s="177"/>
      <c r="P1992" s="177"/>
      <c r="Q1992" s="177"/>
      <c r="R1992" s="177"/>
      <c r="S1992" s="177"/>
      <c r="T1992" s="178"/>
      <c r="AT1992" s="172" t="s">
        <v>170</v>
      </c>
      <c r="AU1992" s="172" t="s">
        <v>80</v>
      </c>
      <c r="AV1992" s="14" t="s">
        <v>80</v>
      </c>
      <c r="AW1992" s="14" t="s">
        <v>33</v>
      </c>
      <c r="AX1992" s="14" t="s">
        <v>72</v>
      </c>
      <c r="AY1992" s="172" t="s">
        <v>154</v>
      </c>
    </row>
    <row r="1993" spans="2:51" s="13" customFormat="1" ht="10.2">
      <c r="B1993" s="163"/>
      <c r="D1993" s="164" t="s">
        <v>170</v>
      </c>
      <c r="E1993" s="165" t="s">
        <v>3</v>
      </c>
      <c r="F1993" s="166" t="s">
        <v>1305</v>
      </c>
      <c r="H1993" s="165" t="s">
        <v>3</v>
      </c>
      <c r="I1993" s="167"/>
      <c r="L1993" s="163"/>
      <c r="M1993" s="168"/>
      <c r="N1993" s="169"/>
      <c r="O1993" s="169"/>
      <c r="P1993" s="169"/>
      <c r="Q1993" s="169"/>
      <c r="R1993" s="169"/>
      <c r="S1993" s="169"/>
      <c r="T1993" s="170"/>
      <c r="AT1993" s="165" t="s">
        <v>170</v>
      </c>
      <c r="AU1993" s="165" t="s">
        <v>80</v>
      </c>
      <c r="AV1993" s="13" t="s">
        <v>15</v>
      </c>
      <c r="AW1993" s="13" t="s">
        <v>33</v>
      </c>
      <c r="AX1993" s="13" t="s">
        <v>72</v>
      </c>
      <c r="AY1993" s="165" t="s">
        <v>154</v>
      </c>
    </row>
    <row r="1994" spans="2:51" s="13" customFormat="1" ht="10.2">
      <c r="B1994" s="163"/>
      <c r="D1994" s="164" t="s">
        <v>170</v>
      </c>
      <c r="E1994" s="165" t="s">
        <v>3</v>
      </c>
      <c r="F1994" s="166" t="s">
        <v>1150</v>
      </c>
      <c r="H1994" s="165" t="s">
        <v>3</v>
      </c>
      <c r="I1994" s="167"/>
      <c r="L1994" s="163"/>
      <c r="M1994" s="168"/>
      <c r="N1994" s="169"/>
      <c r="O1994" s="169"/>
      <c r="P1994" s="169"/>
      <c r="Q1994" s="169"/>
      <c r="R1994" s="169"/>
      <c r="S1994" s="169"/>
      <c r="T1994" s="170"/>
      <c r="AT1994" s="165" t="s">
        <v>170</v>
      </c>
      <c r="AU1994" s="165" t="s">
        <v>80</v>
      </c>
      <c r="AV1994" s="13" t="s">
        <v>15</v>
      </c>
      <c r="AW1994" s="13" t="s">
        <v>33</v>
      </c>
      <c r="AX1994" s="13" t="s">
        <v>72</v>
      </c>
      <c r="AY1994" s="165" t="s">
        <v>154</v>
      </c>
    </row>
    <row r="1995" spans="2:51" s="14" customFormat="1" ht="10.2">
      <c r="B1995" s="171"/>
      <c r="D1995" s="164" t="s">
        <v>170</v>
      </c>
      <c r="E1995" s="172" t="s">
        <v>3</v>
      </c>
      <c r="F1995" s="173" t="s">
        <v>1306</v>
      </c>
      <c r="H1995" s="174">
        <v>14</v>
      </c>
      <c r="I1995" s="175"/>
      <c r="L1995" s="171"/>
      <c r="M1995" s="176"/>
      <c r="N1995" s="177"/>
      <c r="O1995" s="177"/>
      <c r="P1995" s="177"/>
      <c r="Q1995" s="177"/>
      <c r="R1995" s="177"/>
      <c r="S1995" s="177"/>
      <c r="T1995" s="178"/>
      <c r="AT1995" s="172" t="s">
        <v>170</v>
      </c>
      <c r="AU1995" s="172" t="s">
        <v>80</v>
      </c>
      <c r="AV1995" s="14" t="s">
        <v>80</v>
      </c>
      <c r="AW1995" s="14" t="s">
        <v>33</v>
      </c>
      <c r="AX1995" s="14" t="s">
        <v>72</v>
      </c>
      <c r="AY1995" s="172" t="s">
        <v>154</v>
      </c>
    </row>
    <row r="1996" spans="2:51" s="13" customFormat="1" ht="10.2">
      <c r="B1996" s="163"/>
      <c r="D1996" s="164" t="s">
        <v>170</v>
      </c>
      <c r="E1996" s="165" t="s">
        <v>3</v>
      </c>
      <c r="F1996" s="166" t="s">
        <v>1218</v>
      </c>
      <c r="H1996" s="165" t="s">
        <v>3</v>
      </c>
      <c r="I1996" s="167"/>
      <c r="L1996" s="163"/>
      <c r="M1996" s="168"/>
      <c r="N1996" s="169"/>
      <c r="O1996" s="169"/>
      <c r="P1996" s="169"/>
      <c r="Q1996" s="169"/>
      <c r="R1996" s="169"/>
      <c r="S1996" s="169"/>
      <c r="T1996" s="170"/>
      <c r="AT1996" s="165" t="s">
        <v>170</v>
      </c>
      <c r="AU1996" s="165" t="s">
        <v>80</v>
      </c>
      <c r="AV1996" s="13" t="s">
        <v>15</v>
      </c>
      <c r="AW1996" s="13" t="s">
        <v>33</v>
      </c>
      <c r="AX1996" s="13" t="s">
        <v>72</v>
      </c>
      <c r="AY1996" s="165" t="s">
        <v>154</v>
      </c>
    </row>
    <row r="1997" spans="2:51" s="14" customFormat="1" ht="10.2">
      <c r="B1997" s="171"/>
      <c r="D1997" s="164" t="s">
        <v>170</v>
      </c>
      <c r="E1997" s="172" t="s">
        <v>3</v>
      </c>
      <c r="F1997" s="173" t="s">
        <v>1307</v>
      </c>
      <c r="H1997" s="174">
        <v>6.5</v>
      </c>
      <c r="I1997" s="175"/>
      <c r="L1997" s="171"/>
      <c r="M1997" s="176"/>
      <c r="N1997" s="177"/>
      <c r="O1997" s="177"/>
      <c r="P1997" s="177"/>
      <c r="Q1997" s="177"/>
      <c r="R1997" s="177"/>
      <c r="S1997" s="177"/>
      <c r="T1997" s="178"/>
      <c r="AT1997" s="172" t="s">
        <v>170</v>
      </c>
      <c r="AU1997" s="172" t="s">
        <v>80</v>
      </c>
      <c r="AV1997" s="14" t="s">
        <v>80</v>
      </c>
      <c r="AW1997" s="14" t="s">
        <v>33</v>
      </c>
      <c r="AX1997" s="14" t="s">
        <v>72</v>
      </c>
      <c r="AY1997" s="172" t="s">
        <v>154</v>
      </c>
    </row>
    <row r="1998" spans="2:51" s="15" customFormat="1" ht="10.2">
      <c r="B1998" s="179"/>
      <c r="D1998" s="164" t="s">
        <v>170</v>
      </c>
      <c r="E1998" s="180" t="s">
        <v>3</v>
      </c>
      <c r="F1998" s="181" t="s">
        <v>175</v>
      </c>
      <c r="H1998" s="182">
        <v>184.5</v>
      </c>
      <c r="I1998" s="183"/>
      <c r="L1998" s="179"/>
      <c r="M1998" s="184"/>
      <c r="N1998" s="185"/>
      <c r="O1998" s="185"/>
      <c r="P1998" s="185"/>
      <c r="Q1998" s="185"/>
      <c r="R1998" s="185"/>
      <c r="S1998" s="185"/>
      <c r="T1998" s="186"/>
      <c r="AT1998" s="180" t="s">
        <v>170</v>
      </c>
      <c r="AU1998" s="180" t="s">
        <v>80</v>
      </c>
      <c r="AV1998" s="15" t="s">
        <v>93</v>
      </c>
      <c r="AW1998" s="15" t="s">
        <v>33</v>
      </c>
      <c r="AX1998" s="15" t="s">
        <v>15</v>
      </c>
      <c r="AY1998" s="180" t="s">
        <v>154</v>
      </c>
    </row>
    <row r="1999" spans="1:65" s="2" customFormat="1" ht="24.15" customHeight="1">
      <c r="A1999" s="34"/>
      <c r="B1999" s="144"/>
      <c r="C1999" s="145" t="s">
        <v>2870</v>
      </c>
      <c r="D1999" s="145" t="s">
        <v>157</v>
      </c>
      <c r="E1999" s="146" t="s">
        <v>2871</v>
      </c>
      <c r="F1999" s="147" t="s">
        <v>2872</v>
      </c>
      <c r="G1999" s="148" t="s">
        <v>160</v>
      </c>
      <c r="H1999" s="149">
        <v>138.5</v>
      </c>
      <c r="I1999" s="150"/>
      <c r="J1999" s="151">
        <f>ROUND(I1999*H1999,2)</f>
        <v>0</v>
      </c>
      <c r="K1999" s="147" t="s">
        <v>161</v>
      </c>
      <c r="L1999" s="35"/>
      <c r="M1999" s="152" t="s">
        <v>3</v>
      </c>
      <c r="N1999" s="153" t="s">
        <v>43</v>
      </c>
      <c r="O1999" s="55"/>
      <c r="P1999" s="154">
        <f>O1999*H1999</f>
        <v>0</v>
      </c>
      <c r="Q1999" s="154">
        <v>5E-05</v>
      </c>
      <c r="R1999" s="154">
        <f>Q1999*H1999</f>
        <v>0.006925000000000001</v>
      </c>
      <c r="S1999" s="154">
        <v>0</v>
      </c>
      <c r="T1999" s="155">
        <f>S1999*H1999</f>
        <v>0</v>
      </c>
      <c r="U1999" s="34"/>
      <c r="V1999" s="34"/>
      <c r="W1999" s="34"/>
      <c r="X1999" s="34"/>
      <c r="Y1999" s="34"/>
      <c r="Z1999" s="34"/>
      <c r="AA1999" s="34"/>
      <c r="AB1999" s="34"/>
      <c r="AC1999" s="34"/>
      <c r="AD1999" s="34"/>
      <c r="AE1999" s="34"/>
      <c r="AR1999" s="156" t="s">
        <v>180</v>
      </c>
      <c r="AT1999" s="156" t="s">
        <v>157</v>
      </c>
      <c r="AU1999" s="156" t="s">
        <v>80</v>
      </c>
      <c r="AY1999" s="19" t="s">
        <v>154</v>
      </c>
      <c r="BE1999" s="157">
        <f>IF(N1999="základní",J1999,0)</f>
        <v>0</v>
      </c>
      <c r="BF1999" s="157">
        <f>IF(N1999="snížená",J1999,0)</f>
        <v>0</v>
      </c>
      <c r="BG1999" s="157">
        <f>IF(N1999="zákl. přenesená",J1999,0)</f>
        <v>0</v>
      </c>
      <c r="BH1999" s="157">
        <f>IF(N1999="sníž. přenesená",J1999,0)</f>
        <v>0</v>
      </c>
      <c r="BI1999" s="157">
        <f>IF(N1999="nulová",J1999,0)</f>
        <v>0</v>
      </c>
      <c r="BJ1999" s="19" t="s">
        <v>15</v>
      </c>
      <c r="BK1999" s="157">
        <f>ROUND(I1999*H1999,2)</f>
        <v>0</v>
      </c>
      <c r="BL1999" s="19" t="s">
        <v>180</v>
      </c>
      <c r="BM1999" s="156" t="s">
        <v>2873</v>
      </c>
    </row>
    <row r="2000" spans="1:47" s="2" customFormat="1" ht="10.2">
      <c r="A2000" s="34"/>
      <c r="B2000" s="35"/>
      <c r="C2000" s="34"/>
      <c r="D2000" s="158" t="s">
        <v>163</v>
      </c>
      <c r="E2000" s="34"/>
      <c r="F2000" s="159" t="s">
        <v>2874</v>
      </c>
      <c r="G2000" s="34"/>
      <c r="H2000" s="34"/>
      <c r="I2000" s="160"/>
      <c r="J2000" s="34"/>
      <c r="K2000" s="34"/>
      <c r="L2000" s="35"/>
      <c r="M2000" s="161"/>
      <c r="N2000" s="162"/>
      <c r="O2000" s="55"/>
      <c r="P2000" s="55"/>
      <c r="Q2000" s="55"/>
      <c r="R2000" s="55"/>
      <c r="S2000" s="55"/>
      <c r="T2000" s="56"/>
      <c r="U2000" s="34"/>
      <c r="V2000" s="34"/>
      <c r="W2000" s="34"/>
      <c r="X2000" s="34"/>
      <c r="Y2000" s="34"/>
      <c r="Z2000" s="34"/>
      <c r="AA2000" s="34"/>
      <c r="AB2000" s="34"/>
      <c r="AC2000" s="34"/>
      <c r="AD2000" s="34"/>
      <c r="AE2000" s="34"/>
      <c r="AT2000" s="19" t="s">
        <v>163</v>
      </c>
      <c r="AU2000" s="19" t="s">
        <v>80</v>
      </c>
    </row>
    <row r="2001" spans="1:65" s="2" customFormat="1" ht="49.05" customHeight="1">
      <c r="A2001" s="34"/>
      <c r="B2001" s="144"/>
      <c r="C2001" s="145" t="s">
        <v>2875</v>
      </c>
      <c r="D2001" s="145" t="s">
        <v>157</v>
      </c>
      <c r="E2001" s="146" t="s">
        <v>2876</v>
      </c>
      <c r="F2001" s="147" t="s">
        <v>2877</v>
      </c>
      <c r="G2001" s="148" t="s">
        <v>244</v>
      </c>
      <c r="H2001" s="149">
        <v>4.575</v>
      </c>
      <c r="I2001" s="150"/>
      <c r="J2001" s="151">
        <f>ROUND(I2001*H2001,2)</f>
        <v>0</v>
      </c>
      <c r="K2001" s="147" t="s">
        <v>161</v>
      </c>
      <c r="L2001" s="35"/>
      <c r="M2001" s="152" t="s">
        <v>3</v>
      </c>
      <c r="N2001" s="153" t="s">
        <v>43</v>
      </c>
      <c r="O2001" s="55"/>
      <c r="P2001" s="154">
        <f>O2001*H2001</f>
        <v>0</v>
      </c>
      <c r="Q2001" s="154">
        <v>0</v>
      </c>
      <c r="R2001" s="154">
        <f>Q2001*H2001</f>
        <v>0</v>
      </c>
      <c r="S2001" s="154">
        <v>0</v>
      </c>
      <c r="T2001" s="155">
        <f>S2001*H2001</f>
        <v>0</v>
      </c>
      <c r="U2001" s="34"/>
      <c r="V2001" s="34"/>
      <c r="W2001" s="34"/>
      <c r="X2001" s="34"/>
      <c r="Y2001" s="34"/>
      <c r="Z2001" s="34"/>
      <c r="AA2001" s="34"/>
      <c r="AB2001" s="34"/>
      <c r="AC2001" s="34"/>
      <c r="AD2001" s="34"/>
      <c r="AE2001" s="34"/>
      <c r="AR2001" s="156" t="s">
        <v>180</v>
      </c>
      <c r="AT2001" s="156" t="s">
        <v>157</v>
      </c>
      <c r="AU2001" s="156" t="s">
        <v>80</v>
      </c>
      <c r="AY2001" s="19" t="s">
        <v>154</v>
      </c>
      <c r="BE2001" s="157">
        <f>IF(N2001="základní",J2001,0)</f>
        <v>0</v>
      </c>
      <c r="BF2001" s="157">
        <f>IF(N2001="snížená",J2001,0)</f>
        <v>0</v>
      </c>
      <c r="BG2001" s="157">
        <f>IF(N2001="zákl. přenesená",J2001,0)</f>
        <v>0</v>
      </c>
      <c r="BH2001" s="157">
        <f>IF(N2001="sníž. přenesená",J2001,0)</f>
        <v>0</v>
      </c>
      <c r="BI2001" s="157">
        <f>IF(N2001="nulová",J2001,0)</f>
        <v>0</v>
      </c>
      <c r="BJ2001" s="19" t="s">
        <v>15</v>
      </c>
      <c r="BK2001" s="157">
        <f>ROUND(I2001*H2001,2)</f>
        <v>0</v>
      </c>
      <c r="BL2001" s="19" t="s">
        <v>180</v>
      </c>
      <c r="BM2001" s="156" t="s">
        <v>2878</v>
      </c>
    </row>
    <row r="2002" spans="1:47" s="2" customFormat="1" ht="10.2">
      <c r="A2002" s="34"/>
      <c r="B2002" s="35"/>
      <c r="C2002" s="34"/>
      <c r="D2002" s="158" t="s">
        <v>163</v>
      </c>
      <c r="E2002" s="34"/>
      <c r="F2002" s="159" t="s">
        <v>2879</v>
      </c>
      <c r="G2002" s="34"/>
      <c r="H2002" s="34"/>
      <c r="I2002" s="160"/>
      <c r="J2002" s="34"/>
      <c r="K2002" s="34"/>
      <c r="L2002" s="35"/>
      <c r="M2002" s="161"/>
      <c r="N2002" s="162"/>
      <c r="O2002" s="55"/>
      <c r="P2002" s="55"/>
      <c r="Q2002" s="55"/>
      <c r="R2002" s="55"/>
      <c r="S2002" s="55"/>
      <c r="T2002" s="56"/>
      <c r="U2002" s="34"/>
      <c r="V2002" s="34"/>
      <c r="W2002" s="34"/>
      <c r="X2002" s="34"/>
      <c r="Y2002" s="34"/>
      <c r="Z2002" s="34"/>
      <c r="AA2002" s="34"/>
      <c r="AB2002" s="34"/>
      <c r="AC2002" s="34"/>
      <c r="AD2002" s="34"/>
      <c r="AE2002" s="34"/>
      <c r="AT2002" s="19" t="s">
        <v>163</v>
      </c>
      <c r="AU2002" s="19" t="s">
        <v>80</v>
      </c>
    </row>
    <row r="2003" spans="2:63" s="12" customFormat="1" ht="22.8" customHeight="1">
      <c r="B2003" s="131"/>
      <c r="D2003" s="132" t="s">
        <v>71</v>
      </c>
      <c r="E2003" s="142" t="s">
        <v>2880</v>
      </c>
      <c r="F2003" s="142" t="s">
        <v>2881</v>
      </c>
      <c r="I2003" s="134"/>
      <c r="J2003" s="143">
        <f>BK2003</f>
        <v>0</v>
      </c>
      <c r="L2003" s="131"/>
      <c r="M2003" s="136"/>
      <c r="N2003" s="137"/>
      <c r="O2003" s="137"/>
      <c r="P2003" s="138">
        <f>SUM(P2004:P2123)</f>
        <v>0</v>
      </c>
      <c r="Q2003" s="137"/>
      <c r="R2003" s="138">
        <f>SUM(R2004:R2123)</f>
        <v>0</v>
      </c>
      <c r="S2003" s="137"/>
      <c r="T2003" s="139">
        <f>SUM(T2004:T2123)</f>
        <v>0</v>
      </c>
      <c r="AR2003" s="132" t="s">
        <v>80</v>
      </c>
      <c r="AT2003" s="140" t="s">
        <v>71</v>
      </c>
      <c r="AU2003" s="140" t="s">
        <v>15</v>
      </c>
      <c r="AY2003" s="132" t="s">
        <v>154</v>
      </c>
      <c r="BK2003" s="141">
        <f>SUM(BK2004:BK2123)</f>
        <v>0</v>
      </c>
    </row>
    <row r="2004" spans="1:65" s="2" customFormat="1" ht="21.75" customHeight="1">
      <c r="A2004" s="34"/>
      <c r="B2004" s="144"/>
      <c r="C2004" s="145" t="s">
        <v>2882</v>
      </c>
      <c r="D2004" s="145" t="s">
        <v>157</v>
      </c>
      <c r="E2004" s="146" t="s">
        <v>2883</v>
      </c>
      <c r="F2004" s="147" t="s">
        <v>2884</v>
      </c>
      <c r="G2004" s="148" t="s">
        <v>160</v>
      </c>
      <c r="H2004" s="149">
        <v>1240.833</v>
      </c>
      <c r="I2004" s="150"/>
      <c r="J2004" s="151">
        <f>ROUND(I2004*H2004,2)</f>
        <v>0</v>
      </c>
      <c r="K2004" s="147" t="s">
        <v>3</v>
      </c>
      <c r="L2004" s="35"/>
      <c r="M2004" s="152" t="s">
        <v>3</v>
      </c>
      <c r="N2004" s="153" t="s">
        <v>43</v>
      </c>
      <c r="O2004" s="55"/>
      <c r="P2004" s="154">
        <f>O2004*H2004</f>
        <v>0</v>
      </c>
      <c r="Q2004" s="154">
        <v>0</v>
      </c>
      <c r="R2004" s="154">
        <f>Q2004*H2004</f>
        <v>0</v>
      </c>
      <c r="S2004" s="154">
        <v>0</v>
      </c>
      <c r="T2004" s="155">
        <f>S2004*H2004</f>
        <v>0</v>
      </c>
      <c r="U2004" s="34"/>
      <c r="V2004" s="34"/>
      <c r="W2004" s="34"/>
      <c r="X2004" s="34"/>
      <c r="Y2004" s="34"/>
      <c r="Z2004" s="34"/>
      <c r="AA2004" s="34"/>
      <c r="AB2004" s="34"/>
      <c r="AC2004" s="34"/>
      <c r="AD2004" s="34"/>
      <c r="AE2004" s="34"/>
      <c r="AR2004" s="156" t="s">
        <v>180</v>
      </c>
      <c r="AT2004" s="156" t="s">
        <v>157</v>
      </c>
      <c r="AU2004" s="156" t="s">
        <v>80</v>
      </c>
      <c r="AY2004" s="19" t="s">
        <v>154</v>
      </c>
      <c r="BE2004" s="157">
        <f>IF(N2004="základní",J2004,0)</f>
        <v>0</v>
      </c>
      <c r="BF2004" s="157">
        <f>IF(N2004="snížená",J2004,0)</f>
        <v>0</v>
      </c>
      <c r="BG2004" s="157">
        <f>IF(N2004="zákl. přenesená",J2004,0)</f>
        <v>0</v>
      </c>
      <c r="BH2004" s="157">
        <f>IF(N2004="sníž. přenesená",J2004,0)</f>
        <v>0</v>
      </c>
      <c r="BI2004" s="157">
        <f>IF(N2004="nulová",J2004,0)</f>
        <v>0</v>
      </c>
      <c r="BJ2004" s="19" t="s">
        <v>15</v>
      </c>
      <c r="BK2004" s="157">
        <f>ROUND(I2004*H2004,2)</f>
        <v>0</v>
      </c>
      <c r="BL2004" s="19" t="s">
        <v>180</v>
      </c>
      <c r="BM2004" s="156" t="s">
        <v>2885</v>
      </c>
    </row>
    <row r="2005" spans="2:51" s="13" customFormat="1" ht="10.2">
      <c r="B2005" s="163"/>
      <c r="D2005" s="164" t="s">
        <v>170</v>
      </c>
      <c r="E2005" s="165" t="s">
        <v>3</v>
      </c>
      <c r="F2005" s="166" t="s">
        <v>209</v>
      </c>
      <c r="H2005" s="165" t="s">
        <v>3</v>
      </c>
      <c r="I2005" s="167"/>
      <c r="L2005" s="163"/>
      <c r="M2005" s="168"/>
      <c r="N2005" s="169"/>
      <c r="O2005" s="169"/>
      <c r="P2005" s="169"/>
      <c r="Q2005" s="169"/>
      <c r="R2005" s="169"/>
      <c r="S2005" s="169"/>
      <c r="T2005" s="170"/>
      <c r="AT2005" s="165" t="s">
        <v>170</v>
      </c>
      <c r="AU2005" s="165" t="s">
        <v>80</v>
      </c>
      <c r="AV2005" s="13" t="s">
        <v>15</v>
      </c>
      <c r="AW2005" s="13" t="s">
        <v>33</v>
      </c>
      <c r="AX2005" s="13" t="s">
        <v>72</v>
      </c>
      <c r="AY2005" s="165" t="s">
        <v>154</v>
      </c>
    </row>
    <row r="2006" spans="2:51" s="13" customFormat="1" ht="10.2">
      <c r="B2006" s="163"/>
      <c r="D2006" s="164" t="s">
        <v>170</v>
      </c>
      <c r="E2006" s="165" t="s">
        <v>3</v>
      </c>
      <c r="F2006" s="166" t="s">
        <v>1146</v>
      </c>
      <c r="H2006" s="165" t="s">
        <v>3</v>
      </c>
      <c r="I2006" s="167"/>
      <c r="L2006" s="163"/>
      <c r="M2006" s="168"/>
      <c r="N2006" s="169"/>
      <c r="O2006" s="169"/>
      <c r="P2006" s="169"/>
      <c r="Q2006" s="169"/>
      <c r="R2006" s="169"/>
      <c r="S2006" s="169"/>
      <c r="T2006" s="170"/>
      <c r="AT2006" s="165" t="s">
        <v>170</v>
      </c>
      <c r="AU2006" s="165" t="s">
        <v>80</v>
      </c>
      <c r="AV2006" s="13" t="s">
        <v>15</v>
      </c>
      <c r="AW2006" s="13" t="s">
        <v>33</v>
      </c>
      <c r="AX2006" s="13" t="s">
        <v>72</v>
      </c>
      <c r="AY2006" s="165" t="s">
        <v>154</v>
      </c>
    </row>
    <row r="2007" spans="2:51" s="14" customFormat="1" ht="10.2">
      <c r="B2007" s="171"/>
      <c r="D2007" s="164" t="s">
        <v>170</v>
      </c>
      <c r="E2007" s="172" t="s">
        <v>3</v>
      </c>
      <c r="F2007" s="173" t="s">
        <v>2886</v>
      </c>
      <c r="H2007" s="174">
        <v>54.4</v>
      </c>
      <c r="I2007" s="175"/>
      <c r="L2007" s="171"/>
      <c r="M2007" s="176"/>
      <c r="N2007" s="177"/>
      <c r="O2007" s="177"/>
      <c r="P2007" s="177"/>
      <c r="Q2007" s="177"/>
      <c r="R2007" s="177"/>
      <c r="S2007" s="177"/>
      <c r="T2007" s="178"/>
      <c r="AT2007" s="172" t="s">
        <v>170</v>
      </c>
      <c r="AU2007" s="172" t="s">
        <v>80</v>
      </c>
      <c r="AV2007" s="14" t="s">
        <v>80</v>
      </c>
      <c r="AW2007" s="14" t="s">
        <v>33</v>
      </c>
      <c r="AX2007" s="14" t="s">
        <v>72</v>
      </c>
      <c r="AY2007" s="172" t="s">
        <v>154</v>
      </c>
    </row>
    <row r="2008" spans="2:51" s="14" customFormat="1" ht="10.2">
      <c r="B2008" s="171"/>
      <c r="D2008" s="164" t="s">
        <v>170</v>
      </c>
      <c r="E2008" s="172" t="s">
        <v>3</v>
      </c>
      <c r="F2008" s="173" t="s">
        <v>2887</v>
      </c>
      <c r="H2008" s="174">
        <v>-7.84</v>
      </c>
      <c r="I2008" s="175"/>
      <c r="L2008" s="171"/>
      <c r="M2008" s="176"/>
      <c r="N2008" s="177"/>
      <c r="O2008" s="177"/>
      <c r="P2008" s="177"/>
      <c r="Q2008" s="177"/>
      <c r="R2008" s="177"/>
      <c r="S2008" s="177"/>
      <c r="T2008" s="178"/>
      <c r="AT2008" s="172" t="s">
        <v>170</v>
      </c>
      <c r="AU2008" s="172" t="s">
        <v>80</v>
      </c>
      <c r="AV2008" s="14" t="s">
        <v>80</v>
      </c>
      <c r="AW2008" s="14" t="s">
        <v>33</v>
      </c>
      <c r="AX2008" s="14" t="s">
        <v>72</v>
      </c>
      <c r="AY2008" s="172" t="s">
        <v>154</v>
      </c>
    </row>
    <row r="2009" spans="2:51" s="14" customFormat="1" ht="10.2">
      <c r="B2009" s="171"/>
      <c r="D2009" s="164" t="s">
        <v>170</v>
      </c>
      <c r="E2009" s="172" t="s">
        <v>3</v>
      </c>
      <c r="F2009" s="173" t="s">
        <v>2888</v>
      </c>
      <c r="H2009" s="174">
        <v>1.65</v>
      </c>
      <c r="I2009" s="175"/>
      <c r="L2009" s="171"/>
      <c r="M2009" s="176"/>
      <c r="N2009" s="177"/>
      <c r="O2009" s="177"/>
      <c r="P2009" s="177"/>
      <c r="Q2009" s="177"/>
      <c r="R2009" s="177"/>
      <c r="S2009" s="177"/>
      <c r="T2009" s="178"/>
      <c r="AT2009" s="172" t="s">
        <v>170</v>
      </c>
      <c r="AU2009" s="172" t="s">
        <v>80</v>
      </c>
      <c r="AV2009" s="14" t="s">
        <v>80</v>
      </c>
      <c r="AW2009" s="14" t="s">
        <v>33</v>
      </c>
      <c r="AX2009" s="14" t="s">
        <v>72</v>
      </c>
      <c r="AY2009" s="172" t="s">
        <v>154</v>
      </c>
    </row>
    <row r="2010" spans="2:51" s="13" customFormat="1" ht="10.2">
      <c r="B2010" s="163"/>
      <c r="D2010" s="164" t="s">
        <v>170</v>
      </c>
      <c r="E2010" s="165" t="s">
        <v>3</v>
      </c>
      <c r="F2010" s="166" t="s">
        <v>1150</v>
      </c>
      <c r="H2010" s="165" t="s">
        <v>3</v>
      </c>
      <c r="I2010" s="167"/>
      <c r="L2010" s="163"/>
      <c r="M2010" s="168"/>
      <c r="N2010" s="169"/>
      <c r="O2010" s="169"/>
      <c r="P2010" s="169"/>
      <c r="Q2010" s="169"/>
      <c r="R2010" s="169"/>
      <c r="S2010" s="169"/>
      <c r="T2010" s="170"/>
      <c r="AT2010" s="165" t="s">
        <v>170</v>
      </c>
      <c r="AU2010" s="165" t="s">
        <v>80</v>
      </c>
      <c r="AV2010" s="13" t="s">
        <v>15</v>
      </c>
      <c r="AW2010" s="13" t="s">
        <v>33</v>
      </c>
      <c r="AX2010" s="13" t="s">
        <v>72</v>
      </c>
      <c r="AY2010" s="165" t="s">
        <v>154</v>
      </c>
    </row>
    <row r="2011" spans="2:51" s="14" customFormat="1" ht="10.2">
      <c r="B2011" s="171"/>
      <c r="D2011" s="164" t="s">
        <v>170</v>
      </c>
      <c r="E2011" s="172" t="s">
        <v>3</v>
      </c>
      <c r="F2011" s="173" t="s">
        <v>2889</v>
      </c>
      <c r="H2011" s="174">
        <v>49.6</v>
      </c>
      <c r="I2011" s="175"/>
      <c r="L2011" s="171"/>
      <c r="M2011" s="176"/>
      <c r="N2011" s="177"/>
      <c r="O2011" s="177"/>
      <c r="P2011" s="177"/>
      <c r="Q2011" s="177"/>
      <c r="R2011" s="177"/>
      <c r="S2011" s="177"/>
      <c r="T2011" s="178"/>
      <c r="AT2011" s="172" t="s">
        <v>170</v>
      </c>
      <c r="AU2011" s="172" t="s">
        <v>80</v>
      </c>
      <c r="AV2011" s="14" t="s">
        <v>80</v>
      </c>
      <c r="AW2011" s="14" t="s">
        <v>33</v>
      </c>
      <c r="AX2011" s="14" t="s">
        <v>72</v>
      </c>
      <c r="AY2011" s="172" t="s">
        <v>154</v>
      </c>
    </row>
    <row r="2012" spans="2:51" s="14" customFormat="1" ht="10.2">
      <c r="B2012" s="171"/>
      <c r="D2012" s="164" t="s">
        <v>170</v>
      </c>
      <c r="E2012" s="172" t="s">
        <v>3</v>
      </c>
      <c r="F2012" s="173" t="s">
        <v>2890</v>
      </c>
      <c r="H2012" s="174">
        <v>-6.44</v>
      </c>
      <c r="I2012" s="175"/>
      <c r="L2012" s="171"/>
      <c r="M2012" s="176"/>
      <c r="N2012" s="177"/>
      <c r="O2012" s="177"/>
      <c r="P2012" s="177"/>
      <c r="Q2012" s="177"/>
      <c r="R2012" s="177"/>
      <c r="S2012" s="177"/>
      <c r="T2012" s="178"/>
      <c r="AT2012" s="172" t="s">
        <v>170</v>
      </c>
      <c r="AU2012" s="172" t="s">
        <v>80</v>
      </c>
      <c r="AV2012" s="14" t="s">
        <v>80</v>
      </c>
      <c r="AW2012" s="14" t="s">
        <v>33</v>
      </c>
      <c r="AX2012" s="14" t="s">
        <v>72</v>
      </c>
      <c r="AY2012" s="172" t="s">
        <v>154</v>
      </c>
    </row>
    <row r="2013" spans="2:51" s="14" customFormat="1" ht="10.2">
      <c r="B2013" s="171"/>
      <c r="D2013" s="164" t="s">
        <v>170</v>
      </c>
      <c r="E2013" s="172" t="s">
        <v>3</v>
      </c>
      <c r="F2013" s="173" t="s">
        <v>2888</v>
      </c>
      <c r="H2013" s="174">
        <v>1.65</v>
      </c>
      <c r="I2013" s="175"/>
      <c r="L2013" s="171"/>
      <c r="M2013" s="176"/>
      <c r="N2013" s="177"/>
      <c r="O2013" s="177"/>
      <c r="P2013" s="177"/>
      <c r="Q2013" s="177"/>
      <c r="R2013" s="177"/>
      <c r="S2013" s="177"/>
      <c r="T2013" s="178"/>
      <c r="AT2013" s="172" t="s">
        <v>170</v>
      </c>
      <c r="AU2013" s="172" t="s">
        <v>80</v>
      </c>
      <c r="AV2013" s="14" t="s">
        <v>80</v>
      </c>
      <c r="AW2013" s="14" t="s">
        <v>33</v>
      </c>
      <c r="AX2013" s="14" t="s">
        <v>72</v>
      </c>
      <c r="AY2013" s="172" t="s">
        <v>154</v>
      </c>
    </row>
    <row r="2014" spans="2:51" s="13" customFormat="1" ht="10.2">
      <c r="B2014" s="163"/>
      <c r="D2014" s="164" t="s">
        <v>170</v>
      </c>
      <c r="E2014" s="165" t="s">
        <v>3</v>
      </c>
      <c r="F2014" s="166" t="s">
        <v>1153</v>
      </c>
      <c r="H2014" s="165" t="s">
        <v>3</v>
      </c>
      <c r="I2014" s="167"/>
      <c r="L2014" s="163"/>
      <c r="M2014" s="168"/>
      <c r="N2014" s="169"/>
      <c r="O2014" s="169"/>
      <c r="P2014" s="169"/>
      <c r="Q2014" s="169"/>
      <c r="R2014" s="169"/>
      <c r="S2014" s="169"/>
      <c r="T2014" s="170"/>
      <c r="AT2014" s="165" t="s">
        <v>170</v>
      </c>
      <c r="AU2014" s="165" t="s">
        <v>80</v>
      </c>
      <c r="AV2014" s="13" t="s">
        <v>15</v>
      </c>
      <c r="AW2014" s="13" t="s">
        <v>33</v>
      </c>
      <c r="AX2014" s="13" t="s">
        <v>72</v>
      </c>
      <c r="AY2014" s="165" t="s">
        <v>154</v>
      </c>
    </row>
    <row r="2015" spans="2:51" s="14" customFormat="1" ht="10.2">
      <c r="B2015" s="171"/>
      <c r="D2015" s="164" t="s">
        <v>170</v>
      </c>
      <c r="E2015" s="172" t="s">
        <v>3</v>
      </c>
      <c r="F2015" s="173" t="s">
        <v>2891</v>
      </c>
      <c r="H2015" s="174">
        <v>33.4</v>
      </c>
      <c r="I2015" s="175"/>
      <c r="L2015" s="171"/>
      <c r="M2015" s="176"/>
      <c r="N2015" s="177"/>
      <c r="O2015" s="177"/>
      <c r="P2015" s="177"/>
      <c r="Q2015" s="177"/>
      <c r="R2015" s="177"/>
      <c r="S2015" s="177"/>
      <c r="T2015" s="178"/>
      <c r="AT2015" s="172" t="s">
        <v>170</v>
      </c>
      <c r="AU2015" s="172" t="s">
        <v>80</v>
      </c>
      <c r="AV2015" s="14" t="s">
        <v>80</v>
      </c>
      <c r="AW2015" s="14" t="s">
        <v>33</v>
      </c>
      <c r="AX2015" s="14" t="s">
        <v>72</v>
      </c>
      <c r="AY2015" s="172" t="s">
        <v>154</v>
      </c>
    </row>
    <row r="2016" spans="2:51" s="14" customFormat="1" ht="10.2">
      <c r="B2016" s="171"/>
      <c r="D2016" s="164" t="s">
        <v>170</v>
      </c>
      <c r="E2016" s="172" t="s">
        <v>3</v>
      </c>
      <c r="F2016" s="173" t="s">
        <v>2892</v>
      </c>
      <c r="H2016" s="174">
        <v>-5.61</v>
      </c>
      <c r="I2016" s="175"/>
      <c r="L2016" s="171"/>
      <c r="M2016" s="176"/>
      <c r="N2016" s="177"/>
      <c r="O2016" s="177"/>
      <c r="P2016" s="177"/>
      <c r="Q2016" s="177"/>
      <c r="R2016" s="177"/>
      <c r="S2016" s="177"/>
      <c r="T2016" s="178"/>
      <c r="AT2016" s="172" t="s">
        <v>170</v>
      </c>
      <c r="AU2016" s="172" t="s">
        <v>80</v>
      </c>
      <c r="AV2016" s="14" t="s">
        <v>80</v>
      </c>
      <c r="AW2016" s="14" t="s">
        <v>33</v>
      </c>
      <c r="AX2016" s="14" t="s">
        <v>72</v>
      </c>
      <c r="AY2016" s="172" t="s">
        <v>154</v>
      </c>
    </row>
    <row r="2017" spans="2:51" s="14" customFormat="1" ht="10.2">
      <c r="B2017" s="171"/>
      <c r="D2017" s="164" t="s">
        <v>170</v>
      </c>
      <c r="E2017" s="172" t="s">
        <v>3</v>
      </c>
      <c r="F2017" s="173" t="s">
        <v>2893</v>
      </c>
      <c r="H2017" s="174">
        <v>0.825</v>
      </c>
      <c r="I2017" s="175"/>
      <c r="L2017" s="171"/>
      <c r="M2017" s="176"/>
      <c r="N2017" s="177"/>
      <c r="O2017" s="177"/>
      <c r="P2017" s="177"/>
      <c r="Q2017" s="177"/>
      <c r="R2017" s="177"/>
      <c r="S2017" s="177"/>
      <c r="T2017" s="178"/>
      <c r="AT2017" s="172" t="s">
        <v>170</v>
      </c>
      <c r="AU2017" s="172" t="s">
        <v>80</v>
      </c>
      <c r="AV2017" s="14" t="s">
        <v>80</v>
      </c>
      <c r="AW2017" s="14" t="s">
        <v>33</v>
      </c>
      <c r="AX2017" s="14" t="s">
        <v>72</v>
      </c>
      <c r="AY2017" s="172" t="s">
        <v>154</v>
      </c>
    </row>
    <row r="2018" spans="2:51" s="13" customFormat="1" ht="10.2">
      <c r="B2018" s="163"/>
      <c r="D2018" s="164" t="s">
        <v>170</v>
      </c>
      <c r="E2018" s="165" t="s">
        <v>3</v>
      </c>
      <c r="F2018" s="166" t="s">
        <v>1157</v>
      </c>
      <c r="H2018" s="165" t="s">
        <v>3</v>
      </c>
      <c r="I2018" s="167"/>
      <c r="L2018" s="163"/>
      <c r="M2018" s="168"/>
      <c r="N2018" s="169"/>
      <c r="O2018" s="169"/>
      <c r="P2018" s="169"/>
      <c r="Q2018" s="169"/>
      <c r="R2018" s="169"/>
      <c r="S2018" s="169"/>
      <c r="T2018" s="170"/>
      <c r="AT2018" s="165" t="s">
        <v>170</v>
      </c>
      <c r="AU2018" s="165" t="s">
        <v>80</v>
      </c>
      <c r="AV2018" s="13" t="s">
        <v>15</v>
      </c>
      <c r="AW2018" s="13" t="s">
        <v>33</v>
      </c>
      <c r="AX2018" s="13" t="s">
        <v>72</v>
      </c>
      <c r="AY2018" s="165" t="s">
        <v>154</v>
      </c>
    </row>
    <row r="2019" spans="2:51" s="14" customFormat="1" ht="10.2">
      <c r="B2019" s="171"/>
      <c r="D2019" s="164" t="s">
        <v>170</v>
      </c>
      <c r="E2019" s="172" t="s">
        <v>3</v>
      </c>
      <c r="F2019" s="173" t="s">
        <v>2894</v>
      </c>
      <c r="H2019" s="174">
        <v>20.2</v>
      </c>
      <c r="I2019" s="175"/>
      <c r="L2019" s="171"/>
      <c r="M2019" s="176"/>
      <c r="N2019" s="177"/>
      <c r="O2019" s="177"/>
      <c r="P2019" s="177"/>
      <c r="Q2019" s="177"/>
      <c r="R2019" s="177"/>
      <c r="S2019" s="177"/>
      <c r="T2019" s="178"/>
      <c r="AT2019" s="172" t="s">
        <v>170</v>
      </c>
      <c r="AU2019" s="172" t="s">
        <v>80</v>
      </c>
      <c r="AV2019" s="14" t="s">
        <v>80</v>
      </c>
      <c r="AW2019" s="14" t="s">
        <v>33</v>
      </c>
      <c r="AX2019" s="14" t="s">
        <v>72</v>
      </c>
      <c r="AY2019" s="172" t="s">
        <v>154</v>
      </c>
    </row>
    <row r="2020" spans="2:51" s="14" customFormat="1" ht="10.2">
      <c r="B2020" s="171"/>
      <c r="D2020" s="164" t="s">
        <v>170</v>
      </c>
      <c r="E2020" s="172" t="s">
        <v>3</v>
      </c>
      <c r="F2020" s="173" t="s">
        <v>1159</v>
      </c>
      <c r="H2020" s="174">
        <v>-8</v>
      </c>
      <c r="I2020" s="175"/>
      <c r="L2020" s="171"/>
      <c r="M2020" s="176"/>
      <c r="N2020" s="177"/>
      <c r="O2020" s="177"/>
      <c r="P2020" s="177"/>
      <c r="Q2020" s="177"/>
      <c r="R2020" s="177"/>
      <c r="S2020" s="177"/>
      <c r="T2020" s="178"/>
      <c r="AT2020" s="172" t="s">
        <v>170</v>
      </c>
      <c r="AU2020" s="172" t="s">
        <v>80</v>
      </c>
      <c r="AV2020" s="14" t="s">
        <v>80</v>
      </c>
      <c r="AW2020" s="14" t="s">
        <v>33</v>
      </c>
      <c r="AX2020" s="14" t="s">
        <v>72</v>
      </c>
      <c r="AY2020" s="172" t="s">
        <v>154</v>
      </c>
    </row>
    <row r="2021" spans="2:51" s="13" customFormat="1" ht="10.2">
      <c r="B2021" s="163"/>
      <c r="D2021" s="164" t="s">
        <v>170</v>
      </c>
      <c r="E2021" s="165" t="s">
        <v>3</v>
      </c>
      <c r="F2021" s="166" t="s">
        <v>1160</v>
      </c>
      <c r="H2021" s="165" t="s">
        <v>3</v>
      </c>
      <c r="I2021" s="167"/>
      <c r="L2021" s="163"/>
      <c r="M2021" s="168"/>
      <c r="N2021" s="169"/>
      <c r="O2021" s="169"/>
      <c r="P2021" s="169"/>
      <c r="Q2021" s="169"/>
      <c r="R2021" s="169"/>
      <c r="S2021" s="169"/>
      <c r="T2021" s="170"/>
      <c r="AT2021" s="165" t="s">
        <v>170</v>
      </c>
      <c r="AU2021" s="165" t="s">
        <v>80</v>
      </c>
      <c r="AV2021" s="13" t="s">
        <v>15</v>
      </c>
      <c r="AW2021" s="13" t="s">
        <v>33</v>
      </c>
      <c r="AX2021" s="13" t="s">
        <v>72</v>
      </c>
      <c r="AY2021" s="165" t="s">
        <v>154</v>
      </c>
    </row>
    <row r="2022" spans="2:51" s="14" customFormat="1" ht="10.2">
      <c r="B2022" s="171"/>
      <c r="D2022" s="164" t="s">
        <v>170</v>
      </c>
      <c r="E2022" s="172" t="s">
        <v>3</v>
      </c>
      <c r="F2022" s="173" t="s">
        <v>2895</v>
      </c>
      <c r="H2022" s="174">
        <v>40.6</v>
      </c>
      <c r="I2022" s="175"/>
      <c r="L2022" s="171"/>
      <c r="M2022" s="176"/>
      <c r="N2022" s="177"/>
      <c r="O2022" s="177"/>
      <c r="P2022" s="177"/>
      <c r="Q2022" s="177"/>
      <c r="R2022" s="177"/>
      <c r="S2022" s="177"/>
      <c r="T2022" s="178"/>
      <c r="AT2022" s="172" t="s">
        <v>170</v>
      </c>
      <c r="AU2022" s="172" t="s">
        <v>80</v>
      </c>
      <c r="AV2022" s="14" t="s">
        <v>80</v>
      </c>
      <c r="AW2022" s="14" t="s">
        <v>33</v>
      </c>
      <c r="AX2022" s="14" t="s">
        <v>72</v>
      </c>
      <c r="AY2022" s="172" t="s">
        <v>154</v>
      </c>
    </row>
    <row r="2023" spans="2:51" s="14" customFormat="1" ht="10.2">
      <c r="B2023" s="171"/>
      <c r="D2023" s="164" t="s">
        <v>170</v>
      </c>
      <c r="E2023" s="172" t="s">
        <v>3</v>
      </c>
      <c r="F2023" s="173" t="s">
        <v>2896</v>
      </c>
      <c r="H2023" s="174">
        <v>-8.86</v>
      </c>
      <c r="I2023" s="175"/>
      <c r="L2023" s="171"/>
      <c r="M2023" s="176"/>
      <c r="N2023" s="177"/>
      <c r="O2023" s="177"/>
      <c r="P2023" s="177"/>
      <c r="Q2023" s="177"/>
      <c r="R2023" s="177"/>
      <c r="S2023" s="177"/>
      <c r="T2023" s="178"/>
      <c r="AT2023" s="172" t="s">
        <v>170</v>
      </c>
      <c r="AU2023" s="172" t="s">
        <v>80</v>
      </c>
      <c r="AV2023" s="14" t="s">
        <v>80</v>
      </c>
      <c r="AW2023" s="14" t="s">
        <v>33</v>
      </c>
      <c r="AX2023" s="14" t="s">
        <v>72</v>
      </c>
      <c r="AY2023" s="172" t="s">
        <v>154</v>
      </c>
    </row>
    <row r="2024" spans="2:51" s="14" customFormat="1" ht="10.2">
      <c r="B2024" s="171"/>
      <c r="D2024" s="164" t="s">
        <v>170</v>
      </c>
      <c r="E2024" s="172" t="s">
        <v>3</v>
      </c>
      <c r="F2024" s="173" t="s">
        <v>2897</v>
      </c>
      <c r="H2024" s="174">
        <v>1.375</v>
      </c>
      <c r="I2024" s="175"/>
      <c r="L2024" s="171"/>
      <c r="M2024" s="176"/>
      <c r="N2024" s="177"/>
      <c r="O2024" s="177"/>
      <c r="P2024" s="177"/>
      <c r="Q2024" s="177"/>
      <c r="R2024" s="177"/>
      <c r="S2024" s="177"/>
      <c r="T2024" s="178"/>
      <c r="AT2024" s="172" t="s">
        <v>170</v>
      </c>
      <c r="AU2024" s="172" t="s">
        <v>80</v>
      </c>
      <c r="AV2024" s="14" t="s">
        <v>80</v>
      </c>
      <c r="AW2024" s="14" t="s">
        <v>33</v>
      </c>
      <c r="AX2024" s="14" t="s">
        <v>72</v>
      </c>
      <c r="AY2024" s="172" t="s">
        <v>154</v>
      </c>
    </row>
    <row r="2025" spans="2:51" s="13" customFormat="1" ht="10.2">
      <c r="B2025" s="163"/>
      <c r="D2025" s="164" t="s">
        <v>170</v>
      </c>
      <c r="E2025" s="165" t="s">
        <v>3</v>
      </c>
      <c r="F2025" s="166" t="s">
        <v>1164</v>
      </c>
      <c r="H2025" s="165" t="s">
        <v>3</v>
      </c>
      <c r="I2025" s="167"/>
      <c r="L2025" s="163"/>
      <c r="M2025" s="168"/>
      <c r="N2025" s="169"/>
      <c r="O2025" s="169"/>
      <c r="P2025" s="169"/>
      <c r="Q2025" s="169"/>
      <c r="R2025" s="169"/>
      <c r="S2025" s="169"/>
      <c r="T2025" s="170"/>
      <c r="AT2025" s="165" t="s">
        <v>170</v>
      </c>
      <c r="AU2025" s="165" t="s">
        <v>80</v>
      </c>
      <c r="AV2025" s="13" t="s">
        <v>15</v>
      </c>
      <c r="AW2025" s="13" t="s">
        <v>33</v>
      </c>
      <c r="AX2025" s="13" t="s">
        <v>72</v>
      </c>
      <c r="AY2025" s="165" t="s">
        <v>154</v>
      </c>
    </row>
    <row r="2026" spans="2:51" s="14" customFormat="1" ht="10.2">
      <c r="B2026" s="171"/>
      <c r="D2026" s="164" t="s">
        <v>170</v>
      </c>
      <c r="E2026" s="172" t="s">
        <v>3</v>
      </c>
      <c r="F2026" s="173" t="s">
        <v>2898</v>
      </c>
      <c r="H2026" s="174">
        <v>44</v>
      </c>
      <c r="I2026" s="175"/>
      <c r="L2026" s="171"/>
      <c r="M2026" s="176"/>
      <c r="N2026" s="177"/>
      <c r="O2026" s="177"/>
      <c r="P2026" s="177"/>
      <c r="Q2026" s="177"/>
      <c r="R2026" s="177"/>
      <c r="S2026" s="177"/>
      <c r="T2026" s="178"/>
      <c r="AT2026" s="172" t="s">
        <v>170</v>
      </c>
      <c r="AU2026" s="172" t="s">
        <v>80</v>
      </c>
      <c r="AV2026" s="14" t="s">
        <v>80</v>
      </c>
      <c r="AW2026" s="14" t="s">
        <v>33</v>
      </c>
      <c r="AX2026" s="14" t="s">
        <v>72</v>
      </c>
      <c r="AY2026" s="172" t="s">
        <v>154</v>
      </c>
    </row>
    <row r="2027" spans="2:51" s="14" customFormat="1" ht="10.2">
      <c r="B2027" s="171"/>
      <c r="D2027" s="164" t="s">
        <v>170</v>
      </c>
      <c r="E2027" s="172" t="s">
        <v>3</v>
      </c>
      <c r="F2027" s="173" t="s">
        <v>2899</v>
      </c>
      <c r="H2027" s="174">
        <v>-4.02</v>
      </c>
      <c r="I2027" s="175"/>
      <c r="L2027" s="171"/>
      <c r="M2027" s="176"/>
      <c r="N2027" s="177"/>
      <c r="O2027" s="177"/>
      <c r="P2027" s="177"/>
      <c r="Q2027" s="177"/>
      <c r="R2027" s="177"/>
      <c r="S2027" s="177"/>
      <c r="T2027" s="178"/>
      <c r="AT2027" s="172" t="s">
        <v>170</v>
      </c>
      <c r="AU2027" s="172" t="s">
        <v>80</v>
      </c>
      <c r="AV2027" s="14" t="s">
        <v>80</v>
      </c>
      <c r="AW2027" s="14" t="s">
        <v>33</v>
      </c>
      <c r="AX2027" s="14" t="s">
        <v>72</v>
      </c>
      <c r="AY2027" s="172" t="s">
        <v>154</v>
      </c>
    </row>
    <row r="2028" spans="2:51" s="14" customFormat="1" ht="10.2">
      <c r="B2028" s="171"/>
      <c r="D2028" s="164" t="s">
        <v>170</v>
      </c>
      <c r="E2028" s="172" t="s">
        <v>3</v>
      </c>
      <c r="F2028" s="173" t="s">
        <v>2900</v>
      </c>
      <c r="H2028" s="174">
        <v>1.1</v>
      </c>
      <c r="I2028" s="175"/>
      <c r="L2028" s="171"/>
      <c r="M2028" s="176"/>
      <c r="N2028" s="177"/>
      <c r="O2028" s="177"/>
      <c r="P2028" s="177"/>
      <c r="Q2028" s="177"/>
      <c r="R2028" s="177"/>
      <c r="S2028" s="177"/>
      <c r="T2028" s="178"/>
      <c r="AT2028" s="172" t="s">
        <v>170</v>
      </c>
      <c r="AU2028" s="172" t="s">
        <v>80</v>
      </c>
      <c r="AV2028" s="14" t="s">
        <v>80</v>
      </c>
      <c r="AW2028" s="14" t="s">
        <v>33</v>
      </c>
      <c r="AX2028" s="14" t="s">
        <v>72</v>
      </c>
      <c r="AY2028" s="172" t="s">
        <v>154</v>
      </c>
    </row>
    <row r="2029" spans="2:51" s="13" customFormat="1" ht="10.2">
      <c r="B2029" s="163"/>
      <c r="D2029" s="164" t="s">
        <v>170</v>
      </c>
      <c r="E2029" s="165" t="s">
        <v>3</v>
      </c>
      <c r="F2029" s="166" t="s">
        <v>1168</v>
      </c>
      <c r="H2029" s="165" t="s">
        <v>3</v>
      </c>
      <c r="I2029" s="167"/>
      <c r="L2029" s="163"/>
      <c r="M2029" s="168"/>
      <c r="N2029" s="169"/>
      <c r="O2029" s="169"/>
      <c r="P2029" s="169"/>
      <c r="Q2029" s="169"/>
      <c r="R2029" s="169"/>
      <c r="S2029" s="169"/>
      <c r="T2029" s="170"/>
      <c r="AT2029" s="165" t="s">
        <v>170</v>
      </c>
      <c r="AU2029" s="165" t="s">
        <v>80</v>
      </c>
      <c r="AV2029" s="13" t="s">
        <v>15</v>
      </c>
      <c r="AW2029" s="13" t="s">
        <v>33</v>
      </c>
      <c r="AX2029" s="13" t="s">
        <v>72</v>
      </c>
      <c r="AY2029" s="165" t="s">
        <v>154</v>
      </c>
    </row>
    <row r="2030" spans="2:51" s="14" customFormat="1" ht="10.2">
      <c r="B2030" s="171"/>
      <c r="D2030" s="164" t="s">
        <v>170</v>
      </c>
      <c r="E2030" s="172" t="s">
        <v>3</v>
      </c>
      <c r="F2030" s="173" t="s">
        <v>2901</v>
      </c>
      <c r="H2030" s="174">
        <v>85.8</v>
      </c>
      <c r="I2030" s="175"/>
      <c r="L2030" s="171"/>
      <c r="M2030" s="176"/>
      <c r="N2030" s="177"/>
      <c r="O2030" s="177"/>
      <c r="P2030" s="177"/>
      <c r="Q2030" s="177"/>
      <c r="R2030" s="177"/>
      <c r="S2030" s="177"/>
      <c r="T2030" s="178"/>
      <c r="AT2030" s="172" t="s">
        <v>170</v>
      </c>
      <c r="AU2030" s="172" t="s">
        <v>80</v>
      </c>
      <c r="AV2030" s="14" t="s">
        <v>80</v>
      </c>
      <c r="AW2030" s="14" t="s">
        <v>33</v>
      </c>
      <c r="AX2030" s="14" t="s">
        <v>72</v>
      </c>
      <c r="AY2030" s="172" t="s">
        <v>154</v>
      </c>
    </row>
    <row r="2031" spans="2:51" s="14" customFormat="1" ht="10.2">
      <c r="B2031" s="171"/>
      <c r="D2031" s="164" t="s">
        <v>170</v>
      </c>
      <c r="E2031" s="172" t="s">
        <v>3</v>
      </c>
      <c r="F2031" s="173" t="s">
        <v>1170</v>
      </c>
      <c r="H2031" s="174">
        <v>-19.4</v>
      </c>
      <c r="I2031" s="175"/>
      <c r="L2031" s="171"/>
      <c r="M2031" s="176"/>
      <c r="N2031" s="177"/>
      <c r="O2031" s="177"/>
      <c r="P2031" s="177"/>
      <c r="Q2031" s="177"/>
      <c r="R2031" s="177"/>
      <c r="S2031" s="177"/>
      <c r="T2031" s="178"/>
      <c r="AT2031" s="172" t="s">
        <v>170</v>
      </c>
      <c r="AU2031" s="172" t="s">
        <v>80</v>
      </c>
      <c r="AV2031" s="14" t="s">
        <v>80</v>
      </c>
      <c r="AW2031" s="14" t="s">
        <v>33</v>
      </c>
      <c r="AX2031" s="14" t="s">
        <v>72</v>
      </c>
      <c r="AY2031" s="172" t="s">
        <v>154</v>
      </c>
    </row>
    <row r="2032" spans="2:51" s="13" customFormat="1" ht="10.2">
      <c r="B2032" s="163"/>
      <c r="D2032" s="164" t="s">
        <v>170</v>
      </c>
      <c r="E2032" s="165" t="s">
        <v>3</v>
      </c>
      <c r="F2032" s="166" t="s">
        <v>1180</v>
      </c>
      <c r="H2032" s="165" t="s">
        <v>3</v>
      </c>
      <c r="I2032" s="167"/>
      <c r="L2032" s="163"/>
      <c r="M2032" s="168"/>
      <c r="N2032" s="169"/>
      <c r="O2032" s="169"/>
      <c r="P2032" s="169"/>
      <c r="Q2032" s="169"/>
      <c r="R2032" s="169"/>
      <c r="S2032" s="169"/>
      <c r="T2032" s="170"/>
      <c r="AT2032" s="165" t="s">
        <v>170</v>
      </c>
      <c r="AU2032" s="165" t="s">
        <v>80</v>
      </c>
      <c r="AV2032" s="13" t="s">
        <v>15</v>
      </c>
      <c r="AW2032" s="13" t="s">
        <v>33</v>
      </c>
      <c r="AX2032" s="13" t="s">
        <v>72</v>
      </c>
      <c r="AY2032" s="165" t="s">
        <v>154</v>
      </c>
    </row>
    <row r="2033" spans="2:51" s="14" customFormat="1" ht="10.2">
      <c r="B2033" s="171"/>
      <c r="D2033" s="164" t="s">
        <v>170</v>
      </c>
      <c r="E2033" s="172" t="s">
        <v>3</v>
      </c>
      <c r="F2033" s="173" t="s">
        <v>2902</v>
      </c>
      <c r="H2033" s="174">
        <v>31.4</v>
      </c>
      <c r="I2033" s="175"/>
      <c r="L2033" s="171"/>
      <c r="M2033" s="176"/>
      <c r="N2033" s="177"/>
      <c r="O2033" s="177"/>
      <c r="P2033" s="177"/>
      <c r="Q2033" s="177"/>
      <c r="R2033" s="177"/>
      <c r="S2033" s="177"/>
      <c r="T2033" s="178"/>
      <c r="AT2033" s="172" t="s">
        <v>170</v>
      </c>
      <c r="AU2033" s="172" t="s">
        <v>80</v>
      </c>
      <c r="AV2033" s="14" t="s">
        <v>80</v>
      </c>
      <c r="AW2033" s="14" t="s">
        <v>33</v>
      </c>
      <c r="AX2033" s="14" t="s">
        <v>72</v>
      </c>
      <c r="AY2033" s="172" t="s">
        <v>154</v>
      </c>
    </row>
    <row r="2034" spans="2:51" s="14" customFormat="1" ht="10.2">
      <c r="B2034" s="171"/>
      <c r="D2034" s="164" t="s">
        <v>170</v>
      </c>
      <c r="E2034" s="172" t="s">
        <v>3</v>
      </c>
      <c r="F2034" s="173" t="s">
        <v>602</v>
      </c>
      <c r="H2034" s="174">
        <v>-1.6</v>
      </c>
      <c r="I2034" s="175"/>
      <c r="L2034" s="171"/>
      <c r="M2034" s="176"/>
      <c r="N2034" s="177"/>
      <c r="O2034" s="177"/>
      <c r="P2034" s="177"/>
      <c r="Q2034" s="177"/>
      <c r="R2034" s="177"/>
      <c r="S2034" s="177"/>
      <c r="T2034" s="178"/>
      <c r="AT2034" s="172" t="s">
        <v>170</v>
      </c>
      <c r="AU2034" s="172" t="s">
        <v>80</v>
      </c>
      <c r="AV2034" s="14" t="s">
        <v>80</v>
      </c>
      <c r="AW2034" s="14" t="s">
        <v>33</v>
      </c>
      <c r="AX2034" s="14" t="s">
        <v>72</v>
      </c>
      <c r="AY2034" s="172" t="s">
        <v>154</v>
      </c>
    </row>
    <row r="2035" spans="2:51" s="13" customFormat="1" ht="10.2">
      <c r="B2035" s="163"/>
      <c r="D2035" s="164" t="s">
        <v>170</v>
      </c>
      <c r="E2035" s="165" t="s">
        <v>3</v>
      </c>
      <c r="F2035" s="166" t="s">
        <v>1182</v>
      </c>
      <c r="H2035" s="165" t="s">
        <v>3</v>
      </c>
      <c r="I2035" s="167"/>
      <c r="L2035" s="163"/>
      <c r="M2035" s="168"/>
      <c r="N2035" s="169"/>
      <c r="O2035" s="169"/>
      <c r="P2035" s="169"/>
      <c r="Q2035" s="169"/>
      <c r="R2035" s="169"/>
      <c r="S2035" s="169"/>
      <c r="T2035" s="170"/>
      <c r="AT2035" s="165" t="s">
        <v>170</v>
      </c>
      <c r="AU2035" s="165" t="s">
        <v>80</v>
      </c>
      <c r="AV2035" s="13" t="s">
        <v>15</v>
      </c>
      <c r="AW2035" s="13" t="s">
        <v>33</v>
      </c>
      <c r="AX2035" s="13" t="s">
        <v>72</v>
      </c>
      <c r="AY2035" s="165" t="s">
        <v>154</v>
      </c>
    </row>
    <row r="2036" spans="2:51" s="14" customFormat="1" ht="10.2">
      <c r="B2036" s="171"/>
      <c r="D2036" s="164" t="s">
        <v>170</v>
      </c>
      <c r="E2036" s="172" t="s">
        <v>3</v>
      </c>
      <c r="F2036" s="173" t="s">
        <v>2903</v>
      </c>
      <c r="H2036" s="174">
        <v>40</v>
      </c>
      <c r="I2036" s="175"/>
      <c r="L2036" s="171"/>
      <c r="M2036" s="176"/>
      <c r="N2036" s="177"/>
      <c r="O2036" s="177"/>
      <c r="P2036" s="177"/>
      <c r="Q2036" s="177"/>
      <c r="R2036" s="177"/>
      <c r="S2036" s="177"/>
      <c r="T2036" s="178"/>
      <c r="AT2036" s="172" t="s">
        <v>170</v>
      </c>
      <c r="AU2036" s="172" t="s">
        <v>80</v>
      </c>
      <c r="AV2036" s="14" t="s">
        <v>80</v>
      </c>
      <c r="AW2036" s="14" t="s">
        <v>33</v>
      </c>
      <c r="AX2036" s="14" t="s">
        <v>72</v>
      </c>
      <c r="AY2036" s="172" t="s">
        <v>154</v>
      </c>
    </row>
    <row r="2037" spans="2:51" s="14" customFormat="1" ht="10.2">
      <c r="B2037" s="171"/>
      <c r="D2037" s="164" t="s">
        <v>170</v>
      </c>
      <c r="E2037" s="172" t="s">
        <v>3</v>
      </c>
      <c r="F2037" s="173" t="s">
        <v>1184</v>
      </c>
      <c r="H2037" s="174">
        <v>-4.4</v>
      </c>
      <c r="I2037" s="175"/>
      <c r="L2037" s="171"/>
      <c r="M2037" s="176"/>
      <c r="N2037" s="177"/>
      <c r="O2037" s="177"/>
      <c r="P2037" s="177"/>
      <c r="Q2037" s="177"/>
      <c r="R2037" s="177"/>
      <c r="S2037" s="177"/>
      <c r="T2037" s="178"/>
      <c r="AT2037" s="172" t="s">
        <v>170</v>
      </c>
      <c r="AU2037" s="172" t="s">
        <v>80</v>
      </c>
      <c r="AV2037" s="14" t="s">
        <v>80</v>
      </c>
      <c r="AW2037" s="14" t="s">
        <v>33</v>
      </c>
      <c r="AX2037" s="14" t="s">
        <v>72</v>
      </c>
      <c r="AY2037" s="172" t="s">
        <v>154</v>
      </c>
    </row>
    <row r="2038" spans="2:51" s="13" customFormat="1" ht="10.2">
      <c r="B2038" s="163"/>
      <c r="D2038" s="164" t="s">
        <v>170</v>
      </c>
      <c r="E2038" s="165" t="s">
        <v>3</v>
      </c>
      <c r="F2038" s="166" t="s">
        <v>1185</v>
      </c>
      <c r="H2038" s="165" t="s">
        <v>3</v>
      </c>
      <c r="I2038" s="167"/>
      <c r="L2038" s="163"/>
      <c r="M2038" s="168"/>
      <c r="N2038" s="169"/>
      <c r="O2038" s="169"/>
      <c r="P2038" s="169"/>
      <c r="Q2038" s="169"/>
      <c r="R2038" s="169"/>
      <c r="S2038" s="169"/>
      <c r="T2038" s="170"/>
      <c r="AT2038" s="165" t="s">
        <v>170</v>
      </c>
      <c r="AU2038" s="165" t="s">
        <v>80</v>
      </c>
      <c r="AV2038" s="13" t="s">
        <v>15</v>
      </c>
      <c r="AW2038" s="13" t="s">
        <v>33</v>
      </c>
      <c r="AX2038" s="13" t="s">
        <v>72</v>
      </c>
      <c r="AY2038" s="165" t="s">
        <v>154</v>
      </c>
    </row>
    <row r="2039" spans="2:51" s="14" customFormat="1" ht="10.2">
      <c r="B2039" s="171"/>
      <c r="D2039" s="164" t="s">
        <v>170</v>
      </c>
      <c r="E2039" s="172" t="s">
        <v>3</v>
      </c>
      <c r="F2039" s="173" t="s">
        <v>2904</v>
      </c>
      <c r="H2039" s="174">
        <v>43.4</v>
      </c>
      <c r="I2039" s="175"/>
      <c r="L2039" s="171"/>
      <c r="M2039" s="176"/>
      <c r="N2039" s="177"/>
      <c r="O2039" s="177"/>
      <c r="P2039" s="177"/>
      <c r="Q2039" s="177"/>
      <c r="R2039" s="177"/>
      <c r="S2039" s="177"/>
      <c r="T2039" s="178"/>
      <c r="AT2039" s="172" t="s">
        <v>170</v>
      </c>
      <c r="AU2039" s="172" t="s">
        <v>80</v>
      </c>
      <c r="AV2039" s="14" t="s">
        <v>80</v>
      </c>
      <c r="AW2039" s="14" t="s">
        <v>33</v>
      </c>
      <c r="AX2039" s="14" t="s">
        <v>72</v>
      </c>
      <c r="AY2039" s="172" t="s">
        <v>154</v>
      </c>
    </row>
    <row r="2040" spans="2:51" s="14" customFormat="1" ht="10.2">
      <c r="B2040" s="171"/>
      <c r="D2040" s="164" t="s">
        <v>170</v>
      </c>
      <c r="E2040" s="172" t="s">
        <v>3</v>
      </c>
      <c r="F2040" s="173" t="s">
        <v>1184</v>
      </c>
      <c r="H2040" s="174">
        <v>-4.4</v>
      </c>
      <c r="I2040" s="175"/>
      <c r="L2040" s="171"/>
      <c r="M2040" s="176"/>
      <c r="N2040" s="177"/>
      <c r="O2040" s="177"/>
      <c r="P2040" s="177"/>
      <c r="Q2040" s="177"/>
      <c r="R2040" s="177"/>
      <c r="S2040" s="177"/>
      <c r="T2040" s="178"/>
      <c r="AT2040" s="172" t="s">
        <v>170</v>
      </c>
      <c r="AU2040" s="172" t="s">
        <v>80</v>
      </c>
      <c r="AV2040" s="14" t="s">
        <v>80</v>
      </c>
      <c r="AW2040" s="14" t="s">
        <v>33</v>
      </c>
      <c r="AX2040" s="14" t="s">
        <v>72</v>
      </c>
      <c r="AY2040" s="172" t="s">
        <v>154</v>
      </c>
    </row>
    <row r="2041" spans="2:51" s="13" customFormat="1" ht="10.2">
      <c r="B2041" s="163"/>
      <c r="D2041" s="164" t="s">
        <v>170</v>
      </c>
      <c r="E2041" s="165" t="s">
        <v>3</v>
      </c>
      <c r="F2041" s="166" t="s">
        <v>1187</v>
      </c>
      <c r="H2041" s="165" t="s">
        <v>3</v>
      </c>
      <c r="I2041" s="167"/>
      <c r="L2041" s="163"/>
      <c r="M2041" s="168"/>
      <c r="N2041" s="169"/>
      <c r="O2041" s="169"/>
      <c r="P2041" s="169"/>
      <c r="Q2041" s="169"/>
      <c r="R2041" s="169"/>
      <c r="S2041" s="169"/>
      <c r="T2041" s="170"/>
      <c r="AT2041" s="165" t="s">
        <v>170</v>
      </c>
      <c r="AU2041" s="165" t="s">
        <v>80</v>
      </c>
      <c r="AV2041" s="13" t="s">
        <v>15</v>
      </c>
      <c r="AW2041" s="13" t="s">
        <v>33</v>
      </c>
      <c r="AX2041" s="13" t="s">
        <v>72</v>
      </c>
      <c r="AY2041" s="165" t="s">
        <v>154</v>
      </c>
    </row>
    <row r="2042" spans="2:51" s="14" customFormat="1" ht="10.2">
      <c r="B2042" s="171"/>
      <c r="D2042" s="164" t="s">
        <v>170</v>
      </c>
      <c r="E2042" s="172" t="s">
        <v>3</v>
      </c>
      <c r="F2042" s="173" t="s">
        <v>2905</v>
      </c>
      <c r="H2042" s="174">
        <v>48.4</v>
      </c>
      <c r="I2042" s="175"/>
      <c r="L2042" s="171"/>
      <c r="M2042" s="176"/>
      <c r="N2042" s="177"/>
      <c r="O2042" s="177"/>
      <c r="P2042" s="177"/>
      <c r="Q2042" s="177"/>
      <c r="R2042" s="177"/>
      <c r="S2042" s="177"/>
      <c r="T2042" s="178"/>
      <c r="AT2042" s="172" t="s">
        <v>170</v>
      </c>
      <c r="AU2042" s="172" t="s">
        <v>80</v>
      </c>
      <c r="AV2042" s="14" t="s">
        <v>80</v>
      </c>
      <c r="AW2042" s="14" t="s">
        <v>33</v>
      </c>
      <c r="AX2042" s="14" t="s">
        <v>72</v>
      </c>
      <c r="AY2042" s="172" t="s">
        <v>154</v>
      </c>
    </row>
    <row r="2043" spans="2:51" s="14" customFormat="1" ht="10.2">
      <c r="B2043" s="171"/>
      <c r="D2043" s="164" t="s">
        <v>170</v>
      </c>
      <c r="E2043" s="172" t="s">
        <v>3</v>
      </c>
      <c r="F2043" s="173" t="s">
        <v>1189</v>
      </c>
      <c r="H2043" s="174">
        <v>-13.125</v>
      </c>
      <c r="I2043" s="175"/>
      <c r="L2043" s="171"/>
      <c r="M2043" s="176"/>
      <c r="N2043" s="177"/>
      <c r="O2043" s="177"/>
      <c r="P2043" s="177"/>
      <c r="Q2043" s="177"/>
      <c r="R2043" s="177"/>
      <c r="S2043" s="177"/>
      <c r="T2043" s="178"/>
      <c r="AT2043" s="172" t="s">
        <v>170</v>
      </c>
      <c r="AU2043" s="172" t="s">
        <v>80</v>
      </c>
      <c r="AV2043" s="14" t="s">
        <v>80</v>
      </c>
      <c r="AW2043" s="14" t="s">
        <v>33</v>
      </c>
      <c r="AX2043" s="14" t="s">
        <v>72</v>
      </c>
      <c r="AY2043" s="172" t="s">
        <v>154</v>
      </c>
    </row>
    <row r="2044" spans="2:51" s="14" customFormat="1" ht="10.2">
      <c r="B2044" s="171"/>
      <c r="D2044" s="164" t="s">
        <v>170</v>
      </c>
      <c r="E2044" s="172" t="s">
        <v>3</v>
      </c>
      <c r="F2044" s="173" t="s">
        <v>1190</v>
      </c>
      <c r="H2044" s="174">
        <v>2.613</v>
      </c>
      <c r="I2044" s="175"/>
      <c r="L2044" s="171"/>
      <c r="M2044" s="176"/>
      <c r="N2044" s="177"/>
      <c r="O2044" s="177"/>
      <c r="P2044" s="177"/>
      <c r="Q2044" s="177"/>
      <c r="R2044" s="177"/>
      <c r="S2044" s="177"/>
      <c r="T2044" s="178"/>
      <c r="AT2044" s="172" t="s">
        <v>170</v>
      </c>
      <c r="AU2044" s="172" t="s">
        <v>80</v>
      </c>
      <c r="AV2044" s="14" t="s">
        <v>80</v>
      </c>
      <c r="AW2044" s="14" t="s">
        <v>33</v>
      </c>
      <c r="AX2044" s="14" t="s">
        <v>72</v>
      </c>
      <c r="AY2044" s="172" t="s">
        <v>154</v>
      </c>
    </row>
    <row r="2045" spans="2:51" s="13" customFormat="1" ht="10.2">
      <c r="B2045" s="163"/>
      <c r="D2045" s="164" t="s">
        <v>170</v>
      </c>
      <c r="E2045" s="165" t="s">
        <v>3</v>
      </c>
      <c r="F2045" s="166" t="s">
        <v>1191</v>
      </c>
      <c r="H2045" s="165" t="s">
        <v>3</v>
      </c>
      <c r="I2045" s="167"/>
      <c r="L2045" s="163"/>
      <c r="M2045" s="168"/>
      <c r="N2045" s="169"/>
      <c r="O2045" s="169"/>
      <c r="P2045" s="169"/>
      <c r="Q2045" s="169"/>
      <c r="R2045" s="169"/>
      <c r="S2045" s="169"/>
      <c r="T2045" s="170"/>
      <c r="AT2045" s="165" t="s">
        <v>170</v>
      </c>
      <c r="AU2045" s="165" t="s">
        <v>80</v>
      </c>
      <c r="AV2045" s="13" t="s">
        <v>15</v>
      </c>
      <c r="AW2045" s="13" t="s">
        <v>33</v>
      </c>
      <c r="AX2045" s="13" t="s">
        <v>72</v>
      </c>
      <c r="AY2045" s="165" t="s">
        <v>154</v>
      </c>
    </row>
    <row r="2046" spans="2:51" s="14" customFormat="1" ht="10.2">
      <c r="B2046" s="171"/>
      <c r="D2046" s="164" t="s">
        <v>170</v>
      </c>
      <c r="E2046" s="172" t="s">
        <v>3</v>
      </c>
      <c r="F2046" s="173" t="s">
        <v>2906</v>
      </c>
      <c r="H2046" s="174">
        <v>102.2</v>
      </c>
      <c r="I2046" s="175"/>
      <c r="L2046" s="171"/>
      <c r="M2046" s="176"/>
      <c r="N2046" s="177"/>
      <c r="O2046" s="177"/>
      <c r="P2046" s="177"/>
      <c r="Q2046" s="177"/>
      <c r="R2046" s="177"/>
      <c r="S2046" s="177"/>
      <c r="T2046" s="178"/>
      <c r="AT2046" s="172" t="s">
        <v>170</v>
      </c>
      <c r="AU2046" s="172" t="s">
        <v>80</v>
      </c>
      <c r="AV2046" s="14" t="s">
        <v>80</v>
      </c>
      <c r="AW2046" s="14" t="s">
        <v>33</v>
      </c>
      <c r="AX2046" s="14" t="s">
        <v>72</v>
      </c>
      <c r="AY2046" s="172" t="s">
        <v>154</v>
      </c>
    </row>
    <row r="2047" spans="2:51" s="14" customFormat="1" ht="10.2">
      <c r="B2047" s="171"/>
      <c r="D2047" s="164" t="s">
        <v>170</v>
      </c>
      <c r="E2047" s="172" t="s">
        <v>3</v>
      </c>
      <c r="F2047" s="173" t="s">
        <v>599</v>
      </c>
      <c r="H2047" s="174">
        <v>-2.2</v>
      </c>
      <c r="I2047" s="175"/>
      <c r="L2047" s="171"/>
      <c r="M2047" s="176"/>
      <c r="N2047" s="177"/>
      <c r="O2047" s="177"/>
      <c r="P2047" s="177"/>
      <c r="Q2047" s="177"/>
      <c r="R2047" s="177"/>
      <c r="S2047" s="177"/>
      <c r="T2047" s="178"/>
      <c r="AT2047" s="172" t="s">
        <v>170</v>
      </c>
      <c r="AU2047" s="172" t="s">
        <v>80</v>
      </c>
      <c r="AV2047" s="14" t="s">
        <v>80</v>
      </c>
      <c r="AW2047" s="14" t="s">
        <v>33</v>
      </c>
      <c r="AX2047" s="14" t="s">
        <v>72</v>
      </c>
      <c r="AY2047" s="172" t="s">
        <v>154</v>
      </c>
    </row>
    <row r="2048" spans="2:51" s="13" customFormat="1" ht="10.2">
      <c r="B2048" s="163"/>
      <c r="D2048" s="164" t="s">
        <v>170</v>
      </c>
      <c r="E2048" s="165" t="s">
        <v>3</v>
      </c>
      <c r="F2048" s="166" t="s">
        <v>1193</v>
      </c>
      <c r="H2048" s="165" t="s">
        <v>3</v>
      </c>
      <c r="I2048" s="167"/>
      <c r="L2048" s="163"/>
      <c r="M2048" s="168"/>
      <c r="N2048" s="169"/>
      <c r="O2048" s="169"/>
      <c r="P2048" s="169"/>
      <c r="Q2048" s="169"/>
      <c r="R2048" s="169"/>
      <c r="S2048" s="169"/>
      <c r="T2048" s="170"/>
      <c r="AT2048" s="165" t="s">
        <v>170</v>
      </c>
      <c r="AU2048" s="165" t="s">
        <v>80</v>
      </c>
      <c r="AV2048" s="13" t="s">
        <v>15</v>
      </c>
      <c r="AW2048" s="13" t="s">
        <v>33</v>
      </c>
      <c r="AX2048" s="13" t="s">
        <v>72</v>
      </c>
      <c r="AY2048" s="165" t="s">
        <v>154</v>
      </c>
    </row>
    <row r="2049" spans="2:51" s="14" customFormat="1" ht="10.2">
      <c r="B2049" s="171"/>
      <c r="D2049" s="164" t="s">
        <v>170</v>
      </c>
      <c r="E2049" s="172" t="s">
        <v>3</v>
      </c>
      <c r="F2049" s="173" t="s">
        <v>2907</v>
      </c>
      <c r="H2049" s="174">
        <v>51</v>
      </c>
      <c r="I2049" s="175"/>
      <c r="L2049" s="171"/>
      <c r="M2049" s="176"/>
      <c r="N2049" s="177"/>
      <c r="O2049" s="177"/>
      <c r="P2049" s="177"/>
      <c r="Q2049" s="177"/>
      <c r="R2049" s="177"/>
      <c r="S2049" s="177"/>
      <c r="T2049" s="178"/>
      <c r="AT2049" s="172" t="s">
        <v>170</v>
      </c>
      <c r="AU2049" s="172" t="s">
        <v>80</v>
      </c>
      <c r="AV2049" s="14" t="s">
        <v>80</v>
      </c>
      <c r="AW2049" s="14" t="s">
        <v>33</v>
      </c>
      <c r="AX2049" s="14" t="s">
        <v>72</v>
      </c>
      <c r="AY2049" s="172" t="s">
        <v>154</v>
      </c>
    </row>
    <row r="2050" spans="2:51" s="14" customFormat="1" ht="10.2">
      <c r="B2050" s="171"/>
      <c r="D2050" s="164" t="s">
        <v>170</v>
      </c>
      <c r="E2050" s="172" t="s">
        <v>3</v>
      </c>
      <c r="F2050" s="173" t="s">
        <v>1195</v>
      </c>
      <c r="H2050" s="174">
        <v>-1.8</v>
      </c>
      <c r="I2050" s="175"/>
      <c r="L2050" s="171"/>
      <c r="M2050" s="176"/>
      <c r="N2050" s="177"/>
      <c r="O2050" s="177"/>
      <c r="P2050" s="177"/>
      <c r="Q2050" s="177"/>
      <c r="R2050" s="177"/>
      <c r="S2050" s="177"/>
      <c r="T2050" s="178"/>
      <c r="AT2050" s="172" t="s">
        <v>170</v>
      </c>
      <c r="AU2050" s="172" t="s">
        <v>80</v>
      </c>
      <c r="AV2050" s="14" t="s">
        <v>80</v>
      </c>
      <c r="AW2050" s="14" t="s">
        <v>33</v>
      </c>
      <c r="AX2050" s="14" t="s">
        <v>72</v>
      </c>
      <c r="AY2050" s="172" t="s">
        <v>154</v>
      </c>
    </row>
    <row r="2051" spans="2:51" s="16" customFormat="1" ht="10.2">
      <c r="B2051" s="202"/>
      <c r="D2051" s="164" t="s">
        <v>170</v>
      </c>
      <c r="E2051" s="203" t="s">
        <v>3</v>
      </c>
      <c r="F2051" s="204" t="s">
        <v>1196</v>
      </c>
      <c r="H2051" s="205">
        <v>565.918</v>
      </c>
      <c r="I2051" s="206"/>
      <c r="L2051" s="202"/>
      <c r="M2051" s="207"/>
      <c r="N2051" s="208"/>
      <c r="O2051" s="208"/>
      <c r="P2051" s="208"/>
      <c r="Q2051" s="208"/>
      <c r="R2051" s="208"/>
      <c r="S2051" s="208"/>
      <c r="T2051" s="209"/>
      <c r="AT2051" s="203" t="s">
        <v>170</v>
      </c>
      <c r="AU2051" s="203" t="s">
        <v>80</v>
      </c>
      <c r="AV2051" s="16" t="s">
        <v>90</v>
      </c>
      <c r="AW2051" s="16" t="s">
        <v>33</v>
      </c>
      <c r="AX2051" s="16" t="s">
        <v>72</v>
      </c>
      <c r="AY2051" s="203" t="s">
        <v>154</v>
      </c>
    </row>
    <row r="2052" spans="2:51" s="13" customFormat="1" ht="10.2">
      <c r="B2052" s="163"/>
      <c r="D2052" s="164" t="s">
        <v>170</v>
      </c>
      <c r="E2052" s="165" t="s">
        <v>3</v>
      </c>
      <c r="F2052" s="166" t="s">
        <v>1197</v>
      </c>
      <c r="H2052" s="165" t="s">
        <v>3</v>
      </c>
      <c r="I2052" s="167"/>
      <c r="L2052" s="163"/>
      <c r="M2052" s="168"/>
      <c r="N2052" s="169"/>
      <c r="O2052" s="169"/>
      <c r="P2052" s="169"/>
      <c r="Q2052" s="169"/>
      <c r="R2052" s="169"/>
      <c r="S2052" s="169"/>
      <c r="T2052" s="170"/>
      <c r="AT2052" s="165" t="s">
        <v>170</v>
      </c>
      <c r="AU2052" s="165" t="s">
        <v>80</v>
      </c>
      <c r="AV2052" s="13" t="s">
        <v>15</v>
      </c>
      <c r="AW2052" s="13" t="s">
        <v>33</v>
      </c>
      <c r="AX2052" s="13" t="s">
        <v>72</v>
      </c>
      <c r="AY2052" s="165" t="s">
        <v>154</v>
      </c>
    </row>
    <row r="2053" spans="2:51" s="14" customFormat="1" ht="10.2">
      <c r="B2053" s="171"/>
      <c r="D2053" s="164" t="s">
        <v>170</v>
      </c>
      <c r="E2053" s="172" t="s">
        <v>3</v>
      </c>
      <c r="F2053" s="173" t="s">
        <v>2908</v>
      </c>
      <c r="H2053" s="174">
        <v>20.6</v>
      </c>
      <c r="I2053" s="175"/>
      <c r="L2053" s="171"/>
      <c r="M2053" s="176"/>
      <c r="N2053" s="177"/>
      <c r="O2053" s="177"/>
      <c r="P2053" s="177"/>
      <c r="Q2053" s="177"/>
      <c r="R2053" s="177"/>
      <c r="S2053" s="177"/>
      <c r="T2053" s="178"/>
      <c r="AT2053" s="172" t="s">
        <v>170</v>
      </c>
      <c r="AU2053" s="172" t="s">
        <v>80</v>
      </c>
      <c r="AV2053" s="14" t="s">
        <v>80</v>
      </c>
      <c r="AW2053" s="14" t="s">
        <v>33</v>
      </c>
      <c r="AX2053" s="14" t="s">
        <v>72</v>
      </c>
      <c r="AY2053" s="172" t="s">
        <v>154</v>
      </c>
    </row>
    <row r="2054" spans="2:51" s="14" customFormat="1" ht="10.2">
      <c r="B2054" s="171"/>
      <c r="D2054" s="164" t="s">
        <v>170</v>
      </c>
      <c r="E2054" s="172" t="s">
        <v>3</v>
      </c>
      <c r="F2054" s="173" t="s">
        <v>1199</v>
      </c>
      <c r="H2054" s="174">
        <v>-3.2</v>
      </c>
      <c r="I2054" s="175"/>
      <c r="L2054" s="171"/>
      <c r="M2054" s="176"/>
      <c r="N2054" s="177"/>
      <c r="O2054" s="177"/>
      <c r="P2054" s="177"/>
      <c r="Q2054" s="177"/>
      <c r="R2054" s="177"/>
      <c r="S2054" s="177"/>
      <c r="T2054" s="178"/>
      <c r="AT2054" s="172" t="s">
        <v>170</v>
      </c>
      <c r="AU2054" s="172" t="s">
        <v>80</v>
      </c>
      <c r="AV2054" s="14" t="s">
        <v>80</v>
      </c>
      <c r="AW2054" s="14" t="s">
        <v>33</v>
      </c>
      <c r="AX2054" s="14" t="s">
        <v>72</v>
      </c>
      <c r="AY2054" s="172" t="s">
        <v>154</v>
      </c>
    </row>
    <row r="2055" spans="2:51" s="13" customFormat="1" ht="10.2">
      <c r="B2055" s="163"/>
      <c r="D2055" s="164" t="s">
        <v>170</v>
      </c>
      <c r="E2055" s="165" t="s">
        <v>3</v>
      </c>
      <c r="F2055" s="166" t="s">
        <v>1200</v>
      </c>
      <c r="H2055" s="165" t="s">
        <v>3</v>
      </c>
      <c r="I2055" s="167"/>
      <c r="L2055" s="163"/>
      <c r="M2055" s="168"/>
      <c r="N2055" s="169"/>
      <c r="O2055" s="169"/>
      <c r="P2055" s="169"/>
      <c r="Q2055" s="169"/>
      <c r="R2055" s="169"/>
      <c r="S2055" s="169"/>
      <c r="T2055" s="170"/>
      <c r="AT2055" s="165" t="s">
        <v>170</v>
      </c>
      <c r="AU2055" s="165" t="s">
        <v>80</v>
      </c>
      <c r="AV2055" s="13" t="s">
        <v>15</v>
      </c>
      <c r="AW2055" s="13" t="s">
        <v>33</v>
      </c>
      <c r="AX2055" s="13" t="s">
        <v>72</v>
      </c>
      <c r="AY2055" s="165" t="s">
        <v>154</v>
      </c>
    </row>
    <row r="2056" spans="2:51" s="14" customFormat="1" ht="10.2">
      <c r="B2056" s="171"/>
      <c r="D2056" s="164" t="s">
        <v>170</v>
      </c>
      <c r="E2056" s="172" t="s">
        <v>3</v>
      </c>
      <c r="F2056" s="173" t="s">
        <v>2909</v>
      </c>
      <c r="H2056" s="174">
        <v>62.4</v>
      </c>
      <c r="I2056" s="175"/>
      <c r="L2056" s="171"/>
      <c r="M2056" s="176"/>
      <c r="N2056" s="177"/>
      <c r="O2056" s="177"/>
      <c r="P2056" s="177"/>
      <c r="Q2056" s="177"/>
      <c r="R2056" s="177"/>
      <c r="S2056" s="177"/>
      <c r="T2056" s="178"/>
      <c r="AT2056" s="172" t="s">
        <v>170</v>
      </c>
      <c r="AU2056" s="172" t="s">
        <v>80</v>
      </c>
      <c r="AV2056" s="14" t="s">
        <v>80</v>
      </c>
      <c r="AW2056" s="14" t="s">
        <v>33</v>
      </c>
      <c r="AX2056" s="14" t="s">
        <v>72</v>
      </c>
      <c r="AY2056" s="172" t="s">
        <v>154</v>
      </c>
    </row>
    <row r="2057" spans="2:51" s="14" customFormat="1" ht="10.2">
      <c r="B2057" s="171"/>
      <c r="D2057" s="164" t="s">
        <v>170</v>
      </c>
      <c r="E2057" s="172" t="s">
        <v>3</v>
      </c>
      <c r="F2057" s="173" t="s">
        <v>1202</v>
      </c>
      <c r="H2057" s="174">
        <v>-7.6</v>
      </c>
      <c r="I2057" s="175"/>
      <c r="L2057" s="171"/>
      <c r="M2057" s="176"/>
      <c r="N2057" s="177"/>
      <c r="O2057" s="177"/>
      <c r="P2057" s="177"/>
      <c r="Q2057" s="177"/>
      <c r="R2057" s="177"/>
      <c r="S2057" s="177"/>
      <c r="T2057" s="178"/>
      <c r="AT2057" s="172" t="s">
        <v>170</v>
      </c>
      <c r="AU2057" s="172" t="s">
        <v>80</v>
      </c>
      <c r="AV2057" s="14" t="s">
        <v>80</v>
      </c>
      <c r="AW2057" s="14" t="s">
        <v>33</v>
      </c>
      <c r="AX2057" s="14" t="s">
        <v>72</v>
      </c>
      <c r="AY2057" s="172" t="s">
        <v>154</v>
      </c>
    </row>
    <row r="2058" spans="2:51" s="14" customFormat="1" ht="10.2">
      <c r="B2058" s="171"/>
      <c r="D2058" s="164" t="s">
        <v>170</v>
      </c>
      <c r="E2058" s="172" t="s">
        <v>3</v>
      </c>
      <c r="F2058" s="173" t="s">
        <v>1203</v>
      </c>
      <c r="H2058" s="174">
        <v>2.175</v>
      </c>
      <c r="I2058" s="175"/>
      <c r="L2058" s="171"/>
      <c r="M2058" s="176"/>
      <c r="N2058" s="177"/>
      <c r="O2058" s="177"/>
      <c r="P2058" s="177"/>
      <c r="Q2058" s="177"/>
      <c r="R2058" s="177"/>
      <c r="S2058" s="177"/>
      <c r="T2058" s="178"/>
      <c r="AT2058" s="172" t="s">
        <v>170</v>
      </c>
      <c r="AU2058" s="172" t="s">
        <v>80</v>
      </c>
      <c r="AV2058" s="14" t="s">
        <v>80</v>
      </c>
      <c r="AW2058" s="14" t="s">
        <v>33</v>
      </c>
      <c r="AX2058" s="14" t="s">
        <v>72</v>
      </c>
      <c r="AY2058" s="172" t="s">
        <v>154</v>
      </c>
    </row>
    <row r="2059" spans="2:51" s="13" customFormat="1" ht="10.2">
      <c r="B2059" s="163"/>
      <c r="D2059" s="164" t="s">
        <v>170</v>
      </c>
      <c r="E2059" s="165" t="s">
        <v>3</v>
      </c>
      <c r="F2059" s="166" t="s">
        <v>1204</v>
      </c>
      <c r="H2059" s="165" t="s">
        <v>3</v>
      </c>
      <c r="I2059" s="167"/>
      <c r="L2059" s="163"/>
      <c r="M2059" s="168"/>
      <c r="N2059" s="169"/>
      <c r="O2059" s="169"/>
      <c r="P2059" s="169"/>
      <c r="Q2059" s="169"/>
      <c r="R2059" s="169"/>
      <c r="S2059" s="169"/>
      <c r="T2059" s="170"/>
      <c r="AT2059" s="165" t="s">
        <v>170</v>
      </c>
      <c r="AU2059" s="165" t="s">
        <v>80</v>
      </c>
      <c r="AV2059" s="13" t="s">
        <v>15</v>
      </c>
      <c r="AW2059" s="13" t="s">
        <v>33</v>
      </c>
      <c r="AX2059" s="13" t="s">
        <v>72</v>
      </c>
      <c r="AY2059" s="165" t="s">
        <v>154</v>
      </c>
    </row>
    <row r="2060" spans="2:51" s="14" customFormat="1" ht="10.2">
      <c r="B2060" s="171"/>
      <c r="D2060" s="164" t="s">
        <v>170</v>
      </c>
      <c r="E2060" s="172" t="s">
        <v>3</v>
      </c>
      <c r="F2060" s="173" t="s">
        <v>2910</v>
      </c>
      <c r="H2060" s="174">
        <v>28.6</v>
      </c>
      <c r="I2060" s="175"/>
      <c r="L2060" s="171"/>
      <c r="M2060" s="176"/>
      <c r="N2060" s="177"/>
      <c r="O2060" s="177"/>
      <c r="P2060" s="177"/>
      <c r="Q2060" s="177"/>
      <c r="R2060" s="177"/>
      <c r="S2060" s="177"/>
      <c r="T2060" s="178"/>
      <c r="AT2060" s="172" t="s">
        <v>170</v>
      </c>
      <c r="AU2060" s="172" t="s">
        <v>80</v>
      </c>
      <c r="AV2060" s="14" t="s">
        <v>80</v>
      </c>
      <c r="AW2060" s="14" t="s">
        <v>33</v>
      </c>
      <c r="AX2060" s="14" t="s">
        <v>72</v>
      </c>
      <c r="AY2060" s="172" t="s">
        <v>154</v>
      </c>
    </row>
    <row r="2061" spans="2:51" s="14" customFormat="1" ht="10.2">
      <c r="B2061" s="171"/>
      <c r="D2061" s="164" t="s">
        <v>170</v>
      </c>
      <c r="E2061" s="172" t="s">
        <v>3</v>
      </c>
      <c r="F2061" s="173" t="s">
        <v>2911</v>
      </c>
      <c r="H2061" s="174">
        <v>-4.29</v>
      </c>
      <c r="I2061" s="175"/>
      <c r="L2061" s="171"/>
      <c r="M2061" s="176"/>
      <c r="N2061" s="177"/>
      <c r="O2061" s="177"/>
      <c r="P2061" s="177"/>
      <c r="Q2061" s="177"/>
      <c r="R2061" s="177"/>
      <c r="S2061" s="177"/>
      <c r="T2061" s="178"/>
      <c r="AT2061" s="172" t="s">
        <v>170</v>
      </c>
      <c r="AU2061" s="172" t="s">
        <v>80</v>
      </c>
      <c r="AV2061" s="14" t="s">
        <v>80</v>
      </c>
      <c r="AW2061" s="14" t="s">
        <v>33</v>
      </c>
      <c r="AX2061" s="14" t="s">
        <v>72</v>
      </c>
      <c r="AY2061" s="172" t="s">
        <v>154</v>
      </c>
    </row>
    <row r="2062" spans="2:51" s="14" customFormat="1" ht="10.2">
      <c r="B2062" s="171"/>
      <c r="D2062" s="164" t="s">
        <v>170</v>
      </c>
      <c r="E2062" s="172" t="s">
        <v>3</v>
      </c>
      <c r="F2062" s="173" t="s">
        <v>2912</v>
      </c>
      <c r="H2062" s="174">
        <v>1.025</v>
      </c>
      <c r="I2062" s="175"/>
      <c r="L2062" s="171"/>
      <c r="M2062" s="176"/>
      <c r="N2062" s="177"/>
      <c r="O2062" s="177"/>
      <c r="P2062" s="177"/>
      <c r="Q2062" s="177"/>
      <c r="R2062" s="177"/>
      <c r="S2062" s="177"/>
      <c r="T2062" s="178"/>
      <c r="AT2062" s="172" t="s">
        <v>170</v>
      </c>
      <c r="AU2062" s="172" t="s">
        <v>80</v>
      </c>
      <c r="AV2062" s="14" t="s">
        <v>80</v>
      </c>
      <c r="AW2062" s="14" t="s">
        <v>33</v>
      </c>
      <c r="AX2062" s="14" t="s">
        <v>72</v>
      </c>
      <c r="AY2062" s="172" t="s">
        <v>154</v>
      </c>
    </row>
    <row r="2063" spans="2:51" s="13" customFormat="1" ht="10.2">
      <c r="B2063" s="163"/>
      <c r="D2063" s="164" t="s">
        <v>170</v>
      </c>
      <c r="E2063" s="165" t="s">
        <v>3</v>
      </c>
      <c r="F2063" s="166" t="s">
        <v>1208</v>
      </c>
      <c r="H2063" s="165" t="s">
        <v>3</v>
      </c>
      <c r="I2063" s="167"/>
      <c r="L2063" s="163"/>
      <c r="M2063" s="168"/>
      <c r="N2063" s="169"/>
      <c r="O2063" s="169"/>
      <c r="P2063" s="169"/>
      <c r="Q2063" s="169"/>
      <c r="R2063" s="169"/>
      <c r="S2063" s="169"/>
      <c r="T2063" s="170"/>
      <c r="AT2063" s="165" t="s">
        <v>170</v>
      </c>
      <c r="AU2063" s="165" t="s">
        <v>80</v>
      </c>
      <c r="AV2063" s="13" t="s">
        <v>15</v>
      </c>
      <c r="AW2063" s="13" t="s">
        <v>33</v>
      </c>
      <c r="AX2063" s="13" t="s">
        <v>72</v>
      </c>
      <c r="AY2063" s="165" t="s">
        <v>154</v>
      </c>
    </row>
    <row r="2064" spans="2:51" s="14" customFormat="1" ht="10.2">
      <c r="B2064" s="171"/>
      <c r="D2064" s="164" t="s">
        <v>170</v>
      </c>
      <c r="E2064" s="172" t="s">
        <v>3</v>
      </c>
      <c r="F2064" s="173" t="s">
        <v>2913</v>
      </c>
      <c r="H2064" s="174">
        <v>28.8</v>
      </c>
      <c r="I2064" s="175"/>
      <c r="L2064" s="171"/>
      <c r="M2064" s="176"/>
      <c r="N2064" s="177"/>
      <c r="O2064" s="177"/>
      <c r="P2064" s="177"/>
      <c r="Q2064" s="177"/>
      <c r="R2064" s="177"/>
      <c r="S2064" s="177"/>
      <c r="T2064" s="178"/>
      <c r="AT2064" s="172" t="s">
        <v>170</v>
      </c>
      <c r="AU2064" s="172" t="s">
        <v>80</v>
      </c>
      <c r="AV2064" s="14" t="s">
        <v>80</v>
      </c>
      <c r="AW2064" s="14" t="s">
        <v>33</v>
      </c>
      <c r="AX2064" s="14" t="s">
        <v>72</v>
      </c>
      <c r="AY2064" s="172" t="s">
        <v>154</v>
      </c>
    </row>
    <row r="2065" spans="2:51" s="14" customFormat="1" ht="10.2">
      <c r="B2065" s="171"/>
      <c r="D2065" s="164" t="s">
        <v>170</v>
      </c>
      <c r="E2065" s="172" t="s">
        <v>3</v>
      </c>
      <c r="F2065" s="173" t="s">
        <v>1210</v>
      </c>
      <c r="H2065" s="174">
        <v>-5.84</v>
      </c>
      <c r="I2065" s="175"/>
      <c r="L2065" s="171"/>
      <c r="M2065" s="176"/>
      <c r="N2065" s="177"/>
      <c r="O2065" s="177"/>
      <c r="P2065" s="177"/>
      <c r="Q2065" s="177"/>
      <c r="R2065" s="177"/>
      <c r="S2065" s="177"/>
      <c r="T2065" s="178"/>
      <c r="AT2065" s="172" t="s">
        <v>170</v>
      </c>
      <c r="AU2065" s="172" t="s">
        <v>80</v>
      </c>
      <c r="AV2065" s="14" t="s">
        <v>80</v>
      </c>
      <c r="AW2065" s="14" t="s">
        <v>33</v>
      </c>
      <c r="AX2065" s="14" t="s">
        <v>72</v>
      </c>
      <c r="AY2065" s="172" t="s">
        <v>154</v>
      </c>
    </row>
    <row r="2066" spans="2:51" s="14" customFormat="1" ht="10.2">
      <c r="B2066" s="171"/>
      <c r="D2066" s="164" t="s">
        <v>170</v>
      </c>
      <c r="E2066" s="172" t="s">
        <v>3</v>
      </c>
      <c r="F2066" s="173" t="s">
        <v>1211</v>
      </c>
      <c r="H2066" s="174">
        <v>1.225</v>
      </c>
      <c r="I2066" s="175"/>
      <c r="L2066" s="171"/>
      <c r="M2066" s="176"/>
      <c r="N2066" s="177"/>
      <c r="O2066" s="177"/>
      <c r="P2066" s="177"/>
      <c r="Q2066" s="177"/>
      <c r="R2066" s="177"/>
      <c r="S2066" s="177"/>
      <c r="T2066" s="178"/>
      <c r="AT2066" s="172" t="s">
        <v>170</v>
      </c>
      <c r="AU2066" s="172" t="s">
        <v>80</v>
      </c>
      <c r="AV2066" s="14" t="s">
        <v>80</v>
      </c>
      <c r="AW2066" s="14" t="s">
        <v>33</v>
      </c>
      <c r="AX2066" s="14" t="s">
        <v>72</v>
      </c>
      <c r="AY2066" s="172" t="s">
        <v>154</v>
      </c>
    </row>
    <row r="2067" spans="2:51" s="13" customFormat="1" ht="10.2">
      <c r="B2067" s="163"/>
      <c r="D2067" s="164" t="s">
        <v>170</v>
      </c>
      <c r="E2067" s="165" t="s">
        <v>3</v>
      </c>
      <c r="F2067" s="166" t="s">
        <v>1216</v>
      </c>
      <c r="H2067" s="165" t="s">
        <v>3</v>
      </c>
      <c r="I2067" s="167"/>
      <c r="L2067" s="163"/>
      <c r="M2067" s="168"/>
      <c r="N2067" s="169"/>
      <c r="O2067" s="169"/>
      <c r="P2067" s="169"/>
      <c r="Q2067" s="169"/>
      <c r="R2067" s="169"/>
      <c r="S2067" s="169"/>
      <c r="T2067" s="170"/>
      <c r="AT2067" s="165" t="s">
        <v>170</v>
      </c>
      <c r="AU2067" s="165" t="s">
        <v>80</v>
      </c>
      <c r="AV2067" s="13" t="s">
        <v>15</v>
      </c>
      <c r="AW2067" s="13" t="s">
        <v>33</v>
      </c>
      <c r="AX2067" s="13" t="s">
        <v>72</v>
      </c>
      <c r="AY2067" s="165" t="s">
        <v>154</v>
      </c>
    </row>
    <row r="2068" spans="2:51" s="14" customFormat="1" ht="10.2">
      <c r="B2068" s="171"/>
      <c r="D2068" s="164" t="s">
        <v>170</v>
      </c>
      <c r="E2068" s="172" t="s">
        <v>3</v>
      </c>
      <c r="F2068" s="173" t="s">
        <v>2914</v>
      </c>
      <c r="H2068" s="174">
        <v>29.6</v>
      </c>
      <c r="I2068" s="175"/>
      <c r="L2068" s="171"/>
      <c r="M2068" s="176"/>
      <c r="N2068" s="177"/>
      <c r="O2068" s="177"/>
      <c r="P2068" s="177"/>
      <c r="Q2068" s="177"/>
      <c r="R2068" s="177"/>
      <c r="S2068" s="177"/>
      <c r="T2068" s="178"/>
      <c r="AT2068" s="172" t="s">
        <v>170</v>
      </c>
      <c r="AU2068" s="172" t="s">
        <v>80</v>
      </c>
      <c r="AV2068" s="14" t="s">
        <v>80</v>
      </c>
      <c r="AW2068" s="14" t="s">
        <v>33</v>
      </c>
      <c r="AX2068" s="14" t="s">
        <v>72</v>
      </c>
      <c r="AY2068" s="172" t="s">
        <v>154</v>
      </c>
    </row>
    <row r="2069" spans="2:51" s="14" customFormat="1" ht="10.2">
      <c r="B2069" s="171"/>
      <c r="D2069" s="164" t="s">
        <v>170</v>
      </c>
      <c r="E2069" s="172" t="s">
        <v>3</v>
      </c>
      <c r="F2069" s="173" t="s">
        <v>1199</v>
      </c>
      <c r="H2069" s="174">
        <v>-3.2</v>
      </c>
      <c r="I2069" s="175"/>
      <c r="L2069" s="171"/>
      <c r="M2069" s="176"/>
      <c r="N2069" s="177"/>
      <c r="O2069" s="177"/>
      <c r="P2069" s="177"/>
      <c r="Q2069" s="177"/>
      <c r="R2069" s="177"/>
      <c r="S2069" s="177"/>
      <c r="T2069" s="178"/>
      <c r="AT2069" s="172" t="s">
        <v>170</v>
      </c>
      <c r="AU2069" s="172" t="s">
        <v>80</v>
      </c>
      <c r="AV2069" s="14" t="s">
        <v>80</v>
      </c>
      <c r="AW2069" s="14" t="s">
        <v>33</v>
      </c>
      <c r="AX2069" s="14" t="s">
        <v>72</v>
      </c>
      <c r="AY2069" s="172" t="s">
        <v>154</v>
      </c>
    </row>
    <row r="2070" spans="2:51" s="13" customFormat="1" ht="10.2">
      <c r="B2070" s="163"/>
      <c r="D2070" s="164" t="s">
        <v>170</v>
      </c>
      <c r="E2070" s="165" t="s">
        <v>3</v>
      </c>
      <c r="F2070" s="166" t="s">
        <v>1218</v>
      </c>
      <c r="H2070" s="165" t="s">
        <v>3</v>
      </c>
      <c r="I2070" s="167"/>
      <c r="L2070" s="163"/>
      <c r="M2070" s="168"/>
      <c r="N2070" s="169"/>
      <c r="O2070" s="169"/>
      <c r="P2070" s="169"/>
      <c r="Q2070" s="169"/>
      <c r="R2070" s="169"/>
      <c r="S2070" s="169"/>
      <c r="T2070" s="170"/>
      <c r="AT2070" s="165" t="s">
        <v>170</v>
      </c>
      <c r="AU2070" s="165" t="s">
        <v>80</v>
      </c>
      <c r="AV2070" s="13" t="s">
        <v>15</v>
      </c>
      <c r="AW2070" s="13" t="s">
        <v>33</v>
      </c>
      <c r="AX2070" s="13" t="s">
        <v>72</v>
      </c>
      <c r="AY2070" s="165" t="s">
        <v>154</v>
      </c>
    </row>
    <row r="2071" spans="2:51" s="14" customFormat="1" ht="10.2">
      <c r="B2071" s="171"/>
      <c r="D2071" s="164" t="s">
        <v>170</v>
      </c>
      <c r="E2071" s="172" t="s">
        <v>3</v>
      </c>
      <c r="F2071" s="173" t="s">
        <v>2908</v>
      </c>
      <c r="H2071" s="174">
        <v>20.6</v>
      </c>
      <c r="I2071" s="175"/>
      <c r="L2071" s="171"/>
      <c r="M2071" s="176"/>
      <c r="N2071" s="177"/>
      <c r="O2071" s="177"/>
      <c r="P2071" s="177"/>
      <c r="Q2071" s="177"/>
      <c r="R2071" s="177"/>
      <c r="S2071" s="177"/>
      <c r="T2071" s="178"/>
      <c r="AT2071" s="172" t="s">
        <v>170</v>
      </c>
      <c r="AU2071" s="172" t="s">
        <v>80</v>
      </c>
      <c r="AV2071" s="14" t="s">
        <v>80</v>
      </c>
      <c r="AW2071" s="14" t="s">
        <v>33</v>
      </c>
      <c r="AX2071" s="14" t="s">
        <v>72</v>
      </c>
      <c r="AY2071" s="172" t="s">
        <v>154</v>
      </c>
    </row>
    <row r="2072" spans="2:51" s="14" customFormat="1" ht="10.2">
      <c r="B2072" s="171"/>
      <c r="D2072" s="164" t="s">
        <v>170</v>
      </c>
      <c r="E2072" s="172" t="s">
        <v>3</v>
      </c>
      <c r="F2072" s="173" t="s">
        <v>602</v>
      </c>
      <c r="H2072" s="174">
        <v>-1.6</v>
      </c>
      <c r="I2072" s="175"/>
      <c r="L2072" s="171"/>
      <c r="M2072" s="176"/>
      <c r="N2072" s="177"/>
      <c r="O2072" s="177"/>
      <c r="P2072" s="177"/>
      <c r="Q2072" s="177"/>
      <c r="R2072" s="177"/>
      <c r="S2072" s="177"/>
      <c r="T2072" s="178"/>
      <c r="AT2072" s="172" t="s">
        <v>170</v>
      </c>
      <c r="AU2072" s="172" t="s">
        <v>80</v>
      </c>
      <c r="AV2072" s="14" t="s">
        <v>80</v>
      </c>
      <c r="AW2072" s="14" t="s">
        <v>33</v>
      </c>
      <c r="AX2072" s="14" t="s">
        <v>72</v>
      </c>
      <c r="AY2072" s="172" t="s">
        <v>154</v>
      </c>
    </row>
    <row r="2073" spans="2:51" s="13" customFormat="1" ht="10.2">
      <c r="B2073" s="163"/>
      <c r="D2073" s="164" t="s">
        <v>170</v>
      </c>
      <c r="E2073" s="165" t="s">
        <v>3</v>
      </c>
      <c r="F2073" s="166" t="s">
        <v>1219</v>
      </c>
      <c r="H2073" s="165" t="s">
        <v>3</v>
      </c>
      <c r="I2073" s="167"/>
      <c r="L2073" s="163"/>
      <c r="M2073" s="168"/>
      <c r="N2073" s="169"/>
      <c r="O2073" s="169"/>
      <c r="P2073" s="169"/>
      <c r="Q2073" s="169"/>
      <c r="R2073" s="169"/>
      <c r="S2073" s="169"/>
      <c r="T2073" s="170"/>
      <c r="AT2073" s="165" t="s">
        <v>170</v>
      </c>
      <c r="AU2073" s="165" t="s">
        <v>80</v>
      </c>
      <c r="AV2073" s="13" t="s">
        <v>15</v>
      </c>
      <c r="AW2073" s="13" t="s">
        <v>33</v>
      </c>
      <c r="AX2073" s="13" t="s">
        <v>72</v>
      </c>
      <c r="AY2073" s="165" t="s">
        <v>154</v>
      </c>
    </row>
    <row r="2074" spans="2:51" s="14" customFormat="1" ht="10.2">
      <c r="B2074" s="171"/>
      <c r="D2074" s="164" t="s">
        <v>170</v>
      </c>
      <c r="E2074" s="172" t="s">
        <v>3</v>
      </c>
      <c r="F2074" s="173" t="s">
        <v>2915</v>
      </c>
      <c r="H2074" s="174">
        <v>16.4</v>
      </c>
      <c r="I2074" s="175"/>
      <c r="L2074" s="171"/>
      <c r="M2074" s="176"/>
      <c r="N2074" s="177"/>
      <c r="O2074" s="177"/>
      <c r="P2074" s="177"/>
      <c r="Q2074" s="177"/>
      <c r="R2074" s="177"/>
      <c r="S2074" s="177"/>
      <c r="T2074" s="178"/>
      <c r="AT2074" s="172" t="s">
        <v>170</v>
      </c>
      <c r="AU2074" s="172" t="s">
        <v>80</v>
      </c>
      <c r="AV2074" s="14" t="s">
        <v>80</v>
      </c>
      <c r="AW2074" s="14" t="s">
        <v>33</v>
      </c>
      <c r="AX2074" s="14" t="s">
        <v>72</v>
      </c>
      <c r="AY2074" s="172" t="s">
        <v>154</v>
      </c>
    </row>
    <row r="2075" spans="2:51" s="14" customFormat="1" ht="10.2">
      <c r="B2075" s="171"/>
      <c r="D2075" s="164" t="s">
        <v>170</v>
      </c>
      <c r="E2075" s="172" t="s">
        <v>3</v>
      </c>
      <c r="F2075" s="173" t="s">
        <v>602</v>
      </c>
      <c r="H2075" s="174">
        <v>-1.6</v>
      </c>
      <c r="I2075" s="175"/>
      <c r="L2075" s="171"/>
      <c r="M2075" s="176"/>
      <c r="N2075" s="177"/>
      <c r="O2075" s="177"/>
      <c r="P2075" s="177"/>
      <c r="Q2075" s="177"/>
      <c r="R2075" s="177"/>
      <c r="S2075" s="177"/>
      <c r="T2075" s="178"/>
      <c r="AT2075" s="172" t="s">
        <v>170</v>
      </c>
      <c r="AU2075" s="172" t="s">
        <v>80</v>
      </c>
      <c r="AV2075" s="14" t="s">
        <v>80</v>
      </c>
      <c r="AW2075" s="14" t="s">
        <v>33</v>
      </c>
      <c r="AX2075" s="14" t="s">
        <v>72</v>
      </c>
      <c r="AY2075" s="172" t="s">
        <v>154</v>
      </c>
    </row>
    <row r="2076" spans="2:51" s="13" customFormat="1" ht="10.2">
      <c r="B2076" s="163"/>
      <c r="D2076" s="164" t="s">
        <v>170</v>
      </c>
      <c r="E2076" s="165" t="s">
        <v>3</v>
      </c>
      <c r="F2076" s="166" t="s">
        <v>1221</v>
      </c>
      <c r="H2076" s="165" t="s">
        <v>3</v>
      </c>
      <c r="I2076" s="167"/>
      <c r="L2076" s="163"/>
      <c r="M2076" s="168"/>
      <c r="N2076" s="169"/>
      <c r="O2076" s="169"/>
      <c r="P2076" s="169"/>
      <c r="Q2076" s="169"/>
      <c r="R2076" s="169"/>
      <c r="S2076" s="169"/>
      <c r="T2076" s="170"/>
      <c r="AT2076" s="165" t="s">
        <v>170</v>
      </c>
      <c r="AU2076" s="165" t="s">
        <v>80</v>
      </c>
      <c r="AV2076" s="13" t="s">
        <v>15</v>
      </c>
      <c r="AW2076" s="13" t="s">
        <v>33</v>
      </c>
      <c r="AX2076" s="13" t="s">
        <v>72</v>
      </c>
      <c r="AY2076" s="165" t="s">
        <v>154</v>
      </c>
    </row>
    <row r="2077" spans="2:51" s="14" customFormat="1" ht="10.2">
      <c r="B2077" s="171"/>
      <c r="D2077" s="164" t="s">
        <v>170</v>
      </c>
      <c r="E2077" s="172" t="s">
        <v>3</v>
      </c>
      <c r="F2077" s="173" t="s">
        <v>2916</v>
      </c>
      <c r="H2077" s="174">
        <v>13.8</v>
      </c>
      <c r="I2077" s="175"/>
      <c r="L2077" s="171"/>
      <c r="M2077" s="176"/>
      <c r="N2077" s="177"/>
      <c r="O2077" s="177"/>
      <c r="P2077" s="177"/>
      <c r="Q2077" s="177"/>
      <c r="R2077" s="177"/>
      <c r="S2077" s="177"/>
      <c r="T2077" s="178"/>
      <c r="AT2077" s="172" t="s">
        <v>170</v>
      </c>
      <c r="AU2077" s="172" t="s">
        <v>80</v>
      </c>
      <c r="AV2077" s="14" t="s">
        <v>80</v>
      </c>
      <c r="AW2077" s="14" t="s">
        <v>33</v>
      </c>
      <c r="AX2077" s="14" t="s">
        <v>72</v>
      </c>
      <c r="AY2077" s="172" t="s">
        <v>154</v>
      </c>
    </row>
    <row r="2078" spans="2:51" s="14" customFormat="1" ht="10.2">
      <c r="B2078" s="171"/>
      <c r="D2078" s="164" t="s">
        <v>170</v>
      </c>
      <c r="E2078" s="172" t="s">
        <v>3</v>
      </c>
      <c r="F2078" s="173" t="s">
        <v>602</v>
      </c>
      <c r="H2078" s="174">
        <v>-1.6</v>
      </c>
      <c r="I2078" s="175"/>
      <c r="L2078" s="171"/>
      <c r="M2078" s="176"/>
      <c r="N2078" s="177"/>
      <c r="O2078" s="177"/>
      <c r="P2078" s="177"/>
      <c r="Q2078" s="177"/>
      <c r="R2078" s="177"/>
      <c r="S2078" s="177"/>
      <c r="T2078" s="178"/>
      <c r="AT2078" s="172" t="s">
        <v>170</v>
      </c>
      <c r="AU2078" s="172" t="s">
        <v>80</v>
      </c>
      <c r="AV2078" s="14" t="s">
        <v>80</v>
      </c>
      <c r="AW2078" s="14" t="s">
        <v>33</v>
      </c>
      <c r="AX2078" s="14" t="s">
        <v>72</v>
      </c>
      <c r="AY2078" s="172" t="s">
        <v>154</v>
      </c>
    </row>
    <row r="2079" spans="2:51" s="13" customFormat="1" ht="10.2">
      <c r="B2079" s="163"/>
      <c r="D2079" s="164" t="s">
        <v>170</v>
      </c>
      <c r="E2079" s="165" t="s">
        <v>3</v>
      </c>
      <c r="F2079" s="166" t="s">
        <v>1223</v>
      </c>
      <c r="H2079" s="165" t="s">
        <v>3</v>
      </c>
      <c r="I2079" s="167"/>
      <c r="L2079" s="163"/>
      <c r="M2079" s="168"/>
      <c r="N2079" s="169"/>
      <c r="O2079" s="169"/>
      <c r="P2079" s="169"/>
      <c r="Q2079" s="169"/>
      <c r="R2079" s="169"/>
      <c r="S2079" s="169"/>
      <c r="T2079" s="170"/>
      <c r="AT2079" s="165" t="s">
        <v>170</v>
      </c>
      <c r="AU2079" s="165" t="s">
        <v>80</v>
      </c>
      <c r="AV2079" s="13" t="s">
        <v>15</v>
      </c>
      <c r="AW2079" s="13" t="s">
        <v>33</v>
      </c>
      <c r="AX2079" s="13" t="s">
        <v>72</v>
      </c>
      <c r="AY2079" s="165" t="s">
        <v>154</v>
      </c>
    </row>
    <row r="2080" spans="2:51" s="14" customFormat="1" ht="10.2">
      <c r="B2080" s="171"/>
      <c r="D2080" s="164" t="s">
        <v>170</v>
      </c>
      <c r="E2080" s="172" t="s">
        <v>3</v>
      </c>
      <c r="F2080" s="173" t="s">
        <v>2917</v>
      </c>
      <c r="H2080" s="174">
        <v>47.2</v>
      </c>
      <c r="I2080" s="175"/>
      <c r="L2080" s="171"/>
      <c r="M2080" s="176"/>
      <c r="N2080" s="177"/>
      <c r="O2080" s="177"/>
      <c r="P2080" s="177"/>
      <c r="Q2080" s="177"/>
      <c r="R2080" s="177"/>
      <c r="S2080" s="177"/>
      <c r="T2080" s="178"/>
      <c r="AT2080" s="172" t="s">
        <v>170</v>
      </c>
      <c r="AU2080" s="172" t="s">
        <v>80</v>
      </c>
      <c r="AV2080" s="14" t="s">
        <v>80</v>
      </c>
      <c r="AW2080" s="14" t="s">
        <v>33</v>
      </c>
      <c r="AX2080" s="14" t="s">
        <v>72</v>
      </c>
      <c r="AY2080" s="172" t="s">
        <v>154</v>
      </c>
    </row>
    <row r="2081" spans="2:51" s="14" customFormat="1" ht="10.2">
      <c r="B2081" s="171"/>
      <c r="D2081" s="164" t="s">
        <v>170</v>
      </c>
      <c r="E2081" s="172" t="s">
        <v>3</v>
      </c>
      <c r="F2081" s="173" t="s">
        <v>1225</v>
      </c>
      <c r="H2081" s="174">
        <v>-14.88</v>
      </c>
      <c r="I2081" s="175"/>
      <c r="L2081" s="171"/>
      <c r="M2081" s="176"/>
      <c r="N2081" s="177"/>
      <c r="O2081" s="177"/>
      <c r="P2081" s="177"/>
      <c r="Q2081" s="177"/>
      <c r="R2081" s="177"/>
      <c r="S2081" s="177"/>
      <c r="T2081" s="178"/>
      <c r="AT2081" s="172" t="s">
        <v>170</v>
      </c>
      <c r="AU2081" s="172" t="s">
        <v>80</v>
      </c>
      <c r="AV2081" s="14" t="s">
        <v>80</v>
      </c>
      <c r="AW2081" s="14" t="s">
        <v>33</v>
      </c>
      <c r="AX2081" s="14" t="s">
        <v>72</v>
      </c>
      <c r="AY2081" s="172" t="s">
        <v>154</v>
      </c>
    </row>
    <row r="2082" spans="2:51" s="14" customFormat="1" ht="10.2">
      <c r="B2082" s="171"/>
      <c r="D2082" s="164" t="s">
        <v>170</v>
      </c>
      <c r="E2082" s="172" t="s">
        <v>3</v>
      </c>
      <c r="F2082" s="173" t="s">
        <v>1226</v>
      </c>
      <c r="H2082" s="174">
        <v>1.25</v>
      </c>
      <c r="I2082" s="175"/>
      <c r="L2082" s="171"/>
      <c r="M2082" s="176"/>
      <c r="N2082" s="177"/>
      <c r="O2082" s="177"/>
      <c r="P2082" s="177"/>
      <c r="Q2082" s="177"/>
      <c r="R2082" s="177"/>
      <c r="S2082" s="177"/>
      <c r="T2082" s="178"/>
      <c r="AT2082" s="172" t="s">
        <v>170</v>
      </c>
      <c r="AU2082" s="172" t="s">
        <v>80</v>
      </c>
      <c r="AV2082" s="14" t="s">
        <v>80</v>
      </c>
      <c r="AW2082" s="14" t="s">
        <v>33</v>
      </c>
      <c r="AX2082" s="14" t="s">
        <v>72</v>
      </c>
      <c r="AY2082" s="172" t="s">
        <v>154</v>
      </c>
    </row>
    <row r="2083" spans="2:51" s="13" customFormat="1" ht="10.2">
      <c r="B2083" s="163"/>
      <c r="D2083" s="164" t="s">
        <v>170</v>
      </c>
      <c r="E2083" s="165" t="s">
        <v>3</v>
      </c>
      <c r="F2083" s="166" t="s">
        <v>1229</v>
      </c>
      <c r="H2083" s="165" t="s">
        <v>3</v>
      </c>
      <c r="I2083" s="167"/>
      <c r="L2083" s="163"/>
      <c r="M2083" s="168"/>
      <c r="N2083" s="169"/>
      <c r="O2083" s="169"/>
      <c r="P2083" s="169"/>
      <c r="Q2083" s="169"/>
      <c r="R2083" s="169"/>
      <c r="S2083" s="169"/>
      <c r="T2083" s="170"/>
      <c r="AT2083" s="165" t="s">
        <v>170</v>
      </c>
      <c r="AU2083" s="165" t="s">
        <v>80</v>
      </c>
      <c r="AV2083" s="13" t="s">
        <v>15</v>
      </c>
      <c r="AW2083" s="13" t="s">
        <v>33</v>
      </c>
      <c r="AX2083" s="13" t="s">
        <v>72</v>
      </c>
      <c r="AY2083" s="165" t="s">
        <v>154</v>
      </c>
    </row>
    <row r="2084" spans="2:51" s="14" customFormat="1" ht="10.2">
      <c r="B2084" s="171"/>
      <c r="D2084" s="164" t="s">
        <v>170</v>
      </c>
      <c r="E2084" s="172" t="s">
        <v>3</v>
      </c>
      <c r="F2084" s="173" t="s">
        <v>2918</v>
      </c>
      <c r="H2084" s="174">
        <v>27.6</v>
      </c>
      <c r="I2084" s="175"/>
      <c r="L2084" s="171"/>
      <c r="M2084" s="176"/>
      <c r="N2084" s="177"/>
      <c r="O2084" s="177"/>
      <c r="P2084" s="177"/>
      <c r="Q2084" s="177"/>
      <c r="R2084" s="177"/>
      <c r="S2084" s="177"/>
      <c r="T2084" s="178"/>
      <c r="AT2084" s="172" t="s">
        <v>170</v>
      </c>
      <c r="AU2084" s="172" t="s">
        <v>80</v>
      </c>
      <c r="AV2084" s="14" t="s">
        <v>80</v>
      </c>
      <c r="AW2084" s="14" t="s">
        <v>33</v>
      </c>
      <c r="AX2084" s="14" t="s">
        <v>72</v>
      </c>
      <c r="AY2084" s="172" t="s">
        <v>154</v>
      </c>
    </row>
    <row r="2085" spans="2:51" s="14" customFormat="1" ht="10.2">
      <c r="B2085" s="171"/>
      <c r="D2085" s="164" t="s">
        <v>170</v>
      </c>
      <c r="E2085" s="172" t="s">
        <v>3</v>
      </c>
      <c r="F2085" s="173" t="s">
        <v>602</v>
      </c>
      <c r="H2085" s="174">
        <v>-1.6</v>
      </c>
      <c r="I2085" s="175"/>
      <c r="L2085" s="171"/>
      <c r="M2085" s="176"/>
      <c r="N2085" s="177"/>
      <c r="O2085" s="177"/>
      <c r="P2085" s="177"/>
      <c r="Q2085" s="177"/>
      <c r="R2085" s="177"/>
      <c r="S2085" s="177"/>
      <c r="T2085" s="178"/>
      <c r="AT2085" s="172" t="s">
        <v>170</v>
      </c>
      <c r="AU2085" s="172" t="s">
        <v>80</v>
      </c>
      <c r="AV2085" s="14" t="s">
        <v>80</v>
      </c>
      <c r="AW2085" s="14" t="s">
        <v>33</v>
      </c>
      <c r="AX2085" s="14" t="s">
        <v>72</v>
      </c>
      <c r="AY2085" s="172" t="s">
        <v>154</v>
      </c>
    </row>
    <row r="2086" spans="2:51" s="13" customFormat="1" ht="10.2">
      <c r="B2086" s="163"/>
      <c r="D2086" s="164" t="s">
        <v>170</v>
      </c>
      <c r="E2086" s="165" t="s">
        <v>3</v>
      </c>
      <c r="F2086" s="166" t="s">
        <v>1231</v>
      </c>
      <c r="H2086" s="165" t="s">
        <v>3</v>
      </c>
      <c r="I2086" s="167"/>
      <c r="L2086" s="163"/>
      <c r="M2086" s="168"/>
      <c r="N2086" s="169"/>
      <c r="O2086" s="169"/>
      <c r="P2086" s="169"/>
      <c r="Q2086" s="169"/>
      <c r="R2086" s="169"/>
      <c r="S2086" s="169"/>
      <c r="T2086" s="170"/>
      <c r="AT2086" s="165" t="s">
        <v>170</v>
      </c>
      <c r="AU2086" s="165" t="s">
        <v>80</v>
      </c>
      <c r="AV2086" s="13" t="s">
        <v>15</v>
      </c>
      <c r="AW2086" s="13" t="s">
        <v>33</v>
      </c>
      <c r="AX2086" s="13" t="s">
        <v>72</v>
      </c>
      <c r="AY2086" s="165" t="s">
        <v>154</v>
      </c>
    </row>
    <row r="2087" spans="2:51" s="14" customFormat="1" ht="10.2">
      <c r="B2087" s="171"/>
      <c r="D2087" s="164" t="s">
        <v>170</v>
      </c>
      <c r="E2087" s="172" t="s">
        <v>3</v>
      </c>
      <c r="F2087" s="173" t="s">
        <v>2919</v>
      </c>
      <c r="H2087" s="174">
        <v>181.8</v>
      </c>
      <c r="I2087" s="175"/>
      <c r="L2087" s="171"/>
      <c r="M2087" s="176"/>
      <c r="N2087" s="177"/>
      <c r="O2087" s="177"/>
      <c r="P2087" s="177"/>
      <c r="Q2087" s="177"/>
      <c r="R2087" s="177"/>
      <c r="S2087" s="177"/>
      <c r="T2087" s="178"/>
      <c r="AT2087" s="172" t="s">
        <v>170</v>
      </c>
      <c r="AU2087" s="172" t="s">
        <v>80</v>
      </c>
      <c r="AV2087" s="14" t="s">
        <v>80</v>
      </c>
      <c r="AW2087" s="14" t="s">
        <v>33</v>
      </c>
      <c r="AX2087" s="14" t="s">
        <v>72</v>
      </c>
      <c r="AY2087" s="172" t="s">
        <v>154</v>
      </c>
    </row>
    <row r="2088" spans="2:51" s="14" customFormat="1" ht="10.2">
      <c r="B2088" s="171"/>
      <c r="D2088" s="164" t="s">
        <v>170</v>
      </c>
      <c r="E2088" s="172" t="s">
        <v>3</v>
      </c>
      <c r="F2088" s="173" t="s">
        <v>2920</v>
      </c>
      <c r="H2088" s="174">
        <v>-30.06</v>
      </c>
      <c r="I2088" s="175"/>
      <c r="L2088" s="171"/>
      <c r="M2088" s="176"/>
      <c r="N2088" s="177"/>
      <c r="O2088" s="177"/>
      <c r="P2088" s="177"/>
      <c r="Q2088" s="177"/>
      <c r="R2088" s="177"/>
      <c r="S2088" s="177"/>
      <c r="T2088" s="178"/>
      <c r="AT2088" s="172" t="s">
        <v>170</v>
      </c>
      <c r="AU2088" s="172" t="s">
        <v>80</v>
      </c>
      <c r="AV2088" s="14" t="s">
        <v>80</v>
      </c>
      <c r="AW2088" s="14" t="s">
        <v>33</v>
      </c>
      <c r="AX2088" s="14" t="s">
        <v>72</v>
      </c>
      <c r="AY2088" s="172" t="s">
        <v>154</v>
      </c>
    </row>
    <row r="2089" spans="2:51" s="14" customFormat="1" ht="10.2">
      <c r="B2089" s="171"/>
      <c r="D2089" s="164" t="s">
        <v>170</v>
      </c>
      <c r="E2089" s="172" t="s">
        <v>3</v>
      </c>
      <c r="F2089" s="173" t="s">
        <v>2921</v>
      </c>
      <c r="H2089" s="174">
        <v>4.95</v>
      </c>
      <c r="I2089" s="175"/>
      <c r="L2089" s="171"/>
      <c r="M2089" s="176"/>
      <c r="N2089" s="177"/>
      <c r="O2089" s="177"/>
      <c r="P2089" s="177"/>
      <c r="Q2089" s="177"/>
      <c r="R2089" s="177"/>
      <c r="S2089" s="177"/>
      <c r="T2089" s="178"/>
      <c r="AT2089" s="172" t="s">
        <v>170</v>
      </c>
      <c r="AU2089" s="172" t="s">
        <v>80</v>
      </c>
      <c r="AV2089" s="14" t="s">
        <v>80</v>
      </c>
      <c r="AW2089" s="14" t="s">
        <v>33</v>
      </c>
      <c r="AX2089" s="14" t="s">
        <v>72</v>
      </c>
      <c r="AY2089" s="172" t="s">
        <v>154</v>
      </c>
    </row>
    <row r="2090" spans="2:51" s="14" customFormat="1" ht="10.2">
      <c r="B2090" s="171"/>
      <c r="D2090" s="164" t="s">
        <v>170</v>
      </c>
      <c r="E2090" s="172" t="s">
        <v>3</v>
      </c>
      <c r="F2090" s="173" t="s">
        <v>2900</v>
      </c>
      <c r="H2090" s="174">
        <v>1.1</v>
      </c>
      <c r="I2090" s="175"/>
      <c r="L2090" s="171"/>
      <c r="M2090" s="176"/>
      <c r="N2090" s="177"/>
      <c r="O2090" s="177"/>
      <c r="P2090" s="177"/>
      <c r="Q2090" s="177"/>
      <c r="R2090" s="177"/>
      <c r="S2090" s="177"/>
      <c r="T2090" s="178"/>
      <c r="AT2090" s="172" t="s">
        <v>170</v>
      </c>
      <c r="AU2090" s="172" t="s">
        <v>80</v>
      </c>
      <c r="AV2090" s="14" t="s">
        <v>80</v>
      </c>
      <c r="AW2090" s="14" t="s">
        <v>33</v>
      </c>
      <c r="AX2090" s="14" t="s">
        <v>72</v>
      </c>
      <c r="AY2090" s="172" t="s">
        <v>154</v>
      </c>
    </row>
    <row r="2091" spans="2:51" s="13" customFormat="1" ht="10.2">
      <c r="B2091" s="163"/>
      <c r="D2091" s="164" t="s">
        <v>170</v>
      </c>
      <c r="E2091" s="165" t="s">
        <v>3</v>
      </c>
      <c r="F2091" s="166" t="s">
        <v>1235</v>
      </c>
      <c r="H2091" s="165" t="s">
        <v>3</v>
      </c>
      <c r="I2091" s="167"/>
      <c r="L2091" s="163"/>
      <c r="M2091" s="168"/>
      <c r="N2091" s="169"/>
      <c r="O2091" s="169"/>
      <c r="P2091" s="169"/>
      <c r="Q2091" s="169"/>
      <c r="R2091" s="169"/>
      <c r="S2091" s="169"/>
      <c r="T2091" s="170"/>
      <c r="AT2091" s="165" t="s">
        <v>170</v>
      </c>
      <c r="AU2091" s="165" t="s">
        <v>80</v>
      </c>
      <c r="AV2091" s="13" t="s">
        <v>15</v>
      </c>
      <c r="AW2091" s="13" t="s">
        <v>33</v>
      </c>
      <c r="AX2091" s="13" t="s">
        <v>72</v>
      </c>
      <c r="AY2091" s="165" t="s">
        <v>154</v>
      </c>
    </row>
    <row r="2092" spans="2:51" s="14" customFormat="1" ht="10.2">
      <c r="B2092" s="171"/>
      <c r="D2092" s="164" t="s">
        <v>170</v>
      </c>
      <c r="E2092" s="172" t="s">
        <v>3</v>
      </c>
      <c r="F2092" s="173" t="s">
        <v>2922</v>
      </c>
      <c r="H2092" s="174">
        <v>21.8</v>
      </c>
      <c r="I2092" s="175"/>
      <c r="L2092" s="171"/>
      <c r="M2092" s="176"/>
      <c r="N2092" s="177"/>
      <c r="O2092" s="177"/>
      <c r="P2092" s="177"/>
      <c r="Q2092" s="177"/>
      <c r="R2092" s="177"/>
      <c r="S2092" s="177"/>
      <c r="T2092" s="178"/>
      <c r="AT2092" s="172" t="s">
        <v>170</v>
      </c>
      <c r="AU2092" s="172" t="s">
        <v>80</v>
      </c>
      <c r="AV2092" s="14" t="s">
        <v>80</v>
      </c>
      <c r="AW2092" s="14" t="s">
        <v>33</v>
      </c>
      <c r="AX2092" s="14" t="s">
        <v>72</v>
      </c>
      <c r="AY2092" s="172" t="s">
        <v>154</v>
      </c>
    </row>
    <row r="2093" spans="2:51" s="14" customFormat="1" ht="10.2">
      <c r="B2093" s="171"/>
      <c r="D2093" s="164" t="s">
        <v>170</v>
      </c>
      <c r="E2093" s="172" t="s">
        <v>3</v>
      </c>
      <c r="F2093" s="173" t="s">
        <v>1237</v>
      </c>
      <c r="H2093" s="174">
        <v>-3.2</v>
      </c>
      <c r="I2093" s="175"/>
      <c r="L2093" s="171"/>
      <c r="M2093" s="176"/>
      <c r="N2093" s="177"/>
      <c r="O2093" s="177"/>
      <c r="P2093" s="177"/>
      <c r="Q2093" s="177"/>
      <c r="R2093" s="177"/>
      <c r="S2093" s="177"/>
      <c r="T2093" s="178"/>
      <c r="AT2093" s="172" t="s">
        <v>170</v>
      </c>
      <c r="AU2093" s="172" t="s">
        <v>80</v>
      </c>
      <c r="AV2093" s="14" t="s">
        <v>80</v>
      </c>
      <c r="AW2093" s="14" t="s">
        <v>33</v>
      </c>
      <c r="AX2093" s="14" t="s">
        <v>72</v>
      </c>
      <c r="AY2093" s="172" t="s">
        <v>154</v>
      </c>
    </row>
    <row r="2094" spans="2:51" s="13" customFormat="1" ht="10.2">
      <c r="B2094" s="163"/>
      <c r="D2094" s="164" t="s">
        <v>170</v>
      </c>
      <c r="E2094" s="165" t="s">
        <v>3</v>
      </c>
      <c r="F2094" s="166" t="s">
        <v>1238</v>
      </c>
      <c r="H2094" s="165" t="s">
        <v>3</v>
      </c>
      <c r="I2094" s="167"/>
      <c r="L2094" s="163"/>
      <c r="M2094" s="168"/>
      <c r="N2094" s="169"/>
      <c r="O2094" s="169"/>
      <c r="P2094" s="169"/>
      <c r="Q2094" s="169"/>
      <c r="R2094" s="169"/>
      <c r="S2094" s="169"/>
      <c r="T2094" s="170"/>
      <c r="AT2094" s="165" t="s">
        <v>170</v>
      </c>
      <c r="AU2094" s="165" t="s">
        <v>80</v>
      </c>
      <c r="AV2094" s="13" t="s">
        <v>15</v>
      </c>
      <c r="AW2094" s="13" t="s">
        <v>33</v>
      </c>
      <c r="AX2094" s="13" t="s">
        <v>72</v>
      </c>
      <c r="AY2094" s="165" t="s">
        <v>154</v>
      </c>
    </row>
    <row r="2095" spans="2:51" s="14" customFormat="1" ht="10.2">
      <c r="B2095" s="171"/>
      <c r="D2095" s="164" t="s">
        <v>170</v>
      </c>
      <c r="E2095" s="172" t="s">
        <v>3</v>
      </c>
      <c r="F2095" s="173" t="s">
        <v>2923</v>
      </c>
      <c r="H2095" s="174">
        <v>43</v>
      </c>
      <c r="I2095" s="175"/>
      <c r="L2095" s="171"/>
      <c r="M2095" s="176"/>
      <c r="N2095" s="177"/>
      <c r="O2095" s="177"/>
      <c r="P2095" s="177"/>
      <c r="Q2095" s="177"/>
      <c r="R2095" s="177"/>
      <c r="S2095" s="177"/>
      <c r="T2095" s="178"/>
      <c r="AT2095" s="172" t="s">
        <v>170</v>
      </c>
      <c r="AU2095" s="172" t="s">
        <v>80</v>
      </c>
      <c r="AV2095" s="14" t="s">
        <v>80</v>
      </c>
      <c r="AW2095" s="14" t="s">
        <v>33</v>
      </c>
      <c r="AX2095" s="14" t="s">
        <v>72</v>
      </c>
      <c r="AY2095" s="172" t="s">
        <v>154</v>
      </c>
    </row>
    <row r="2096" spans="2:51" s="14" customFormat="1" ht="10.2">
      <c r="B2096" s="171"/>
      <c r="D2096" s="164" t="s">
        <v>170</v>
      </c>
      <c r="E2096" s="172" t="s">
        <v>3</v>
      </c>
      <c r="F2096" s="173" t="s">
        <v>2924</v>
      </c>
      <c r="H2096" s="174">
        <v>-9.78</v>
      </c>
      <c r="I2096" s="175"/>
      <c r="L2096" s="171"/>
      <c r="M2096" s="176"/>
      <c r="N2096" s="177"/>
      <c r="O2096" s="177"/>
      <c r="P2096" s="177"/>
      <c r="Q2096" s="177"/>
      <c r="R2096" s="177"/>
      <c r="S2096" s="177"/>
      <c r="T2096" s="178"/>
      <c r="AT2096" s="172" t="s">
        <v>170</v>
      </c>
      <c r="AU2096" s="172" t="s">
        <v>80</v>
      </c>
      <c r="AV2096" s="14" t="s">
        <v>80</v>
      </c>
      <c r="AW2096" s="14" t="s">
        <v>33</v>
      </c>
      <c r="AX2096" s="14" t="s">
        <v>72</v>
      </c>
      <c r="AY2096" s="172" t="s">
        <v>154</v>
      </c>
    </row>
    <row r="2097" spans="2:51" s="14" customFormat="1" ht="10.2">
      <c r="B2097" s="171"/>
      <c r="D2097" s="164" t="s">
        <v>170</v>
      </c>
      <c r="E2097" s="172" t="s">
        <v>3</v>
      </c>
      <c r="F2097" s="173" t="s">
        <v>2925</v>
      </c>
      <c r="H2097" s="174">
        <v>2.75</v>
      </c>
      <c r="I2097" s="175"/>
      <c r="L2097" s="171"/>
      <c r="M2097" s="176"/>
      <c r="N2097" s="177"/>
      <c r="O2097" s="177"/>
      <c r="P2097" s="177"/>
      <c r="Q2097" s="177"/>
      <c r="R2097" s="177"/>
      <c r="S2097" s="177"/>
      <c r="T2097" s="178"/>
      <c r="AT2097" s="172" t="s">
        <v>170</v>
      </c>
      <c r="AU2097" s="172" t="s">
        <v>80</v>
      </c>
      <c r="AV2097" s="14" t="s">
        <v>80</v>
      </c>
      <c r="AW2097" s="14" t="s">
        <v>33</v>
      </c>
      <c r="AX2097" s="14" t="s">
        <v>72</v>
      </c>
      <c r="AY2097" s="172" t="s">
        <v>154</v>
      </c>
    </row>
    <row r="2098" spans="2:51" s="13" customFormat="1" ht="10.2">
      <c r="B2098" s="163"/>
      <c r="D2098" s="164" t="s">
        <v>170</v>
      </c>
      <c r="E2098" s="165" t="s">
        <v>3</v>
      </c>
      <c r="F2098" s="166" t="s">
        <v>1242</v>
      </c>
      <c r="H2098" s="165" t="s">
        <v>3</v>
      </c>
      <c r="I2098" s="167"/>
      <c r="L2098" s="163"/>
      <c r="M2098" s="168"/>
      <c r="N2098" s="169"/>
      <c r="O2098" s="169"/>
      <c r="P2098" s="169"/>
      <c r="Q2098" s="169"/>
      <c r="R2098" s="169"/>
      <c r="S2098" s="169"/>
      <c r="T2098" s="170"/>
      <c r="AT2098" s="165" t="s">
        <v>170</v>
      </c>
      <c r="AU2098" s="165" t="s">
        <v>80</v>
      </c>
      <c r="AV2098" s="13" t="s">
        <v>15</v>
      </c>
      <c r="AW2098" s="13" t="s">
        <v>33</v>
      </c>
      <c r="AX2098" s="13" t="s">
        <v>72</v>
      </c>
      <c r="AY2098" s="165" t="s">
        <v>154</v>
      </c>
    </row>
    <row r="2099" spans="2:51" s="14" customFormat="1" ht="10.2">
      <c r="B2099" s="171"/>
      <c r="D2099" s="164" t="s">
        <v>170</v>
      </c>
      <c r="E2099" s="172" t="s">
        <v>3</v>
      </c>
      <c r="F2099" s="173" t="s">
        <v>2926</v>
      </c>
      <c r="H2099" s="174">
        <v>47</v>
      </c>
      <c r="I2099" s="175"/>
      <c r="L2099" s="171"/>
      <c r="M2099" s="176"/>
      <c r="N2099" s="177"/>
      <c r="O2099" s="177"/>
      <c r="P2099" s="177"/>
      <c r="Q2099" s="177"/>
      <c r="R2099" s="177"/>
      <c r="S2099" s="177"/>
      <c r="T2099" s="178"/>
      <c r="AT2099" s="172" t="s">
        <v>170</v>
      </c>
      <c r="AU2099" s="172" t="s">
        <v>80</v>
      </c>
      <c r="AV2099" s="14" t="s">
        <v>80</v>
      </c>
      <c r="AW2099" s="14" t="s">
        <v>33</v>
      </c>
      <c r="AX2099" s="14" t="s">
        <v>72</v>
      </c>
      <c r="AY2099" s="172" t="s">
        <v>154</v>
      </c>
    </row>
    <row r="2100" spans="2:51" s="14" customFormat="1" ht="10.2">
      <c r="B2100" s="171"/>
      <c r="D2100" s="164" t="s">
        <v>170</v>
      </c>
      <c r="E2100" s="172" t="s">
        <v>3</v>
      </c>
      <c r="F2100" s="173" t="s">
        <v>1244</v>
      </c>
      <c r="H2100" s="174">
        <v>-3.4</v>
      </c>
      <c r="I2100" s="175"/>
      <c r="L2100" s="171"/>
      <c r="M2100" s="176"/>
      <c r="N2100" s="177"/>
      <c r="O2100" s="177"/>
      <c r="P2100" s="177"/>
      <c r="Q2100" s="177"/>
      <c r="R2100" s="177"/>
      <c r="S2100" s="177"/>
      <c r="T2100" s="178"/>
      <c r="AT2100" s="172" t="s">
        <v>170</v>
      </c>
      <c r="AU2100" s="172" t="s">
        <v>80</v>
      </c>
      <c r="AV2100" s="14" t="s">
        <v>80</v>
      </c>
      <c r="AW2100" s="14" t="s">
        <v>33</v>
      </c>
      <c r="AX2100" s="14" t="s">
        <v>72</v>
      </c>
      <c r="AY2100" s="172" t="s">
        <v>154</v>
      </c>
    </row>
    <row r="2101" spans="2:51" s="13" customFormat="1" ht="10.2">
      <c r="B2101" s="163"/>
      <c r="D2101" s="164" t="s">
        <v>170</v>
      </c>
      <c r="E2101" s="165" t="s">
        <v>3</v>
      </c>
      <c r="F2101" s="166" t="s">
        <v>1245</v>
      </c>
      <c r="H2101" s="165" t="s">
        <v>3</v>
      </c>
      <c r="I2101" s="167"/>
      <c r="L2101" s="163"/>
      <c r="M2101" s="168"/>
      <c r="N2101" s="169"/>
      <c r="O2101" s="169"/>
      <c r="P2101" s="169"/>
      <c r="Q2101" s="169"/>
      <c r="R2101" s="169"/>
      <c r="S2101" s="169"/>
      <c r="T2101" s="170"/>
      <c r="AT2101" s="165" t="s">
        <v>170</v>
      </c>
      <c r="AU2101" s="165" t="s">
        <v>80</v>
      </c>
      <c r="AV2101" s="13" t="s">
        <v>15</v>
      </c>
      <c r="AW2101" s="13" t="s">
        <v>33</v>
      </c>
      <c r="AX2101" s="13" t="s">
        <v>72</v>
      </c>
      <c r="AY2101" s="165" t="s">
        <v>154</v>
      </c>
    </row>
    <row r="2102" spans="2:51" s="14" customFormat="1" ht="10.2">
      <c r="B2102" s="171"/>
      <c r="D2102" s="164" t="s">
        <v>170</v>
      </c>
      <c r="E2102" s="172" t="s">
        <v>3</v>
      </c>
      <c r="F2102" s="173" t="s">
        <v>2927</v>
      </c>
      <c r="H2102" s="174">
        <v>33.6</v>
      </c>
      <c r="I2102" s="175"/>
      <c r="L2102" s="171"/>
      <c r="M2102" s="176"/>
      <c r="N2102" s="177"/>
      <c r="O2102" s="177"/>
      <c r="P2102" s="177"/>
      <c r="Q2102" s="177"/>
      <c r="R2102" s="177"/>
      <c r="S2102" s="177"/>
      <c r="T2102" s="178"/>
      <c r="AT2102" s="172" t="s">
        <v>170</v>
      </c>
      <c r="AU2102" s="172" t="s">
        <v>80</v>
      </c>
      <c r="AV2102" s="14" t="s">
        <v>80</v>
      </c>
      <c r="AW2102" s="14" t="s">
        <v>33</v>
      </c>
      <c r="AX2102" s="14" t="s">
        <v>72</v>
      </c>
      <c r="AY2102" s="172" t="s">
        <v>154</v>
      </c>
    </row>
    <row r="2103" spans="2:51" s="14" customFormat="1" ht="10.2">
      <c r="B2103" s="171"/>
      <c r="D2103" s="164" t="s">
        <v>170</v>
      </c>
      <c r="E2103" s="172" t="s">
        <v>3</v>
      </c>
      <c r="F2103" s="173" t="s">
        <v>2899</v>
      </c>
      <c r="H2103" s="174">
        <v>-4.02</v>
      </c>
      <c r="I2103" s="175"/>
      <c r="L2103" s="171"/>
      <c r="M2103" s="176"/>
      <c r="N2103" s="177"/>
      <c r="O2103" s="177"/>
      <c r="P2103" s="177"/>
      <c r="Q2103" s="177"/>
      <c r="R2103" s="177"/>
      <c r="S2103" s="177"/>
      <c r="T2103" s="178"/>
      <c r="AT2103" s="172" t="s">
        <v>170</v>
      </c>
      <c r="AU2103" s="172" t="s">
        <v>80</v>
      </c>
      <c r="AV2103" s="14" t="s">
        <v>80</v>
      </c>
      <c r="AW2103" s="14" t="s">
        <v>33</v>
      </c>
      <c r="AX2103" s="14" t="s">
        <v>72</v>
      </c>
      <c r="AY2103" s="172" t="s">
        <v>154</v>
      </c>
    </row>
    <row r="2104" spans="2:51" s="14" customFormat="1" ht="10.2">
      <c r="B2104" s="171"/>
      <c r="D2104" s="164" t="s">
        <v>170</v>
      </c>
      <c r="E2104" s="172" t="s">
        <v>3</v>
      </c>
      <c r="F2104" s="173" t="s">
        <v>2900</v>
      </c>
      <c r="H2104" s="174">
        <v>1.1</v>
      </c>
      <c r="I2104" s="175"/>
      <c r="L2104" s="171"/>
      <c r="M2104" s="176"/>
      <c r="N2104" s="177"/>
      <c r="O2104" s="177"/>
      <c r="P2104" s="177"/>
      <c r="Q2104" s="177"/>
      <c r="R2104" s="177"/>
      <c r="S2104" s="177"/>
      <c r="T2104" s="178"/>
      <c r="AT2104" s="172" t="s">
        <v>170</v>
      </c>
      <c r="AU2104" s="172" t="s">
        <v>80</v>
      </c>
      <c r="AV2104" s="14" t="s">
        <v>80</v>
      </c>
      <c r="AW2104" s="14" t="s">
        <v>33</v>
      </c>
      <c r="AX2104" s="14" t="s">
        <v>72</v>
      </c>
      <c r="AY2104" s="172" t="s">
        <v>154</v>
      </c>
    </row>
    <row r="2105" spans="2:51" s="13" customFormat="1" ht="10.2">
      <c r="B2105" s="163"/>
      <c r="D2105" s="164" t="s">
        <v>170</v>
      </c>
      <c r="E2105" s="165" t="s">
        <v>3</v>
      </c>
      <c r="F2105" s="166" t="s">
        <v>1247</v>
      </c>
      <c r="H2105" s="165" t="s">
        <v>3</v>
      </c>
      <c r="I2105" s="167"/>
      <c r="L2105" s="163"/>
      <c r="M2105" s="168"/>
      <c r="N2105" s="169"/>
      <c r="O2105" s="169"/>
      <c r="P2105" s="169"/>
      <c r="Q2105" s="169"/>
      <c r="R2105" s="169"/>
      <c r="S2105" s="169"/>
      <c r="T2105" s="170"/>
      <c r="AT2105" s="165" t="s">
        <v>170</v>
      </c>
      <c r="AU2105" s="165" t="s">
        <v>80</v>
      </c>
      <c r="AV2105" s="13" t="s">
        <v>15</v>
      </c>
      <c r="AW2105" s="13" t="s">
        <v>33</v>
      </c>
      <c r="AX2105" s="13" t="s">
        <v>72</v>
      </c>
      <c r="AY2105" s="165" t="s">
        <v>154</v>
      </c>
    </row>
    <row r="2106" spans="2:51" s="14" customFormat="1" ht="10.2">
      <c r="B2106" s="171"/>
      <c r="D2106" s="164" t="s">
        <v>170</v>
      </c>
      <c r="E2106" s="172" t="s">
        <v>3</v>
      </c>
      <c r="F2106" s="173" t="s">
        <v>2928</v>
      </c>
      <c r="H2106" s="174">
        <v>65</v>
      </c>
      <c r="I2106" s="175"/>
      <c r="L2106" s="171"/>
      <c r="M2106" s="176"/>
      <c r="N2106" s="177"/>
      <c r="O2106" s="177"/>
      <c r="P2106" s="177"/>
      <c r="Q2106" s="177"/>
      <c r="R2106" s="177"/>
      <c r="S2106" s="177"/>
      <c r="T2106" s="178"/>
      <c r="AT2106" s="172" t="s">
        <v>170</v>
      </c>
      <c r="AU2106" s="172" t="s">
        <v>80</v>
      </c>
      <c r="AV2106" s="14" t="s">
        <v>80</v>
      </c>
      <c r="AW2106" s="14" t="s">
        <v>33</v>
      </c>
      <c r="AX2106" s="14" t="s">
        <v>72</v>
      </c>
      <c r="AY2106" s="172" t="s">
        <v>154</v>
      </c>
    </row>
    <row r="2107" spans="2:51" s="14" customFormat="1" ht="10.2">
      <c r="B2107" s="171"/>
      <c r="D2107" s="164" t="s">
        <v>170</v>
      </c>
      <c r="E2107" s="172" t="s">
        <v>3</v>
      </c>
      <c r="F2107" s="173" t="s">
        <v>2929</v>
      </c>
      <c r="H2107" s="174">
        <v>-21.2</v>
      </c>
      <c r="I2107" s="175"/>
      <c r="L2107" s="171"/>
      <c r="M2107" s="176"/>
      <c r="N2107" s="177"/>
      <c r="O2107" s="177"/>
      <c r="P2107" s="177"/>
      <c r="Q2107" s="177"/>
      <c r="R2107" s="177"/>
      <c r="S2107" s="177"/>
      <c r="T2107" s="178"/>
      <c r="AT2107" s="172" t="s">
        <v>170</v>
      </c>
      <c r="AU2107" s="172" t="s">
        <v>80</v>
      </c>
      <c r="AV2107" s="14" t="s">
        <v>80</v>
      </c>
      <c r="AW2107" s="14" t="s">
        <v>33</v>
      </c>
      <c r="AX2107" s="14" t="s">
        <v>72</v>
      </c>
      <c r="AY2107" s="172" t="s">
        <v>154</v>
      </c>
    </row>
    <row r="2108" spans="2:51" s="13" customFormat="1" ht="10.2">
      <c r="B2108" s="163"/>
      <c r="D2108" s="164" t="s">
        <v>170</v>
      </c>
      <c r="E2108" s="165" t="s">
        <v>3</v>
      </c>
      <c r="F2108" s="166" t="s">
        <v>1250</v>
      </c>
      <c r="H2108" s="165" t="s">
        <v>3</v>
      </c>
      <c r="I2108" s="167"/>
      <c r="L2108" s="163"/>
      <c r="M2108" s="168"/>
      <c r="N2108" s="169"/>
      <c r="O2108" s="169"/>
      <c r="P2108" s="169"/>
      <c r="Q2108" s="169"/>
      <c r="R2108" s="169"/>
      <c r="S2108" s="169"/>
      <c r="T2108" s="170"/>
      <c r="AT2108" s="165" t="s">
        <v>170</v>
      </c>
      <c r="AU2108" s="165" t="s">
        <v>80</v>
      </c>
      <c r="AV2108" s="13" t="s">
        <v>15</v>
      </c>
      <c r="AW2108" s="13" t="s">
        <v>33</v>
      </c>
      <c r="AX2108" s="13" t="s">
        <v>72</v>
      </c>
      <c r="AY2108" s="165" t="s">
        <v>154</v>
      </c>
    </row>
    <row r="2109" spans="2:51" s="14" customFormat="1" ht="10.2">
      <c r="B2109" s="171"/>
      <c r="D2109" s="164" t="s">
        <v>170</v>
      </c>
      <c r="E2109" s="172" t="s">
        <v>3</v>
      </c>
      <c r="F2109" s="173" t="s">
        <v>2930</v>
      </c>
      <c r="H2109" s="174">
        <v>37.4</v>
      </c>
      <c r="I2109" s="175"/>
      <c r="L2109" s="171"/>
      <c r="M2109" s="176"/>
      <c r="N2109" s="177"/>
      <c r="O2109" s="177"/>
      <c r="P2109" s="177"/>
      <c r="Q2109" s="177"/>
      <c r="R2109" s="177"/>
      <c r="S2109" s="177"/>
      <c r="T2109" s="178"/>
      <c r="AT2109" s="172" t="s">
        <v>170</v>
      </c>
      <c r="AU2109" s="172" t="s">
        <v>80</v>
      </c>
      <c r="AV2109" s="14" t="s">
        <v>80</v>
      </c>
      <c r="AW2109" s="14" t="s">
        <v>33</v>
      </c>
      <c r="AX2109" s="14" t="s">
        <v>72</v>
      </c>
      <c r="AY2109" s="172" t="s">
        <v>154</v>
      </c>
    </row>
    <row r="2110" spans="2:51" s="14" customFormat="1" ht="10.2">
      <c r="B2110" s="171"/>
      <c r="D2110" s="164" t="s">
        <v>170</v>
      </c>
      <c r="E2110" s="172" t="s">
        <v>3</v>
      </c>
      <c r="F2110" s="173" t="s">
        <v>2931</v>
      </c>
      <c r="H2110" s="174">
        <v>-5.29</v>
      </c>
      <c r="I2110" s="175"/>
      <c r="L2110" s="171"/>
      <c r="M2110" s="176"/>
      <c r="N2110" s="177"/>
      <c r="O2110" s="177"/>
      <c r="P2110" s="177"/>
      <c r="Q2110" s="177"/>
      <c r="R2110" s="177"/>
      <c r="S2110" s="177"/>
      <c r="T2110" s="178"/>
      <c r="AT2110" s="172" t="s">
        <v>170</v>
      </c>
      <c r="AU2110" s="172" t="s">
        <v>80</v>
      </c>
      <c r="AV2110" s="14" t="s">
        <v>80</v>
      </c>
      <c r="AW2110" s="14" t="s">
        <v>33</v>
      </c>
      <c r="AX2110" s="14" t="s">
        <v>72</v>
      </c>
      <c r="AY2110" s="172" t="s">
        <v>154</v>
      </c>
    </row>
    <row r="2111" spans="2:51" s="14" customFormat="1" ht="10.2">
      <c r="B2111" s="171"/>
      <c r="D2111" s="164" t="s">
        <v>170</v>
      </c>
      <c r="E2111" s="172" t="s">
        <v>3</v>
      </c>
      <c r="F2111" s="173" t="s">
        <v>2912</v>
      </c>
      <c r="H2111" s="174">
        <v>1.025</v>
      </c>
      <c r="I2111" s="175"/>
      <c r="L2111" s="171"/>
      <c r="M2111" s="176"/>
      <c r="N2111" s="177"/>
      <c r="O2111" s="177"/>
      <c r="P2111" s="177"/>
      <c r="Q2111" s="177"/>
      <c r="R2111" s="177"/>
      <c r="S2111" s="177"/>
      <c r="T2111" s="178"/>
      <c r="AT2111" s="172" t="s">
        <v>170</v>
      </c>
      <c r="AU2111" s="172" t="s">
        <v>80</v>
      </c>
      <c r="AV2111" s="14" t="s">
        <v>80</v>
      </c>
      <c r="AW2111" s="14" t="s">
        <v>33</v>
      </c>
      <c r="AX2111" s="14" t="s">
        <v>72</v>
      </c>
      <c r="AY2111" s="172" t="s">
        <v>154</v>
      </c>
    </row>
    <row r="2112" spans="2:51" s="13" customFormat="1" ht="10.2">
      <c r="B2112" s="163"/>
      <c r="D2112" s="164" t="s">
        <v>170</v>
      </c>
      <c r="E2112" s="165" t="s">
        <v>3</v>
      </c>
      <c r="F2112" s="166" t="s">
        <v>1253</v>
      </c>
      <c r="H2112" s="165" t="s">
        <v>3</v>
      </c>
      <c r="I2112" s="167"/>
      <c r="L2112" s="163"/>
      <c r="M2112" s="168"/>
      <c r="N2112" s="169"/>
      <c r="O2112" s="169"/>
      <c r="P2112" s="169"/>
      <c r="Q2112" s="169"/>
      <c r="R2112" s="169"/>
      <c r="S2112" s="169"/>
      <c r="T2112" s="170"/>
      <c r="AT2112" s="165" t="s">
        <v>170</v>
      </c>
      <c r="AU2112" s="165" t="s">
        <v>80</v>
      </c>
      <c r="AV2112" s="13" t="s">
        <v>15</v>
      </c>
      <c r="AW2112" s="13" t="s">
        <v>33</v>
      </c>
      <c r="AX2112" s="13" t="s">
        <v>72</v>
      </c>
      <c r="AY2112" s="165" t="s">
        <v>154</v>
      </c>
    </row>
    <row r="2113" spans="2:51" s="14" customFormat="1" ht="10.2">
      <c r="B2113" s="171"/>
      <c r="D2113" s="164" t="s">
        <v>170</v>
      </c>
      <c r="E2113" s="172" t="s">
        <v>3</v>
      </c>
      <c r="F2113" s="173" t="s">
        <v>2932</v>
      </c>
      <c r="H2113" s="174">
        <v>35.6</v>
      </c>
      <c r="I2113" s="175"/>
      <c r="L2113" s="171"/>
      <c r="M2113" s="176"/>
      <c r="N2113" s="177"/>
      <c r="O2113" s="177"/>
      <c r="P2113" s="177"/>
      <c r="Q2113" s="177"/>
      <c r="R2113" s="177"/>
      <c r="S2113" s="177"/>
      <c r="T2113" s="178"/>
      <c r="AT2113" s="172" t="s">
        <v>170</v>
      </c>
      <c r="AU2113" s="172" t="s">
        <v>80</v>
      </c>
      <c r="AV2113" s="14" t="s">
        <v>80</v>
      </c>
      <c r="AW2113" s="14" t="s">
        <v>33</v>
      </c>
      <c r="AX2113" s="14" t="s">
        <v>72</v>
      </c>
      <c r="AY2113" s="172" t="s">
        <v>154</v>
      </c>
    </row>
    <row r="2114" spans="2:51" s="14" customFormat="1" ht="10.2">
      <c r="B2114" s="171"/>
      <c r="D2114" s="164" t="s">
        <v>170</v>
      </c>
      <c r="E2114" s="172" t="s">
        <v>3</v>
      </c>
      <c r="F2114" s="173" t="s">
        <v>2933</v>
      </c>
      <c r="H2114" s="174">
        <v>-9.25</v>
      </c>
      <c r="I2114" s="175"/>
      <c r="L2114" s="171"/>
      <c r="M2114" s="176"/>
      <c r="N2114" s="177"/>
      <c r="O2114" s="177"/>
      <c r="P2114" s="177"/>
      <c r="Q2114" s="177"/>
      <c r="R2114" s="177"/>
      <c r="S2114" s="177"/>
      <c r="T2114" s="178"/>
      <c r="AT2114" s="172" t="s">
        <v>170</v>
      </c>
      <c r="AU2114" s="172" t="s">
        <v>80</v>
      </c>
      <c r="AV2114" s="14" t="s">
        <v>80</v>
      </c>
      <c r="AW2114" s="14" t="s">
        <v>33</v>
      </c>
      <c r="AX2114" s="14" t="s">
        <v>72</v>
      </c>
      <c r="AY2114" s="172" t="s">
        <v>154</v>
      </c>
    </row>
    <row r="2115" spans="2:51" s="14" customFormat="1" ht="10.2">
      <c r="B2115" s="171"/>
      <c r="D2115" s="164" t="s">
        <v>170</v>
      </c>
      <c r="E2115" s="172" t="s">
        <v>3</v>
      </c>
      <c r="F2115" s="173" t="s">
        <v>2934</v>
      </c>
      <c r="H2115" s="174">
        <v>2.475</v>
      </c>
      <c r="I2115" s="175"/>
      <c r="L2115" s="171"/>
      <c r="M2115" s="176"/>
      <c r="N2115" s="177"/>
      <c r="O2115" s="177"/>
      <c r="P2115" s="177"/>
      <c r="Q2115" s="177"/>
      <c r="R2115" s="177"/>
      <c r="S2115" s="177"/>
      <c r="T2115" s="178"/>
      <c r="AT2115" s="172" t="s">
        <v>170</v>
      </c>
      <c r="AU2115" s="172" t="s">
        <v>80</v>
      </c>
      <c r="AV2115" s="14" t="s">
        <v>80</v>
      </c>
      <c r="AW2115" s="14" t="s">
        <v>33</v>
      </c>
      <c r="AX2115" s="14" t="s">
        <v>72</v>
      </c>
      <c r="AY2115" s="172" t="s">
        <v>154</v>
      </c>
    </row>
    <row r="2116" spans="2:51" s="13" customFormat="1" ht="10.2">
      <c r="B2116" s="163"/>
      <c r="D2116" s="164" t="s">
        <v>170</v>
      </c>
      <c r="E2116" s="165" t="s">
        <v>3</v>
      </c>
      <c r="F2116" s="166" t="s">
        <v>1257</v>
      </c>
      <c r="H2116" s="165" t="s">
        <v>3</v>
      </c>
      <c r="I2116" s="167"/>
      <c r="L2116" s="163"/>
      <c r="M2116" s="168"/>
      <c r="N2116" s="169"/>
      <c r="O2116" s="169"/>
      <c r="P2116" s="169"/>
      <c r="Q2116" s="169"/>
      <c r="R2116" s="169"/>
      <c r="S2116" s="169"/>
      <c r="T2116" s="170"/>
      <c r="AT2116" s="165" t="s">
        <v>170</v>
      </c>
      <c r="AU2116" s="165" t="s">
        <v>80</v>
      </c>
      <c r="AV2116" s="13" t="s">
        <v>15</v>
      </c>
      <c r="AW2116" s="13" t="s">
        <v>33</v>
      </c>
      <c r="AX2116" s="13" t="s">
        <v>72</v>
      </c>
      <c r="AY2116" s="165" t="s">
        <v>154</v>
      </c>
    </row>
    <row r="2117" spans="2:51" s="14" customFormat="1" ht="10.2">
      <c r="B2117" s="171"/>
      <c r="D2117" s="164" t="s">
        <v>170</v>
      </c>
      <c r="E2117" s="172" t="s">
        <v>3</v>
      </c>
      <c r="F2117" s="173" t="s">
        <v>2935</v>
      </c>
      <c r="H2117" s="174">
        <v>27</v>
      </c>
      <c r="I2117" s="175"/>
      <c r="L2117" s="171"/>
      <c r="M2117" s="176"/>
      <c r="N2117" s="177"/>
      <c r="O2117" s="177"/>
      <c r="P2117" s="177"/>
      <c r="Q2117" s="177"/>
      <c r="R2117" s="177"/>
      <c r="S2117" s="177"/>
      <c r="T2117" s="178"/>
      <c r="AT2117" s="172" t="s">
        <v>170</v>
      </c>
      <c r="AU2117" s="172" t="s">
        <v>80</v>
      </c>
      <c r="AV2117" s="14" t="s">
        <v>80</v>
      </c>
      <c r="AW2117" s="14" t="s">
        <v>33</v>
      </c>
      <c r="AX2117" s="14" t="s">
        <v>72</v>
      </c>
      <c r="AY2117" s="172" t="s">
        <v>154</v>
      </c>
    </row>
    <row r="2118" spans="2:51" s="14" customFormat="1" ht="10.2">
      <c r="B2118" s="171"/>
      <c r="D2118" s="164" t="s">
        <v>170</v>
      </c>
      <c r="E2118" s="172" t="s">
        <v>3</v>
      </c>
      <c r="F2118" s="173" t="s">
        <v>2936</v>
      </c>
      <c r="H2118" s="174">
        <v>-14</v>
      </c>
      <c r="I2118" s="175"/>
      <c r="L2118" s="171"/>
      <c r="M2118" s="176"/>
      <c r="N2118" s="177"/>
      <c r="O2118" s="177"/>
      <c r="P2118" s="177"/>
      <c r="Q2118" s="177"/>
      <c r="R2118" s="177"/>
      <c r="S2118" s="177"/>
      <c r="T2118" s="178"/>
      <c r="AT2118" s="172" t="s">
        <v>170</v>
      </c>
      <c r="AU2118" s="172" t="s">
        <v>80</v>
      </c>
      <c r="AV2118" s="14" t="s">
        <v>80</v>
      </c>
      <c r="AW2118" s="14" t="s">
        <v>33</v>
      </c>
      <c r="AX2118" s="14" t="s">
        <v>72</v>
      </c>
      <c r="AY2118" s="172" t="s">
        <v>154</v>
      </c>
    </row>
    <row r="2119" spans="2:51" s="14" customFormat="1" ht="10.2">
      <c r="B2119" s="171"/>
      <c r="D2119" s="164" t="s">
        <v>170</v>
      </c>
      <c r="E2119" s="172" t="s">
        <v>3</v>
      </c>
      <c r="F2119" s="173" t="s">
        <v>2937</v>
      </c>
      <c r="H2119" s="174">
        <v>4.05</v>
      </c>
      <c r="I2119" s="175"/>
      <c r="L2119" s="171"/>
      <c r="M2119" s="176"/>
      <c r="N2119" s="177"/>
      <c r="O2119" s="177"/>
      <c r="P2119" s="177"/>
      <c r="Q2119" s="177"/>
      <c r="R2119" s="177"/>
      <c r="S2119" s="177"/>
      <c r="T2119" s="178"/>
      <c r="AT2119" s="172" t="s">
        <v>170</v>
      </c>
      <c r="AU2119" s="172" t="s">
        <v>80</v>
      </c>
      <c r="AV2119" s="14" t="s">
        <v>80</v>
      </c>
      <c r="AW2119" s="14" t="s">
        <v>33</v>
      </c>
      <c r="AX2119" s="14" t="s">
        <v>72</v>
      </c>
      <c r="AY2119" s="172" t="s">
        <v>154</v>
      </c>
    </row>
    <row r="2120" spans="2:51" s="16" customFormat="1" ht="10.2">
      <c r="B2120" s="202"/>
      <c r="D2120" s="164" t="s">
        <v>170</v>
      </c>
      <c r="E2120" s="203" t="s">
        <v>3</v>
      </c>
      <c r="F2120" s="204" t="s">
        <v>1196</v>
      </c>
      <c r="H2120" s="205">
        <v>665.315</v>
      </c>
      <c r="I2120" s="206"/>
      <c r="L2120" s="202"/>
      <c r="M2120" s="207"/>
      <c r="N2120" s="208"/>
      <c r="O2120" s="208"/>
      <c r="P2120" s="208"/>
      <c r="Q2120" s="208"/>
      <c r="R2120" s="208"/>
      <c r="S2120" s="208"/>
      <c r="T2120" s="209"/>
      <c r="AT2120" s="203" t="s">
        <v>170</v>
      </c>
      <c r="AU2120" s="203" t="s">
        <v>80</v>
      </c>
      <c r="AV2120" s="16" t="s">
        <v>90</v>
      </c>
      <c r="AW2120" s="16" t="s">
        <v>33</v>
      </c>
      <c r="AX2120" s="16" t="s">
        <v>72</v>
      </c>
      <c r="AY2120" s="203" t="s">
        <v>154</v>
      </c>
    </row>
    <row r="2121" spans="2:51" s="13" customFormat="1" ht="10.2">
      <c r="B2121" s="163"/>
      <c r="D2121" s="164" t="s">
        <v>170</v>
      </c>
      <c r="E2121" s="165" t="s">
        <v>3</v>
      </c>
      <c r="F2121" s="166" t="s">
        <v>2938</v>
      </c>
      <c r="H2121" s="165" t="s">
        <v>3</v>
      </c>
      <c r="I2121" s="167"/>
      <c r="L2121" s="163"/>
      <c r="M2121" s="168"/>
      <c r="N2121" s="169"/>
      <c r="O2121" s="169"/>
      <c r="P2121" s="169"/>
      <c r="Q2121" s="169"/>
      <c r="R2121" s="169"/>
      <c r="S2121" s="169"/>
      <c r="T2121" s="170"/>
      <c r="AT2121" s="165" t="s">
        <v>170</v>
      </c>
      <c r="AU2121" s="165" t="s">
        <v>80</v>
      </c>
      <c r="AV2121" s="13" t="s">
        <v>15</v>
      </c>
      <c r="AW2121" s="13" t="s">
        <v>33</v>
      </c>
      <c r="AX2121" s="13" t="s">
        <v>72</v>
      </c>
      <c r="AY2121" s="165" t="s">
        <v>154</v>
      </c>
    </row>
    <row r="2122" spans="2:51" s="14" customFormat="1" ht="10.2">
      <c r="B2122" s="171"/>
      <c r="D2122" s="164" t="s">
        <v>170</v>
      </c>
      <c r="E2122" s="172" t="s">
        <v>3</v>
      </c>
      <c r="F2122" s="173" t="s">
        <v>2939</v>
      </c>
      <c r="H2122" s="174">
        <v>9.6</v>
      </c>
      <c r="I2122" s="175"/>
      <c r="L2122" s="171"/>
      <c r="M2122" s="176"/>
      <c r="N2122" s="177"/>
      <c r="O2122" s="177"/>
      <c r="P2122" s="177"/>
      <c r="Q2122" s="177"/>
      <c r="R2122" s="177"/>
      <c r="S2122" s="177"/>
      <c r="T2122" s="178"/>
      <c r="AT2122" s="172" t="s">
        <v>170</v>
      </c>
      <c r="AU2122" s="172" t="s">
        <v>80</v>
      </c>
      <c r="AV2122" s="14" t="s">
        <v>80</v>
      </c>
      <c r="AW2122" s="14" t="s">
        <v>33</v>
      </c>
      <c r="AX2122" s="14" t="s">
        <v>72</v>
      </c>
      <c r="AY2122" s="172" t="s">
        <v>154</v>
      </c>
    </row>
    <row r="2123" spans="2:51" s="15" customFormat="1" ht="10.2">
      <c r="B2123" s="179"/>
      <c r="D2123" s="164" t="s">
        <v>170</v>
      </c>
      <c r="E2123" s="180" t="s">
        <v>3</v>
      </c>
      <c r="F2123" s="181" t="s">
        <v>175</v>
      </c>
      <c r="H2123" s="182">
        <v>1240.833</v>
      </c>
      <c r="I2123" s="183"/>
      <c r="L2123" s="179"/>
      <c r="M2123" s="184"/>
      <c r="N2123" s="185"/>
      <c r="O2123" s="185"/>
      <c r="P2123" s="185"/>
      <c r="Q2123" s="185"/>
      <c r="R2123" s="185"/>
      <c r="S2123" s="185"/>
      <c r="T2123" s="186"/>
      <c r="AT2123" s="180" t="s">
        <v>170</v>
      </c>
      <c r="AU2123" s="180" t="s">
        <v>80</v>
      </c>
      <c r="AV2123" s="15" t="s">
        <v>93</v>
      </c>
      <c r="AW2123" s="15" t="s">
        <v>33</v>
      </c>
      <c r="AX2123" s="15" t="s">
        <v>15</v>
      </c>
      <c r="AY2123" s="180" t="s">
        <v>154</v>
      </c>
    </row>
    <row r="2124" spans="2:63" s="12" customFormat="1" ht="22.8" customHeight="1">
      <c r="B2124" s="131"/>
      <c r="D2124" s="132" t="s">
        <v>71</v>
      </c>
      <c r="E2124" s="142" t="s">
        <v>2940</v>
      </c>
      <c r="F2124" s="142" t="s">
        <v>2941</v>
      </c>
      <c r="I2124" s="134"/>
      <c r="J2124" s="143">
        <f>BK2124</f>
        <v>0</v>
      </c>
      <c r="L2124" s="131"/>
      <c r="M2124" s="136"/>
      <c r="N2124" s="137"/>
      <c r="O2124" s="137"/>
      <c r="P2124" s="138">
        <f>SUM(P2125:P2212)</f>
        <v>0</v>
      </c>
      <c r="Q2124" s="137"/>
      <c r="R2124" s="138">
        <f>SUM(R2125:R2212)</f>
        <v>0.52003244</v>
      </c>
      <c r="S2124" s="137"/>
      <c r="T2124" s="139">
        <f>SUM(T2125:T2212)</f>
        <v>0</v>
      </c>
      <c r="AR2124" s="132" t="s">
        <v>80</v>
      </c>
      <c r="AT2124" s="140" t="s">
        <v>71</v>
      </c>
      <c r="AU2124" s="140" t="s">
        <v>15</v>
      </c>
      <c r="AY2124" s="132" t="s">
        <v>154</v>
      </c>
      <c r="BK2124" s="141">
        <f>SUM(BK2125:BK2212)</f>
        <v>0</v>
      </c>
    </row>
    <row r="2125" spans="1:65" s="2" customFormat="1" ht="33" customHeight="1">
      <c r="A2125" s="34"/>
      <c r="B2125" s="144"/>
      <c r="C2125" s="145" t="s">
        <v>2942</v>
      </c>
      <c r="D2125" s="145" t="s">
        <v>157</v>
      </c>
      <c r="E2125" s="146" t="s">
        <v>2943</v>
      </c>
      <c r="F2125" s="147" t="s">
        <v>2944</v>
      </c>
      <c r="G2125" s="148" t="s">
        <v>160</v>
      </c>
      <c r="H2125" s="149">
        <v>1106.452</v>
      </c>
      <c r="I2125" s="150"/>
      <c r="J2125" s="151">
        <f>ROUND(I2125*H2125,2)</f>
        <v>0</v>
      </c>
      <c r="K2125" s="147" t="s">
        <v>161</v>
      </c>
      <c r="L2125" s="35"/>
      <c r="M2125" s="152" t="s">
        <v>3</v>
      </c>
      <c r="N2125" s="153" t="s">
        <v>43</v>
      </c>
      <c r="O2125" s="55"/>
      <c r="P2125" s="154">
        <f>O2125*H2125</f>
        <v>0</v>
      </c>
      <c r="Q2125" s="154">
        <v>0.00021</v>
      </c>
      <c r="R2125" s="154">
        <f>Q2125*H2125</f>
        <v>0.23235492000000002</v>
      </c>
      <c r="S2125" s="154">
        <v>0</v>
      </c>
      <c r="T2125" s="155">
        <f>S2125*H2125</f>
        <v>0</v>
      </c>
      <c r="U2125" s="34"/>
      <c r="V2125" s="34"/>
      <c r="W2125" s="34"/>
      <c r="X2125" s="34"/>
      <c r="Y2125" s="34"/>
      <c r="Z2125" s="34"/>
      <c r="AA2125" s="34"/>
      <c r="AB2125" s="34"/>
      <c r="AC2125" s="34"/>
      <c r="AD2125" s="34"/>
      <c r="AE2125" s="34"/>
      <c r="AR2125" s="156" t="s">
        <v>180</v>
      </c>
      <c r="AT2125" s="156" t="s">
        <v>157</v>
      </c>
      <c r="AU2125" s="156" t="s">
        <v>80</v>
      </c>
      <c r="AY2125" s="19" t="s">
        <v>154</v>
      </c>
      <c r="BE2125" s="157">
        <f>IF(N2125="základní",J2125,0)</f>
        <v>0</v>
      </c>
      <c r="BF2125" s="157">
        <f>IF(N2125="snížená",J2125,0)</f>
        <v>0</v>
      </c>
      <c r="BG2125" s="157">
        <f>IF(N2125="zákl. přenesená",J2125,0)</f>
        <v>0</v>
      </c>
      <c r="BH2125" s="157">
        <f>IF(N2125="sníž. přenesená",J2125,0)</f>
        <v>0</v>
      </c>
      <c r="BI2125" s="157">
        <f>IF(N2125="nulová",J2125,0)</f>
        <v>0</v>
      </c>
      <c r="BJ2125" s="19" t="s">
        <v>15</v>
      </c>
      <c r="BK2125" s="157">
        <f>ROUND(I2125*H2125,2)</f>
        <v>0</v>
      </c>
      <c r="BL2125" s="19" t="s">
        <v>180</v>
      </c>
      <c r="BM2125" s="156" t="s">
        <v>2945</v>
      </c>
    </row>
    <row r="2126" spans="1:47" s="2" customFormat="1" ht="10.2">
      <c r="A2126" s="34"/>
      <c r="B2126" s="35"/>
      <c r="C2126" s="34"/>
      <c r="D2126" s="158" t="s">
        <v>163</v>
      </c>
      <c r="E2126" s="34"/>
      <c r="F2126" s="159" t="s">
        <v>2946</v>
      </c>
      <c r="G2126" s="34"/>
      <c r="H2126" s="34"/>
      <c r="I2126" s="160"/>
      <c r="J2126" s="34"/>
      <c r="K2126" s="34"/>
      <c r="L2126" s="35"/>
      <c r="M2126" s="161"/>
      <c r="N2126" s="162"/>
      <c r="O2126" s="55"/>
      <c r="P2126" s="55"/>
      <c r="Q2126" s="55"/>
      <c r="R2126" s="55"/>
      <c r="S2126" s="55"/>
      <c r="T2126" s="56"/>
      <c r="U2126" s="34"/>
      <c r="V2126" s="34"/>
      <c r="W2126" s="34"/>
      <c r="X2126" s="34"/>
      <c r="Y2126" s="34"/>
      <c r="Z2126" s="34"/>
      <c r="AA2126" s="34"/>
      <c r="AB2126" s="34"/>
      <c r="AC2126" s="34"/>
      <c r="AD2126" s="34"/>
      <c r="AE2126" s="34"/>
      <c r="AT2126" s="19" t="s">
        <v>163</v>
      </c>
      <c r="AU2126" s="19" t="s">
        <v>80</v>
      </c>
    </row>
    <row r="2127" spans="2:51" s="13" customFormat="1" ht="10.2">
      <c r="B2127" s="163"/>
      <c r="D2127" s="164" t="s">
        <v>170</v>
      </c>
      <c r="E2127" s="165" t="s">
        <v>3</v>
      </c>
      <c r="F2127" s="166" t="s">
        <v>2947</v>
      </c>
      <c r="H2127" s="165" t="s">
        <v>3</v>
      </c>
      <c r="I2127" s="167"/>
      <c r="L2127" s="163"/>
      <c r="M2127" s="168"/>
      <c r="N2127" s="169"/>
      <c r="O2127" s="169"/>
      <c r="P2127" s="169"/>
      <c r="Q2127" s="169"/>
      <c r="R2127" s="169"/>
      <c r="S2127" s="169"/>
      <c r="T2127" s="170"/>
      <c r="AT2127" s="165" t="s">
        <v>170</v>
      </c>
      <c r="AU2127" s="165" t="s">
        <v>80</v>
      </c>
      <c r="AV2127" s="13" t="s">
        <v>15</v>
      </c>
      <c r="AW2127" s="13" t="s">
        <v>33</v>
      </c>
      <c r="AX2127" s="13" t="s">
        <v>72</v>
      </c>
      <c r="AY2127" s="165" t="s">
        <v>154</v>
      </c>
    </row>
    <row r="2128" spans="2:51" s="14" customFormat="1" ht="10.2">
      <c r="B2128" s="171"/>
      <c r="D2128" s="164" t="s">
        <v>170</v>
      </c>
      <c r="E2128" s="172" t="s">
        <v>3</v>
      </c>
      <c r="F2128" s="173" t="s">
        <v>2948</v>
      </c>
      <c r="H2128" s="174">
        <v>323.182</v>
      </c>
      <c r="I2128" s="175"/>
      <c r="L2128" s="171"/>
      <c r="M2128" s="176"/>
      <c r="N2128" s="177"/>
      <c r="O2128" s="177"/>
      <c r="P2128" s="177"/>
      <c r="Q2128" s="177"/>
      <c r="R2128" s="177"/>
      <c r="S2128" s="177"/>
      <c r="T2128" s="178"/>
      <c r="AT2128" s="172" t="s">
        <v>170</v>
      </c>
      <c r="AU2128" s="172" t="s">
        <v>80</v>
      </c>
      <c r="AV2128" s="14" t="s">
        <v>80</v>
      </c>
      <c r="AW2128" s="14" t="s">
        <v>33</v>
      </c>
      <c r="AX2128" s="14" t="s">
        <v>72</v>
      </c>
      <c r="AY2128" s="172" t="s">
        <v>154</v>
      </c>
    </row>
    <row r="2129" spans="2:51" s="13" customFormat="1" ht="10.2">
      <c r="B2129" s="163"/>
      <c r="D2129" s="164" t="s">
        <v>170</v>
      </c>
      <c r="E2129" s="165" t="s">
        <v>3</v>
      </c>
      <c r="F2129" s="166" t="s">
        <v>209</v>
      </c>
      <c r="H2129" s="165" t="s">
        <v>3</v>
      </c>
      <c r="I2129" s="167"/>
      <c r="L2129" s="163"/>
      <c r="M2129" s="168"/>
      <c r="N2129" s="169"/>
      <c r="O2129" s="169"/>
      <c r="P2129" s="169"/>
      <c r="Q2129" s="169"/>
      <c r="R2129" s="169"/>
      <c r="S2129" s="169"/>
      <c r="T2129" s="170"/>
      <c r="AT2129" s="165" t="s">
        <v>170</v>
      </c>
      <c r="AU2129" s="165" t="s">
        <v>80</v>
      </c>
      <c r="AV2129" s="13" t="s">
        <v>15</v>
      </c>
      <c r="AW2129" s="13" t="s">
        <v>33</v>
      </c>
      <c r="AX2129" s="13" t="s">
        <v>72</v>
      </c>
      <c r="AY2129" s="165" t="s">
        <v>154</v>
      </c>
    </row>
    <row r="2130" spans="2:51" s="13" customFormat="1" ht="10.2">
      <c r="B2130" s="163"/>
      <c r="D2130" s="164" t="s">
        <v>170</v>
      </c>
      <c r="E2130" s="165" t="s">
        <v>3</v>
      </c>
      <c r="F2130" s="166" t="s">
        <v>1146</v>
      </c>
      <c r="H2130" s="165" t="s">
        <v>3</v>
      </c>
      <c r="I2130" s="167"/>
      <c r="L2130" s="163"/>
      <c r="M2130" s="168"/>
      <c r="N2130" s="169"/>
      <c r="O2130" s="169"/>
      <c r="P2130" s="169"/>
      <c r="Q2130" s="169"/>
      <c r="R2130" s="169"/>
      <c r="S2130" s="169"/>
      <c r="T2130" s="170"/>
      <c r="AT2130" s="165" t="s">
        <v>170</v>
      </c>
      <c r="AU2130" s="165" t="s">
        <v>80</v>
      </c>
      <c r="AV2130" s="13" t="s">
        <v>15</v>
      </c>
      <c r="AW2130" s="13" t="s">
        <v>33</v>
      </c>
      <c r="AX2130" s="13" t="s">
        <v>72</v>
      </c>
      <c r="AY2130" s="165" t="s">
        <v>154</v>
      </c>
    </row>
    <row r="2131" spans="2:51" s="14" customFormat="1" ht="10.2">
      <c r="B2131" s="171"/>
      <c r="D2131" s="164" t="s">
        <v>170</v>
      </c>
      <c r="E2131" s="172" t="s">
        <v>3</v>
      </c>
      <c r="F2131" s="173" t="s">
        <v>2949</v>
      </c>
      <c r="H2131" s="174">
        <v>24.48</v>
      </c>
      <c r="I2131" s="175"/>
      <c r="L2131" s="171"/>
      <c r="M2131" s="176"/>
      <c r="N2131" s="177"/>
      <c r="O2131" s="177"/>
      <c r="P2131" s="177"/>
      <c r="Q2131" s="177"/>
      <c r="R2131" s="177"/>
      <c r="S2131" s="177"/>
      <c r="T2131" s="178"/>
      <c r="AT2131" s="172" t="s">
        <v>170</v>
      </c>
      <c r="AU2131" s="172" t="s">
        <v>80</v>
      </c>
      <c r="AV2131" s="14" t="s">
        <v>80</v>
      </c>
      <c r="AW2131" s="14" t="s">
        <v>33</v>
      </c>
      <c r="AX2131" s="14" t="s">
        <v>72</v>
      </c>
      <c r="AY2131" s="172" t="s">
        <v>154</v>
      </c>
    </row>
    <row r="2132" spans="2:51" s="13" customFormat="1" ht="10.2">
      <c r="B2132" s="163"/>
      <c r="D2132" s="164" t="s">
        <v>170</v>
      </c>
      <c r="E2132" s="165" t="s">
        <v>3</v>
      </c>
      <c r="F2132" s="166" t="s">
        <v>1150</v>
      </c>
      <c r="H2132" s="165" t="s">
        <v>3</v>
      </c>
      <c r="I2132" s="167"/>
      <c r="L2132" s="163"/>
      <c r="M2132" s="168"/>
      <c r="N2132" s="169"/>
      <c r="O2132" s="169"/>
      <c r="P2132" s="169"/>
      <c r="Q2132" s="169"/>
      <c r="R2132" s="169"/>
      <c r="S2132" s="169"/>
      <c r="T2132" s="170"/>
      <c r="AT2132" s="165" t="s">
        <v>170</v>
      </c>
      <c r="AU2132" s="165" t="s">
        <v>80</v>
      </c>
      <c r="AV2132" s="13" t="s">
        <v>15</v>
      </c>
      <c r="AW2132" s="13" t="s">
        <v>33</v>
      </c>
      <c r="AX2132" s="13" t="s">
        <v>72</v>
      </c>
      <c r="AY2132" s="165" t="s">
        <v>154</v>
      </c>
    </row>
    <row r="2133" spans="2:51" s="14" customFormat="1" ht="10.2">
      <c r="B2133" s="171"/>
      <c r="D2133" s="164" t="s">
        <v>170</v>
      </c>
      <c r="E2133" s="172" t="s">
        <v>3</v>
      </c>
      <c r="F2133" s="173" t="s">
        <v>2950</v>
      </c>
      <c r="H2133" s="174">
        <v>22.32</v>
      </c>
      <c r="I2133" s="175"/>
      <c r="L2133" s="171"/>
      <c r="M2133" s="176"/>
      <c r="N2133" s="177"/>
      <c r="O2133" s="177"/>
      <c r="P2133" s="177"/>
      <c r="Q2133" s="177"/>
      <c r="R2133" s="177"/>
      <c r="S2133" s="177"/>
      <c r="T2133" s="178"/>
      <c r="AT2133" s="172" t="s">
        <v>170</v>
      </c>
      <c r="AU2133" s="172" t="s">
        <v>80</v>
      </c>
      <c r="AV2133" s="14" t="s">
        <v>80</v>
      </c>
      <c r="AW2133" s="14" t="s">
        <v>33</v>
      </c>
      <c r="AX2133" s="14" t="s">
        <v>72</v>
      </c>
      <c r="AY2133" s="172" t="s">
        <v>154</v>
      </c>
    </row>
    <row r="2134" spans="2:51" s="13" customFormat="1" ht="10.2">
      <c r="B2134" s="163"/>
      <c r="D2134" s="164" t="s">
        <v>170</v>
      </c>
      <c r="E2134" s="165" t="s">
        <v>3</v>
      </c>
      <c r="F2134" s="166" t="s">
        <v>1153</v>
      </c>
      <c r="H2134" s="165" t="s">
        <v>3</v>
      </c>
      <c r="I2134" s="167"/>
      <c r="L2134" s="163"/>
      <c r="M2134" s="168"/>
      <c r="N2134" s="169"/>
      <c r="O2134" s="169"/>
      <c r="P2134" s="169"/>
      <c r="Q2134" s="169"/>
      <c r="R2134" s="169"/>
      <c r="S2134" s="169"/>
      <c r="T2134" s="170"/>
      <c r="AT2134" s="165" t="s">
        <v>170</v>
      </c>
      <c r="AU2134" s="165" t="s">
        <v>80</v>
      </c>
      <c r="AV2134" s="13" t="s">
        <v>15</v>
      </c>
      <c r="AW2134" s="13" t="s">
        <v>33</v>
      </c>
      <c r="AX2134" s="13" t="s">
        <v>72</v>
      </c>
      <c r="AY2134" s="165" t="s">
        <v>154</v>
      </c>
    </row>
    <row r="2135" spans="2:51" s="14" customFormat="1" ht="10.2">
      <c r="B2135" s="171"/>
      <c r="D2135" s="164" t="s">
        <v>170</v>
      </c>
      <c r="E2135" s="172" t="s">
        <v>3</v>
      </c>
      <c r="F2135" s="173" t="s">
        <v>2951</v>
      </c>
      <c r="H2135" s="174">
        <v>15.03</v>
      </c>
      <c r="I2135" s="175"/>
      <c r="L2135" s="171"/>
      <c r="M2135" s="176"/>
      <c r="N2135" s="177"/>
      <c r="O2135" s="177"/>
      <c r="P2135" s="177"/>
      <c r="Q2135" s="177"/>
      <c r="R2135" s="177"/>
      <c r="S2135" s="177"/>
      <c r="T2135" s="178"/>
      <c r="AT2135" s="172" t="s">
        <v>170</v>
      </c>
      <c r="AU2135" s="172" t="s">
        <v>80</v>
      </c>
      <c r="AV2135" s="14" t="s">
        <v>80</v>
      </c>
      <c r="AW2135" s="14" t="s">
        <v>33</v>
      </c>
      <c r="AX2135" s="14" t="s">
        <v>72</v>
      </c>
      <c r="AY2135" s="172" t="s">
        <v>154</v>
      </c>
    </row>
    <row r="2136" spans="2:51" s="13" customFormat="1" ht="10.2">
      <c r="B2136" s="163"/>
      <c r="D2136" s="164" t="s">
        <v>170</v>
      </c>
      <c r="E2136" s="165" t="s">
        <v>3</v>
      </c>
      <c r="F2136" s="166" t="s">
        <v>1157</v>
      </c>
      <c r="H2136" s="165" t="s">
        <v>3</v>
      </c>
      <c r="I2136" s="167"/>
      <c r="L2136" s="163"/>
      <c r="M2136" s="168"/>
      <c r="N2136" s="169"/>
      <c r="O2136" s="169"/>
      <c r="P2136" s="169"/>
      <c r="Q2136" s="169"/>
      <c r="R2136" s="169"/>
      <c r="S2136" s="169"/>
      <c r="T2136" s="170"/>
      <c r="AT2136" s="165" t="s">
        <v>170</v>
      </c>
      <c r="AU2136" s="165" t="s">
        <v>80</v>
      </c>
      <c r="AV2136" s="13" t="s">
        <v>15</v>
      </c>
      <c r="AW2136" s="13" t="s">
        <v>33</v>
      </c>
      <c r="AX2136" s="13" t="s">
        <v>72</v>
      </c>
      <c r="AY2136" s="165" t="s">
        <v>154</v>
      </c>
    </row>
    <row r="2137" spans="2:51" s="14" customFormat="1" ht="10.2">
      <c r="B2137" s="171"/>
      <c r="D2137" s="164" t="s">
        <v>170</v>
      </c>
      <c r="E2137" s="172" t="s">
        <v>3</v>
      </c>
      <c r="F2137" s="173" t="s">
        <v>2952</v>
      </c>
      <c r="H2137" s="174">
        <v>9.09</v>
      </c>
      <c r="I2137" s="175"/>
      <c r="L2137" s="171"/>
      <c r="M2137" s="176"/>
      <c r="N2137" s="177"/>
      <c r="O2137" s="177"/>
      <c r="P2137" s="177"/>
      <c r="Q2137" s="177"/>
      <c r="R2137" s="177"/>
      <c r="S2137" s="177"/>
      <c r="T2137" s="178"/>
      <c r="AT2137" s="172" t="s">
        <v>170</v>
      </c>
      <c r="AU2137" s="172" t="s">
        <v>80</v>
      </c>
      <c r="AV2137" s="14" t="s">
        <v>80</v>
      </c>
      <c r="AW2137" s="14" t="s">
        <v>33</v>
      </c>
      <c r="AX2137" s="14" t="s">
        <v>72</v>
      </c>
      <c r="AY2137" s="172" t="s">
        <v>154</v>
      </c>
    </row>
    <row r="2138" spans="2:51" s="13" customFormat="1" ht="10.2">
      <c r="B2138" s="163"/>
      <c r="D2138" s="164" t="s">
        <v>170</v>
      </c>
      <c r="E2138" s="165" t="s">
        <v>3</v>
      </c>
      <c r="F2138" s="166" t="s">
        <v>1160</v>
      </c>
      <c r="H2138" s="165" t="s">
        <v>3</v>
      </c>
      <c r="I2138" s="167"/>
      <c r="L2138" s="163"/>
      <c r="M2138" s="168"/>
      <c r="N2138" s="169"/>
      <c r="O2138" s="169"/>
      <c r="P2138" s="169"/>
      <c r="Q2138" s="169"/>
      <c r="R2138" s="169"/>
      <c r="S2138" s="169"/>
      <c r="T2138" s="170"/>
      <c r="AT2138" s="165" t="s">
        <v>170</v>
      </c>
      <c r="AU2138" s="165" t="s">
        <v>80</v>
      </c>
      <c r="AV2138" s="13" t="s">
        <v>15</v>
      </c>
      <c r="AW2138" s="13" t="s">
        <v>33</v>
      </c>
      <c r="AX2138" s="13" t="s">
        <v>72</v>
      </c>
      <c r="AY2138" s="165" t="s">
        <v>154</v>
      </c>
    </row>
    <row r="2139" spans="2:51" s="14" customFormat="1" ht="10.2">
      <c r="B2139" s="171"/>
      <c r="D2139" s="164" t="s">
        <v>170</v>
      </c>
      <c r="E2139" s="172" t="s">
        <v>3</v>
      </c>
      <c r="F2139" s="173" t="s">
        <v>2953</v>
      </c>
      <c r="H2139" s="174">
        <v>18.27</v>
      </c>
      <c r="I2139" s="175"/>
      <c r="L2139" s="171"/>
      <c r="M2139" s="176"/>
      <c r="N2139" s="177"/>
      <c r="O2139" s="177"/>
      <c r="P2139" s="177"/>
      <c r="Q2139" s="177"/>
      <c r="R2139" s="177"/>
      <c r="S2139" s="177"/>
      <c r="T2139" s="178"/>
      <c r="AT2139" s="172" t="s">
        <v>170</v>
      </c>
      <c r="AU2139" s="172" t="s">
        <v>80</v>
      </c>
      <c r="AV2139" s="14" t="s">
        <v>80</v>
      </c>
      <c r="AW2139" s="14" t="s">
        <v>33</v>
      </c>
      <c r="AX2139" s="14" t="s">
        <v>72</v>
      </c>
      <c r="AY2139" s="172" t="s">
        <v>154</v>
      </c>
    </row>
    <row r="2140" spans="2:51" s="13" customFormat="1" ht="10.2">
      <c r="B2140" s="163"/>
      <c r="D2140" s="164" t="s">
        <v>170</v>
      </c>
      <c r="E2140" s="165" t="s">
        <v>3</v>
      </c>
      <c r="F2140" s="166" t="s">
        <v>1164</v>
      </c>
      <c r="H2140" s="165" t="s">
        <v>3</v>
      </c>
      <c r="I2140" s="167"/>
      <c r="L2140" s="163"/>
      <c r="M2140" s="168"/>
      <c r="N2140" s="169"/>
      <c r="O2140" s="169"/>
      <c r="P2140" s="169"/>
      <c r="Q2140" s="169"/>
      <c r="R2140" s="169"/>
      <c r="S2140" s="169"/>
      <c r="T2140" s="170"/>
      <c r="AT2140" s="165" t="s">
        <v>170</v>
      </c>
      <c r="AU2140" s="165" t="s">
        <v>80</v>
      </c>
      <c r="AV2140" s="13" t="s">
        <v>15</v>
      </c>
      <c r="AW2140" s="13" t="s">
        <v>33</v>
      </c>
      <c r="AX2140" s="13" t="s">
        <v>72</v>
      </c>
      <c r="AY2140" s="165" t="s">
        <v>154</v>
      </c>
    </row>
    <row r="2141" spans="2:51" s="14" customFormat="1" ht="10.2">
      <c r="B2141" s="171"/>
      <c r="D2141" s="164" t="s">
        <v>170</v>
      </c>
      <c r="E2141" s="172" t="s">
        <v>3</v>
      </c>
      <c r="F2141" s="173" t="s">
        <v>2954</v>
      </c>
      <c r="H2141" s="174">
        <v>19.8</v>
      </c>
      <c r="I2141" s="175"/>
      <c r="L2141" s="171"/>
      <c r="M2141" s="176"/>
      <c r="N2141" s="177"/>
      <c r="O2141" s="177"/>
      <c r="P2141" s="177"/>
      <c r="Q2141" s="177"/>
      <c r="R2141" s="177"/>
      <c r="S2141" s="177"/>
      <c r="T2141" s="178"/>
      <c r="AT2141" s="172" t="s">
        <v>170</v>
      </c>
      <c r="AU2141" s="172" t="s">
        <v>80</v>
      </c>
      <c r="AV2141" s="14" t="s">
        <v>80</v>
      </c>
      <c r="AW2141" s="14" t="s">
        <v>33</v>
      </c>
      <c r="AX2141" s="14" t="s">
        <v>72</v>
      </c>
      <c r="AY2141" s="172" t="s">
        <v>154</v>
      </c>
    </row>
    <row r="2142" spans="2:51" s="13" customFormat="1" ht="10.2">
      <c r="B2142" s="163"/>
      <c r="D2142" s="164" t="s">
        <v>170</v>
      </c>
      <c r="E2142" s="165" t="s">
        <v>3</v>
      </c>
      <c r="F2142" s="166" t="s">
        <v>1168</v>
      </c>
      <c r="H2142" s="165" t="s">
        <v>3</v>
      </c>
      <c r="I2142" s="167"/>
      <c r="L2142" s="163"/>
      <c r="M2142" s="168"/>
      <c r="N2142" s="169"/>
      <c r="O2142" s="169"/>
      <c r="P2142" s="169"/>
      <c r="Q2142" s="169"/>
      <c r="R2142" s="169"/>
      <c r="S2142" s="169"/>
      <c r="T2142" s="170"/>
      <c r="AT2142" s="165" t="s">
        <v>170</v>
      </c>
      <c r="AU2142" s="165" t="s">
        <v>80</v>
      </c>
      <c r="AV2142" s="13" t="s">
        <v>15</v>
      </c>
      <c r="AW2142" s="13" t="s">
        <v>33</v>
      </c>
      <c r="AX2142" s="13" t="s">
        <v>72</v>
      </c>
      <c r="AY2142" s="165" t="s">
        <v>154</v>
      </c>
    </row>
    <row r="2143" spans="2:51" s="14" customFormat="1" ht="10.2">
      <c r="B2143" s="171"/>
      <c r="D2143" s="164" t="s">
        <v>170</v>
      </c>
      <c r="E2143" s="172" t="s">
        <v>3</v>
      </c>
      <c r="F2143" s="173" t="s">
        <v>2955</v>
      </c>
      <c r="H2143" s="174">
        <v>38.61</v>
      </c>
      <c r="I2143" s="175"/>
      <c r="L2143" s="171"/>
      <c r="M2143" s="176"/>
      <c r="N2143" s="177"/>
      <c r="O2143" s="177"/>
      <c r="P2143" s="177"/>
      <c r="Q2143" s="177"/>
      <c r="R2143" s="177"/>
      <c r="S2143" s="177"/>
      <c r="T2143" s="178"/>
      <c r="AT2143" s="172" t="s">
        <v>170</v>
      </c>
      <c r="AU2143" s="172" t="s">
        <v>80</v>
      </c>
      <c r="AV2143" s="14" t="s">
        <v>80</v>
      </c>
      <c r="AW2143" s="14" t="s">
        <v>33</v>
      </c>
      <c r="AX2143" s="14" t="s">
        <v>72</v>
      </c>
      <c r="AY2143" s="172" t="s">
        <v>154</v>
      </c>
    </row>
    <row r="2144" spans="2:51" s="13" customFormat="1" ht="10.2">
      <c r="B2144" s="163"/>
      <c r="D2144" s="164" t="s">
        <v>170</v>
      </c>
      <c r="E2144" s="165" t="s">
        <v>3</v>
      </c>
      <c r="F2144" s="166" t="s">
        <v>1171</v>
      </c>
      <c r="H2144" s="165" t="s">
        <v>3</v>
      </c>
      <c r="I2144" s="167"/>
      <c r="L2144" s="163"/>
      <c r="M2144" s="168"/>
      <c r="N2144" s="169"/>
      <c r="O2144" s="169"/>
      <c r="P2144" s="169"/>
      <c r="Q2144" s="169"/>
      <c r="R2144" s="169"/>
      <c r="S2144" s="169"/>
      <c r="T2144" s="170"/>
      <c r="AT2144" s="165" t="s">
        <v>170</v>
      </c>
      <c r="AU2144" s="165" t="s">
        <v>80</v>
      </c>
      <c r="AV2144" s="13" t="s">
        <v>15</v>
      </c>
      <c r="AW2144" s="13" t="s">
        <v>33</v>
      </c>
      <c r="AX2144" s="13" t="s">
        <v>72</v>
      </c>
      <c r="AY2144" s="165" t="s">
        <v>154</v>
      </c>
    </row>
    <row r="2145" spans="2:51" s="14" customFormat="1" ht="10.2">
      <c r="B2145" s="171"/>
      <c r="D2145" s="164" t="s">
        <v>170</v>
      </c>
      <c r="E2145" s="172" t="s">
        <v>3</v>
      </c>
      <c r="F2145" s="173" t="s">
        <v>2956</v>
      </c>
      <c r="H2145" s="174">
        <v>9.99</v>
      </c>
      <c r="I2145" s="175"/>
      <c r="L2145" s="171"/>
      <c r="M2145" s="176"/>
      <c r="N2145" s="177"/>
      <c r="O2145" s="177"/>
      <c r="P2145" s="177"/>
      <c r="Q2145" s="177"/>
      <c r="R2145" s="177"/>
      <c r="S2145" s="177"/>
      <c r="T2145" s="178"/>
      <c r="AT2145" s="172" t="s">
        <v>170</v>
      </c>
      <c r="AU2145" s="172" t="s">
        <v>80</v>
      </c>
      <c r="AV2145" s="14" t="s">
        <v>80</v>
      </c>
      <c r="AW2145" s="14" t="s">
        <v>33</v>
      </c>
      <c r="AX2145" s="14" t="s">
        <v>72</v>
      </c>
      <c r="AY2145" s="172" t="s">
        <v>154</v>
      </c>
    </row>
    <row r="2146" spans="2:51" s="13" customFormat="1" ht="10.2">
      <c r="B2146" s="163"/>
      <c r="D2146" s="164" t="s">
        <v>170</v>
      </c>
      <c r="E2146" s="165" t="s">
        <v>3</v>
      </c>
      <c r="F2146" s="166" t="s">
        <v>1174</v>
      </c>
      <c r="H2146" s="165" t="s">
        <v>3</v>
      </c>
      <c r="I2146" s="167"/>
      <c r="L2146" s="163"/>
      <c r="M2146" s="168"/>
      <c r="N2146" s="169"/>
      <c r="O2146" s="169"/>
      <c r="P2146" s="169"/>
      <c r="Q2146" s="169"/>
      <c r="R2146" s="169"/>
      <c r="S2146" s="169"/>
      <c r="T2146" s="170"/>
      <c r="AT2146" s="165" t="s">
        <v>170</v>
      </c>
      <c r="AU2146" s="165" t="s">
        <v>80</v>
      </c>
      <c r="AV2146" s="13" t="s">
        <v>15</v>
      </c>
      <c r="AW2146" s="13" t="s">
        <v>33</v>
      </c>
      <c r="AX2146" s="13" t="s">
        <v>72</v>
      </c>
      <c r="AY2146" s="165" t="s">
        <v>154</v>
      </c>
    </row>
    <row r="2147" spans="2:51" s="14" customFormat="1" ht="10.2">
      <c r="B2147" s="171"/>
      <c r="D2147" s="164" t="s">
        <v>170</v>
      </c>
      <c r="E2147" s="172" t="s">
        <v>3</v>
      </c>
      <c r="F2147" s="173" t="s">
        <v>2957</v>
      </c>
      <c r="H2147" s="174">
        <v>9</v>
      </c>
      <c r="I2147" s="175"/>
      <c r="L2147" s="171"/>
      <c r="M2147" s="176"/>
      <c r="N2147" s="177"/>
      <c r="O2147" s="177"/>
      <c r="P2147" s="177"/>
      <c r="Q2147" s="177"/>
      <c r="R2147" s="177"/>
      <c r="S2147" s="177"/>
      <c r="T2147" s="178"/>
      <c r="AT2147" s="172" t="s">
        <v>170</v>
      </c>
      <c r="AU2147" s="172" t="s">
        <v>80</v>
      </c>
      <c r="AV2147" s="14" t="s">
        <v>80</v>
      </c>
      <c r="AW2147" s="14" t="s">
        <v>33</v>
      </c>
      <c r="AX2147" s="14" t="s">
        <v>72</v>
      </c>
      <c r="AY2147" s="172" t="s">
        <v>154</v>
      </c>
    </row>
    <row r="2148" spans="2:51" s="13" customFormat="1" ht="10.2">
      <c r="B2148" s="163"/>
      <c r="D2148" s="164" t="s">
        <v>170</v>
      </c>
      <c r="E2148" s="165" t="s">
        <v>3</v>
      </c>
      <c r="F2148" s="166" t="s">
        <v>1176</v>
      </c>
      <c r="H2148" s="165" t="s">
        <v>3</v>
      </c>
      <c r="I2148" s="167"/>
      <c r="L2148" s="163"/>
      <c r="M2148" s="168"/>
      <c r="N2148" s="169"/>
      <c r="O2148" s="169"/>
      <c r="P2148" s="169"/>
      <c r="Q2148" s="169"/>
      <c r="R2148" s="169"/>
      <c r="S2148" s="169"/>
      <c r="T2148" s="170"/>
      <c r="AT2148" s="165" t="s">
        <v>170</v>
      </c>
      <c r="AU2148" s="165" t="s">
        <v>80</v>
      </c>
      <c r="AV2148" s="13" t="s">
        <v>15</v>
      </c>
      <c r="AW2148" s="13" t="s">
        <v>33</v>
      </c>
      <c r="AX2148" s="13" t="s">
        <v>72</v>
      </c>
      <c r="AY2148" s="165" t="s">
        <v>154</v>
      </c>
    </row>
    <row r="2149" spans="2:51" s="14" customFormat="1" ht="10.2">
      <c r="B2149" s="171"/>
      <c r="D2149" s="164" t="s">
        <v>170</v>
      </c>
      <c r="E2149" s="172" t="s">
        <v>3</v>
      </c>
      <c r="F2149" s="173" t="s">
        <v>2958</v>
      </c>
      <c r="H2149" s="174">
        <v>10.17</v>
      </c>
      <c r="I2149" s="175"/>
      <c r="L2149" s="171"/>
      <c r="M2149" s="176"/>
      <c r="N2149" s="177"/>
      <c r="O2149" s="177"/>
      <c r="P2149" s="177"/>
      <c r="Q2149" s="177"/>
      <c r="R2149" s="177"/>
      <c r="S2149" s="177"/>
      <c r="T2149" s="178"/>
      <c r="AT2149" s="172" t="s">
        <v>170</v>
      </c>
      <c r="AU2149" s="172" t="s">
        <v>80</v>
      </c>
      <c r="AV2149" s="14" t="s">
        <v>80</v>
      </c>
      <c r="AW2149" s="14" t="s">
        <v>33</v>
      </c>
      <c r="AX2149" s="14" t="s">
        <v>72</v>
      </c>
      <c r="AY2149" s="172" t="s">
        <v>154</v>
      </c>
    </row>
    <row r="2150" spans="2:51" s="13" customFormat="1" ht="10.2">
      <c r="B2150" s="163"/>
      <c r="D2150" s="164" t="s">
        <v>170</v>
      </c>
      <c r="E2150" s="165" t="s">
        <v>3</v>
      </c>
      <c r="F2150" s="166" t="s">
        <v>1178</v>
      </c>
      <c r="H2150" s="165" t="s">
        <v>3</v>
      </c>
      <c r="I2150" s="167"/>
      <c r="L2150" s="163"/>
      <c r="M2150" s="168"/>
      <c r="N2150" s="169"/>
      <c r="O2150" s="169"/>
      <c r="P2150" s="169"/>
      <c r="Q2150" s="169"/>
      <c r="R2150" s="169"/>
      <c r="S2150" s="169"/>
      <c r="T2150" s="170"/>
      <c r="AT2150" s="165" t="s">
        <v>170</v>
      </c>
      <c r="AU2150" s="165" t="s">
        <v>80</v>
      </c>
      <c r="AV2150" s="13" t="s">
        <v>15</v>
      </c>
      <c r="AW2150" s="13" t="s">
        <v>33</v>
      </c>
      <c r="AX2150" s="13" t="s">
        <v>72</v>
      </c>
      <c r="AY2150" s="165" t="s">
        <v>154</v>
      </c>
    </row>
    <row r="2151" spans="2:51" s="14" customFormat="1" ht="10.2">
      <c r="B2151" s="171"/>
      <c r="D2151" s="164" t="s">
        <v>170</v>
      </c>
      <c r="E2151" s="172" t="s">
        <v>3</v>
      </c>
      <c r="F2151" s="173" t="s">
        <v>2959</v>
      </c>
      <c r="H2151" s="174">
        <v>6.93</v>
      </c>
      <c r="I2151" s="175"/>
      <c r="L2151" s="171"/>
      <c r="M2151" s="176"/>
      <c r="N2151" s="177"/>
      <c r="O2151" s="177"/>
      <c r="P2151" s="177"/>
      <c r="Q2151" s="177"/>
      <c r="R2151" s="177"/>
      <c r="S2151" s="177"/>
      <c r="T2151" s="178"/>
      <c r="AT2151" s="172" t="s">
        <v>170</v>
      </c>
      <c r="AU2151" s="172" t="s">
        <v>80</v>
      </c>
      <c r="AV2151" s="14" t="s">
        <v>80</v>
      </c>
      <c r="AW2151" s="14" t="s">
        <v>33</v>
      </c>
      <c r="AX2151" s="14" t="s">
        <v>72</v>
      </c>
      <c r="AY2151" s="172" t="s">
        <v>154</v>
      </c>
    </row>
    <row r="2152" spans="2:51" s="13" customFormat="1" ht="10.2">
      <c r="B2152" s="163"/>
      <c r="D2152" s="164" t="s">
        <v>170</v>
      </c>
      <c r="E2152" s="165" t="s">
        <v>3</v>
      </c>
      <c r="F2152" s="166" t="s">
        <v>1180</v>
      </c>
      <c r="H2152" s="165" t="s">
        <v>3</v>
      </c>
      <c r="I2152" s="167"/>
      <c r="L2152" s="163"/>
      <c r="M2152" s="168"/>
      <c r="N2152" s="169"/>
      <c r="O2152" s="169"/>
      <c r="P2152" s="169"/>
      <c r="Q2152" s="169"/>
      <c r="R2152" s="169"/>
      <c r="S2152" s="169"/>
      <c r="T2152" s="170"/>
      <c r="AT2152" s="165" t="s">
        <v>170</v>
      </c>
      <c r="AU2152" s="165" t="s">
        <v>80</v>
      </c>
      <c r="AV2152" s="13" t="s">
        <v>15</v>
      </c>
      <c r="AW2152" s="13" t="s">
        <v>33</v>
      </c>
      <c r="AX2152" s="13" t="s">
        <v>72</v>
      </c>
      <c r="AY2152" s="165" t="s">
        <v>154</v>
      </c>
    </row>
    <row r="2153" spans="2:51" s="14" customFormat="1" ht="10.2">
      <c r="B2153" s="171"/>
      <c r="D2153" s="164" t="s">
        <v>170</v>
      </c>
      <c r="E2153" s="172" t="s">
        <v>3</v>
      </c>
      <c r="F2153" s="173" t="s">
        <v>2960</v>
      </c>
      <c r="H2153" s="174">
        <v>14.13</v>
      </c>
      <c r="I2153" s="175"/>
      <c r="L2153" s="171"/>
      <c r="M2153" s="176"/>
      <c r="N2153" s="177"/>
      <c r="O2153" s="177"/>
      <c r="P2153" s="177"/>
      <c r="Q2153" s="177"/>
      <c r="R2153" s="177"/>
      <c r="S2153" s="177"/>
      <c r="T2153" s="178"/>
      <c r="AT2153" s="172" t="s">
        <v>170</v>
      </c>
      <c r="AU2153" s="172" t="s">
        <v>80</v>
      </c>
      <c r="AV2153" s="14" t="s">
        <v>80</v>
      </c>
      <c r="AW2153" s="14" t="s">
        <v>33</v>
      </c>
      <c r="AX2153" s="14" t="s">
        <v>72</v>
      </c>
      <c r="AY2153" s="172" t="s">
        <v>154</v>
      </c>
    </row>
    <row r="2154" spans="2:51" s="13" customFormat="1" ht="10.2">
      <c r="B2154" s="163"/>
      <c r="D2154" s="164" t="s">
        <v>170</v>
      </c>
      <c r="E2154" s="165" t="s">
        <v>3</v>
      </c>
      <c r="F2154" s="166" t="s">
        <v>1182</v>
      </c>
      <c r="H2154" s="165" t="s">
        <v>3</v>
      </c>
      <c r="I2154" s="167"/>
      <c r="L2154" s="163"/>
      <c r="M2154" s="168"/>
      <c r="N2154" s="169"/>
      <c r="O2154" s="169"/>
      <c r="P2154" s="169"/>
      <c r="Q2154" s="169"/>
      <c r="R2154" s="169"/>
      <c r="S2154" s="169"/>
      <c r="T2154" s="170"/>
      <c r="AT2154" s="165" t="s">
        <v>170</v>
      </c>
      <c r="AU2154" s="165" t="s">
        <v>80</v>
      </c>
      <c r="AV2154" s="13" t="s">
        <v>15</v>
      </c>
      <c r="AW2154" s="13" t="s">
        <v>33</v>
      </c>
      <c r="AX2154" s="13" t="s">
        <v>72</v>
      </c>
      <c r="AY2154" s="165" t="s">
        <v>154</v>
      </c>
    </row>
    <row r="2155" spans="2:51" s="14" customFormat="1" ht="10.2">
      <c r="B2155" s="171"/>
      <c r="D2155" s="164" t="s">
        <v>170</v>
      </c>
      <c r="E2155" s="172" t="s">
        <v>3</v>
      </c>
      <c r="F2155" s="173" t="s">
        <v>2961</v>
      </c>
      <c r="H2155" s="174">
        <v>18</v>
      </c>
      <c r="I2155" s="175"/>
      <c r="L2155" s="171"/>
      <c r="M2155" s="176"/>
      <c r="N2155" s="177"/>
      <c r="O2155" s="177"/>
      <c r="P2155" s="177"/>
      <c r="Q2155" s="177"/>
      <c r="R2155" s="177"/>
      <c r="S2155" s="177"/>
      <c r="T2155" s="178"/>
      <c r="AT2155" s="172" t="s">
        <v>170</v>
      </c>
      <c r="AU2155" s="172" t="s">
        <v>80</v>
      </c>
      <c r="AV2155" s="14" t="s">
        <v>80</v>
      </c>
      <c r="AW2155" s="14" t="s">
        <v>33</v>
      </c>
      <c r="AX2155" s="14" t="s">
        <v>72</v>
      </c>
      <c r="AY2155" s="172" t="s">
        <v>154</v>
      </c>
    </row>
    <row r="2156" spans="2:51" s="13" customFormat="1" ht="10.2">
      <c r="B2156" s="163"/>
      <c r="D2156" s="164" t="s">
        <v>170</v>
      </c>
      <c r="E2156" s="165" t="s">
        <v>3</v>
      </c>
      <c r="F2156" s="166" t="s">
        <v>1185</v>
      </c>
      <c r="H2156" s="165" t="s">
        <v>3</v>
      </c>
      <c r="I2156" s="167"/>
      <c r="L2156" s="163"/>
      <c r="M2156" s="168"/>
      <c r="N2156" s="169"/>
      <c r="O2156" s="169"/>
      <c r="P2156" s="169"/>
      <c r="Q2156" s="169"/>
      <c r="R2156" s="169"/>
      <c r="S2156" s="169"/>
      <c r="T2156" s="170"/>
      <c r="AT2156" s="165" t="s">
        <v>170</v>
      </c>
      <c r="AU2156" s="165" t="s">
        <v>80</v>
      </c>
      <c r="AV2156" s="13" t="s">
        <v>15</v>
      </c>
      <c r="AW2156" s="13" t="s">
        <v>33</v>
      </c>
      <c r="AX2156" s="13" t="s">
        <v>72</v>
      </c>
      <c r="AY2156" s="165" t="s">
        <v>154</v>
      </c>
    </row>
    <row r="2157" spans="2:51" s="14" customFormat="1" ht="10.2">
      <c r="B2157" s="171"/>
      <c r="D2157" s="164" t="s">
        <v>170</v>
      </c>
      <c r="E2157" s="172" t="s">
        <v>3</v>
      </c>
      <c r="F2157" s="173" t="s">
        <v>2962</v>
      </c>
      <c r="H2157" s="174">
        <v>19.53</v>
      </c>
      <c r="I2157" s="175"/>
      <c r="L2157" s="171"/>
      <c r="M2157" s="176"/>
      <c r="N2157" s="177"/>
      <c r="O2157" s="177"/>
      <c r="P2157" s="177"/>
      <c r="Q2157" s="177"/>
      <c r="R2157" s="177"/>
      <c r="S2157" s="177"/>
      <c r="T2157" s="178"/>
      <c r="AT2157" s="172" t="s">
        <v>170</v>
      </c>
      <c r="AU2157" s="172" t="s">
        <v>80</v>
      </c>
      <c r="AV2157" s="14" t="s">
        <v>80</v>
      </c>
      <c r="AW2157" s="14" t="s">
        <v>33</v>
      </c>
      <c r="AX2157" s="14" t="s">
        <v>72</v>
      </c>
      <c r="AY2157" s="172" t="s">
        <v>154</v>
      </c>
    </row>
    <row r="2158" spans="2:51" s="13" customFormat="1" ht="10.2">
      <c r="B2158" s="163"/>
      <c r="D2158" s="164" t="s">
        <v>170</v>
      </c>
      <c r="E2158" s="165" t="s">
        <v>3</v>
      </c>
      <c r="F2158" s="166" t="s">
        <v>1187</v>
      </c>
      <c r="H2158" s="165" t="s">
        <v>3</v>
      </c>
      <c r="I2158" s="167"/>
      <c r="L2158" s="163"/>
      <c r="M2158" s="168"/>
      <c r="N2158" s="169"/>
      <c r="O2158" s="169"/>
      <c r="P2158" s="169"/>
      <c r="Q2158" s="169"/>
      <c r="R2158" s="169"/>
      <c r="S2158" s="169"/>
      <c r="T2158" s="170"/>
      <c r="AT2158" s="165" t="s">
        <v>170</v>
      </c>
      <c r="AU2158" s="165" t="s">
        <v>80</v>
      </c>
      <c r="AV2158" s="13" t="s">
        <v>15</v>
      </c>
      <c r="AW2158" s="13" t="s">
        <v>33</v>
      </c>
      <c r="AX2158" s="13" t="s">
        <v>72</v>
      </c>
      <c r="AY2158" s="165" t="s">
        <v>154</v>
      </c>
    </row>
    <row r="2159" spans="2:51" s="14" customFormat="1" ht="10.2">
      <c r="B2159" s="171"/>
      <c r="D2159" s="164" t="s">
        <v>170</v>
      </c>
      <c r="E2159" s="172" t="s">
        <v>3</v>
      </c>
      <c r="F2159" s="173" t="s">
        <v>2963</v>
      </c>
      <c r="H2159" s="174">
        <v>21.78</v>
      </c>
      <c r="I2159" s="175"/>
      <c r="L2159" s="171"/>
      <c r="M2159" s="176"/>
      <c r="N2159" s="177"/>
      <c r="O2159" s="177"/>
      <c r="P2159" s="177"/>
      <c r="Q2159" s="177"/>
      <c r="R2159" s="177"/>
      <c r="S2159" s="177"/>
      <c r="T2159" s="178"/>
      <c r="AT2159" s="172" t="s">
        <v>170</v>
      </c>
      <c r="AU2159" s="172" t="s">
        <v>80</v>
      </c>
      <c r="AV2159" s="14" t="s">
        <v>80</v>
      </c>
      <c r="AW2159" s="14" t="s">
        <v>33</v>
      </c>
      <c r="AX2159" s="14" t="s">
        <v>72</v>
      </c>
      <c r="AY2159" s="172" t="s">
        <v>154</v>
      </c>
    </row>
    <row r="2160" spans="2:51" s="13" customFormat="1" ht="10.2">
      <c r="B2160" s="163"/>
      <c r="D2160" s="164" t="s">
        <v>170</v>
      </c>
      <c r="E2160" s="165" t="s">
        <v>3</v>
      </c>
      <c r="F2160" s="166" t="s">
        <v>1191</v>
      </c>
      <c r="H2160" s="165" t="s">
        <v>3</v>
      </c>
      <c r="I2160" s="167"/>
      <c r="L2160" s="163"/>
      <c r="M2160" s="168"/>
      <c r="N2160" s="169"/>
      <c r="O2160" s="169"/>
      <c r="P2160" s="169"/>
      <c r="Q2160" s="169"/>
      <c r="R2160" s="169"/>
      <c r="S2160" s="169"/>
      <c r="T2160" s="170"/>
      <c r="AT2160" s="165" t="s">
        <v>170</v>
      </c>
      <c r="AU2160" s="165" t="s">
        <v>80</v>
      </c>
      <c r="AV2160" s="13" t="s">
        <v>15</v>
      </c>
      <c r="AW2160" s="13" t="s">
        <v>33</v>
      </c>
      <c r="AX2160" s="13" t="s">
        <v>72</v>
      </c>
      <c r="AY2160" s="165" t="s">
        <v>154</v>
      </c>
    </row>
    <row r="2161" spans="2:51" s="14" customFormat="1" ht="10.2">
      <c r="B2161" s="171"/>
      <c r="D2161" s="164" t="s">
        <v>170</v>
      </c>
      <c r="E2161" s="172" t="s">
        <v>3</v>
      </c>
      <c r="F2161" s="173" t="s">
        <v>2964</v>
      </c>
      <c r="H2161" s="174">
        <v>45.99</v>
      </c>
      <c r="I2161" s="175"/>
      <c r="L2161" s="171"/>
      <c r="M2161" s="176"/>
      <c r="N2161" s="177"/>
      <c r="O2161" s="177"/>
      <c r="P2161" s="177"/>
      <c r="Q2161" s="177"/>
      <c r="R2161" s="177"/>
      <c r="S2161" s="177"/>
      <c r="T2161" s="178"/>
      <c r="AT2161" s="172" t="s">
        <v>170</v>
      </c>
      <c r="AU2161" s="172" t="s">
        <v>80</v>
      </c>
      <c r="AV2161" s="14" t="s">
        <v>80</v>
      </c>
      <c r="AW2161" s="14" t="s">
        <v>33</v>
      </c>
      <c r="AX2161" s="14" t="s">
        <v>72</v>
      </c>
      <c r="AY2161" s="172" t="s">
        <v>154</v>
      </c>
    </row>
    <row r="2162" spans="2:51" s="13" customFormat="1" ht="10.2">
      <c r="B2162" s="163"/>
      <c r="D2162" s="164" t="s">
        <v>170</v>
      </c>
      <c r="E2162" s="165" t="s">
        <v>3</v>
      </c>
      <c r="F2162" s="166" t="s">
        <v>1193</v>
      </c>
      <c r="H2162" s="165" t="s">
        <v>3</v>
      </c>
      <c r="I2162" s="167"/>
      <c r="L2162" s="163"/>
      <c r="M2162" s="168"/>
      <c r="N2162" s="169"/>
      <c r="O2162" s="169"/>
      <c r="P2162" s="169"/>
      <c r="Q2162" s="169"/>
      <c r="R2162" s="169"/>
      <c r="S2162" s="169"/>
      <c r="T2162" s="170"/>
      <c r="AT2162" s="165" t="s">
        <v>170</v>
      </c>
      <c r="AU2162" s="165" t="s">
        <v>80</v>
      </c>
      <c r="AV2162" s="13" t="s">
        <v>15</v>
      </c>
      <c r="AW2162" s="13" t="s">
        <v>33</v>
      </c>
      <c r="AX2162" s="13" t="s">
        <v>72</v>
      </c>
      <c r="AY2162" s="165" t="s">
        <v>154</v>
      </c>
    </row>
    <row r="2163" spans="2:51" s="14" customFormat="1" ht="10.2">
      <c r="B2163" s="171"/>
      <c r="D2163" s="164" t="s">
        <v>170</v>
      </c>
      <c r="E2163" s="172" t="s">
        <v>3</v>
      </c>
      <c r="F2163" s="173" t="s">
        <v>2965</v>
      </c>
      <c r="H2163" s="174">
        <v>73.95</v>
      </c>
      <c r="I2163" s="175"/>
      <c r="L2163" s="171"/>
      <c r="M2163" s="176"/>
      <c r="N2163" s="177"/>
      <c r="O2163" s="177"/>
      <c r="P2163" s="177"/>
      <c r="Q2163" s="177"/>
      <c r="R2163" s="177"/>
      <c r="S2163" s="177"/>
      <c r="T2163" s="178"/>
      <c r="AT2163" s="172" t="s">
        <v>170</v>
      </c>
      <c r="AU2163" s="172" t="s">
        <v>80</v>
      </c>
      <c r="AV2163" s="14" t="s">
        <v>80</v>
      </c>
      <c r="AW2163" s="14" t="s">
        <v>33</v>
      </c>
      <c r="AX2163" s="14" t="s">
        <v>72</v>
      </c>
      <c r="AY2163" s="172" t="s">
        <v>154</v>
      </c>
    </row>
    <row r="2164" spans="2:51" s="16" customFormat="1" ht="10.2">
      <c r="B2164" s="202"/>
      <c r="D2164" s="164" t="s">
        <v>170</v>
      </c>
      <c r="E2164" s="203" t="s">
        <v>3</v>
      </c>
      <c r="F2164" s="204" t="s">
        <v>1196</v>
      </c>
      <c r="H2164" s="205">
        <v>700.252</v>
      </c>
      <c r="I2164" s="206"/>
      <c r="L2164" s="202"/>
      <c r="M2164" s="207"/>
      <c r="N2164" s="208"/>
      <c r="O2164" s="208"/>
      <c r="P2164" s="208"/>
      <c r="Q2164" s="208"/>
      <c r="R2164" s="208"/>
      <c r="S2164" s="208"/>
      <c r="T2164" s="209"/>
      <c r="AT2164" s="203" t="s">
        <v>170</v>
      </c>
      <c r="AU2164" s="203" t="s">
        <v>80</v>
      </c>
      <c r="AV2164" s="16" t="s">
        <v>90</v>
      </c>
      <c r="AW2164" s="16" t="s">
        <v>33</v>
      </c>
      <c r="AX2164" s="16" t="s">
        <v>72</v>
      </c>
      <c r="AY2164" s="203" t="s">
        <v>154</v>
      </c>
    </row>
    <row r="2165" spans="2:51" s="13" customFormat="1" ht="10.2">
      <c r="B2165" s="163"/>
      <c r="D2165" s="164" t="s">
        <v>170</v>
      </c>
      <c r="E2165" s="165" t="s">
        <v>3</v>
      </c>
      <c r="F2165" s="166" t="s">
        <v>1197</v>
      </c>
      <c r="H2165" s="165" t="s">
        <v>3</v>
      </c>
      <c r="I2165" s="167"/>
      <c r="L2165" s="163"/>
      <c r="M2165" s="168"/>
      <c r="N2165" s="169"/>
      <c r="O2165" s="169"/>
      <c r="P2165" s="169"/>
      <c r="Q2165" s="169"/>
      <c r="R2165" s="169"/>
      <c r="S2165" s="169"/>
      <c r="T2165" s="170"/>
      <c r="AT2165" s="165" t="s">
        <v>170</v>
      </c>
      <c r="AU2165" s="165" t="s">
        <v>80</v>
      </c>
      <c r="AV2165" s="13" t="s">
        <v>15</v>
      </c>
      <c r="AW2165" s="13" t="s">
        <v>33</v>
      </c>
      <c r="AX2165" s="13" t="s">
        <v>72</v>
      </c>
      <c r="AY2165" s="165" t="s">
        <v>154</v>
      </c>
    </row>
    <row r="2166" spans="2:51" s="14" customFormat="1" ht="10.2">
      <c r="B2166" s="171"/>
      <c r="D2166" s="164" t="s">
        <v>170</v>
      </c>
      <c r="E2166" s="172" t="s">
        <v>3</v>
      </c>
      <c r="F2166" s="173" t="s">
        <v>2966</v>
      </c>
      <c r="H2166" s="174">
        <v>10.3</v>
      </c>
      <c r="I2166" s="175"/>
      <c r="L2166" s="171"/>
      <c r="M2166" s="176"/>
      <c r="N2166" s="177"/>
      <c r="O2166" s="177"/>
      <c r="P2166" s="177"/>
      <c r="Q2166" s="177"/>
      <c r="R2166" s="177"/>
      <c r="S2166" s="177"/>
      <c r="T2166" s="178"/>
      <c r="AT2166" s="172" t="s">
        <v>170</v>
      </c>
      <c r="AU2166" s="172" t="s">
        <v>80</v>
      </c>
      <c r="AV2166" s="14" t="s">
        <v>80</v>
      </c>
      <c r="AW2166" s="14" t="s">
        <v>33</v>
      </c>
      <c r="AX2166" s="14" t="s">
        <v>72</v>
      </c>
      <c r="AY2166" s="172" t="s">
        <v>154</v>
      </c>
    </row>
    <row r="2167" spans="2:51" s="13" customFormat="1" ht="10.2">
      <c r="B2167" s="163"/>
      <c r="D2167" s="164" t="s">
        <v>170</v>
      </c>
      <c r="E2167" s="165" t="s">
        <v>3</v>
      </c>
      <c r="F2167" s="166" t="s">
        <v>1200</v>
      </c>
      <c r="H2167" s="165" t="s">
        <v>3</v>
      </c>
      <c r="I2167" s="167"/>
      <c r="L2167" s="163"/>
      <c r="M2167" s="168"/>
      <c r="N2167" s="169"/>
      <c r="O2167" s="169"/>
      <c r="P2167" s="169"/>
      <c r="Q2167" s="169"/>
      <c r="R2167" s="169"/>
      <c r="S2167" s="169"/>
      <c r="T2167" s="170"/>
      <c r="AT2167" s="165" t="s">
        <v>170</v>
      </c>
      <c r="AU2167" s="165" t="s">
        <v>80</v>
      </c>
      <c r="AV2167" s="13" t="s">
        <v>15</v>
      </c>
      <c r="AW2167" s="13" t="s">
        <v>33</v>
      </c>
      <c r="AX2167" s="13" t="s">
        <v>72</v>
      </c>
      <c r="AY2167" s="165" t="s">
        <v>154</v>
      </c>
    </row>
    <row r="2168" spans="2:51" s="14" customFormat="1" ht="10.2">
      <c r="B2168" s="171"/>
      <c r="D2168" s="164" t="s">
        <v>170</v>
      </c>
      <c r="E2168" s="172" t="s">
        <v>3</v>
      </c>
      <c r="F2168" s="173" t="s">
        <v>2967</v>
      </c>
      <c r="H2168" s="174">
        <v>31.2</v>
      </c>
      <c r="I2168" s="175"/>
      <c r="L2168" s="171"/>
      <c r="M2168" s="176"/>
      <c r="N2168" s="177"/>
      <c r="O2168" s="177"/>
      <c r="P2168" s="177"/>
      <c r="Q2168" s="177"/>
      <c r="R2168" s="177"/>
      <c r="S2168" s="177"/>
      <c r="T2168" s="178"/>
      <c r="AT2168" s="172" t="s">
        <v>170</v>
      </c>
      <c r="AU2168" s="172" t="s">
        <v>80</v>
      </c>
      <c r="AV2168" s="14" t="s">
        <v>80</v>
      </c>
      <c r="AW2168" s="14" t="s">
        <v>33</v>
      </c>
      <c r="AX2168" s="14" t="s">
        <v>72</v>
      </c>
      <c r="AY2168" s="172" t="s">
        <v>154</v>
      </c>
    </row>
    <row r="2169" spans="2:51" s="13" customFormat="1" ht="10.2">
      <c r="B2169" s="163"/>
      <c r="D2169" s="164" t="s">
        <v>170</v>
      </c>
      <c r="E2169" s="165" t="s">
        <v>3</v>
      </c>
      <c r="F2169" s="166" t="s">
        <v>1204</v>
      </c>
      <c r="H2169" s="165" t="s">
        <v>3</v>
      </c>
      <c r="I2169" s="167"/>
      <c r="L2169" s="163"/>
      <c r="M2169" s="168"/>
      <c r="N2169" s="169"/>
      <c r="O2169" s="169"/>
      <c r="P2169" s="169"/>
      <c r="Q2169" s="169"/>
      <c r="R2169" s="169"/>
      <c r="S2169" s="169"/>
      <c r="T2169" s="170"/>
      <c r="AT2169" s="165" t="s">
        <v>170</v>
      </c>
      <c r="AU2169" s="165" t="s">
        <v>80</v>
      </c>
      <c r="AV2169" s="13" t="s">
        <v>15</v>
      </c>
      <c r="AW2169" s="13" t="s">
        <v>33</v>
      </c>
      <c r="AX2169" s="13" t="s">
        <v>72</v>
      </c>
      <c r="AY2169" s="165" t="s">
        <v>154</v>
      </c>
    </row>
    <row r="2170" spans="2:51" s="14" customFormat="1" ht="10.2">
      <c r="B2170" s="171"/>
      <c r="D2170" s="164" t="s">
        <v>170</v>
      </c>
      <c r="E2170" s="172" t="s">
        <v>3</v>
      </c>
      <c r="F2170" s="173" t="s">
        <v>2968</v>
      </c>
      <c r="H2170" s="174">
        <v>14.3</v>
      </c>
      <c r="I2170" s="175"/>
      <c r="L2170" s="171"/>
      <c r="M2170" s="176"/>
      <c r="N2170" s="177"/>
      <c r="O2170" s="177"/>
      <c r="P2170" s="177"/>
      <c r="Q2170" s="177"/>
      <c r="R2170" s="177"/>
      <c r="S2170" s="177"/>
      <c r="T2170" s="178"/>
      <c r="AT2170" s="172" t="s">
        <v>170</v>
      </c>
      <c r="AU2170" s="172" t="s">
        <v>80</v>
      </c>
      <c r="AV2170" s="14" t="s">
        <v>80</v>
      </c>
      <c r="AW2170" s="14" t="s">
        <v>33</v>
      </c>
      <c r="AX2170" s="14" t="s">
        <v>72</v>
      </c>
      <c r="AY2170" s="172" t="s">
        <v>154</v>
      </c>
    </row>
    <row r="2171" spans="2:51" s="13" customFormat="1" ht="10.2">
      <c r="B2171" s="163"/>
      <c r="D2171" s="164" t="s">
        <v>170</v>
      </c>
      <c r="E2171" s="165" t="s">
        <v>3</v>
      </c>
      <c r="F2171" s="166" t="s">
        <v>1208</v>
      </c>
      <c r="H2171" s="165" t="s">
        <v>3</v>
      </c>
      <c r="I2171" s="167"/>
      <c r="L2171" s="163"/>
      <c r="M2171" s="168"/>
      <c r="N2171" s="169"/>
      <c r="O2171" s="169"/>
      <c r="P2171" s="169"/>
      <c r="Q2171" s="169"/>
      <c r="R2171" s="169"/>
      <c r="S2171" s="169"/>
      <c r="T2171" s="170"/>
      <c r="AT2171" s="165" t="s">
        <v>170</v>
      </c>
      <c r="AU2171" s="165" t="s">
        <v>80</v>
      </c>
      <c r="AV2171" s="13" t="s">
        <v>15</v>
      </c>
      <c r="AW2171" s="13" t="s">
        <v>33</v>
      </c>
      <c r="AX2171" s="13" t="s">
        <v>72</v>
      </c>
      <c r="AY2171" s="165" t="s">
        <v>154</v>
      </c>
    </row>
    <row r="2172" spans="2:51" s="14" customFormat="1" ht="10.2">
      <c r="B2172" s="171"/>
      <c r="D2172" s="164" t="s">
        <v>170</v>
      </c>
      <c r="E2172" s="172" t="s">
        <v>3</v>
      </c>
      <c r="F2172" s="173" t="s">
        <v>2969</v>
      </c>
      <c r="H2172" s="174">
        <v>14.4</v>
      </c>
      <c r="I2172" s="175"/>
      <c r="L2172" s="171"/>
      <c r="M2172" s="176"/>
      <c r="N2172" s="177"/>
      <c r="O2172" s="177"/>
      <c r="P2172" s="177"/>
      <c r="Q2172" s="177"/>
      <c r="R2172" s="177"/>
      <c r="S2172" s="177"/>
      <c r="T2172" s="178"/>
      <c r="AT2172" s="172" t="s">
        <v>170</v>
      </c>
      <c r="AU2172" s="172" t="s">
        <v>80</v>
      </c>
      <c r="AV2172" s="14" t="s">
        <v>80</v>
      </c>
      <c r="AW2172" s="14" t="s">
        <v>33</v>
      </c>
      <c r="AX2172" s="14" t="s">
        <v>72</v>
      </c>
      <c r="AY2172" s="172" t="s">
        <v>154</v>
      </c>
    </row>
    <row r="2173" spans="2:51" s="13" customFormat="1" ht="10.2">
      <c r="B2173" s="163"/>
      <c r="D2173" s="164" t="s">
        <v>170</v>
      </c>
      <c r="E2173" s="165" t="s">
        <v>3</v>
      </c>
      <c r="F2173" s="166" t="s">
        <v>1212</v>
      </c>
      <c r="H2173" s="165" t="s">
        <v>3</v>
      </c>
      <c r="I2173" s="167"/>
      <c r="L2173" s="163"/>
      <c r="M2173" s="168"/>
      <c r="N2173" s="169"/>
      <c r="O2173" s="169"/>
      <c r="P2173" s="169"/>
      <c r="Q2173" s="169"/>
      <c r="R2173" s="169"/>
      <c r="S2173" s="169"/>
      <c r="T2173" s="170"/>
      <c r="AT2173" s="165" t="s">
        <v>170</v>
      </c>
      <c r="AU2173" s="165" t="s">
        <v>80</v>
      </c>
      <c r="AV2173" s="13" t="s">
        <v>15</v>
      </c>
      <c r="AW2173" s="13" t="s">
        <v>33</v>
      </c>
      <c r="AX2173" s="13" t="s">
        <v>72</v>
      </c>
      <c r="AY2173" s="165" t="s">
        <v>154</v>
      </c>
    </row>
    <row r="2174" spans="2:51" s="14" customFormat="1" ht="10.2">
      <c r="B2174" s="171"/>
      <c r="D2174" s="164" t="s">
        <v>170</v>
      </c>
      <c r="E2174" s="172" t="s">
        <v>3</v>
      </c>
      <c r="F2174" s="173" t="s">
        <v>2970</v>
      </c>
      <c r="H2174" s="174">
        <v>8.4</v>
      </c>
      <c r="I2174" s="175"/>
      <c r="L2174" s="171"/>
      <c r="M2174" s="176"/>
      <c r="N2174" s="177"/>
      <c r="O2174" s="177"/>
      <c r="P2174" s="177"/>
      <c r="Q2174" s="177"/>
      <c r="R2174" s="177"/>
      <c r="S2174" s="177"/>
      <c r="T2174" s="178"/>
      <c r="AT2174" s="172" t="s">
        <v>170</v>
      </c>
      <c r="AU2174" s="172" t="s">
        <v>80</v>
      </c>
      <c r="AV2174" s="14" t="s">
        <v>80</v>
      </c>
      <c r="AW2174" s="14" t="s">
        <v>33</v>
      </c>
      <c r="AX2174" s="14" t="s">
        <v>72</v>
      </c>
      <c r="AY2174" s="172" t="s">
        <v>154</v>
      </c>
    </row>
    <row r="2175" spans="2:51" s="13" customFormat="1" ht="10.2">
      <c r="B2175" s="163"/>
      <c r="D2175" s="164" t="s">
        <v>170</v>
      </c>
      <c r="E2175" s="165" t="s">
        <v>3</v>
      </c>
      <c r="F2175" s="166" t="s">
        <v>1214</v>
      </c>
      <c r="H2175" s="165" t="s">
        <v>3</v>
      </c>
      <c r="I2175" s="167"/>
      <c r="L2175" s="163"/>
      <c r="M2175" s="168"/>
      <c r="N2175" s="169"/>
      <c r="O2175" s="169"/>
      <c r="P2175" s="169"/>
      <c r="Q2175" s="169"/>
      <c r="R2175" s="169"/>
      <c r="S2175" s="169"/>
      <c r="T2175" s="170"/>
      <c r="AT2175" s="165" t="s">
        <v>170</v>
      </c>
      <c r="AU2175" s="165" t="s">
        <v>80</v>
      </c>
      <c r="AV2175" s="13" t="s">
        <v>15</v>
      </c>
      <c r="AW2175" s="13" t="s">
        <v>33</v>
      </c>
      <c r="AX2175" s="13" t="s">
        <v>72</v>
      </c>
      <c r="AY2175" s="165" t="s">
        <v>154</v>
      </c>
    </row>
    <row r="2176" spans="2:51" s="14" customFormat="1" ht="10.2">
      <c r="B2176" s="171"/>
      <c r="D2176" s="164" t="s">
        <v>170</v>
      </c>
      <c r="E2176" s="172" t="s">
        <v>3</v>
      </c>
      <c r="F2176" s="173" t="s">
        <v>2971</v>
      </c>
      <c r="H2176" s="174">
        <v>7.9</v>
      </c>
      <c r="I2176" s="175"/>
      <c r="L2176" s="171"/>
      <c r="M2176" s="176"/>
      <c r="N2176" s="177"/>
      <c r="O2176" s="177"/>
      <c r="P2176" s="177"/>
      <c r="Q2176" s="177"/>
      <c r="R2176" s="177"/>
      <c r="S2176" s="177"/>
      <c r="T2176" s="178"/>
      <c r="AT2176" s="172" t="s">
        <v>170</v>
      </c>
      <c r="AU2176" s="172" t="s">
        <v>80</v>
      </c>
      <c r="AV2176" s="14" t="s">
        <v>80</v>
      </c>
      <c r="AW2176" s="14" t="s">
        <v>33</v>
      </c>
      <c r="AX2176" s="14" t="s">
        <v>72</v>
      </c>
      <c r="AY2176" s="172" t="s">
        <v>154</v>
      </c>
    </row>
    <row r="2177" spans="2:51" s="13" customFormat="1" ht="10.2">
      <c r="B2177" s="163"/>
      <c r="D2177" s="164" t="s">
        <v>170</v>
      </c>
      <c r="E2177" s="165" t="s">
        <v>3</v>
      </c>
      <c r="F2177" s="166" t="s">
        <v>1216</v>
      </c>
      <c r="H2177" s="165" t="s">
        <v>3</v>
      </c>
      <c r="I2177" s="167"/>
      <c r="L2177" s="163"/>
      <c r="M2177" s="168"/>
      <c r="N2177" s="169"/>
      <c r="O2177" s="169"/>
      <c r="P2177" s="169"/>
      <c r="Q2177" s="169"/>
      <c r="R2177" s="169"/>
      <c r="S2177" s="169"/>
      <c r="T2177" s="170"/>
      <c r="AT2177" s="165" t="s">
        <v>170</v>
      </c>
      <c r="AU2177" s="165" t="s">
        <v>80</v>
      </c>
      <c r="AV2177" s="13" t="s">
        <v>15</v>
      </c>
      <c r="AW2177" s="13" t="s">
        <v>33</v>
      </c>
      <c r="AX2177" s="13" t="s">
        <v>72</v>
      </c>
      <c r="AY2177" s="165" t="s">
        <v>154</v>
      </c>
    </row>
    <row r="2178" spans="2:51" s="14" customFormat="1" ht="10.2">
      <c r="B2178" s="171"/>
      <c r="D2178" s="164" t="s">
        <v>170</v>
      </c>
      <c r="E2178" s="172" t="s">
        <v>3</v>
      </c>
      <c r="F2178" s="173" t="s">
        <v>2972</v>
      </c>
      <c r="H2178" s="174">
        <v>14.8</v>
      </c>
      <c r="I2178" s="175"/>
      <c r="L2178" s="171"/>
      <c r="M2178" s="176"/>
      <c r="N2178" s="177"/>
      <c r="O2178" s="177"/>
      <c r="P2178" s="177"/>
      <c r="Q2178" s="177"/>
      <c r="R2178" s="177"/>
      <c r="S2178" s="177"/>
      <c r="T2178" s="178"/>
      <c r="AT2178" s="172" t="s">
        <v>170</v>
      </c>
      <c r="AU2178" s="172" t="s">
        <v>80</v>
      </c>
      <c r="AV2178" s="14" t="s">
        <v>80</v>
      </c>
      <c r="AW2178" s="14" t="s">
        <v>33</v>
      </c>
      <c r="AX2178" s="14" t="s">
        <v>72</v>
      </c>
      <c r="AY2178" s="172" t="s">
        <v>154</v>
      </c>
    </row>
    <row r="2179" spans="2:51" s="13" customFormat="1" ht="10.2">
      <c r="B2179" s="163"/>
      <c r="D2179" s="164" t="s">
        <v>170</v>
      </c>
      <c r="E2179" s="165" t="s">
        <v>3</v>
      </c>
      <c r="F2179" s="166" t="s">
        <v>1218</v>
      </c>
      <c r="H2179" s="165" t="s">
        <v>3</v>
      </c>
      <c r="I2179" s="167"/>
      <c r="L2179" s="163"/>
      <c r="M2179" s="168"/>
      <c r="N2179" s="169"/>
      <c r="O2179" s="169"/>
      <c r="P2179" s="169"/>
      <c r="Q2179" s="169"/>
      <c r="R2179" s="169"/>
      <c r="S2179" s="169"/>
      <c r="T2179" s="170"/>
      <c r="AT2179" s="165" t="s">
        <v>170</v>
      </c>
      <c r="AU2179" s="165" t="s">
        <v>80</v>
      </c>
      <c r="AV2179" s="13" t="s">
        <v>15</v>
      </c>
      <c r="AW2179" s="13" t="s">
        <v>33</v>
      </c>
      <c r="AX2179" s="13" t="s">
        <v>72</v>
      </c>
      <c r="AY2179" s="165" t="s">
        <v>154</v>
      </c>
    </row>
    <row r="2180" spans="2:51" s="14" customFormat="1" ht="10.2">
      <c r="B2180" s="171"/>
      <c r="D2180" s="164" t="s">
        <v>170</v>
      </c>
      <c r="E2180" s="172" t="s">
        <v>3</v>
      </c>
      <c r="F2180" s="173" t="s">
        <v>2966</v>
      </c>
      <c r="H2180" s="174">
        <v>10.3</v>
      </c>
      <c r="I2180" s="175"/>
      <c r="L2180" s="171"/>
      <c r="M2180" s="176"/>
      <c r="N2180" s="177"/>
      <c r="O2180" s="177"/>
      <c r="P2180" s="177"/>
      <c r="Q2180" s="177"/>
      <c r="R2180" s="177"/>
      <c r="S2180" s="177"/>
      <c r="T2180" s="178"/>
      <c r="AT2180" s="172" t="s">
        <v>170</v>
      </c>
      <c r="AU2180" s="172" t="s">
        <v>80</v>
      </c>
      <c r="AV2180" s="14" t="s">
        <v>80</v>
      </c>
      <c r="AW2180" s="14" t="s">
        <v>33</v>
      </c>
      <c r="AX2180" s="14" t="s">
        <v>72</v>
      </c>
      <c r="AY2180" s="172" t="s">
        <v>154</v>
      </c>
    </row>
    <row r="2181" spans="2:51" s="13" customFormat="1" ht="10.2">
      <c r="B2181" s="163"/>
      <c r="D2181" s="164" t="s">
        <v>170</v>
      </c>
      <c r="E2181" s="165" t="s">
        <v>3</v>
      </c>
      <c r="F2181" s="166" t="s">
        <v>1219</v>
      </c>
      <c r="H2181" s="165" t="s">
        <v>3</v>
      </c>
      <c r="I2181" s="167"/>
      <c r="L2181" s="163"/>
      <c r="M2181" s="168"/>
      <c r="N2181" s="169"/>
      <c r="O2181" s="169"/>
      <c r="P2181" s="169"/>
      <c r="Q2181" s="169"/>
      <c r="R2181" s="169"/>
      <c r="S2181" s="169"/>
      <c r="T2181" s="170"/>
      <c r="AT2181" s="165" t="s">
        <v>170</v>
      </c>
      <c r="AU2181" s="165" t="s">
        <v>80</v>
      </c>
      <c r="AV2181" s="13" t="s">
        <v>15</v>
      </c>
      <c r="AW2181" s="13" t="s">
        <v>33</v>
      </c>
      <c r="AX2181" s="13" t="s">
        <v>72</v>
      </c>
      <c r="AY2181" s="165" t="s">
        <v>154</v>
      </c>
    </row>
    <row r="2182" spans="2:51" s="14" customFormat="1" ht="10.2">
      <c r="B2182" s="171"/>
      <c r="D2182" s="164" t="s">
        <v>170</v>
      </c>
      <c r="E2182" s="172" t="s">
        <v>3</v>
      </c>
      <c r="F2182" s="173" t="s">
        <v>2973</v>
      </c>
      <c r="H2182" s="174">
        <v>8.2</v>
      </c>
      <c r="I2182" s="175"/>
      <c r="L2182" s="171"/>
      <c r="M2182" s="176"/>
      <c r="N2182" s="177"/>
      <c r="O2182" s="177"/>
      <c r="P2182" s="177"/>
      <c r="Q2182" s="177"/>
      <c r="R2182" s="177"/>
      <c r="S2182" s="177"/>
      <c r="T2182" s="178"/>
      <c r="AT2182" s="172" t="s">
        <v>170</v>
      </c>
      <c r="AU2182" s="172" t="s">
        <v>80</v>
      </c>
      <c r="AV2182" s="14" t="s">
        <v>80</v>
      </c>
      <c r="AW2182" s="14" t="s">
        <v>33</v>
      </c>
      <c r="AX2182" s="14" t="s">
        <v>72</v>
      </c>
      <c r="AY2182" s="172" t="s">
        <v>154</v>
      </c>
    </row>
    <row r="2183" spans="2:51" s="13" customFormat="1" ht="10.2">
      <c r="B2183" s="163"/>
      <c r="D2183" s="164" t="s">
        <v>170</v>
      </c>
      <c r="E2183" s="165" t="s">
        <v>3</v>
      </c>
      <c r="F2183" s="166" t="s">
        <v>1221</v>
      </c>
      <c r="H2183" s="165" t="s">
        <v>3</v>
      </c>
      <c r="I2183" s="167"/>
      <c r="L2183" s="163"/>
      <c r="M2183" s="168"/>
      <c r="N2183" s="169"/>
      <c r="O2183" s="169"/>
      <c r="P2183" s="169"/>
      <c r="Q2183" s="169"/>
      <c r="R2183" s="169"/>
      <c r="S2183" s="169"/>
      <c r="T2183" s="170"/>
      <c r="AT2183" s="165" t="s">
        <v>170</v>
      </c>
      <c r="AU2183" s="165" t="s">
        <v>80</v>
      </c>
      <c r="AV2183" s="13" t="s">
        <v>15</v>
      </c>
      <c r="AW2183" s="13" t="s">
        <v>33</v>
      </c>
      <c r="AX2183" s="13" t="s">
        <v>72</v>
      </c>
      <c r="AY2183" s="165" t="s">
        <v>154</v>
      </c>
    </row>
    <row r="2184" spans="2:51" s="14" customFormat="1" ht="10.2">
      <c r="B2184" s="171"/>
      <c r="D2184" s="164" t="s">
        <v>170</v>
      </c>
      <c r="E2184" s="172" t="s">
        <v>3</v>
      </c>
      <c r="F2184" s="173" t="s">
        <v>2974</v>
      </c>
      <c r="H2184" s="174">
        <v>6.9</v>
      </c>
      <c r="I2184" s="175"/>
      <c r="L2184" s="171"/>
      <c r="M2184" s="176"/>
      <c r="N2184" s="177"/>
      <c r="O2184" s="177"/>
      <c r="P2184" s="177"/>
      <c r="Q2184" s="177"/>
      <c r="R2184" s="177"/>
      <c r="S2184" s="177"/>
      <c r="T2184" s="178"/>
      <c r="AT2184" s="172" t="s">
        <v>170</v>
      </c>
      <c r="AU2184" s="172" t="s">
        <v>80</v>
      </c>
      <c r="AV2184" s="14" t="s">
        <v>80</v>
      </c>
      <c r="AW2184" s="14" t="s">
        <v>33</v>
      </c>
      <c r="AX2184" s="14" t="s">
        <v>72</v>
      </c>
      <c r="AY2184" s="172" t="s">
        <v>154</v>
      </c>
    </row>
    <row r="2185" spans="2:51" s="13" customFormat="1" ht="10.2">
      <c r="B2185" s="163"/>
      <c r="D2185" s="164" t="s">
        <v>170</v>
      </c>
      <c r="E2185" s="165" t="s">
        <v>3</v>
      </c>
      <c r="F2185" s="166" t="s">
        <v>1223</v>
      </c>
      <c r="H2185" s="165" t="s">
        <v>3</v>
      </c>
      <c r="I2185" s="167"/>
      <c r="L2185" s="163"/>
      <c r="M2185" s="168"/>
      <c r="N2185" s="169"/>
      <c r="O2185" s="169"/>
      <c r="P2185" s="169"/>
      <c r="Q2185" s="169"/>
      <c r="R2185" s="169"/>
      <c r="S2185" s="169"/>
      <c r="T2185" s="170"/>
      <c r="AT2185" s="165" t="s">
        <v>170</v>
      </c>
      <c r="AU2185" s="165" t="s">
        <v>80</v>
      </c>
      <c r="AV2185" s="13" t="s">
        <v>15</v>
      </c>
      <c r="AW2185" s="13" t="s">
        <v>33</v>
      </c>
      <c r="AX2185" s="13" t="s">
        <v>72</v>
      </c>
      <c r="AY2185" s="165" t="s">
        <v>154</v>
      </c>
    </row>
    <row r="2186" spans="2:51" s="14" customFormat="1" ht="10.2">
      <c r="B2186" s="171"/>
      <c r="D2186" s="164" t="s">
        <v>170</v>
      </c>
      <c r="E2186" s="172" t="s">
        <v>3</v>
      </c>
      <c r="F2186" s="173" t="s">
        <v>2975</v>
      </c>
      <c r="H2186" s="174">
        <v>23.6</v>
      </c>
      <c r="I2186" s="175"/>
      <c r="L2186" s="171"/>
      <c r="M2186" s="176"/>
      <c r="N2186" s="177"/>
      <c r="O2186" s="177"/>
      <c r="P2186" s="177"/>
      <c r="Q2186" s="177"/>
      <c r="R2186" s="177"/>
      <c r="S2186" s="177"/>
      <c r="T2186" s="178"/>
      <c r="AT2186" s="172" t="s">
        <v>170</v>
      </c>
      <c r="AU2186" s="172" t="s">
        <v>80</v>
      </c>
      <c r="AV2186" s="14" t="s">
        <v>80</v>
      </c>
      <c r="AW2186" s="14" t="s">
        <v>33</v>
      </c>
      <c r="AX2186" s="14" t="s">
        <v>72</v>
      </c>
      <c r="AY2186" s="172" t="s">
        <v>154</v>
      </c>
    </row>
    <row r="2187" spans="2:51" s="13" customFormat="1" ht="10.2">
      <c r="B2187" s="163"/>
      <c r="D2187" s="164" t="s">
        <v>170</v>
      </c>
      <c r="E2187" s="165" t="s">
        <v>3</v>
      </c>
      <c r="F2187" s="166" t="s">
        <v>1227</v>
      </c>
      <c r="H2187" s="165" t="s">
        <v>3</v>
      </c>
      <c r="I2187" s="167"/>
      <c r="L2187" s="163"/>
      <c r="M2187" s="168"/>
      <c r="N2187" s="169"/>
      <c r="O2187" s="169"/>
      <c r="P2187" s="169"/>
      <c r="Q2187" s="169"/>
      <c r="R2187" s="169"/>
      <c r="S2187" s="169"/>
      <c r="T2187" s="170"/>
      <c r="AT2187" s="165" t="s">
        <v>170</v>
      </c>
      <c r="AU2187" s="165" t="s">
        <v>80</v>
      </c>
      <c r="AV2187" s="13" t="s">
        <v>15</v>
      </c>
      <c r="AW2187" s="13" t="s">
        <v>33</v>
      </c>
      <c r="AX2187" s="13" t="s">
        <v>72</v>
      </c>
      <c r="AY2187" s="165" t="s">
        <v>154</v>
      </c>
    </row>
    <row r="2188" spans="2:51" s="14" customFormat="1" ht="10.2">
      <c r="B2188" s="171"/>
      <c r="D2188" s="164" t="s">
        <v>170</v>
      </c>
      <c r="E2188" s="172" t="s">
        <v>3</v>
      </c>
      <c r="F2188" s="173" t="s">
        <v>2976</v>
      </c>
      <c r="H2188" s="174">
        <v>11.9</v>
      </c>
      <c r="I2188" s="175"/>
      <c r="L2188" s="171"/>
      <c r="M2188" s="176"/>
      <c r="N2188" s="177"/>
      <c r="O2188" s="177"/>
      <c r="P2188" s="177"/>
      <c r="Q2188" s="177"/>
      <c r="R2188" s="177"/>
      <c r="S2188" s="177"/>
      <c r="T2188" s="178"/>
      <c r="AT2188" s="172" t="s">
        <v>170</v>
      </c>
      <c r="AU2188" s="172" t="s">
        <v>80</v>
      </c>
      <c r="AV2188" s="14" t="s">
        <v>80</v>
      </c>
      <c r="AW2188" s="14" t="s">
        <v>33</v>
      </c>
      <c r="AX2188" s="14" t="s">
        <v>72</v>
      </c>
      <c r="AY2188" s="172" t="s">
        <v>154</v>
      </c>
    </row>
    <row r="2189" spans="2:51" s="13" customFormat="1" ht="10.2">
      <c r="B2189" s="163"/>
      <c r="D2189" s="164" t="s">
        <v>170</v>
      </c>
      <c r="E2189" s="165" t="s">
        <v>3</v>
      </c>
      <c r="F2189" s="166" t="s">
        <v>1229</v>
      </c>
      <c r="H2189" s="165" t="s">
        <v>3</v>
      </c>
      <c r="I2189" s="167"/>
      <c r="L2189" s="163"/>
      <c r="M2189" s="168"/>
      <c r="N2189" s="169"/>
      <c r="O2189" s="169"/>
      <c r="P2189" s="169"/>
      <c r="Q2189" s="169"/>
      <c r="R2189" s="169"/>
      <c r="S2189" s="169"/>
      <c r="T2189" s="170"/>
      <c r="AT2189" s="165" t="s">
        <v>170</v>
      </c>
      <c r="AU2189" s="165" t="s">
        <v>80</v>
      </c>
      <c r="AV2189" s="13" t="s">
        <v>15</v>
      </c>
      <c r="AW2189" s="13" t="s">
        <v>33</v>
      </c>
      <c r="AX2189" s="13" t="s">
        <v>72</v>
      </c>
      <c r="AY2189" s="165" t="s">
        <v>154</v>
      </c>
    </row>
    <row r="2190" spans="2:51" s="14" customFormat="1" ht="10.2">
      <c r="B2190" s="171"/>
      <c r="D2190" s="164" t="s">
        <v>170</v>
      </c>
      <c r="E2190" s="172" t="s">
        <v>3</v>
      </c>
      <c r="F2190" s="173" t="s">
        <v>2977</v>
      </c>
      <c r="H2190" s="174">
        <v>13.8</v>
      </c>
      <c r="I2190" s="175"/>
      <c r="L2190" s="171"/>
      <c r="M2190" s="176"/>
      <c r="N2190" s="177"/>
      <c r="O2190" s="177"/>
      <c r="P2190" s="177"/>
      <c r="Q2190" s="177"/>
      <c r="R2190" s="177"/>
      <c r="S2190" s="177"/>
      <c r="T2190" s="178"/>
      <c r="AT2190" s="172" t="s">
        <v>170</v>
      </c>
      <c r="AU2190" s="172" t="s">
        <v>80</v>
      </c>
      <c r="AV2190" s="14" t="s">
        <v>80</v>
      </c>
      <c r="AW2190" s="14" t="s">
        <v>33</v>
      </c>
      <c r="AX2190" s="14" t="s">
        <v>72</v>
      </c>
      <c r="AY2190" s="172" t="s">
        <v>154</v>
      </c>
    </row>
    <row r="2191" spans="2:51" s="13" customFormat="1" ht="10.2">
      <c r="B2191" s="163"/>
      <c r="D2191" s="164" t="s">
        <v>170</v>
      </c>
      <c r="E2191" s="165" t="s">
        <v>3</v>
      </c>
      <c r="F2191" s="166" t="s">
        <v>1231</v>
      </c>
      <c r="H2191" s="165" t="s">
        <v>3</v>
      </c>
      <c r="I2191" s="167"/>
      <c r="L2191" s="163"/>
      <c r="M2191" s="168"/>
      <c r="N2191" s="169"/>
      <c r="O2191" s="169"/>
      <c r="P2191" s="169"/>
      <c r="Q2191" s="169"/>
      <c r="R2191" s="169"/>
      <c r="S2191" s="169"/>
      <c r="T2191" s="170"/>
      <c r="AT2191" s="165" t="s">
        <v>170</v>
      </c>
      <c r="AU2191" s="165" t="s">
        <v>80</v>
      </c>
      <c r="AV2191" s="13" t="s">
        <v>15</v>
      </c>
      <c r="AW2191" s="13" t="s">
        <v>33</v>
      </c>
      <c r="AX2191" s="13" t="s">
        <v>72</v>
      </c>
      <c r="AY2191" s="165" t="s">
        <v>154</v>
      </c>
    </row>
    <row r="2192" spans="2:51" s="14" customFormat="1" ht="10.2">
      <c r="B2192" s="171"/>
      <c r="D2192" s="164" t="s">
        <v>170</v>
      </c>
      <c r="E2192" s="172" t="s">
        <v>3</v>
      </c>
      <c r="F2192" s="173" t="s">
        <v>2978</v>
      </c>
      <c r="H2192" s="174">
        <v>75</v>
      </c>
      <c r="I2192" s="175"/>
      <c r="L2192" s="171"/>
      <c r="M2192" s="176"/>
      <c r="N2192" s="177"/>
      <c r="O2192" s="177"/>
      <c r="P2192" s="177"/>
      <c r="Q2192" s="177"/>
      <c r="R2192" s="177"/>
      <c r="S2192" s="177"/>
      <c r="T2192" s="178"/>
      <c r="AT2192" s="172" t="s">
        <v>170</v>
      </c>
      <c r="AU2192" s="172" t="s">
        <v>80</v>
      </c>
      <c r="AV2192" s="14" t="s">
        <v>80</v>
      </c>
      <c r="AW2192" s="14" t="s">
        <v>33</v>
      </c>
      <c r="AX2192" s="14" t="s">
        <v>72</v>
      </c>
      <c r="AY2192" s="172" t="s">
        <v>154</v>
      </c>
    </row>
    <row r="2193" spans="2:51" s="13" customFormat="1" ht="10.2">
      <c r="B2193" s="163"/>
      <c r="D2193" s="164" t="s">
        <v>170</v>
      </c>
      <c r="E2193" s="165" t="s">
        <v>3</v>
      </c>
      <c r="F2193" s="166" t="s">
        <v>1235</v>
      </c>
      <c r="H2193" s="165" t="s">
        <v>3</v>
      </c>
      <c r="I2193" s="167"/>
      <c r="L2193" s="163"/>
      <c r="M2193" s="168"/>
      <c r="N2193" s="169"/>
      <c r="O2193" s="169"/>
      <c r="P2193" s="169"/>
      <c r="Q2193" s="169"/>
      <c r="R2193" s="169"/>
      <c r="S2193" s="169"/>
      <c r="T2193" s="170"/>
      <c r="AT2193" s="165" t="s">
        <v>170</v>
      </c>
      <c r="AU2193" s="165" t="s">
        <v>80</v>
      </c>
      <c r="AV2193" s="13" t="s">
        <v>15</v>
      </c>
      <c r="AW2193" s="13" t="s">
        <v>33</v>
      </c>
      <c r="AX2193" s="13" t="s">
        <v>72</v>
      </c>
      <c r="AY2193" s="165" t="s">
        <v>154</v>
      </c>
    </row>
    <row r="2194" spans="2:51" s="14" customFormat="1" ht="10.2">
      <c r="B2194" s="171"/>
      <c r="D2194" s="164" t="s">
        <v>170</v>
      </c>
      <c r="E2194" s="172" t="s">
        <v>3</v>
      </c>
      <c r="F2194" s="173" t="s">
        <v>2979</v>
      </c>
      <c r="H2194" s="174">
        <v>10.9</v>
      </c>
      <c r="I2194" s="175"/>
      <c r="L2194" s="171"/>
      <c r="M2194" s="176"/>
      <c r="N2194" s="177"/>
      <c r="O2194" s="177"/>
      <c r="P2194" s="177"/>
      <c r="Q2194" s="177"/>
      <c r="R2194" s="177"/>
      <c r="S2194" s="177"/>
      <c r="T2194" s="178"/>
      <c r="AT2194" s="172" t="s">
        <v>170</v>
      </c>
      <c r="AU2194" s="172" t="s">
        <v>80</v>
      </c>
      <c r="AV2194" s="14" t="s">
        <v>80</v>
      </c>
      <c r="AW2194" s="14" t="s">
        <v>33</v>
      </c>
      <c r="AX2194" s="14" t="s">
        <v>72</v>
      </c>
      <c r="AY2194" s="172" t="s">
        <v>154</v>
      </c>
    </row>
    <row r="2195" spans="2:51" s="13" customFormat="1" ht="10.2">
      <c r="B2195" s="163"/>
      <c r="D2195" s="164" t="s">
        <v>170</v>
      </c>
      <c r="E2195" s="165" t="s">
        <v>3</v>
      </c>
      <c r="F2195" s="166" t="s">
        <v>1238</v>
      </c>
      <c r="H2195" s="165" t="s">
        <v>3</v>
      </c>
      <c r="I2195" s="167"/>
      <c r="L2195" s="163"/>
      <c r="M2195" s="168"/>
      <c r="N2195" s="169"/>
      <c r="O2195" s="169"/>
      <c r="P2195" s="169"/>
      <c r="Q2195" s="169"/>
      <c r="R2195" s="169"/>
      <c r="S2195" s="169"/>
      <c r="T2195" s="170"/>
      <c r="AT2195" s="165" t="s">
        <v>170</v>
      </c>
      <c r="AU2195" s="165" t="s">
        <v>80</v>
      </c>
      <c r="AV2195" s="13" t="s">
        <v>15</v>
      </c>
      <c r="AW2195" s="13" t="s">
        <v>33</v>
      </c>
      <c r="AX2195" s="13" t="s">
        <v>72</v>
      </c>
      <c r="AY2195" s="165" t="s">
        <v>154</v>
      </c>
    </row>
    <row r="2196" spans="2:51" s="14" customFormat="1" ht="10.2">
      <c r="B2196" s="171"/>
      <c r="D2196" s="164" t="s">
        <v>170</v>
      </c>
      <c r="E2196" s="172" t="s">
        <v>3</v>
      </c>
      <c r="F2196" s="173" t="s">
        <v>2980</v>
      </c>
      <c r="H2196" s="174">
        <v>21.5</v>
      </c>
      <c r="I2196" s="175"/>
      <c r="L2196" s="171"/>
      <c r="M2196" s="176"/>
      <c r="N2196" s="177"/>
      <c r="O2196" s="177"/>
      <c r="P2196" s="177"/>
      <c r="Q2196" s="177"/>
      <c r="R2196" s="177"/>
      <c r="S2196" s="177"/>
      <c r="T2196" s="178"/>
      <c r="AT2196" s="172" t="s">
        <v>170</v>
      </c>
      <c r="AU2196" s="172" t="s">
        <v>80</v>
      </c>
      <c r="AV2196" s="14" t="s">
        <v>80</v>
      </c>
      <c r="AW2196" s="14" t="s">
        <v>33</v>
      </c>
      <c r="AX2196" s="14" t="s">
        <v>72</v>
      </c>
      <c r="AY2196" s="172" t="s">
        <v>154</v>
      </c>
    </row>
    <row r="2197" spans="2:51" s="13" customFormat="1" ht="10.2">
      <c r="B2197" s="163"/>
      <c r="D2197" s="164" t="s">
        <v>170</v>
      </c>
      <c r="E2197" s="165" t="s">
        <v>3</v>
      </c>
      <c r="F2197" s="166" t="s">
        <v>1242</v>
      </c>
      <c r="H2197" s="165" t="s">
        <v>3</v>
      </c>
      <c r="I2197" s="167"/>
      <c r="L2197" s="163"/>
      <c r="M2197" s="168"/>
      <c r="N2197" s="169"/>
      <c r="O2197" s="169"/>
      <c r="P2197" s="169"/>
      <c r="Q2197" s="169"/>
      <c r="R2197" s="169"/>
      <c r="S2197" s="169"/>
      <c r="T2197" s="170"/>
      <c r="AT2197" s="165" t="s">
        <v>170</v>
      </c>
      <c r="AU2197" s="165" t="s">
        <v>80</v>
      </c>
      <c r="AV2197" s="13" t="s">
        <v>15</v>
      </c>
      <c r="AW2197" s="13" t="s">
        <v>33</v>
      </c>
      <c r="AX2197" s="13" t="s">
        <v>72</v>
      </c>
      <c r="AY2197" s="165" t="s">
        <v>154</v>
      </c>
    </row>
    <row r="2198" spans="2:51" s="14" customFormat="1" ht="10.2">
      <c r="B2198" s="171"/>
      <c r="D2198" s="164" t="s">
        <v>170</v>
      </c>
      <c r="E2198" s="172" t="s">
        <v>3</v>
      </c>
      <c r="F2198" s="173" t="s">
        <v>2981</v>
      </c>
      <c r="H2198" s="174">
        <v>23.5</v>
      </c>
      <c r="I2198" s="175"/>
      <c r="L2198" s="171"/>
      <c r="M2198" s="176"/>
      <c r="N2198" s="177"/>
      <c r="O2198" s="177"/>
      <c r="P2198" s="177"/>
      <c r="Q2198" s="177"/>
      <c r="R2198" s="177"/>
      <c r="S2198" s="177"/>
      <c r="T2198" s="178"/>
      <c r="AT2198" s="172" t="s">
        <v>170</v>
      </c>
      <c r="AU2198" s="172" t="s">
        <v>80</v>
      </c>
      <c r="AV2198" s="14" t="s">
        <v>80</v>
      </c>
      <c r="AW2198" s="14" t="s">
        <v>33</v>
      </c>
      <c r="AX2198" s="14" t="s">
        <v>72</v>
      </c>
      <c r="AY2198" s="172" t="s">
        <v>154</v>
      </c>
    </row>
    <row r="2199" spans="2:51" s="13" customFormat="1" ht="10.2">
      <c r="B2199" s="163"/>
      <c r="D2199" s="164" t="s">
        <v>170</v>
      </c>
      <c r="E2199" s="165" t="s">
        <v>3</v>
      </c>
      <c r="F2199" s="166" t="s">
        <v>1245</v>
      </c>
      <c r="H2199" s="165" t="s">
        <v>3</v>
      </c>
      <c r="I2199" s="167"/>
      <c r="L2199" s="163"/>
      <c r="M2199" s="168"/>
      <c r="N2199" s="169"/>
      <c r="O2199" s="169"/>
      <c r="P2199" s="169"/>
      <c r="Q2199" s="169"/>
      <c r="R2199" s="169"/>
      <c r="S2199" s="169"/>
      <c r="T2199" s="170"/>
      <c r="AT2199" s="165" t="s">
        <v>170</v>
      </c>
      <c r="AU2199" s="165" t="s">
        <v>80</v>
      </c>
      <c r="AV2199" s="13" t="s">
        <v>15</v>
      </c>
      <c r="AW2199" s="13" t="s">
        <v>33</v>
      </c>
      <c r="AX2199" s="13" t="s">
        <v>72</v>
      </c>
      <c r="AY2199" s="165" t="s">
        <v>154</v>
      </c>
    </row>
    <row r="2200" spans="2:51" s="14" customFormat="1" ht="10.2">
      <c r="B2200" s="171"/>
      <c r="D2200" s="164" t="s">
        <v>170</v>
      </c>
      <c r="E2200" s="172" t="s">
        <v>3</v>
      </c>
      <c r="F2200" s="173" t="s">
        <v>2982</v>
      </c>
      <c r="H2200" s="174">
        <v>16.8</v>
      </c>
      <c r="I2200" s="175"/>
      <c r="L2200" s="171"/>
      <c r="M2200" s="176"/>
      <c r="N2200" s="177"/>
      <c r="O2200" s="177"/>
      <c r="P2200" s="177"/>
      <c r="Q2200" s="177"/>
      <c r="R2200" s="177"/>
      <c r="S2200" s="177"/>
      <c r="T2200" s="178"/>
      <c r="AT2200" s="172" t="s">
        <v>170</v>
      </c>
      <c r="AU2200" s="172" t="s">
        <v>80</v>
      </c>
      <c r="AV2200" s="14" t="s">
        <v>80</v>
      </c>
      <c r="AW2200" s="14" t="s">
        <v>33</v>
      </c>
      <c r="AX2200" s="14" t="s">
        <v>72</v>
      </c>
      <c r="AY2200" s="172" t="s">
        <v>154</v>
      </c>
    </row>
    <row r="2201" spans="2:51" s="13" customFormat="1" ht="10.2">
      <c r="B2201" s="163"/>
      <c r="D2201" s="164" t="s">
        <v>170</v>
      </c>
      <c r="E2201" s="165" t="s">
        <v>3</v>
      </c>
      <c r="F2201" s="166" t="s">
        <v>1247</v>
      </c>
      <c r="H2201" s="165" t="s">
        <v>3</v>
      </c>
      <c r="I2201" s="167"/>
      <c r="L2201" s="163"/>
      <c r="M2201" s="168"/>
      <c r="N2201" s="169"/>
      <c r="O2201" s="169"/>
      <c r="P2201" s="169"/>
      <c r="Q2201" s="169"/>
      <c r="R2201" s="169"/>
      <c r="S2201" s="169"/>
      <c r="T2201" s="170"/>
      <c r="AT2201" s="165" t="s">
        <v>170</v>
      </c>
      <c r="AU2201" s="165" t="s">
        <v>80</v>
      </c>
      <c r="AV2201" s="13" t="s">
        <v>15</v>
      </c>
      <c r="AW2201" s="13" t="s">
        <v>33</v>
      </c>
      <c r="AX2201" s="13" t="s">
        <v>72</v>
      </c>
      <c r="AY2201" s="165" t="s">
        <v>154</v>
      </c>
    </row>
    <row r="2202" spans="2:51" s="14" customFormat="1" ht="10.2">
      <c r="B2202" s="171"/>
      <c r="D2202" s="164" t="s">
        <v>170</v>
      </c>
      <c r="E2202" s="172" t="s">
        <v>3</v>
      </c>
      <c r="F2202" s="173" t="s">
        <v>2983</v>
      </c>
      <c r="H2202" s="174">
        <v>32.5</v>
      </c>
      <c r="I2202" s="175"/>
      <c r="L2202" s="171"/>
      <c r="M2202" s="176"/>
      <c r="N2202" s="177"/>
      <c r="O2202" s="177"/>
      <c r="P2202" s="177"/>
      <c r="Q2202" s="177"/>
      <c r="R2202" s="177"/>
      <c r="S2202" s="177"/>
      <c r="T2202" s="178"/>
      <c r="AT2202" s="172" t="s">
        <v>170</v>
      </c>
      <c r="AU2202" s="172" t="s">
        <v>80</v>
      </c>
      <c r="AV2202" s="14" t="s">
        <v>80</v>
      </c>
      <c r="AW2202" s="14" t="s">
        <v>33</v>
      </c>
      <c r="AX2202" s="14" t="s">
        <v>72</v>
      </c>
      <c r="AY2202" s="172" t="s">
        <v>154</v>
      </c>
    </row>
    <row r="2203" spans="2:51" s="13" customFormat="1" ht="10.2">
      <c r="B2203" s="163"/>
      <c r="D2203" s="164" t="s">
        <v>170</v>
      </c>
      <c r="E2203" s="165" t="s">
        <v>3</v>
      </c>
      <c r="F2203" s="166" t="s">
        <v>1250</v>
      </c>
      <c r="H2203" s="165" t="s">
        <v>3</v>
      </c>
      <c r="I2203" s="167"/>
      <c r="L2203" s="163"/>
      <c r="M2203" s="168"/>
      <c r="N2203" s="169"/>
      <c r="O2203" s="169"/>
      <c r="P2203" s="169"/>
      <c r="Q2203" s="169"/>
      <c r="R2203" s="169"/>
      <c r="S2203" s="169"/>
      <c r="T2203" s="170"/>
      <c r="AT2203" s="165" t="s">
        <v>170</v>
      </c>
      <c r="AU2203" s="165" t="s">
        <v>80</v>
      </c>
      <c r="AV2203" s="13" t="s">
        <v>15</v>
      </c>
      <c r="AW2203" s="13" t="s">
        <v>33</v>
      </c>
      <c r="AX2203" s="13" t="s">
        <v>72</v>
      </c>
      <c r="AY2203" s="165" t="s">
        <v>154</v>
      </c>
    </row>
    <row r="2204" spans="2:51" s="14" customFormat="1" ht="10.2">
      <c r="B2204" s="171"/>
      <c r="D2204" s="164" t="s">
        <v>170</v>
      </c>
      <c r="E2204" s="172" t="s">
        <v>3</v>
      </c>
      <c r="F2204" s="173" t="s">
        <v>2984</v>
      </c>
      <c r="H2204" s="174">
        <v>18.7</v>
      </c>
      <c r="I2204" s="175"/>
      <c r="L2204" s="171"/>
      <c r="M2204" s="176"/>
      <c r="N2204" s="177"/>
      <c r="O2204" s="177"/>
      <c r="P2204" s="177"/>
      <c r="Q2204" s="177"/>
      <c r="R2204" s="177"/>
      <c r="S2204" s="177"/>
      <c r="T2204" s="178"/>
      <c r="AT2204" s="172" t="s">
        <v>170</v>
      </c>
      <c r="AU2204" s="172" t="s">
        <v>80</v>
      </c>
      <c r="AV2204" s="14" t="s">
        <v>80</v>
      </c>
      <c r="AW2204" s="14" t="s">
        <v>33</v>
      </c>
      <c r="AX2204" s="14" t="s">
        <v>72</v>
      </c>
      <c r="AY2204" s="172" t="s">
        <v>154</v>
      </c>
    </row>
    <row r="2205" spans="2:51" s="13" customFormat="1" ht="10.2">
      <c r="B2205" s="163"/>
      <c r="D2205" s="164" t="s">
        <v>170</v>
      </c>
      <c r="E2205" s="165" t="s">
        <v>3</v>
      </c>
      <c r="F2205" s="166" t="s">
        <v>1253</v>
      </c>
      <c r="H2205" s="165" t="s">
        <v>3</v>
      </c>
      <c r="I2205" s="167"/>
      <c r="L2205" s="163"/>
      <c r="M2205" s="168"/>
      <c r="N2205" s="169"/>
      <c r="O2205" s="169"/>
      <c r="P2205" s="169"/>
      <c r="Q2205" s="169"/>
      <c r="R2205" s="169"/>
      <c r="S2205" s="169"/>
      <c r="T2205" s="170"/>
      <c r="AT2205" s="165" t="s">
        <v>170</v>
      </c>
      <c r="AU2205" s="165" t="s">
        <v>80</v>
      </c>
      <c r="AV2205" s="13" t="s">
        <v>15</v>
      </c>
      <c r="AW2205" s="13" t="s">
        <v>33</v>
      </c>
      <c r="AX2205" s="13" t="s">
        <v>72</v>
      </c>
      <c r="AY2205" s="165" t="s">
        <v>154</v>
      </c>
    </row>
    <row r="2206" spans="2:51" s="14" customFormat="1" ht="10.2">
      <c r="B2206" s="171"/>
      <c r="D2206" s="164" t="s">
        <v>170</v>
      </c>
      <c r="E2206" s="172" t="s">
        <v>3</v>
      </c>
      <c r="F2206" s="173" t="s">
        <v>2985</v>
      </c>
      <c r="H2206" s="174">
        <v>17.8</v>
      </c>
      <c r="I2206" s="175"/>
      <c r="L2206" s="171"/>
      <c r="M2206" s="176"/>
      <c r="N2206" s="177"/>
      <c r="O2206" s="177"/>
      <c r="P2206" s="177"/>
      <c r="Q2206" s="177"/>
      <c r="R2206" s="177"/>
      <c r="S2206" s="177"/>
      <c r="T2206" s="178"/>
      <c r="AT2206" s="172" t="s">
        <v>170</v>
      </c>
      <c r="AU2206" s="172" t="s">
        <v>80</v>
      </c>
      <c r="AV2206" s="14" t="s">
        <v>80</v>
      </c>
      <c r="AW2206" s="14" t="s">
        <v>33</v>
      </c>
      <c r="AX2206" s="14" t="s">
        <v>72</v>
      </c>
      <c r="AY2206" s="172" t="s">
        <v>154</v>
      </c>
    </row>
    <row r="2207" spans="2:51" s="13" customFormat="1" ht="10.2">
      <c r="B2207" s="163"/>
      <c r="D2207" s="164" t="s">
        <v>170</v>
      </c>
      <c r="E2207" s="165" t="s">
        <v>3</v>
      </c>
      <c r="F2207" s="166" t="s">
        <v>1257</v>
      </c>
      <c r="H2207" s="165" t="s">
        <v>3</v>
      </c>
      <c r="I2207" s="167"/>
      <c r="L2207" s="163"/>
      <c r="M2207" s="168"/>
      <c r="N2207" s="169"/>
      <c r="O2207" s="169"/>
      <c r="P2207" s="169"/>
      <c r="Q2207" s="169"/>
      <c r="R2207" s="169"/>
      <c r="S2207" s="169"/>
      <c r="T2207" s="170"/>
      <c r="AT2207" s="165" t="s">
        <v>170</v>
      </c>
      <c r="AU2207" s="165" t="s">
        <v>80</v>
      </c>
      <c r="AV2207" s="13" t="s">
        <v>15</v>
      </c>
      <c r="AW2207" s="13" t="s">
        <v>33</v>
      </c>
      <c r="AX2207" s="13" t="s">
        <v>72</v>
      </c>
      <c r="AY2207" s="165" t="s">
        <v>154</v>
      </c>
    </row>
    <row r="2208" spans="2:51" s="14" customFormat="1" ht="10.2">
      <c r="B2208" s="171"/>
      <c r="D2208" s="164" t="s">
        <v>170</v>
      </c>
      <c r="E2208" s="172" t="s">
        <v>3</v>
      </c>
      <c r="F2208" s="173" t="s">
        <v>2986</v>
      </c>
      <c r="H2208" s="174">
        <v>13.5</v>
      </c>
      <c r="I2208" s="175"/>
      <c r="L2208" s="171"/>
      <c r="M2208" s="176"/>
      <c r="N2208" s="177"/>
      <c r="O2208" s="177"/>
      <c r="P2208" s="177"/>
      <c r="Q2208" s="177"/>
      <c r="R2208" s="177"/>
      <c r="S2208" s="177"/>
      <c r="T2208" s="178"/>
      <c r="AT2208" s="172" t="s">
        <v>170</v>
      </c>
      <c r="AU2208" s="172" t="s">
        <v>80</v>
      </c>
      <c r="AV2208" s="14" t="s">
        <v>80</v>
      </c>
      <c r="AW2208" s="14" t="s">
        <v>33</v>
      </c>
      <c r="AX2208" s="14" t="s">
        <v>72</v>
      </c>
      <c r="AY2208" s="172" t="s">
        <v>154</v>
      </c>
    </row>
    <row r="2209" spans="2:51" s="16" customFormat="1" ht="10.2">
      <c r="B2209" s="202"/>
      <c r="D2209" s="164" t="s">
        <v>170</v>
      </c>
      <c r="E2209" s="203" t="s">
        <v>3</v>
      </c>
      <c r="F2209" s="204" t="s">
        <v>1196</v>
      </c>
      <c r="H2209" s="205">
        <v>406.2</v>
      </c>
      <c r="I2209" s="206"/>
      <c r="L2209" s="202"/>
      <c r="M2209" s="207"/>
      <c r="N2209" s="208"/>
      <c r="O2209" s="208"/>
      <c r="P2209" s="208"/>
      <c r="Q2209" s="208"/>
      <c r="R2209" s="208"/>
      <c r="S2209" s="208"/>
      <c r="T2209" s="209"/>
      <c r="AT2209" s="203" t="s">
        <v>170</v>
      </c>
      <c r="AU2209" s="203" t="s">
        <v>80</v>
      </c>
      <c r="AV2209" s="16" t="s">
        <v>90</v>
      </c>
      <c r="AW2209" s="16" t="s">
        <v>33</v>
      </c>
      <c r="AX2209" s="16" t="s">
        <v>72</v>
      </c>
      <c r="AY2209" s="203" t="s">
        <v>154</v>
      </c>
    </row>
    <row r="2210" spans="2:51" s="15" customFormat="1" ht="10.2">
      <c r="B2210" s="179"/>
      <c r="D2210" s="164" t="s">
        <v>170</v>
      </c>
      <c r="E2210" s="180" t="s">
        <v>3</v>
      </c>
      <c r="F2210" s="181" t="s">
        <v>175</v>
      </c>
      <c r="H2210" s="182">
        <v>1106.452</v>
      </c>
      <c r="I2210" s="183"/>
      <c r="L2210" s="179"/>
      <c r="M2210" s="184"/>
      <c r="N2210" s="185"/>
      <c r="O2210" s="185"/>
      <c r="P2210" s="185"/>
      <c r="Q2210" s="185"/>
      <c r="R2210" s="185"/>
      <c r="S2210" s="185"/>
      <c r="T2210" s="186"/>
      <c r="AT2210" s="180" t="s">
        <v>170</v>
      </c>
      <c r="AU2210" s="180" t="s">
        <v>80</v>
      </c>
      <c r="AV2210" s="15" t="s">
        <v>93</v>
      </c>
      <c r="AW2210" s="15" t="s">
        <v>33</v>
      </c>
      <c r="AX2210" s="15" t="s">
        <v>15</v>
      </c>
      <c r="AY2210" s="180" t="s">
        <v>154</v>
      </c>
    </row>
    <row r="2211" spans="1:65" s="2" customFormat="1" ht="37.8" customHeight="1">
      <c r="A2211" s="34"/>
      <c r="B2211" s="144"/>
      <c r="C2211" s="145" t="s">
        <v>2987</v>
      </c>
      <c r="D2211" s="145" t="s">
        <v>157</v>
      </c>
      <c r="E2211" s="146" t="s">
        <v>2988</v>
      </c>
      <c r="F2211" s="147" t="s">
        <v>2989</v>
      </c>
      <c r="G2211" s="148" t="s">
        <v>160</v>
      </c>
      <c r="H2211" s="149">
        <v>1106.452</v>
      </c>
      <c r="I2211" s="150"/>
      <c r="J2211" s="151">
        <f>ROUND(I2211*H2211,2)</f>
        <v>0</v>
      </c>
      <c r="K2211" s="147" t="s">
        <v>161</v>
      </c>
      <c r="L2211" s="35"/>
      <c r="M2211" s="152" t="s">
        <v>3</v>
      </c>
      <c r="N2211" s="153" t="s">
        <v>43</v>
      </c>
      <c r="O2211" s="55"/>
      <c r="P2211" s="154">
        <f>O2211*H2211</f>
        <v>0</v>
      </c>
      <c r="Q2211" s="154">
        <v>0.00026</v>
      </c>
      <c r="R2211" s="154">
        <f>Q2211*H2211</f>
        <v>0.28767751999999996</v>
      </c>
      <c r="S2211" s="154">
        <v>0</v>
      </c>
      <c r="T2211" s="155">
        <f>S2211*H2211</f>
        <v>0</v>
      </c>
      <c r="U2211" s="34"/>
      <c r="V2211" s="34"/>
      <c r="W2211" s="34"/>
      <c r="X2211" s="34"/>
      <c r="Y2211" s="34"/>
      <c r="Z2211" s="34"/>
      <c r="AA2211" s="34"/>
      <c r="AB2211" s="34"/>
      <c r="AC2211" s="34"/>
      <c r="AD2211" s="34"/>
      <c r="AE2211" s="34"/>
      <c r="AR2211" s="156" t="s">
        <v>180</v>
      </c>
      <c r="AT2211" s="156" t="s">
        <v>157</v>
      </c>
      <c r="AU2211" s="156" t="s">
        <v>80</v>
      </c>
      <c r="AY2211" s="19" t="s">
        <v>154</v>
      </c>
      <c r="BE2211" s="157">
        <f>IF(N2211="základní",J2211,0)</f>
        <v>0</v>
      </c>
      <c r="BF2211" s="157">
        <f>IF(N2211="snížená",J2211,0)</f>
        <v>0</v>
      </c>
      <c r="BG2211" s="157">
        <f>IF(N2211="zákl. přenesená",J2211,0)</f>
        <v>0</v>
      </c>
      <c r="BH2211" s="157">
        <f>IF(N2211="sníž. přenesená",J2211,0)</f>
        <v>0</v>
      </c>
      <c r="BI2211" s="157">
        <f>IF(N2211="nulová",J2211,0)</f>
        <v>0</v>
      </c>
      <c r="BJ2211" s="19" t="s">
        <v>15</v>
      </c>
      <c r="BK2211" s="157">
        <f>ROUND(I2211*H2211,2)</f>
        <v>0</v>
      </c>
      <c r="BL2211" s="19" t="s">
        <v>180</v>
      </c>
      <c r="BM2211" s="156" t="s">
        <v>2990</v>
      </c>
    </row>
    <row r="2212" spans="1:47" s="2" customFormat="1" ht="10.2">
      <c r="A2212" s="34"/>
      <c r="B2212" s="35"/>
      <c r="C2212" s="34"/>
      <c r="D2212" s="158" t="s">
        <v>163</v>
      </c>
      <c r="E2212" s="34"/>
      <c r="F2212" s="159" t="s">
        <v>2991</v>
      </c>
      <c r="G2212" s="34"/>
      <c r="H2212" s="34"/>
      <c r="I2212" s="160"/>
      <c r="J2212" s="34"/>
      <c r="K2212" s="34"/>
      <c r="L2212" s="35"/>
      <c r="M2212" s="161"/>
      <c r="N2212" s="162"/>
      <c r="O2212" s="55"/>
      <c r="P2212" s="55"/>
      <c r="Q2212" s="55"/>
      <c r="R2212" s="55"/>
      <c r="S2212" s="55"/>
      <c r="T2212" s="56"/>
      <c r="U2212" s="34"/>
      <c r="V2212" s="34"/>
      <c r="W2212" s="34"/>
      <c r="X2212" s="34"/>
      <c r="Y2212" s="34"/>
      <c r="Z2212" s="34"/>
      <c r="AA2212" s="34"/>
      <c r="AB2212" s="34"/>
      <c r="AC2212" s="34"/>
      <c r="AD2212" s="34"/>
      <c r="AE2212" s="34"/>
      <c r="AT2212" s="19" t="s">
        <v>163</v>
      </c>
      <c r="AU2212" s="19" t="s">
        <v>80</v>
      </c>
    </row>
    <row r="2213" spans="2:63" s="12" customFormat="1" ht="25.95" customHeight="1">
      <c r="B2213" s="131"/>
      <c r="D2213" s="132" t="s">
        <v>71</v>
      </c>
      <c r="E2213" s="133" t="s">
        <v>402</v>
      </c>
      <c r="F2213" s="133" t="s">
        <v>2992</v>
      </c>
      <c r="I2213" s="134"/>
      <c r="J2213" s="135">
        <f>BK2213</f>
        <v>0</v>
      </c>
      <c r="L2213" s="131"/>
      <c r="M2213" s="136"/>
      <c r="N2213" s="137"/>
      <c r="O2213" s="137"/>
      <c r="P2213" s="138">
        <f>P2214+P2216</f>
        <v>0</v>
      </c>
      <c r="Q2213" s="137"/>
      <c r="R2213" s="138">
        <f>R2214+R2216</f>
        <v>0.00196</v>
      </c>
      <c r="S2213" s="137"/>
      <c r="T2213" s="139">
        <f>T2214+T2216</f>
        <v>0</v>
      </c>
      <c r="AR2213" s="132" t="s">
        <v>90</v>
      </c>
      <c r="AT2213" s="140" t="s">
        <v>71</v>
      </c>
      <c r="AU2213" s="140" t="s">
        <v>72</v>
      </c>
      <c r="AY2213" s="132" t="s">
        <v>154</v>
      </c>
      <c r="BK2213" s="141">
        <f>BK2214+BK2216</f>
        <v>0</v>
      </c>
    </row>
    <row r="2214" spans="2:63" s="12" customFormat="1" ht="22.8" customHeight="1">
      <c r="B2214" s="131"/>
      <c r="D2214" s="132" t="s">
        <v>71</v>
      </c>
      <c r="E2214" s="142" t="s">
        <v>2993</v>
      </c>
      <c r="F2214" s="142" t="s">
        <v>2994</v>
      </c>
      <c r="I2214" s="134"/>
      <c r="J2214" s="143">
        <f>BK2214</f>
        <v>0</v>
      </c>
      <c r="L2214" s="131"/>
      <c r="M2214" s="136"/>
      <c r="N2214" s="137"/>
      <c r="O2214" s="137"/>
      <c r="P2214" s="138">
        <f>P2215</f>
        <v>0</v>
      </c>
      <c r="Q2214" s="137"/>
      <c r="R2214" s="138">
        <f>R2215</f>
        <v>0</v>
      </c>
      <c r="S2214" s="137"/>
      <c r="T2214" s="139">
        <f>T2215</f>
        <v>0</v>
      </c>
      <c r="AR2214" s="132" t="s">
        <v>90</v>
      </c>
      <c r="AT2214" s="140" t="s">
        <v>71</v>
      </c>
      <c r="AU2214" s="140" t="s">
        <v>15</v>
      </c>
      <c r="AY2214" s="132" t="s">
        <v>154</v>
      </c>
      <c r="BK2214" s="141">
        <f>BK2215</f>
        <v>0</v>
      </c>
    </row>
    <row r="2215" spans="1:65" s="2" customFormat="1" ht="90" customHeight="1">
      <c r="A2215" s="34"/>
      <c r="B2215" s="144"/>
      <c r="C2215" s="145" t="s">
        <v>2995</v>
      </c>
      <c r="D2215" s="145" t="s">
        <v>157</v>
      </c>
      <c r="E2215" s="146" t="s">
        <v>2996</v>
      </c>
      <c r="F2215" s="355" t="s">
        <v>2997</v>
      </c>
      <c r="G2215" s="148" t="s">
        <v>192</v>
      </c>
      <c r="H2215" s="149">
        <v>1</v>
      </c>
      <c r="I2215" s="150"/>
      <c r="J2215" s="151">
        <f>ROUND(I2215*H2215,2)</f>
        <v>0</v>
      </c>
      <c r="K2215" s="147" t="s">
        <v>3</v>
      </c>
      <c r="L2215" s="35"/>
      <c r="M2215" s="152" t="s">
        <v>3</v>
      </c>
      <c r="N2215" s="153" t="s">
        <v>43</v>
      </c>
      <c r="O2215" s="55"/>
      <c r="P2215" s="154">
        <f>O2215*H2215</f>
        <v>0</v>
      </c>
      <c r="Q2215" s="154">
        <v>0</v>
      </c>
      <c r="R2215" s="154">
        <f>Q2215*H2215</f>
        <v>0</v>
      </c>
      <c r="S2215" s="154">
        <v>0</v>
      </c>
      <c r="T2215" s="155">
        <f>S2215*H2215</f>
        <v>0</v>
      </c>
      <c r="U2215" s="34"/>
      <c r="V2215" s="34"/>
      <c r="W2215" s="34"/>
      <c r="X2215" s="34"/>
      <c r="Y2215" s="34"/>
      <c r="Z2215" s="34"/>
      <c r="AA2215" s="34"/>
      <c r="AB2215" s="34"/>
      <c r="AC2215" s="34"/>
      <c r="AD2215" s="34"/>
      <c r="AE2215" s="34"/>
      <c r="AR2215" s="156" t="s">
        <v>741</v>
      </c>
      <c r="AT2215" s="156" t="s">
        <v>157</v>
      </c>
      <c r="AU2215" s="156" t="s">
        <v>80</v>
      </c>
      <c r="AY2215" s="19" t="s">
        <v>154</v>
      </c>
      <c r="BE2215" s="157">
        <f>IF(N2215="základní",J2215,0)</f>
        <v>0</v>
      </c>
      <c r="BF2215" s="157">
        <f>IF(N2215="snížená",J2215,0)</f>
        <v>0</v>
      </c>
      <c r="BG2215" s="157">
        <f>IF(N2215="zákl. přenesená",J2215,0)</f>
        <v>0</v>
      </c>
      <c r="BH2215" s="157">
        <f>IF(N2215="sníž. přenesená",J2215,0)</f>
        <v>0</v>
      </c>
      <c r="BI2215" s="157">
        <f>IF(N2215="nulová",J2215,0)</f>
        <v>0</v>
      </c>
      <c r="BJ2215" s="19" t="s">
        <v>15</v>
      </c>
      <c r="BK2215" s="157">
        <f>ROUND(I2215*H2215,2)</f>
        <v>0</v>
      </c>
      <c r="BL2215" s="19" t="s">
        <v>741</v>
      </c>
      <c r="BM2215" s="156" t="s">
        <v>2998</v>
      </c>
    </row>
    <row r="2216" spans="2:63" s="12" customFormat="1" ht="22.8" customHeight="1">
      <c r="B2216" s="131"/>
      <c r="D2216" s="132" t="s">
        <v>71</v>
      </c>
      <c r="E2216" s="142" t="s">
        <v>2999</v>
      </c>
      <c r="F2216" s="142" t="s">
        <v>3000</v>
      </c>
      <c r="I2216" s="134"/>
      <c r="J2216" s="143">
        <f>BK2216</f>
        <v>0</v>
      </c>
      <c r="L2216" s="131"/>
      <c r="M2216" s="136"/>
      <c r="N2216" s="137"/>
      <c r="O2216" s="137"/>
      <c r="P2216" s="138">
        <f>SUM(P2217:P2231)</f>
        <v>0</v>
      </c>
      <c r="Q2216" s="137"/>
      <c r="R2216" s="138">
        <f>SUM(R2217:R2231)</f>
        <v>0.00196</v>
      </c>
      <c r="S2216" s="137"/>
      <c r="T2216" s="139">
        <f>SUM(T2217:T2231)</f>
        <v>0</v>
      </c>
      <c r="AR2216" s="132" t="s">
        <v>90</v>
      </c>
      <c r="AT2216" s="140" t="s">
        <v>71</v>
      </c>
      <c r="AU2216" s="140" t="s">
        <v>15</v>
      </c>
      <c r="AY2216" s="132" t="s">
        <v>154</v>
      </c>
      <c r="BK2216" s="141">
        <f>SUM(BK2217:BK2231)</f>
        <v>0</v>
      </c>
    </row>
    <row r="2217" spans="1:65" s="2" customFormat="1" ht="44.25" customHeight="1">
      <c r="A2217" s="34"/>
      <c r="B2217" s="144"/>
      <c r="C2217" s="145" t="s">
        <v>3001</v>
      </c>
      <c r="D2217" s="145" t="s">
        <v>157</v>
      </c>
      <c r="E2217" s="146" t="s">
        <v>3002</v>
      </c>
      <c r="F2217" s="147" t="s">
        <v>3003</v>
      </c>
      <c r="G2217" s="148" t="s">
        <v>160</v>
      </c>
      <c r="H2217" s="149">
        <v>14</v>
      </c>
      <c r="I2217" s="150"/>
      <c r="J2217" s="151">
        <f>ROUND(I2217*H2217,2)</f>
        <v>0</v>
      </c>
      <c r="K2217" s="147" t="s">
        <v>161</v>
      </c>
      <c r="L2217" s="35"/>
      <c r="M2217" s="152" t="s">
        <v>3</v>
      </c>
      <c r="N2217" s="153" t="s">
        <v>43</v>
      </c>
      <c r="O2217" s="55"/>
      <c r="P2217" s="154">
        <f>O2217*H2217</f>
        <v>0</v>
      </c>
      <c r="Q2217" s="154">
        <v>0</v>
      </c>
      <c r="R2217" s="154">
        <f>Q2217*H2217</f>
        <v>0</v>
      </c>
      <c r="S2217" s="154">
        <v>0</v>
      </c>
      <c r="T2217" s="155">
        <f>S2217*H2217</f>
        <v>0</v>
      </c>
      <c r="U2217" s="34"/>
      <c r="V2217" s="34"/>
      <c r="W2217" s="34"/>
      <c r="X2217" s="34"/>
      <c r="Y2217" s="34"/>
      <c r="Z2217" s="34"/>
      <c r="AA2217" s="34"/>
      <c r="AB2217" s="34"/>
      <c r="AC2217" s="34"/>
      <c r="AD2217" s="34"/>
      <c r="AE2217" s="34"/>
      <c r="AR2217" s="156" t="s">
        <v>741</v>
      </c>
      <c r="AT2217" s="156" t="s">
        <v>157</v>
      </c>
      <c r="AU2217" s="156" t="s">
        <v>80</v>
      </c>
      <c r="AY2217" s="19" t="s">
        <v>154</v>
      </c>
      <c r="BE2217" s="157">
        <f>IF(N2217="základní",J2217,0)</f>
        <v>0</v>
      </c>
      <c r="BF2217" s="157">
        <f>IF(N2217="snížená",J2217,0)</f>
        <v>0</v>
      </c>
      <c r="BG2217" s="157">
        <f>IF(N2217="zákl. přenesená",J2217,0)</f>
        <v>0</v>
      </c>
      <c r="BH2217" s="157">
        <f>IF(N2217="sníž. přenesená",J2217,0)</f>
        <v>0</v>
      </c>
      <c r="BI2217" s="157">
        <f>IF(N2217="nulová",J2217,0)</f>
        <v>0</v>
      </c>
      <c r="BJ2217" s="19" t="s">
        <v>15</v>
      </c>
      <c r="BK2217" s="157">
        <f>ROUND(I2217*H2217,2)</f>
        <v>0</v>
      </c>
      <c r="BL2217" s="19" t="s">
        <v>741</v>
      </c>
      <c r="BM2217" s="156" t="s">
        <v>3004</v>
      </c>
    </row>
    <row r="2218" spans="1:47" s="2" customFormat="1" ht="10.2">
      <c r="A2218" s="34"/>
      <c r="B2218" s="35"/>
      <c r="C2218" s="34"/>
      <c r="D2218" s="158" t="s">
        <v>163</v>
      </c>
      <c r="E2218" s="34"/>
      <c r="F2218" s="159" t="s">
        <v>3005</v>
      </c>
      <c r="G2218" s="34"/>
      <c r="H2218" s="34"/>
      <c r="I2218" s="160"/>
      <c r="J2218" s="34"/>
      <c r="K2218" s="34"/>
      <c r="L2218" s="35"/>
      <c r="M2218" s="161"/>
      <c r="N2218" s="162"/>
      <c r="O2218" s="55"/>
      <c r="P2218" s="55"/>
      <c r="Q2218" s="55"/>
      <c r="R2218" s="55"/>
      <c r="S2218" s="55"/>
      <c r="T2218" s="56"/>
      <c r="U2218" s="34"/>
      <c r="V2218" s="34"/>
      <c r="W2218" s="34"/>
      <c r="X2218" s="34"/>
      <c r="Y2218" s="34"/>
      <c r="Z2218" s="34"/>
      <c r="AA2218" s="34"/>
      <c r="AB2218" s="34"/>
      <c r="AC2218" s="34"/>
      <c r="AD2218" s="34"/>
      <c r="AE2218" s="34"/>
      <c r="AT2218" s="19" t="s">
        <v>163</v>
      </c>
      <c r="AU2218" s="19" t="s">
        <v>80</v>
      </c>
    </row>
    <row r="2219" spans="2:51" s="14" customFormat="1" ht="10.2">
      <c r="B2219" s="171"/>
      <c r="D2219" s="164" t="s">
        <v>170</v>
      </c>
      <c r="E2219" s="172" t="s">
        <v>3</v>
      </c>
      <c r="F2219" s="173" t="s">
        <v>401</v>
      </c>
      <c r="H2219" s="174">
        <v>14</v>
      </c>
      <c r="I2219" s="175"/>
      <c r="L2219" s="171"/>
      <c r="M2219" s="176"/>
      <c r="N2219" s="177"/>
      <c r="O2219" s="177"/>
      <c r="P2219" s="177"/>
      <c r="Q2219" s="177"/>
      <c r="R2219" s="177"/>
      <c r="S2219" s="177"/>
      <c r="T2219" s="178"/>
      <c r="AT2219" s="172" t="s">
        <v>170</v>
      </c>
      <c r="AU2219" s="172" t="s">
        <v>80</v>
      </c>
      <c r="AV2219" s="14" t="s">
        <v>80</v>
      </c>
      <c r="AW2219" s="14" t="s">
        <v>33</v>
      </c>
      <c r="AX2219" s="14" t="s">
        <v>15</v>
      </c>
      <c r="AY2219" s="172" t="s">
        <v>154</v>
      </c>
    </row>
    <row r="2220" spans="1:65" s="2" customFormat="1" ht="66.75" customHeight="1">
      <c r="A2220" s="34"/>
      <c r="B2220" s="144"/>
      <c r="C2220" s="145" t="s">
        <v>3006</v>
      </c>
      <c r="D2220" s="145" t="s">
        <v>157</v>
      </c>
      <c r="E2220" s="146" t="s">
        <v>3007</v>
      </c>
      <c r="F2220" s="147" t="s">
        <v>3008</v>
      </c>
      <c r="G2220" s="148" t="s">
        <v>183</v>
      </c>
      <c r="H2220" s="149">
        <v>28</v>
      </c>
      <c r="I2220" s="150"/>
      <c r="J2220" s="151">
        <f>ROUND(I2220*H2220,2)</f>
        <v>0</v>
      </c>
      <c r="K2220" s="147" t="s">
        <v>161</v>
      </c>
      <c r="L2220" s="35"/>
      <c r="M2220" s="152" t="s">
        <v>3</v>
      </c>
      <c r="N2220" s="153" t="s">
        <v>43</v>
      </c>
      <c r="O2220" s="55"/>
      <c r="P2220" s="154">
        <f>O2220*H2220</f>
        <v>0</v>
      </c>
      <c r="Q2220" s="154">
        <v>0</v>
      </c>
      <c r="R2220" s="154">
        <f>Q2220*H2220</f>
        <v>0</v>
      </c>
      <c r="S2220" s="154">
        <v>0</v>
      </c>
      <c r="T2220" s="155">
        <f>S2220*H2220</f>
        <v>0</v>
      </c>
      <c r="U2220" s="34"/>
      <c r="V2220" s="34"/>
      <c r="W2220" s="34"/>
      <c r="X2220" s="34"/>
      <c r="Y2220" s="34"/>
      <c r="Z2220" s="34"/>
      <c r="AA2220" s="34"/>
      <c r="AB2220" s="34"/>
      <c r="AC2220" s="34"/>
      <c r="AD2220" s="34"/>
      <c r="AE2220" s="34"/>
      <c r="AR2220" s="156" t="s">
        <v>741</v>
      </c>
      <c r="AT2220" s="156" t="s">
        <v>157</v>
      </c>
      <c r="AU2220" s="156" t="s">
        <v>80</v>
      </c>
      <c r="AY2220" s="19" t="s">
        <v>154</v>
      </c>
      <c r="BE2220" s="157">
        <f>IF(N2220="základní",J2220,0)</f>
        <v>0</v>
      </c>
      <c r="BF2220" s="157">
        <f>IF(N2220="snížená",J2220,0)</f>
        <v>0</v>
      </c>
      <c r="BG2220" s="157">
        <f>IF(N2220="zákl. přenesená",J2220,0)</f>
        <v>0</v>
      </c>
      <c r="BH2220" s="157">
        <f>IF(N2220="sníž. přenesená",J2220,0)</f>
        <v>0</v>
      </c>
      <c r="BI2220" s="157">
        <f>IF(N2220="nulová",J2220,0)</f>
        <v>0</v>
      </c>
      <c r="BJ2220" s="19" t="s">
        <v>15</v>
      </c>
      <c r="BK2220" s="157">
        <f>ROUND(I2220*H2220,2)</f>
        <v>0</v>
      </c>
      <c r="BL2220" s="19" t="s">
        <v>741</v>
      </c>
      <c r="BM2220" s="156" t="s">
        <v>3009</v>
      </c>
    </row>
    <row r="2221" spans="1:47" s="2" customFormat="1" ht="10.2">
      <c r="A2221" s="34"/>
      <c r="B2221" s="35"/>
      <c r="C2221" s="34"/>
      <c r="D2221" s="158" t="s">
        <v>163</v>
      </c>
      <c r="E2221" s="34"/>
      <c r="F2221" s="159" t="s">
        <v>3010</v>
      </c>
      <c r="G2221" s="34"/>
      <c r="H2221" s="34"/>
      <c r="I2221" s="160"/>
      <c r="J2221" s="34"/>
      <c r="K2221" s="34"/>
      <c r="L2221" s="35"/>
      <c r="M2221" s="161"/>
      <c r="N2221" s="162"/>
      <c r="O2221" s="55"/>
      <c r="P2221" s="55"/>
      <c r="Q2221" s="55"/>
      <c r="R2221" s="55"/>
      <c r="S2221" s="55"/>
      <c r="T2221" s="56"/>
      <c r="U2221" s="34"/>
      <c r="V2221" s="34"/>
      <c r="W2221" s="34"/>
      <c r="X2221" s="34"/>
      <c r="Y2221" s="34"/>
      <c r="Z2221" s="34"/>
      <c r="AA2221" s="34"/>
      <c r="AB2221" s="34"/>
      <c r="AC2221" s="34"/>
      <c r="AD2221" s="34"/>
      <c r="AE2221" s="34"/>
      <c r="AT2221" s="19" t="s">
        <v>163</v>
      </c>
      <c r="AU2221" s="19" t="s">
        <v>80</v>
      </c>
    </row>
    <row r="2222" spans="2:51" s="13" customFormat="1" ht="10.2">
      <c r="B2222" s="163"/>
      <c r="D2222" s="164" t="s">
        <v>170</v>
      </c>
      <c r="E2222" s="165" t="s">
        <v>3</v>
      </c>
      <c r="F2222" s="166" t="s">
        <v>173</v>
      </c>
      <c r="H2222" s="165" t="s">
        <v>3</v>
      </c>
      <c r="I2222" s="167"/>
      <c r="L2222" s="163"/>
      <c r="M2222" s="168"/>
      <c r="N2222" s="169"/>
      <c r="O2222" s="169"/>
      <c r="P2222" s="169"/>
      <c r="Q2222" s="169"/>
      <c r="R2222" s="169"/>
      <c r="S2222" s="169"/>
      <c r="T2222" s="170"/>
      <c r="AT2222" s="165" t="s">
        <v>170</v>
      </c>
      <c r="AU2222" s="165" t="s">
        <v>80</v>
      </c>
      <c r="AV2222" s="13" t="s">
        <v>15</v>
      </c>
      <c r="AW2222" s="13" t="s">
        <v>33</v>
      </c>
      <c r="AX2222" s="13" t="s">
        <v>72</v>
      </c>
      <c r="AY2222" s="165" t="s">
        <v>154</v>
      </c>
    </row>
    <row r="2223" spans="2:51" s="14" customFormat="1" ht="10.2">
      <c r="B2223" s="171"/>
      <c r="D2223" s="164" t="s">
        <v>170</v>
      </c>
      <c r="E2223" s="172" t="s">
        <v>3</v>
      </c>
      <c r="F2223" s="173" t="s">
        <v>3011</v>
      </c>
      <c r="H2223" s="174">
        <v>28</v>
      </c>
      <c r="I2223" s="175"/>
      <c r="L2223" s="171"/>
      <c r="M2223" s="176"/>
      <c r="N2223" s="177"/>
      <c r="O2223" s="177"/>
      <c r="P2223" s="177"/>
      <c r="Q2223" s="177"/>
      <c r="R2223" s="177"/>
      <c r="S2223" s="177"/>
      <c r="T2223" s="178"/>
      <c r="AT2223" s="172" t="s">
        <v>170</v>
      </c>
      <c r="AU2223" s="172" t="s">
        <v>80</v>
      </c>
      <c r="AV2223" s="14" t="s">
        <v>80</v>
      </c>
      <c r="AW2223" s="14" t="s">
        <v>33</v>
      </c>
      <c r="AX2223" s="14" t="s">
        <v>15</v>
      </c>
      <c r="AY2223" s="172" t="s">
        <v>154</v>
      </c>
    </row>
    <row r="2224" spans="1:65" s="2" customFormat="1" ht="55.5" customHeight="1">
      <c r="A2224" s="34"/>
      <c r="B2224" s="144"/>
      <c r="C2224" s="145" t="s">
        <v>3012</v>
      </c>
      <c r="D2224" s="145" t="s">
        <v>157</v>
      </c>
      <c r="E2224" s="146" t="s">
        <v>3013</v>
      </c>
      <c r="F2224" s="147" t="s">
        <v>3014</v>
      </c>
      <c r="G2224" s="148" t="s">
        <v>183</v>
      </c>
      <c r="H2224" s="149">
        <v>28</v>
      </c>
      <c r="I2224" s="150"/>
      <c r="J2224" s="151">
        <f>ROUND(I2224*H2224,2)</f>
        <v>0</v>
      </c>
      <c r="K2224" s="147" t="s">
        <v>161</v>
      </c>
      <c r="L2224" s="35"/>
      <c r="M2224" s="152" t="s">
        <v>3</v>
      </c>
      <c r="N2224" s="153" t="s">
        <v>43</v>
      </c>
      <c r="O2224" s="55"/>
      <c r="P2224" s="154">
        <f>O2224*H2224</f>
        <v>0</v>
      </c>
      <c r="Q2224" s="154">
        <v>0</v>
      </c>
      <c r="R2224" s="154">
        <f>Q2224*H2224</f>
        <v>0</v>
      </c>
      <c r="S2224" s="154">
        <v>0</v>
      </c>
      <c r="T2224" s="155">
        <f>S2224*H2224</f>
        <v>0</v>
      </c>
      <c r="U2224" s="34"/>
      <c r="V2224" s="34"/>
      <c r="W2224" s="34"/>
      <c r="X2224" s="34"/>
      <c r="Y2224" s="34"/>
      <c r="Z2224" s="34"/>
      <c r="AA2224" s="34"/>
      <c r="AB2224" s="34"/>
      <c r="AC2224" s="34"/>
      <c r="AD2224" s="34"/>
      <c r="AE2224" s="34"/>
      <c r="AR2224" s="156" t="s">
        <v>741</v>
      </c>
      <c r="AT2224" s="156" t="s">
        <v>157</v>
      </c>
      <c r="AU2224" s="156" t="s">
        <v>80</v>
      </c>
      <c r="AY2224" s="19" t="s">
        <v>154</v>
      </c>
      <c r="BE2224" s="157">
        <f>IF(N2224="základní",J2224,0)</f>
        <v>0</v>
      </c>
      <c r="BF2224" s="157">
        <f>IF(N2224="snížená",J2224,0)</f>
        <v>0</v>
      </c>
      <c r="BG2224" s="157">
        <f>IF(N2224="zákl. přenesená",J2224,0)</f>
        <v>0</v>
      </c>
      <c r="BH2224" s="157">
        <f>IF(N2224="sníž. přenesená",J2224,0)</f>
        <v>0</v>
      </c>
      <c r="BI2224" s="157">
        <f>IF(N2224="nulová",J2224,0)</f>
        <v>0</v>
      </c>
      <c r="BJ2224" s="19" t="s">
        <v>15</v>
      </c>
      <c r="BK2224" s="157">
        <f>ROUND(I2224*H2224,2)</f>
        <v>0</v>
      </c>
      <c r="BL2224" s="19" t="s">
        <v>741</v>
      </c>
      <c r="BM2224" s="156" t="s">
        <v>3015</v>
      </c>
    </row>
    <row r="2225" spans="1:47" s="2" customFormat="1" ht="10.2">
      <c r="A2225" s="34"/>
      <c r="B2225" s="35"/>
      <c r="C2225" s="34"/>
      <c r="D2225" s="158" t="s">
        <v>163</v>
      </c>
      <c r="E2225" s="34"/>
      <c r="F2225" s="159" t="s">
        <v>3016</v>
      </c>
      <c r="G2225" s="34"/>
      <c r="H2225" s="34"/>
      <c r="I2225" s="160"/>
      <c r="J2225" s="34"/>
      <c r="K2225" s="34"/>
      <c r="L2225" s="35"/>
      <c r="M2225" s="161"/>
      <c r="N2225" s="162"/>
      <c r="O2225" s="55"/>
      <c r="P2225" s="55"/>
      <c r="Q2225" s="55"/>
      <c r="R2225" s="55"/>
      <c r="S2225" s="55"/>
      <c r="T2225" s="56"/>
      <c r="U2225" s="34"/>
      <c r="V2225" s="34"/>
      <c r="W2225" s="34"/>
      <c r="X2225" s="34"/>
      <c r="Y2225" s="34"/>
      <c r="Z2225" s="34"/>
      <c r="AA2225" s="34"/>
      <c r="AB2225" s="34"/>
      <c r="AC2225" s="34"/>
      <c r="AD2225" s="34"/>
      <c r="AE2225" s="34"/>
      <c r="AT2225" s="19" t="s">
        <v>163</v>
      </c>
      <c r="AU2225" s="19" t="s">
        <v>80</v>
      </c>
    </row>
    <row r="2226" spans="1:65" s="2" customFormat="1" ht="49.05" customHeight="1">
      <c r="A2226" s="34"/>
      <c r="B2226" s="144"/>
      <c r="C2226" s="145" t="s">
        <v>3017</v>
      </c>
      <c r="D2226" s="145" t="s">
        <v>157</v>
      </c>
      <c r="E2226" s="146" t="s">
        <v>3018</v>
      </c>
      <c r="F2226" s="147" t="s">
        <v>3019</v>
      </c>
      <c r="G2226" s="148" t="s">
        <v>160</v>
      </c>
      <c r="H2226" s="149">
        <v>14</v>
      </c>
      <c r="I2226" s="150"/>
      <c r="J2226" s="151">
        <f>ROUND(I2226*H2226,2)</f>
        <v>0</v>
      </c>
      <c r="K2226" s="147" t="s">
        <v>161</v>
      </c>
      <c r="L2226" s="35"/>
      <c r="M2226" s="152" t="s">
        <v>3</v>
      </c>
      <c r="N2226" s="153" t="s">
        <v>43</v>
      </c>
      <c r="O2226" s="55"/>
      <c r="P2226" s="154">
        <f>O2226*H2226</f>
        <v>0</v>
      </c>
      <c r="Q2226" s="154">
        <v>0</v>
      </c>
      <c r="R2226" s="154">
        <f>Q2226*H2226</f>
        <v>0</v>
      </c>
      <c r="S2226" s="154">
        <v>0</v>
      </c>
      <c r="T2226" s="155">
        <f>S2226*H2226</f>
        <v>0</v>
      </c>
      <c r="U2226" s="34"/>
      <c r="V2226" s="34"/>
      <c r="W2226" s="34"/>
      <c r="X2226" s="34"/>
      <c r="Y2226" s="34"/>
      <c r="Z2226" s="34"/>
      <c r="AA2226" s="34"/>
      <c r="AB2226" s="34"/>
      <c r="AC2226" s="34"/>
      <c r="AD2226" s="34"/>
      <c r="AE2226" s="34"/>
      <c r="AR2226" s="156" t="s">
        <v>741</v>
      </c>
      <c r="AT2226" s="156" t="s">
        <v>157</v>
      </c>
      <c r="AU2226" s="156" t="s">
        <v>80</v>
      </c>
      <c r="AY2226" s="19" t="s">
        <v>154</v>
      </c>
      <c r="BE2226" s="157">
        <f>IF(N2226="základní",J2226,0)</f>
        <v>0</v>
      </c>
      <c r="BF2226" s="157">
        <f>IF(N2226="snížená",J2226,0)</f>
        <v>0</v>
      </c>
      <c r="BG2226" s="157">
        <f>IF(N2226="zákl. přenesená",J2226,0)</f>
        <v>0</v>
      </c>
      <c r="BH2226" s="157">
        <f>IF(N2226="sníž. přenesená",J2226,0)</f>
        <v>0</v>
      </c>
      <c r="BI2226" s="157">
        <f>IF(N2226="nulová",J2226,0)</f>
        <v>0</v>
      </c>
      <c r="BJ2226" s="19" t="s">
        <v>15</v>
      </c>
      <c r="BK2226" s="157">
        <f>ROUND(I2226*H2226,2)</f>
        <v>0</v>
      </c>
      <c r="BL2226" s="19" t="s">
        <v>741</v>
      </c>
      <c r="BM2226" s="156" t="s">
        <v>3020</v>
      </c>
    </row>
    <row r="2227" spans="1:47" s="2" customFormat="1" ht="10.2">
      <c r="A2227" s="34"/>
      <c r="B2227" s="35"/>
      <c r="C2227" s="34"/>
      <c r="D2227" s="158" t="s">
        <v>163</v>
      </c>
      <c r="E2227" s="34"/>
      <c r="F2227" s="159" t="s">
        <v>3021</v>
      </c>
      <c r="G2227" s="34"/>
      <c r="H2227" s="34"/>
      <c r="I2227" s="160"/>
      <c r="J2227" s="34"/>
      <c r="K2227" s="34"/>
      <c r="L2227" s="35"/>
      <c r="M2227" s="161"/>
      <c r="N2227" s="162"/>
      <c r="O2227" s="55"/>
      <c r="P2227" s="55"/>
      <c r="Q2227" s="55"/>
      <c r="R2227" s="55"/>
      <c r="S2227" s="55"/>
      <c r="T2227" s="56"/>
      <c r="U2227" s="34"/>
      <c r="V2227" s="34"/>
      <c r="W2227" s="34"/>
      <c r="X2227" s="34"/>
      <c r="Y2227" s="34"/>
      <c r="Z2227" s="34"/>
      <c r="AA2227" s="34"/>
      <c r="AB2227" s="34"/>
      <c r="AC2227" s="34"/>
      <c r="AD2227" s="34"/>
      <c r="AE2227" s="34"/>
      <c r="AT2227" s="19" t="s">
        <v>163</v>
      </c>
      <c r="AU2227" s="19" t="s">
        <v>80</v>
      </c>
    </row>
    <row r="2228" spans="1:65" s="2" customFormat="1" ht="37.8" customHeight="1">
      <c r="A2228" s="34"/>
      <c r="B2228" s="144"/>
      <c r="C2228" s="145" t="s">
        <v>3022</v>
      </c>
      <c r="D2228" s="145" t="s">
        <v>157</v>
      </c>
      <c r="E2228" s="146" t="s">
        <v>3023</v>
      </c>
      <c r="F2228" s="147" t="s">
        <v>3024</v>
      </c>
      <c r="G2228" s="148" t="s">
        <v>183</v>
      </c>
      <c r="H2228" s="149">
        <v>28</v>
      </c>
      <c r="I2228" s="150"/>
      <c r="J2228" s="151">
        <f>ROUND(I2228*H2228,2)</f>
        <v>0</v>
      </c>
      <c r="K2228" s="147" t="s">
        <v>161</v>
      </c>
      <c r="L2228" s="35"/>
      <c r="M2228" s="152" t="s">
        <v>3</v>
      </c>
      <c r="N2228" s="153" t="s">
        <v>43</v>
      </c>
      <c r="O2228" s="55"/>
      <c r="P2228" s="154">
        <f>O2228*H2228</f>
        <v>0</v>
      </c>
      <c r="Q2228" s="154">
        <v>0</v>
      </c>
      <c r="R2228" s="154">
        <f>Q2228*H2228</f>
        <v>0</v>
      </c>
      <c r="S2228" s="154">
        <v>0</v>
      </c>
      <c r="T2228" s="155">
        <f>S2228*H2228</f>
        <v>0</v>
      </c>
      <c r="U2228" s="34"/>
      <c r="V2228" s="34"/>
      <c r="W2228" s="34"/>
      <c r="X2228" s="34"/>
      <c r="Y2228" s="34"/>
      <c r="Z2228" s="34"/>
      <c r="AA2228" s="34"/>
      <c r="AB2228" s="34"/>
      <c r="AC2228" s="34"/>
      <c r="AD2228" s="34"/>
      <c r="AE2228" s="34"/>
      <c r="AR2228" s="156" t="s">
        <v>741</v>
      </c>
      <c r="AT2228" s="156" t="s">
        <v>157</v>
      </c>
      <c r="AU2228" s="156" t="s">
        <v>80</v>
      </c>
      <c r="AY2228" s="19" t="s">
        <v>154</v>
      </c>
      <c r="BE2228" s="157">
        <f>IF(N2228="základní",J2228,0)</f>
        <v>0</v>
      </c>
      <c r="BF2228" s="157">
        <f>IF(N2228="snížená",J2228,0)</f>
        <v>0</v>
      </c>
      <c r="BG2228" s="157">
        <f>IF(N2228="zákl. přenesená",J2228,0)</f>
        <v>0</v>
      </c>
      <c r="BH2228" s="157">
        <f>IF(N2228="sníž. přenesená",J2228,0)</f>
        <v>0</v>
      </c>
      <c r="BI2228" s="157">
        <f>IF(N2228="nulová",J2228,0)</f>
        <v>0</v>
      </c>
      <c r="BJ2228" s="19" t="s">
        <v>15</v>
      </c>
      <c r="BK2228" s="157">
        <f>ROUND(I2228*H2228,2)</f>
        <v>0</v>
      </c>
      <c r="BL2228" s="19" t="s">
        <v>741</v>
      </c>
      <c r="BM2228" s="156" t="s">
        <v>3025</v>
      </c>
    </row>
    <row r="2229" spans="1:47" s="2" customFormat="1" ht="10.2">
      <c r="A2229" s="34"/>
      <c r="B2229" s="35"/>
      <c r="C2229" s="34"/>
      <c r="D2229" s="158" t="s">
        <v>163</v>
      </c>
      <c r="E2229" s="34"/>
      <c r="F2229" s="159" t="s">
        <v>3026</v>
      </c>
      <c r="G2229" s="34"/>
      <c r="H2229" s="34"/>
      <c r="I2229" s="160"/>
      <c r="J2229" s="34"/>
      <c r="K2229" s="34"/>
      <c r="L2229" s="35"/>
      <c r="M2229" s="161"/>
      <c r="N2229" s="162"/>
      <c r="O2229" s="55"/>
      <c r="P2229" s="55"/>
      <c r="Q2229" s="55"/>
      <c r="R2229" s="55"/>
      <c r="S2229" s="55"/>
      <c r="T2229" s="56"/>
      <c r="U2229" s="34"/>
      <c r="V2229" s="34"/>
      <c r="W2229" s="34"/>
      <c r="X2229" s="34"/>
      <c r="Y2229" s="34"/>
      <c r="Z2229" s="34"/>
      <c r="AA2229" s="34"/>
      <c r="AB2229" s="34"/>
      <c r="AC2229" s="34"/>
      <c r="AD2229" s="34"/>
      <c r="AE2229" s="34"/>
      <c r="AT2229" s="19" t="s">
        <v>163</v>
      </c>
      <c r="AU2229" s="19" t="s">
        <v>80</v>
      </c>
    </row>
    <row r="2230" spans="1:65" s="2" customFormat="1" ht="33" customHeight="1">
      <c r="A2230" s="34"/>
      <c r="B2230" s="144"/>
      <c r="C2230" s="145" t="s">
        <v>3027</v>
      </c>
      <c r="D2230" s="145" t="s">
        <v>157</v>
      </c>
      <c r="E2230" s="146" t="s">
        <v>3028</v>
      </c>
      <c r="F2230" s="147" t="s">
        <v>3029</v>
      </c>
      <c r="G2230" s="148" t="s">
        <v>183</v>
      </c>
      <c r="H2230" s="149">
        <v>28</v>
      </c>
      <c r="I2230" s="150"/>
      <c r="J2230" s="151">
        <f>ROUND(I2230*H2230,2)</f>
        <v>0</v>
      </c>
      <c r="K2230" s="147" t="s">
        <v>161</v>
      </c>
      <c r="L2230" s="35"/>
      <c r="M2230" s="152" t="s">
        <v>3</v>
      </c>
      <c r="N2230" s="153" t="s">
        <v>43</v>
      </c>
      <c r="O2230" s="55"/>
      <c r="P2230" s="154">
        <f>O2230*H2230</f>
        <v>0</v>
      </c>
      <c r="Q2230" s="154">
        <v>7E-05</v>
      </c>
      <c r="R2230" s="154">
        <f>Q2230*H2230</f>
        <v>0.00196</v>
      </c>
      <c r="S2230" s="154">
        <v>0</v>
      </c>
      <c r="T2230" s="155">
        <f>S2230*H2230</f>
        <v>0</v>
      </c>
      <c r="U2230" s="34"/>
      <c r="V2230" s="34"/>
      <c r="W2230" s="34"/>
      <c r="X2230" s="34"/>
      <c r="Y2230" s="34"/>
      <c r="Z2230" s="34"/>
      <c r="AA2230" s="34"/>
      <c r="AB2230" s="34"/>
      <c r="AC2230" s="34"/>
      <c r="AD2230" s="34"/>
      <c r="AE2230" s="34"/>
      <c r="AR2230" s="156" t="s">
        <v>741</v>
      </c>
      <c r="AT2230" s="156" t="s">
        <v>157</v>
      </c>
      <c r="AU2230" s="156" t="s">
        <v>80</v>
      </c>
      <c r="AY2230" s="19" t="s">
        <v>154</v>
      </c>
      <c r="BE2230" s="157">
        <f>IF(N2230="základní",J2230,0)</f>
        <v>0</v>
      </c>
      <c r="BF2230" s="157">
        <f>IF(N2230="snížená",J2230,0)</f>
        <v>0</v>
      </c>
      <c r="BG2230" s="157">
        <f>IF(N2230="zákl. přenesená",J2230,0)</f>
        <v>0</v>
      </c>
      <c r="BH2230" s="157">
        <f>IF(N2230="sníž. přenesená",J2230,0)</f>
        <v>0</v>
      </c>
      <c r="BI2230" s="157">
        <f>IF(N2230="nulová",J2230,0)</f>
        <v>0</v>
      </c>
      <c r="BJ2230" s="19" t="s">
        <v>15</v>
      </c>
      <c r="BK2230" s="157">
        <f>ROUND(I2230*H2230,2)</f>
        <v>0</v>
      </c>
      <c r="BL2230" s="19" t="s">
        <v>741</v>
      </c>
      <c r="BM2230" s="156" t="s">
        <v>3030</v>
      </c>
    </row>
    <row r="2231" spans="1:47" s="2" customFormat="1" ht="10.2">
      <c r="A2231" s="34"/>
      <c r="B2231" s="35"/>
      <c r="C2231" s="34"/>
      <c r="D2231" s="158" t="s">
        <v>163</v>
      </c>
      <c r="E2231" s="34"/>
      <c r="F2231" s="159" t="s">
        <v>3031</v>
      </c>
      <c r="G2231" s="34"/>
      <c r="H2231" s="34"/>
      <c r="I2231" s="160"/>
      <c r="J2231" s="34"/>
      <c r="K2231" s="34"/>
      <c r="L2231" s="35"/>
      <c r="M2231" s="211"/>
      <c r="N2231" s="212"/>
      <c r="O2231" s="189"/>
      <c r="P2231" s="189"/>
      <c r="Q2231" s="189"/>
      <c r="R2231" s="189"/>
      <c r="S2231" s="189"/>
      <c r="T2231" s="213"/>
      <c r="U2231" s="34"/>
      <c r="V2231" s="34"/>
      <c r="W2231" s="34"/>
      <c r="X2231" s="34"/>
      <c r="Y2231" s="34"/>
      <c r="Z2231" s="34"/>
      <c r="AA2231" s="34"/>
      <c r="AB2231" s="34"/>
      <c r="AC2231" s="34"/>
      <c r="AD2231" s="34"/>
      <c r="AE2231" s="34"/>
      <c r="AT2231" s="19" t="s">
        <v>163</v>
      </c>
      <c r="AU2231" s="19" t="s">
        <v>80</v>
      </c>
    </row>
    <row r="2232" spans="1:31" s="2" customFormat="1" ht="6.9" customHeight="1">
      <c r="A2232" s="34"/>
      <c r="B2232" s="44"/>
      <c r="C2232" s="45"/>
      <c r="D2232" s="45"/>
      <c r="E2232" s="45"/>
      <c r="F2232" s="45"/>
      <c r="G2232" s="45"/>
      <c r="H2232" s="45"/>
      <c r="I2232" s="45"/>
      <c r="J2232" s="45"/>
      <c r="K2232" s="45"/>
      <c r="L2232" s="35"/>
      <c r="M2232" s="34"/>
      <c r="O2232" s="34"/>
      <c r="P2232" s="34"/>
      <c r="Q2232" s="34"/>
      <c r="R2232" s="34"/>
      <c r="S2232" s="34"/>
      <c r="T2232" s="34"/>
      <c r="U2232" s="34"/>
      <c r="V2232" s="34"/>
      <c r="W2232" s="34"/>
      <c r="X2232" s="34"/>
      <c r="Y2232" s="34"/>
      <c r="Z2232" s="34"/>
      <c r="AA2232" s="34"/>
      <c r="AB2232" s="34"/>
      <c r="AC2232" s="34"/>
      <c r="AD2232" s="34"/>
      <c r="AE2232" s="34"/>
    </row>
  </sheetData>
  <autoFilter ref="C111:K2231"/>
  <mergeCells count="9">
    <mergeCell ref="E50:H50"/>
    <mergeCell ref="E102:H102"/>
    <mergeCell ref="E104:H104"/>
    <mergeCell ref="L2:V2"/>
    <mergeCell ref="E7:H7"/>
    <mergeCell ref="E9:H9"/>
    <mergeCell ref="E18:H18"/>
    <mergeCell ref="E27:H27"/>
    <mergeCell ref="E48:H48"/>
  </mergeCells>
  <hyperlinks>
    <hyperlink ref="F116" r:id="rId1" display="https://podminky.urs.cz/item/CS_URS_2022_01/121151103"/>
    <hyperlink ref="F120" r:id="rId2" display="https://podminky.urs.cz/item/CS_URS_2022_01/122251102"/>
    <hyperlink ref="F124" r:id="rId3" display="https://podminky.urs.cz/item/CS_URS_2022_01/132251104"/>
    <hyperlink ref="F138" r:id="rId4" display="https://podminky.urs.cz/item/CS_URS_2022_01/133251103"/>
    <hyperlink ref="F144" r:id="rId5" display="https://podminky.urs.cz/item/CS_URS_2022_01/162751117"/>
    <hyperlink ref="F153" r:id="rId6" display="https://podminky.urs.cz/item/CS_URS_2022_01/162751119"/>
    <hyperlink ref="F156" r:id="rId7" display="https://podminky.urs.cz/item/CS_URS_2022_01/167151102"/>
    <hyperlink ref="F166" r:id="rId8" display="https://podminky.urs.cz/item/CS_URS_2022_01/171201231"/>
    <hyperlink ref="F169" r:id="rId9" display="https://podminky.urs.cz/item/CS_URS_2022_01/171251201"/>
    <hyperlink ref="F171" r:id="rId10" display="https://podminky.urs.cz/item/CS_URS_2022_01/174111109"/>
    <hyperlink ref="F175" r:id="rId11" display="https://podminky.urs.cz/item/CS_URS_2022_01/174151101"/>
    <hyperlink ref="F185" r:id="rId12" display="https://podminky.urs.cz/item/CS_URS_2022_01/181351003"/>
    <hyperlink ref="F189" r:id="rId13" display="https://podminky.urs.cz/item/CS_URS_2022_01/181411131"/>
    <hyperlink ref="F196" r:id="rId14" display="https://podminky.urs.cz/item/CS_URS_2022_01/451573111"/>
    <hyperlink ref="F204" r:id="rId15" display="https://podminky.urs.cz/item/CS_URS_2022_01/181951112"/>
    <hyperlink ref="F214" r:id="rId16" display="https://podminky.urs.cz/item/CS_URS_2022_01/226112215"/>
    <hyperlink ref="F223" r:id="rId17" display="https://podminky.urs.cz/item/CS_URS_2022_01/231112112"/>
    <hyperlink ref="F241" r:id="rId18" display="https://podminky.urs.cz/item/CS_URS_2022_01/231611114"/>
    <hyperlink ref="F247" r:id="rId19" display="https://podminky.urs.cz/item/CS_URS_2022_01/271532212"/>
    <hyperlink ref="F253" r:id="rId20" display="https://podminky.urs.cz/item/CS_URS_2022_01/273313811"/>
    <hyperlink ref="F259" r:id="rId21" display="https://podminky.urs.cz/item/CS_URS_2022_01/273321611"/>
    <hyperlink ref="F266" r:id="rId22" display="https://podminky.urs.cz/item/CS_URS_2022_01/273351121"/>
    <hyperlink ref="F273" r:id="rId23" display="https://podminky.urs.cz/item/CS_URS_2022_01/273351122"/>
    <hyperlink ref="F275" r:id="rId24" display="https://podminky.urs.cz/item/CS_URS_2022_01/273361821"/>
    <hyperlink ref="F279" r:id="rId25" display="https://podminky.urs.cz/item/CS_URS_2022_01/273362021"/>
    <hyperlink ref="F283" r:id="rId26" display="https://podminky.urs.cz/item/CS_URS_2022_01/274313811"/>
    <hyperlink ref="F299" r:id="rId27" display="https://podminky.urs.cz/item/CS_URS_2022_01/274321611"/>
    <hyperlink ref="F304" r:id="rId28" display="https://podminky.urs.cz/item/CS_URS_2022_01/274351121"/>
    <hyperlink ref="F312" r:id="rId29" display="https://podminky.urs.cz/item/CS_URS_2022_01/274351122"/>
    <hyperlink ref="F314" r:id="rId30" display="https://podminky.urs.cz/item/CS_URS_2022_01/274361821"/>
    <hyperlink ref="F323" r:id="rId31" display="https://podminky.urs.cz/item/CS_URS_2022_01/275313811"/>
    <hyperlink ref="F331" r:id="rId32" display="https://podminky.urs.cz/item/CS_URS_2022_01/275321611"/>
    <hyperlink ref="F339" r:id="rId33" display="https://podminky.urs.cz/item/CS_URS_2022_01/275351121"/>
    <hyperlink ref="F347" r:id="rId34" display="https://podminky.urs.cz/item/CS_URS_2022_01/275351122"/>
    <hyperlink ref="F349" r:id="rId35" display="https://podminky.urs.cz/item/CS_URS_2022_01/275361821"/>
    <hyperlink ref="F358" r:id="rId36" display="https://podminky.urs.cz/item/CS_URS_2022_01/311235121"/>
    <hyperlink ref="F363" r:id="rId37" display="https://podminky.urs.cz/item/CS_URS_2022_01/311235131"/>
    <hyperlink ref="F367" r:id="rId38" display="https://podminky.urs.cz/item/CS_URS_2022_01/311235161"/>
    <hyperlink ref="F377" r:id="rId39" display="https://podminky.urs.cz/item/CS_URS_2022_01/311235191"/>
    <hyperlink ref="F386" r:id="rId40" display="https://podminky.urs.cz/item/CS_URS_2022_01/311236301"/>
    <hyperlink ref="F395" r:id="rId41" display="https://podminky.urs.cz/item/CS_URS_2022_01/311236321"/>
    <hyperlink ref="F401" r:id="rId42" display="https://podminky.urs.cz/item/CS_URS_2022_01/311272031"/>
    <hyperlink ref="F405" r:id="rId43" display="https://podminky.urs.cz/item/CS_URS_2022_01/311272211"/>
    <hyperlink ref="F409" r:id="rId44" display="https://podminky.urs.cz/item/CS_URS_2022_01/311272311"/>
    <hyperlink ref="F416" r:id="rId45" display="https://podminky.urs.cz/item/CS_URS_2022_01/317168051"/>
    <hyperlink ref="F420" r:id="rId46" display="https://podminky.urs.cz/item/CS_URS_2022_01/317168052"/>
    <hyperlink ref="F427" r:id="rId47" display="https://podminky.urs.cz/item/CS_URS_2022_01/317168053"/>
    <hyperlink ref="F431" r:id="rId48" display="https://podminky.urs.cz/item/CS_URS_2022_01/317168054"/>
    <hyperlink ref="F438" r:id="rId49" display="https://podminky.urs.cz/item/CS_URS_2022_01/317168055"/>
    <hyperlink ref="F442" r:id="rId50" display="https://podminky.urs.cz/item/CS_URS_2022_01/317168057"/>
    <hyperlink ref="F449" r:id="rId51" display="https://podminky.urs.cz/item/CS_URS_2022_01/317168061"/>
    <hyperlink ref="F453" r:id="rId52" display="https://podminky.urs.cz/item/CS_URS_2022_01/317998110"/>
    <hyperlink ref="F458" r:id="rId53" display="https://podminky.urs.cz/item/CS_URS_2022_01/317941121"/>
    <hyperlink ref="F464" r:id="rId54" display="https://podminky.urs.cz/item/CS_URS_2022_01/317941123"/>
    <hyperlink ref="F473" r:id="rId55" display="https://podminky.urs.cz/item/CS_URS_2022_01/317941123"/>
    <hyperlink ref="F479" r:id="rId56" display="https://podminky.urs.cz/item/CS_URS_2022_01/342244201"/>
    <hyperlink ref="F486" r:id="rId57" display="https://podminky.urs.cz/item/CS_URS_2022_01/342244221"/>
    <hyperlink ref="F490" r:id="rId58" display="https://podminky.urs.cz/item/CS_URS_2022_01/342244311"/>
    <hyperlink ref="F496" r:id="rId59" display="https://podminky.urs.cz/item/CS_URS_2022_01/342291121"/>
    <hyperlink ref="F501" r:id="rId60" display="https://podminky.urs.cz/item/CS_URS_2022_01/342291131"/>
    <hyperlink ref="F506" r:id="rId61" display="https://podminky.urs.cz/item/CS_URS_2022_01/346272246"/>
    <hyperlink ref="F528" r:id="rId62" display="https://podminky.urs.cz/item/CS_URS_2022_01/411321616"/>
    <hyperlink ref="F532" r:id="rId63" display="https://podminky.urs.cz/item/CS_URS_2022_01/411351011"/>
    <hyperlink ref="F539" r:id="rId64" display="https://podminky.urs.cz/item/CS_URS_2022_01/411351012"/>
    <hyperlink ref="F541" r:id="rId65" display="https://podminky.urs.cz/item/CS_URS_2022_01/411354313"/>
    <hyperlink ref="F545" r:id="rId66" display="https://podminky.urs.cz/item/CS_URS_2022_01/411354314"/>
    <hyperlink ref="F547" r:id="rId67" display="https://podminky.urs.cz/item/CS_URS_2022_01/411361821"/>
    <hyperlink ref="F551" r:id="rId68" display="https://podminky.urs.cz/item/CS_URS_2022_01/413321616"/>
    <hyperlink ref="F562" r:id="rId69" display="https://podminky.urs.cz/item/CS_URS_2022_01/413351121"/>
    <hyperlink ref="F573" r:id="rId70" display="https://podminky.urs.cz/item/CS_URS_2022_01/413351122"/>
    <hyperlink ref="F575" r:id="rId71" display="https://podminky.urs.cz/item/CS_URS_2022_01/413352115"/>
    <hyperlink ref="F586" r:id="rId72" display="https://podminky.urs.cz/item/CS_URS_2022_01/413352116"/>
    <hyperlink ref="F588" r:id="rId73" display="https://podminky.urs.cz/item/CS_URS_2022_01/413361821"/>
    <hyperlink ref="F592" r:id="rId74" display="https://podminky.urs.cz/item/CS_URS_2022_01/417321616"/>
    <hyperlink ref="F604" r:id="rId75" display="https://podminky.urs.cz/item/CS_URS_2022_01/417351115"/>
    <hyperlink ref="F616" r:id="rId76" display="https://podminky.urs.cz/item/CS_URS_2022_01/417351116"/>
    <hyperlink ref="F618" r:id="rId77" display="https://podminky.urs.cz/item/CS_URS_2022_01/417361821"/>
    <hyperlink ref="F662" r:id="rId78" display="https://podminky.urs.cz/item/CS_URS_2022_01/564861111"/>
    <hyperlink ref="F664" r:id="rId79" display="https://podminky.urs.cz/item/CS_URS_2022_01/564962111"/>
    <hyperlink ref="F666" r:id="rId80" display="https://podminky.urs.cz/item/CS_URS_2022_01/596212211"/>
    <hyperlink ref="F679" r:id="rId81" display="https://podminky.urs.cz/item/CS_URS_2022_01/611131111"/>
    <hyperlink ref="F686" r:id="rId82" display="https://podminky.urs.cz/item/CS_URS_2022_01/611321141"/>
    <hyperlink ref="F688" r:id="rId83" display="https://podminky.urs.cz/item/CS_URS_2022_01/611131115"/>
    <hyperlink ref="F693" r:id="rId84" display="https://podminky.urs.cz/item/CS_URS_2022_01/611321145"/>
    <hyperlink ref="F695" r:id="rId85" display="https://podminky.urs.cz/item/CS_URS_2022_01/612131121"/>
    <hyperlink ref="F835" r:id="rId86" display="https://podminky.urs.cz/item/CS_URS_2022_01/612321111"/>
    <hyperlink ref="F839" r:id="rId87" display="https://podminky.urs.cz/item/CS_URS_2022_01/612321141"/>
    <hyperlink ref="F842" r:id="rId88" display="https://podminky.urs.cz/item/CS_URS_2022_01/613131121"/>
    <hyperlink ref="F845" r:id="rId89" display="https://podminky.urs.cz/item/CS_URS_2022_01/613321141"/>
    <hyperlink ref="F847" r:id="rId90" display="https://podminky.urs.cz/item/CS_URS_2022_01/619995001"/>
    <hyperlink ref="F881" r:id="rId91" display="https://podminky.urs.cz/item/CS_URS_2022_01/619991001"/>
    <hyperlink ref="F884" r:id="rId92" display="https://podminky.urs.cz/item/CS_URS_2022_01/622143003"/>
    <hyperlink ref="F894" r:id="rId93" display="https://podminky.urs.cz/item/CS_URS_2022_01/622143004"/>
    <hyperlink ref="F914" r:id="rId94" display="https://podminky.urs.cz/item/CS_URS_2022_01/629991011"/>
    <hyperlink ref="F932" r:id="rId95" display="https://podminky.urs.cz/item/CS_URS_2022_01/632450121"/>
    <hyperlink ref="F952" r:id="rId96" display="https://podminky.urs.cz/item/CS_URS_2022_01/622131121"/>
    <hyperlink ref="F959" r:id="rId97" display="https://podminky.urs.cz/item/CS_URS_2022_01/622211031"/>
    <hyperlink ref="F964" r:id="rId98" display="https://podminky.urs.cz/item/CS_URS_2022_01/622251101"/>
    <hyperlink ref="F966" r:id="rId99" display="https://podminky.urs.cz/item/CS_URS_2022_01/622151021"/>
    <hyperlink ref="F968" r:id="rId100" display="https://podminky.urs.cz/item/CS_URS_2022_01/622511112"/>
    <hyperlink ref="F970" r:id="rId101" display="https://podminky.urs.cz/item/CS_URS_2022_01/622221031"/>
    <hyperlink ref="F986" r:id="rId102" display="https://podminky.urs.cz/item/CS_URS_2022_01/622251105"/>
    <hyperlink ref="F988" r:id="rId103" display="https://podminky.urs.cz/item/CS_URS_2022_01/622212051"/>
    <hyperlink ref="F998" r:id="rId104" display="https://podminky.urs.cz/item/CS_URS_2022_01/622222051"/>
    <hyperlink ref="F1005" r:id="rId105" display="https://podminky.urs.cz/item/CS_URS_2022_01/622142001"/>
    <hyperlink ref="F1009" r:id="rId106" display="https://podminky.urs.cz/item/CS_URS_2022_01/622321111"/>
    <hyperlink ref="F1013" r:id="rId107" display="https://podminky.urs.cz/item/CS_URS_2022_01/622151001"/>
    <hyperlink ref="F1022" r:id="rId108" display="https://podminky.urs.cz/item/CS_URS_2022_01/622531012"/>
    <hyperlink ref="F1024" r:id="rId109" display="https://podminky.urs.cz/item/CS_URS_2022_01/623131321"/>
    <hyperlink ref="F1027" r:id="rId110" display="https://podminky.urs.cz/item/CS_URS_2022_01/623142001"/>
    <hyperlink ref="F1029" r:id="rId111" display="https://podminky.urs.cz/item/CS_URS_2022_01/623151001"/>
    <hyperlink ref="F1031" r:id="rId112" display="https://podminky.urs.cz/item/CS_URS_2022_01/623531012"/>
    <hyperlink ref="F1033" r:id="rId113" display="https://podminky.urs.cz/item/CS_URS_2022_01/622252001"/>
    <hyperlink ref="F1038" r:id="rId114" display="https://podminky.urs.cz/item/CS_URS_2022_01/622252002"/>
    <hyperlink ref="F1047" r:id="rId115" display="https://podminky.urs.cz/item/CS_URS_2022_01/622143003"/>
    <hyperlink ref="F1057" r:id="rId116" display="https://podminky.urs.cz/item/CS_URS_2022_01/622143004"/>
    <hyperlink ref="F1077" r:id="rId117" display="https://podminky.urs.cz/item/CS_URS_2022_01/622252002"/>
    <hyperlink ref="F1082" r:id="rId118" display="https://podminky.urs.cz/item/CS_URS_2022_01/629991011"/>
    <hyperlink ref="F1100" r:id="rId119" display="https://podminky.urs.cz/item/CS_URS_2022_01/629991001"/>
    <hyperlink ref="F1104" r:id="rId120" display="https://podminky.urs.cz/item/CS_URS_2022_01/631311115"/>
    <hyperlink ref="F1114" r:id="rId121" display="https://podminky.urs.cz/item/CS_URS_2022_01/631311125"/>
    <hyperlink ref="F1125" r:id="rId122" display="https://podminky.urs.cz/item/CS_URS_2022_01/631319011"/>
    <hyperlink ref="F1127" r:id="rId123" display="https://podminky.urs.cz/item/CS_URS_2022_01/631319012"/>
    <hyperlink ref="F1129" r:id="rId124" display="https://podminky.urs.cz/item/CS_URS_2022_01/631319171"/>
    <hyperlink ref="F1131" r:id="rId125" display="https://podminky.urs.cz/item/CS_URS_2022_01/631319173"/>
    <hyperlink ref="F1133" r:id="rId126" display="https://podminky.urs.cz/item/CS_URS_2022_01/631362021"/>
    <hyperlink ref="F1140" r:id="rId127" display="https://podminky.urs.cz/item/CS_URS_2022_01/632481213"/>
    <hyperlink ref="F1147" r:id="rId128" display="https://podminky.urs.cz/item/CS_URS_2022_01/634112113"/>
    <hyperlink ref="F1230" r:id="rId129" display="https://podminky.urs.cz/item/CS_URS_2022_01/637121113"/>
    <hyperlink ref="F1233" r:id="rId130" display="https://podminky.urs.cz/item/CS_URS_2022_01/637311131"/>
    <hyperlink ref="F1241" r:id="rId131" display="https://podminky.urs.cz/item/CS_URS_2022_01/949101111"/>
    <hyperlink ref="F1245" r:id="rId132" display="https://podminky.urs.cz/item/CS_URS_2022_01/949101112"/>
    <hyperlink ref="F1249" r:id="rId133" display="https://podminky.urs.cz/item/CS_URS_2022_01/941211111"/>
    <hyperlink ref="F1260" r:id="rId134" display="https://podminky.urs.cz/item/CS_URS_2022_01/941211211"/>
    <hyperlink ref="F1263" r:id="rId135" display="https://podminky.urs.cz/item/CS_URS_2022_01/941211811"/>
    <hyperlink ref="F1265" r:id="rId136" display="https://podminky.urs.cz/item/CS_URS_2022_01/944511111"/>
    <hyperlink ref="F1267" r:id="rId137" display="https://podminky.urs.cz/item/CS_URS_2022_01/944511211"/>
    <hyperlink ref="F1269" r:id="rId138" display="https://podminky.urs.cz/item/CS_URS_2022_01/944511811"/>
    <hyperlink ref="F1272" r:id="rId139" display="https://podminky.urs.cz/item/CS_URS_2022_01/952901111"/>
    <hyperlink ref="F1301" r:id="rId140" display="https://podminky.urs.cz/item/CS_URS_2022_01/998011002"/>
    <hyperlink ref="F1305" r:id="rId141" display="https://podminky.urs.cz/item/CS_URS_2022_01/711111001"/>
    <hyperlink ref="F1314" r:id="rId142" display="https://podminky.urs.cz/item/CS_URS_2022_01/711112001"/>
    <hyperlink ref="F1320" r:id="rId143" display="https://podminky.urs.cz/item/CS_URS_2022_01/711141559"/>
    <hyperlink ref="F1324" r:id="rId144" display="https://podminky.urs.cz/item/CS_URS_2022_01/711142559"/>
    <hyperlink ref="F1328" r:id="rId145" display="https://podminky.urs.cz/item/CS_URS_2022_01/998711102"/>
    <hyperlink ref="F1331" r:id="rId146" display="https://podminky.urs.cz/item/CS_URS_2022_01/712363001"/>
    <hyperlink ref="F1352" r:id="rId147" display="https://podminky.urs.cz/item/CS_URS_2022_01/712363005"/>
    <hyperlink ref="F1359" r:id="rId148" display="https://podminky.urs.cz/item/CS_URS_2022_01/712363122"/>
    <hyperlink ref="F1363" r:id="rId149" display="https://podminky.urs.cz/item/CS_URS_2022_01/712363353"/>
    <hyperlink ref="F1370" r:id="rId150" display="https://podminky.urs.cz/item/CS_URS_2022_01/712363354"/>
    <hyperlink ref="F1380" r:id="rId151" display="https://podminky.urs.cz/item/CS_URS_2022_01/712363384"/>
    <hyperlink ref="F1386" r:id="rId152" display="https://podminky.urs.cz/item/CS_URS_2022_01/712391171"/>
    <hyperlink ref="F1401" r:id="rId153" display="https://podminky.urs.cz/item/CS_URS_2022_01/998712102"/>
    <hyperlink ref="F1404" r:id="rId154" display="https://podminky.urs.cz/item/CS_URS_2022_01/713121111"/>
    <hyperlink ref="F1415" r:id="rId155" display="https://podminky.urs.cz/item/CS_URS_2022_01/713121111"/>
    <hyperlink ref="F1423" r:id="rId156" display="https://podminky.urs.cz/item/CS_URS_2022_01/713121111"/>
    <hyperlink ref="F1436" r:id="rId157" display="https://podminky.urs.cz/item/CS_URS_2022_01/713121111"/>
    <hyperlink ref="F1445" r:id="rId158" display="https://podminky.urs.cz/item/CS_URS_2022_01/713121111"/>
    <hyperlink ref="F1453" r:id="rId159" display="https://podminky.urs.cz/item/CS_URS_2022_01/713141135"/>
    <hyperlink ref="F1462" r:id="rId160" display="https://podminky.urs.cz/item/CS_URS_2022_01/713141135"/>
    <hyperlink ref="F1471" r:id="rId161" display="https://podminky.urs.cz/item/CS_URS_2022_01/713141212"/>
    <hyperlink ref="F1476" r:id="rId162" display="https://podminky.urs.cz/item/CS_URS_2022_01/713141335"/>
    <hyperlink ref="F1487" r:id="rId163" display="https://podminky.urs.cz/item/CS_URS_2022_01/713141351"/>
    <hyperlink ref="F1492" r:id="rId164" display="https://podminky.urs.cz/item/CS_URS_2022_01/713141391"/>
    <hyperlink ref="F1498" r:id="rId165" display="https://podminky.urs.cz/item/CS_URS_2022_01/998713102"/>
    <hyperlink ref="F1501" r:id="rId166" display="https://podminky.urs.cz/item/CS_URS_2022_01/762361313"/>
    <hyperlink ref="F1508" r:id="rId167" display="https://podminky.urs.cz/item/CS_URS_2022_01/762341024"/>
    <hyperlink ref="F1515" r:id="rId168" display="https://podminky.urs.cz/item/CS_URS_2022_01/998762102"/>
    <hyperlink ref="F1518" r:id="rId169" display="https://podminky.urs.cz/item/CS_URS_2022_01/763113314"/>
    <hyperlink ref="F1522" r:id="rId170" display="https://podminky.urs.cz/item/CS_URS_2022_01/763121415"/>
    <hyperlink ref="F1531" r:id="rId171" display="https://podminky.urs.cz/item/CS_URS_2022_01/763135101"/>
    <hyperlink ref="F1536" r:id="rId172" display="https://podminky.urs.cz/item/CS_URS_2022_01/763135101"/>
    <hyperlink ref="F1545" r:id="rId173" display="https://podminky.urs.cz/item/CS_URS_2022_01/763135101"/>
    <hyperlink ref="F1550" r:id="rId174" display="https://podminky.urs.cz/item/CS_URS_2022_01/998763302"/>
    <hyperlink ref="F1558" r:id="rId175" display="https://podminky.urs.cz/item/CS_URS_2022_01/998764202"/>
    <hyperlink ref="F1632" r:id="rId176" display="https://podminky.urs.cz/item/CS_URS_2022_01/998766202"/>
    <hyperlink ref="F1635" r:id="rId177" display="https://podminky.urs.cz/item/CS_URS_2022_01/767391112"/>
    <hyperlink ref="F1650" r:id="rId178" display="https://podminky.urs.cz/item/CS_URS_2022_01/998767202"/>
    <hyperlink ref="F1653" r:id="rId179" display="https://podminky.urs.cz/item/CS_URS_2022_01/771111011"/>
    <hyperlink ref="F1655" r:id="rId180" display="https://podminky.urs.cz/item/CS_URS_2022_01/771121011"/>
    <hyperlink ref="F1661" r:id="rId181" display="https://podminky.urs.cz/item/CS_URS_2022_01/771151021"/>
    <hyperlink ref="F1663" r:id="rId182" display="https://podminky.urs.cz/item/CS_URS_2022_01/771161022"/>
    <hyperlink ref="F1668" r:id="rId183" display="https://podminky.urs.cz/item/CS_URS_2022_01/771474112"/>
    <hyperlink ref="F1699" r:id="rId184" display="https://podminky.urs.cz/item/CS_URS_2022_01/771591115"/>
    <hyperlink ref="F1701" r:id="rId185" display="https://podminky.urs.cz/item/CS_URS_2022_01/771574112"/>
    <hyperlink ref="F1707" r:id="rId186" display="https://podminky.urs.cz/item/CS_URS_2022_01/771574153"/>
    <hyperlink ref="F1716" r:id="rId187" display="https://podminky.urs.cz/item/CS_URS_2022_01/771574153"/>
    <hyperlink ref="F1725" r:id="rId188" display="https://podminky.urs.cz/item/CS_URS_2022_01/771574153"/>
    <hyperlink ref="F1734" r:id="rId189" display="https://podminky.urs.cz/item/CS_URS_2022_01/771274113"/>
    <hyperlink ref="F1737" r:id="rId190" display="https://podminky.urs.cz/item/CS_URS_2022_01/771274232"/>
    <hyperlink ref="F1746" r:id="rId191" display="https://podminky.urs.cz/item/CS_URS_2022_01/771591112"/>
    <hyperlink ref="F1750" r:id="rId192" display="https://podminky.urs.cz/item/CS_URS_2022_01/771591241"/>
    <hyperlink ref="F1752" r:id="rId193" display="https://podminky.urs.cz/item/CS_URS_2022_01/771591242"/>
    <hyperlink ref="F1754" r:id="rId194" display="https://podminky.urs.cz/item/CS_URS_2022_01/771591264"/>
    <hyperlink ref="F1763" r:id="rId195" display="https://podminky.urs.cz/item/CS_URS_2022_01/771592011"/>
    <hyperlink ref="F1765" r:id="rId196" display="https://podminky.urs.cz/item/CS_URS_2022_01/998771102"/>
    <hyperlink ref="F1768" r:id="rId197" display="https://podminky.urs.cz/item/CS_URS_2022_01/776111112"/>
    <hyperlink ref="F1770" r:id="rId198" display="https://podminky.urs.cz/item/CS_URS_2022_01/776111311"/>
    <hyperlink ref="F1772" r:id="rId199" display="https://podminky.urs.cz/item/CS_URS_2022_01/776121111"/>
    <hyperlink ref="F1775" r:id="rId200" display="https://podminky.urs.cz/item/CS_URS_2022_01/776141122"/>
    <hyperlink ref="F1779" r:id="rId201" display="https://podminky.urs.cz/item/CS_URS_2022_01/776211111"/>
    <hyperlink ref="F1785" r:id="rId202" display="https://podminky.urs.cz/item/CS_URS_2022_01/776221111"/>
    <hyperlink ref="F1791" r:id="rId203" display="https://podminky.urs.cz/item/CS_URS_2022_01/776221111"/>
    <hyperlink ref="F1800" r:id="rId204" display="https://podminky.urs.cz/item/CS_URS_2022_01/776221111"/>
    <hyperlink ref="F1806" r:id="rId205" display="https://podminky.urs.cz/item/CS_URS_2022_01/776221111"/>
    <hyperlink ref="F1812" r:id="rId206" display="https://podminky.urs.cz/item/CS_URS_2022_01/776221111"/>
    <hyperlink ref="F1821" r:id="rId207" display="https://podminky.urs.cz/item/CS_URS_2022_01/776221121"/>
    <hyperlink ref="F1830" r:id="rId208" display="https://podminky.urs.cz/item/CS_URS_2022_01/776223112"/>
    <hyperlink ref="F1834" r:id="rId209" display="https://podminky.urs.cz/item/CS_URS_2022_01/776421111"/>
    <hyperlink ref="F1841" r:id="rId210" display="https://podminky.urs.cz/item/CS_URS_2022_01/776421711"/>
    <hyperlink ref="F1843" r:id="rId211" display="https://podminky.urs.cz/item/CS_URS_2022_01/776421312"/>
    <hyperlink ref="F1914" r:id="rId212" display="https://podminky.urs.cz/item/CS_URS_2022_01/998776102"/>
    <hyperlink ref="F1917" r:id="rId213" display="https://podminky.urs.cz/item/CS_URS_2022_01/781111011"/>
    <hyperlink ref="F1919" r:id="rId214" display="https://podminky.urs.cz/item/CS_URS_2022_01/781121011"/>
    <hyperlink ref="F1921" r:id="rId215" display="https://podminky.urs.cz/item/CS_URS_2022_01/781131112"/>
    <hyperlink ref="F1930" r:id="rId216" display="https://podminky.urs.cz/item/CS_URS_2022_01/781474154"/>
    <hyperlink ref="F1963" r:id="rId217" display="https://podminky.urs.cz/item/CS_URS_2022_01/781491021"/>
    <hyperlink ref="F1966" r:id="rId218" display="https://podminky.urs.cz/item/CS_URS_2022_01/781494111"/>
    <hyperlink ref="F1969" r:id="rId219" display="https://podminky.urs.cz/item/CS_URS_2022_01/781495115"/>
    <hyperlink ref="F2000" r:id="rId220" display="https://podminky.urs.cz/item/CS_URS_2022_01/781495211"/>
    <hyperlink ref="F2002" r:id="rId221" display="https://podminky.urs.cz/item/CS_URS_2022_01/998781102"/>
    <hyperlink ref="F2126" r:id="rId222" display="https://podminky.urs.cz/item/CS_URS_2022_01/784181111"/>
    <hyperlink ref="F2212" r:id="rId223" display="https://podminky.urs.cz/item/CS_URS_2022_01/784211101"/>
    <hyperlink ref="F2218" r:id="rId224" display="https://podminky.urs.cz/item/CS_URS_2022_01/460021121"/>
    <hyperlink ref="F2221" r:id="rId225" display="https://podminky.urs.cz/item/CS_URS_2022_01/460171292"/>
    <hyperlink ref="F2225" r:id="rId226" display="https://podminky.urs.cz/item/CS_URS_2022_01/460451282"/>
    <hyperlink ref="F2227" r:id="rId227" display="https://podminky.urs.cz/item/CS_URS_2022_01/460571111"/>
    <hyperlink ref="F2229" r:id="rId228" display="https://podminky.urs.cz/item/CS_URS_2022_01/460661112"/>
    <hyperlink ref="F2231" r:id="rId229" display="https://podminky.urs.cz/item/CS_URS_2022_01/46067111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3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360"/>
  <sheetViews>
    <sheetView showGridLines="0" workbookViewId="0" topLeftCell="A340">
      <selection activeCell="F346" sqref="F34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6" t="s">
        <v>6</v>
      </c>
      <c r="M2" s="311"/>
      <c r="N2" s="311"/>
      <c r="O2" s="311"/>
      <c r="P2" s="311"/>
      <c r="Q2" s="311"/>
      <c r="R2" s="311"/>
      <c r="S2" s="311"/>
      <c r="T2" s="311"/>
      <c r="U2" s="311"/>
      <c r="V2" s="311"/>
      <c r="AT2" s="19" t="s">
        <v>87</v>
      </c>
    </row>
    <row r="3" spans="2:46" s="1" customFormat="1" ht="6.9" customHeight="1">
      <c r="B3" s="20"/>
      <c r="C3" s="21"/>
      <c r="D3" s="21"/>
      <c r="E3" s="21"/>
      <c r="F3" s="21"/>
      <c r="G3" s="21"/>
      <c r="H3" s="21"/>
      <c r="I3" s="21"/>
      <c r="J3" s="21"/>
      <c r="K3" s="21"/>
      <c r="L3" s="22"/>
      <c r="AT3" s="19" t="s">
        <v>80</v>
      </c>
    </row>
    <row r="4" spans="2:46" s="1" customFormat="1" ht="24.9" customHeight="1">
      <c r="B4" s="22"/>
      <c r="D4" s="23" t="s">
        <v>125</v>
      </c>
      <c r="L4" s="22"/>
      <c r="M4" s="95" t="s">
        <v>11</v>
      </c>
      <c r="AT4" s="19" t="s">
        <v>4</v>
      </c>
    </row>
    <row r="5" spans="2:12" s="1" customFormat="1" ht="6.9"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3032</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3033</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3034</v>
      </c>
      <c r="F11" s="344"/>
      <c r="G11" s="344"/>
      <c r="H11" s="344"/>
      <c r="I11" s="34"/>
      <c r="J11" s="34"/>
      <c r="K11" s="34"/>
      <c r="L11" s="96"/>
      <c r="S11" s="34"/>
      <c r="T11" s="34"/>
      <c r="U11" s="34"/>
      <c r="V11" s="34"/>
      <c r="W11" s="34"/>
      <c r="X11" s="34"/>
      <c r="Y11" s="34"/>
      <c r="Z11" s="34"/>
      <c r="AA11" s="34"/>
      <c r="AB11" s="34"/>
      <c r="AC11" s="34"/>
      <c r="AD11" s="34"/>
      <c r="AE11" s="34"/>
    </row>
    <row r="12" spans="1:31" s="2" customFormat="1" ht="10.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35</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8"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tr">
        <f>IF('Rekapitulace stavby'!AN10="","",'Rekapitulace stavby'!AN10)</f>
        <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tr">
        <f>IF('Rekapitulace stavby'!E11="","",'Rekapitulace stavby'!E11)</f>
        <v>Klatovská nemocnice, a. s.</v>
      </c>
      <c r="F17" s="34"/>
      <c r="G17" s="34"/>
      <c r="H17" s="34"/>
      <c r="I17" s="29" t="s">
        <v>28</v>
      </c>
      <c r="J17" s="27" t="str">
        <f>IF('Rekapitulace stavby'!AN11="","",'Rekapitulace stavby'!AN11)</f>
        <v/>
      </c>
      <c r="K17" s="34"/>
      <c r="L17" s="96"/>
      <c r="S17" s="34"/>
      <c r="T17" s="34"/>
      <c r="U17" s="34"/>
      <c r="V17" s="34"/>
      <c r="W17" s="34"/>
      <c r="X17" s="34"/>
      <c r="Y17" s="34"/>
      <c r="Z17" s="34"/>
      <c r="AA17" s="34"/>
      <c r="AB17" s="34"/>
      <c r="AC17" s="34"/>
      <c r="AD17" s="34"/>
      <c r="AE17" s="34"/>
    </row>
    <row r="18" spans="1:31" s="2" customFormat="1" ht="6.9"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tr">
        <f>IF('Rekapitulace stavby'!AN16="","",'Rekapitulace stavby'!AN16)</f>
        <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tr">
        <f>IF('Rekapitulace stavby'!E17="","",'Rekapitulace stavby'!E17)</f>
        <v>AGP nova spol. s r.o.</v>
      </c>
      <c r="F23" s="34"/>
      <c r="G23" s="34"/>
      <c r="H23" s="34"/>
      <c r="I23" s="29" t="s">
        <v>28</v>
      </c>
      <c r="J23" s="27" t="str">
        <f>IF('Rekapitulace stavby'!AN17="","",'Rekapitulace stavby'!AN17)</f>
        <v/>
      </c>
      <c r="K23" s="34"/>
      <c r="L23" s="96"/>
      <c r="S23" s="34"/>
      <c r="T23" s="34"/>
      <c r="U23" s="34"/>
      <c r="V23" s="34"/>
      <c r="W23" s="34"/>
      <c r="X23" s="34"/>
      <c r="Y23" s="34"/>
      <c r="Z23" s="34"/>
      <c r="AA23" s="34"/>
      <c r="AB23" s="34"/>
      <c r="AC23" s="34"/>
      <c r="AD23" s="34"/>
      <c r="AE23" s="34"/>
    </row>
    <row r="24" spans="1:31" s="2" customFormat="1" ht="6.9"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ROUND(J102,2)</f>
        <v>0</v>
      </c>
      <c r="K32" s="34"/>
      <c r="L32" s="96"/>
      <c r="S32" s="34"/>
      <c r="T32" s="34"/>
      <c r="U32" s="34"/>
      <c r="V32" s="34"/>
      <c r="W32" s="34"/>
      <c r="X32" s="34"/>
      <c r="Y32" s="34"/>
      <c r="Z32" s="34"/>
      <c r="AA32" s="34"/>
      <c r="AB32" s="34"/>
      <c r="AC32" s="34"/>
      <c r="AD32" s="34"/>
      <c r="AE32" s="34"/>
    </row>
    <row r="33" spans="1:31" s="2" customFormat="1" ht="6.9"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 customHeight="1">
      <c r="A35" s="34"/>
      <c r="B35" s="35"/>
      <c r="C35" s="34"/>
      <c r="D35" s="101" t="s">
        <v>42</v>
      </c>
      <c r="E35" s="29" t="s">
        <v>43</v>
      </c>
      <c r="F35" s="102">
        <f>ROUND((SUM(BE102:BE359)),2)</f>
        <v>0</v>
      </c>
      <c r="G35" s="34"/>
      <c r="H35" s="34"/>
      <c r="I35" s="103">
        <v>0.21</v>
      </c>
      <c r="J35" s="102">
        <f>ROUND(((SUM(BE102:BE359))*I35),2)</f>
        <v>0</v>
      </c>
      <c r="K35" s="34"/>
      <c r="L35" s="96"/>
      <c r="S35" s="34"/>
      <c r="T35" s="34"/>
      <c r="U35" s="34"/>
      <c r="V35" s="34"/>
      <c r="W35" s="34"/>
      <c r="X35" s="34"/>
      <c r="Y35" s="34"/>
      <c r="Z35" s="34"/>
      <c r="AA35" s="34"/>
      <c r="AB35" s="34"/>
      <c r="AC35" s="34"/>
      <c r="AD35" s="34"/>
      <c r="AE35" s="34"/>
    </row>
    <row r="36" spans="1:31" s="2" customFormat="1" ht="14.4" customHeight="1">
      <c r="A36" s="34"/>
      <c r="B36" s="35"/>
      <c r="C36" s="34"/>
      <c r="D36" s="34"/>
      <c r="E36" s="29" t="s">
        <v>44</v>
      </c>
      <c r="F36" s="102">
        <f>ROUND((SUM(BF102:BF359)),2)</f>
        <v>0</v>
      </c>
      <c r="G36" s="34"/>
      <c r="H36" s="34"/>
      <c r="I36" s="103">
        <v>0.15</v>
      </c>
      <c r="J36" s="102">
        <f>ROUND(((SUM(BF102:BF359))*I36),2)</f>
        <v>0</v>
      </c>
      <c r="K36" s="34"/>
      <c r="L36" s="96"/>
      <c r="S36" s="34"/>
      <c r="T36" s="34"/>
      <c r="U36" s="34"/>
      <c r="V36" s="34"/>
      <c r="W36" s="34"/>
      <c r="X36" s="34"/>
      <c r="Y36" s="34"/>
      <c r="Z36" s="34"/>
      <c r="AA36" s="34"/>
      <c r="AB36" s="34"/>
      <c r="AC36" s="34"/>
      <c r="AD36" s="34"/>
      <c r="AE36" s="34"/>
    </row>
    <row r="37" spans="1:31" s="2" customFormat="1" ht="14.4" customHeight="1" hidden="1">
      <c r="A37" s="34"/>
      <c r="B37" s="35"/>
      <c r="C37" s="34"/>
      <c r="D37" s="34"/>
      <c r="E37" s="29" t="s">
        <v>45</v>
      </c>
      <c r="F37" s="102">
        <f>ROUND((SUM(BG102:BG359)),2)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 customHeight="1" hidden="1">
      <c r="A38" s="34"/>
      <c r="B38" s="35"/>
      <c r="C38" s="34"/>
      <c r="D38" s="34"/>
      <c r="E38" s="29" t="s">
        <v>46</v>
      </c>
      <c r="F38" s="102">
        <f>ROUND((SUM(BH102:BH359)),2)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 customHeight="1" hidden="1">
      <c r="A39" s="34"/>
      <c r="B39" s="35"/>
      <c r="C39" s="34"/>
      <c r="D39" s="34"/>
      <c r="E39" s="29" t="s">
        <v>47</v>
      </c>
      <c r="F39" s="102">
        <f>ROUND((SUM(BI102:BI359)),2)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3032</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3033</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1 - ZTI</v>
      </c>
      <c r="F54" s="344"/>
      <c r="G54" s="344"/>
      <c r="H54" s="344"/>
      <c r="I54" s="34"/>
      <c r="J54" s="34"/>
      <c r="K54" s="34"/>
      <c r="L54" s="96"/>
      <c r="S54" s="34"/>
      <c r="T54" s="34"/>
      <c r="U54" s="34"/>
      <c r="V54" s="34"/>
      <c r="W54" s="34"/>
      <c r="X54" s="34"/>
      <c r="Y54" s="34"/>
      <c r="Z54" s="34"/>
      <c r="AA54" s="34"/>
      <c r="AB54" s="34"/>
      <c r="AC54" s="34"/>
      <c r="AD54" s="34"/>
      <c r="AE54" s="34"/>
    </row>
    <row r="55" spans="1:31" s="2" customFormat="1" ht="6.9"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 xml:space="preserve"> </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15"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15"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8" customHeight="1">
      <c r="A63" s="34"/>
      <c r="B63" s="35"/>
      <c r="C63" s="112" t="s">
        <v>70</v>
      </c>
      <c r="D63" s="34"/>
      <c r="E63" s="34"/>
      <c r="F63" s="34"/>
      <c r="G63" s="34"/>
      <c r="H63" s="34"/>
      <c r="I63" s="34"/>
      <c r="J63" s="68">
        <f>J102</f>
        <v>0</v>
      </c>
      <c r="K63" s="34"/>
      <c r="L63" s="96"/>
      <c r="S63" s="34"/>
      <c r="T63" s="34"/>
      <c r="U63" s="34"/>
      <c r="V63" s="34"/>
      <c r="W63" s="34"/>
      <c r="X63" s="34"/>
      <c r="Y63" s="34"/>
      <c r="Z63" s="34"/>
      <c r="AA63" s="34"/>
      <c r="AB63" s="34"/>
      <c r="AC63" s="34"/>
      <c r="AD63" s="34"/>
      <c r="AE63" s="34"/>
      <c r="AU63" s="19" t="s">
        <v>131</v>
      </c>
    </row>
    <row r="64" spans="2:12" s="9" customFormat="1" ht="24.9" customHeight="1">
      <c r="B64" s="113"/>
      <c r="D64" s="114" t="s">
        <v>292</v>
      </c>
      <c r="E64" s="115"/>
      <c r="F64" s="115"/>
      <c r="G64" s="115"/>
      <c r="H64" s="115"/>
      <c r="I64" s="115"/>
      <c r="J64" s="116">
        <f>J103</f>
        <v>0</v>
      </c>
      <c r="L64" s="113"/>
    </row>
    <row r="65" spans="2:12" s="10" customFormat="1" ht="19.95" customHeight="1">
      <c r="B65" s="117"/>
      <c r="D65" s="118" t="s">
        <v>3035</v>
      </c>
      <c r="E65" s="119"/>
      <c r="F65" s="119"/>
      <c r="G65" s="119"/>
      <c r="H65" s="119"/>
      <c r="I65" s="119"/>
      <c r="J65" s="120">
        <f>J104</f>
        <v>0</v>
      </c>
      <c r="L65" s="117"/>
    </row>
    <row r="66" spans="2:12" s="10" customFormat="1" ht="19.95" customHeight="1">
      <c r="B66" s="117"/>
      <c r="D66" s="118" t="s">
        <v>3036</v>
      </c>
      <c r="E66" s="119"/>
      <c r="F66" s="119"/>
      <c r="G66" s="119"/>
      <c r="H66" s="119"/>
      <c r="I66" s="119"/>
      <c r="J66" s="120">
        <f>J105</f>
        <v>0</v>
      </c>
      <c r="L66" s="117"/>
    </row>
    <row r="67" spans="2:12" s="10" customFormat="1" ht="19.95" customHeight="1">
      <c r="B67" s="117"/>
      <c r="D67" s="118" t="s">
        <v>3037</v>
      </c>
      <c r="E67" s="119"/>
      <c r="F67" s="119"/>
      <c r="G67" s="119"/>
      <c r="H67" s="119"/>
      <c r="I67" s="119"/>
      <c r="J67" s="120">
        <f>J138</f>
        <v>0</v>
      </c>
      <c r="L67" s="117"/>
    </row>
    <row r="68" spans="2:12" s="10" customFormat="1" ht="19.95" customHeight="1">
      <c r="B68" s="117"/>
      <c r="D68" s="118" t="s">
        <v>3038</v>
      </c>
      <c r="E68" s="119"/>
      <c r="F68" s="119"/>
      <c r="G68" s="119"/>
      <c r="H68" s="119"/>
      <c r="I68" s="119"/>
      <c r="J68" s="120">
        <f>J167</f>
        <v>0</v>
      </c>
      <c r="L68" s="117"/>
    </row>
    <row r="69" spans="2:12" s="10" customFormat="1" ht="19.95" customHeight="1">
      <c r="B69" s="117"/>
      <c r="D69" s="118" t="s">
        <v>3039</v>
      </c>
      <c r="E69" s="119"/>
      <c r="F69" s="119"/>
      <c r="G69" s="119"/>
      <c r="H69" s="119"/>
      <c r="I69" s="119"/>
      <c r="J69" s="120">
        <f>J202</f>
        <v>0</v>
      </c>
      <c r="L69" s="117"/>
    </row>
    <row r="70" spans="2:12" s="10" customFormat="1" ht="19.95" customHeight="1">
      <c r="B70" s="117"/>
      <c r="D70" s="118" t="s">
        <v>3040</v>
      </c>
      <c r="E70" s="119"/>
      <c r="F70" s="119"/>
      <c r="G70" s="119"/>
      <c r="H70" s="119"/>
      <c r="I70" s="119"/>
      <c r="J70" s="120">
        <f>J240</f>
        <v>0</v>
      </c>
      <c r="L70" s="117"/>
    </row>
    <row r="71" spans="2:12" s="10" customFormat="1" ht="19.95" customHeight="1">
      <c r="B71" s="117"/>
      <c r="D71" s="118" t="s">
        <v>3041</v>
      </c>
      <c r="E71" s="119"/>
      <c r="F71" s="119"/>
      <c r="G71" s="119"/>
      <c r="H71" s="119"/>
      <c r="I71" s="119"/>
      <c r="J71" s="120">
        <f>J258</f>
        <v>0</v>
      </c>
      <c r="L71" s="117"/>
    </row>
    <row r="72" spans="2:12" s="10" customFormat="1" ht="19.95" customHeight="1">
      <c r="B72" s="117"/>
      <c r="D72" s="118" t="s">
        <v>3042</v>
      </c>
      <c r="E72" s="119"/>
      <c r="F72" s="119"/>
      <c r="G72" s="119"/>
      <c r="H72" s="119"/>
      <c r="I72" s="119"/>
      <c r="J72" s="120">
        <f>J273</f>
        <v>0</v>
      </c>
      <c r="L72" s="117"/>
    </row>
    <row r="73" spans="2:12" s="10" customFormat="1" ht="19.95" customHeight="1">
      <c r="B73" s="117"/>
      <c r="D73" s="118" t="s">
        <v>3043</v>
      </c>
      <c r="E73" s="119"/>
      <c r="F73" s="119"/>
      <c r="G73" s="119"/>
      <c r="H73" s="119"/>
      <c r="I73" s="119"/>
      <c r="J73" s="120">
        <f>J317</f>
        <v>0</v>
      </c>
      <c r="L73" s="117"/>
    </row>
    <row r="74" spans="2:12" s="10" customFormat="1" ht="19.95" customHeight="1">
      <c r="B74" s="117"/>
      <c r="D74" s="118" t="s">
        <v>3044</v>
      </c>
      <c r="E74" s="119"/>
      <c r="F74" s="119"/>
      <c r="G74" s="119"/>
      <c r="H74" s="119"/>
      <c r="I74" s="119"/>
      <c r="J74" s="120">
        <f>J330</f>
        <v>0</v>
      </c>
      <c r="L74" s="117"/>
    </row>
    <row r="75" spans="2:12" s="9" customFormat="1" ht="24.9" customHeight="1">
      <c r="B75" s="113"/>
      <c r="D75" s="114" t="s">
        <v>3045</v>
      </c>
      <c r="E75" s="115"/>
      <c r="F75" s="115"/>
      <c r="G75" s="115"/>
      <c r="H75" s="115"/>
      <c r="I75" s="115"/>
      <c r="J75" s="116">
        <f>J341</f>
        <v>0</v>
      </c>
      <c r="L75" s="113"/>
    </row>
    <row r="76" spans="2:12" s="9" customFormat="1" ht="24.9" customHeight="1">
      <c r="B76" s="113"/>
      <c r="D76" s="114" t="s">
        <v>3046</v>
      </c>
      <c r="E76" s="115"/>
      <c r="F76" s="115"/>
      <c r="G76" s="115"/>
      <c r="H76" s="115"/>
      <c r="I76" s="115"/>
      <c r="J76" s="116">
        <f>J344</f>
        <v>0</v>
      </c>
      <c r="L76" s="113"/>
    </row>
    <row r="77" spans="2:12" s="10" customFormat="1" ht="19.95" customHeight="1">
      <c r="B77" s="117"/>
      <c r="D77" s="118" t="s">
        <v>3047</v>
      </c>
      <c r="E77" s="119"/>
      <c r="F77" s="119"/>
      <c r="G77" s="119"/>
      <c r="H77" s="119"/>
      <c r="I77" s="119"/>
      <c r="J77" s="120">
        <f>J345</f>
        <v>0</v>
      </c>
      <c r="L77" s="117"/>
    </row>
    <row r="78" spans="2:12" s="10" customFormat="1" ht="19.95" customHeight="1">
      <c r="B78" s="117"/>
      <c r="D78" s="118" t="s">
        <v>3048</v>
      </c>
      <c r="E78" s="119"/>
      <c r="F78" s="119"/>
      <c r="G78" s="119"/>
      <c r="H78" s="119"/>
      <c r="I78" s="119"/>
      <c r="J78" s="120">
        <f>J348</f>
        <v>0</v>
      </c>
      <c r="L78" s="117"/>
    </row>
    <row r="79" spans="2:12" s="10" customFormat="1" ht="19.95" customHeight="1">
      <c r="B79" s="117"/>
      <c r="D79" s="118" t="s">
        <v>3049</v>
      </c>
      <c r="E79" s="119"/>
      <c r="F79" s="119"/>
      <c r="G79" s="119"/>
      <c r="H79" s="119"/>
      <c r="I79" s="119"/>
      <c r="J79" s="120">
        <f>J351</f>
        <v>0</v>
      </c>
      <c r="L79" s="117"/>
    </row>
    <row r="80" spans="2:12" s="10" customFormat="1" ht="19.95" customHeight="1">
      <c r="B80" s="117"/>
      <c r="D80" s="118" t="s">
        <v>3050</v>
      </c>
      <c r="E80" s="119"/>
      <c r="F80" s="119"/>
      <c r="G80" s="119"/>
      <c r="H80" s="119"/>
      <c r="I80" s="119"/>
      <c r="J80" s="120">
        <f>J356</f>
        <v>0</v>
      </c>
      <c r="L80" s="117"/>
    </row>
    <row r="81" spans="1:31" s="2" customFormat="1" ht="21.75" customHeight="1">
      <c r="A81" s="34"/>
      <c r="B81" s="35"/>
      <c r="C81" s="34"/>
      <c r="D81" s="34"/>
      <c r="E81" s="34"/>
      <c r="F81" s="34"/>
      <c r="G81" s="34"/>
      <c r="H81" s="34"/>
      <c r="I81" s="34"/>
      <c r="J81" s="34"/>
      <c r="K81" s="34"/>
      <c r="L81" s="96"/>
      <c r="S81" s="34"/>
      <c r="T81" s="34"/>
      <c r="U81" s="34"/>
      <c r="V81" s="34"/>
      <c r="W81" s="34"/>
      <c r="X81" s="34"/>
      <c r="Y81" s="34"/>
      <c r="Z81" s="34"/>
      <c r="AA81" s="34"/>
      <c r="AB81" s="34"/>
      <c r="AC81" s="34"/>
      <c r="AD81" s="34"/>
      <c r="AE81" s="34"/>
    </row>
    <row r="82" spans="1:31" s="2" customFormat="1" ht="6.9" customHeight="1">
      <c r="A82" s="34"/>
      <c r="B82" s="44"/>
      <c r="C82" s="45"/>
      <c r="D82" s="45"/>
      <c r="E82" s="45"/>
      <c r="F82" s="45"/>
      <c r="G82" s="45"/>
      <c r="H82" s="45"/>
      <c r="I82" s="45"/>
      <c r="J82" s="45"/>
      <c r="K82" s="45"/>
      <c r="L82" s="96"/>
      <c r="S82" s="34"/>
      <c r="T82" s="34"/>
      <c r="U82" s="34"/>
      <c r="V82" s="34"/>
      <c r="W82" s="34"/>
      <c r="X82" s="34"/>
      <c r="Y82" s="34"/>
      <c r="Z82" s="34"/>
      <c r="AA82" s="34"/>
      <c r="AB82" s="34"/>
      <c r="AC82" s="34"/>
      <c r="AD82" s="34"/>
      <c r="AE82" s="34"/>
    </row>
    <row r="86" spans="1:31" s="2" customFormat="1" ht="6.9" customHeight="1">
      <c r="A86" s="34"/>
      <c r="B86" s="46"/>
      <c r="C86" s="47"/>
      <c r="D86" s="47"/>
      <c r="E86" s="47"/>
      <c r="F86" s="47"/>
      <c r="G86" s="47"/>
      <c r="H86" s="47"/>
      <c r="I86" s="47"/>
      <c r="J86" s="47"/>
      <c r="K86" s="47"/>
      <c r="L86" s="96"/>
      <c r="S86" s="34"/>
      <c r="T86" s="34"/>
      <c r="U86" s="34"/>
      <c r="V86" s="34"/>
      <c r="W86" s="34"/>
      <c r="X86" s="34"/>
      <c r="Y86" s="34"/>
      <c r="Z86" s="34"/>
      <c r="AA86" s="34"/>
      <c r="AB86" s="34"/>
      <c r="AC86" s="34"/>
      <c r="AD86" s="34"/>
      <c r="AE86" s="34"/>
    </row>
    <row r="87" spans="1:31" s="2" customFormat="1" ht="24.9" customHeight="1">
      <c r="A87" s="34"/>
      <c r="B87" s="35"/>
      <c r="C87" s="23" t="s">
        <v>139</v>
      </c>
      <c r="D87" s="34"/>
      <c r="E87" s="34"/>
      <c r="F87" s="34"/>
      <c r="G87" s="34"/>
      <c r="H87" s="34"/>
      <c r="I87" s="34"/>
      <c r="J87" s="34"/>
      <c r="K87" s="34"/>
      <c r="L87" s="96"/>
      <c r="S87" s="34"/>
      <c r="T87" s="34"/>
      <c r="U87" s="34"/>
      <c r="V87" s="34"/>
      <c r="W87" s="34"/>
      <c r="X87" s="34"/>
      <c r="Y87" s="34"/>
      <c r="Z87" s="34"/>
      <c r="AA87" s="34"/>
      <c r="AB87" s="34"/>
      <c r="AC87" s="34"/>
      <c r="AD87" s="34"/>
      <c r="AE87" s="34"/>
    </row>
    <row r="88" spans="1:31" s="2" customFormat="1" ht="6.9" customHeight="1">
      <c r="A88" s="34"/>
      <c r="B88" s="35"/>
      <c r="C88" s="34"/>
      <c r="D88" s="34"/>
      <c r="E88" s="34"/>
      <c r="F88" s="34"/>
      <c r="G88" s="34"/>
      <c r="H88" s="34"/>
      <c r="I88" s="34"/>
      <c r="J88" s="34"/>
      <c r="K88" s="34"/>
      <c r="L88" s="96"/>
      <c r="S88" s="34"/>
      <c r="T88" s="34"/>
      <c r="U88" s="34"/>
      <c r="V88" s="34"/>
      <c r="W88" s="34"/>
      <c r="X88" s="34"/>
      <c r="Y88" s="34"/>
      <c r="Z88" s="34"/>
      <c r="AA88" s="34"/>
      <c r="AB88" s="34"/>
      <c r="AC88" s="34"/>
      <c r="AD88" s="34"/>
      <c r="AE88" s="34"/>
    </row>
    <row r="89" spans="1:31" s="2" customFormat="1" ht="12" customHeight="1">
      <c r="A89" s="34"/>
      <c r="B89" s="35"/>
      <c r="C89" s="29" t="s">
        <v>17</v>
      </c>
      <c r="D89" s="34"/>
      <c r="E89" s="34"/>
      <c r="F89" s="34"/>
      <c r="G89" s="34"/>
      <c r="H89" s="34"/>
      <c r="I89" s="34"/>
      <c r="J89" s="34"/>
      <c r="K89" s="34"/>
      <c r="L89" s="96"/>
      <c r="S89" s="34"/>
      <c r="T89" s="34"/>
      <c r="U89" s="34"/>
      <c r="V89" s="34"/>
      <c r="W89" s="34"/>
      <c r="X89" s="34"/>
      <c r="Y89" s="34"/>
      <c r="Z89" s="34"/>
      <c r="AA89" s="34"/>
      <c r="AB89" s="34"/>
      <c r="AC89" s="34"/>
      <c r="AD89" s="34"/>
      <c r="AE89" s="34"/>
    </row>
    <row r="90" spans="1:31" s="2" customFormat="1" ht="16.5" customHeight="1">
      <c r="A90" s="34"/>
      <c r="B90" s="35"/>
      <c r="C90" s="34"/>
      <c r="D90" s="34"/>
      <c r="E90" s="342" t="str">
        <f>E7</f>
        <v>Nové dialyzační středisko</v>
      </c>
      <c r="F90" s="343"/>
      <c r="G90" s="343"/>
      <c r="H90" s="343"/>
      <c r="I90" s="34"/>
      <c r="J90" s="34"/>
      <c r="K90" s="34"/>
      <c r="L90" s="96"/>
      <c r="S90" s="34"/>
      <c r="T90" s="34"/>
      <c r="U90" s="34"/>
      <c r="V90" s="34"/>
      <c r="W90" s="34"/>
      <c r="X90" s="34"/>
      <c r="Y90" s="34"/>
      <c r="Z90" s="34"/>
      <c r="AA90" s="34"/>
      <c r="AB90" s="34"/>
      <c r="AC90" s="34"/>
      <c r="AD90" s="34"/>
      <c r="AE90" s="34"/>
    </row>
    <row r="91" spans="2:12" s="1" customFormat="1" ht="12" customHeight="1">
      <c r="B91" s="22"/>
      <c r="C91" s="29" t="s">
        <v>126</v>
      </c>
      <c r="L91" s="22"/>
    </row>
    <row r="92" spans="1:31" s="2" customFormat="1" ht="16.5" customHeight="1">
      <c r="A92" s="34"/>
      <c r="B92" s="35"/>
      <c r="C92" s="34"/>
      <c r="D92" s="34"/>
      <c r="E92" s="342" t="s">
        <v>3032</v>
      </c>
      <c r="F92" s="344"/>
      <c r="G92" s="344"/>
      <c r="H92" s="344"/>
      <c r="I92" s="34"/>
      <c r="J92" s="34"/>
      <c r="K92" s="34"/>
      <c r="L92" s="96"/>
      <c r="S92" s="34"/>
      <c r="T92" s="34"/>
      <c r="U92" s="34"/>
      <c r="V92" s="34"/>
      <c r="W92" s="34"/>
      <c r="X92" s="34"/>
      <c r="Y92" s="34"/>
      <c r="Z92" s="34"/>
      <c r="AA92" s="34"/>
      <c r="AB92" s="34"/>
      <c r="AC92" s="34"/>
      <c r="AD92" s="34"/>
      <c r="AE92" s="34"/>
    </row>
    <row r="93" spans="1:31" s="2" customFormat="1" ht="12" customHeight="1">
      <c r="A93" s="34"/>
      <c r="B93" s="35"/>
      <c r="C93" s="29" t="s">
        <v>3033</v>
      </c>
      <c r="D93" s="34"/>
      <c r="E93" s="34"/>
      <c r="F93" s="34"/>
      <c r="G93" s="34"/>
      <c r="H93" s="34"/>
      <c r="I93" s="34"/>
      <c r="J93" s="34"/>
      <c r="K93" s="34"/>
      <c r="L93" s="96"/>
      <c r="S93" s="34"/>
      <c r="T93" s="34"/>
      <c r="U93" s="34"/>
      <c r="V93" s="34"/>
      <c r="W93" s="34"/>
      <c r="X93" s="34"/>
      <c r="Y93" s="34"/>
      <c r="Z93" s="34"/>
      <c r="AA93" s="34"/>
      <c r="AB93" s="34"/>
      <c r="AC93" s="34"/>
      <c r="AD93" s="34"/>
      <c r="AE93" s="34"/>
    </row>
    <row r="94" spans="1:31" s="2" customFormat="1" ht="16.5" customHeight="1">
      <c r="A94" s="34"/>
      <c r="B94" s="35"/>
      <c r="C94" s="34"/>
      <c r="D94" s="34"/>
      <c r="E94" s="304" t="str">
        <f>E11</f>
        <v>1 - ZTI</v>
      </c>
      <c r="F94" s="344"/>
      <c r="G94" s="344"/>
      <c r="H94" s="344"/>
      <c r="I94" s="34"/>
      <c r="J94" s="34"/>
      <c r="K94" s="34"/>
      <c r="L94" s="96"/>
      <c r="S94" s="34"/>
      <c r="T94" s="34"/>
      <c r="U94" s="34"/>
      <c r="V94" s="34"/>
      <c r="W94" s="34"/>
      <c r="X94" s="34"/>
      <c r="Y94" s="34"/>
      <c r="Z94" s="34"/>
      <c r="AA94" s="34"/>
      <c r="AB94" s="34"/>
      <c r="AC94" s="34"/>
      <c r="AD94" s="34"/>
      <c r="AE94" s="34"/>
    </row>
    <row r="95" spans="1:31" s="2" customFormat="1" ht="6.9" customHeight="1">
      <c r="A95" s="34"/>
      <c r="B95" s="35"/>
      <c r="C95" s="34"/>
      <c r="D95" s="34"/>
      <c r="E95" s="34"/>
      <c r="F95" s="34"/>
      <c r="G95" s="34"/>
      <c r="H95" s="34"/>
      <c r="I95" s="34"/>
      <c r="J95" s="34"/>
      <c r="K95" s="34"/>
      <c r="L95" s="96"/>
      <c r="S95" s="34"/>
      <c r="T95" s="34"/>
      <c r="U95" s="34"/>
      <c r="V95" s="34"/>
      <c r="W95" s="34"/>
      <c r="X95" s="34"/>
      <c r="Y95" s="34"/>
      <c r="Z95" s="34"/>
      <c r="AA95" s="34"/>
      <c r="AB95" s="34"/>
      <c r="AC95" s="34"/>
      <c r="AD95" s="34"/>
      <c r="AE95" s="34"/>
    </row>
    <row r="96" spans="1:31" s="2" customFormat="1" ht="12" customHeight="1">
      <c r="A96" s="34"/>
      <c r="B96" s="35"/>
      <c r="C96" s="29" t="s">
        <v>21</v>
      </c>
      <c r="D96" s="34"/>
      <c r="E96" s="34"/>
      <c r="F96" s="27" t="str">
        <f>F14</f>
        <v xml:space="preserve"> </v>
      </c>
      <c r="G96" s="34"/>
      <c r="H96" s="34"/>
      <c r="I96" s="29" t="s">
        <v>23</v>
      </c>
      <c r="J96" s="52" t="str">
        <f>IF(J14="","",J14)</f>
        <v>7. 11. 2021</v>
      </c>
      <c r="K96" s="34"/>
      <c r="L96" s="96"/>
      <c r="S96" s="34"/>
      <c r="T96" s="34"/>
      <c r="U96" s="34"/>
      <c r="V96" s="34"/>
      <c r="W96" s="34"/>
      <c r="X96" s="34"/>
      <c r="Y96" s="34"/>
      <c r="Z96" s="34"/>
      <c r="AA96" s="34"/>
      <c r="AB96" s="34"/>
      <c r="AC96" s="34"/>
      <c r="AD96" s="34"/>
      <c r="AE96" s="34"/>
    </row>
    <row r="97" spans="1:31" s="2" customFormat="1" ht="6.9" customHeight="1">
      <c r="A97" s="34"/>
      <c r="B97" s="35"/>
      <c r="C97" s="34"/>
      <c r="D97" s="34"/>
      <c r="E97" s="34"/>
      <c r="F97" s="34"/>
      <c r="G97" s="34"/>
      <c r="H97" s="34"/>
      <c r="I97" s="34"/>
      <c r="J97" s="34"/>
      <c r="K97" s="34"/>
      <c r="L97" s="96"/>
      <c r="S97" s="34"/>
      <c r="T97" s="34"/>
      <c r="U97" s="34"/>
      <c r="V97" s="34"/>
      <c r="W97" s="34"/>
      <c r="X97" s="34"/>
      <c r="Y97" s="34"/>
      <c r="Z97" s="34"/>
      <c r="AA97" s="34"/>
      <c r="AB97" s="34"/>
      <c r="AC97" s="34"/>
      <c r="AD97" s="34"/>
      <c r="AE97" s="34"/>
    </row>
    <row r="98" spans="1:31" s="2" customFormat="1" ht="15.15" customHeight="1">
      <c r="A98" s="34"/>
      <c r="B98" s="35"/>
      <c r="C98" s="29" t="s">
        <v>25</v>
      </c>
      <c r="D98" s="34"/>
      <c r="E98" s="34"/>
      <c r="F98" s="27" t="str">
        <f>E17</f>
        <v>Klatovská nemocnice, a. s.</v>
      </c>
      <c r="G98" s="34"/>
      <c r="H98" s="34"/>
      <c r="I98" s="29" t="s">
        <v>31</v>
      </c>
      <c r="J98" s="32" t="str">
        <f>E23</f>
        <v>AGP nova spol. s r.o.</v>
      </c>
      <c r="K98" s="34"/>
      <c r="L98" s="96"/>
      <c r="S98" s="34"/>
      <c r="T98" s="34"/>
      <c r="U98" s="34"/>
      <c r="V98" s="34"/>
      <c r="W98" s="34"/>
      <c r="X98" s="34"/>
      <c r="Y98" s="34"/>
      <c r="Z98" s="34"/>
      <c r="AA98" s="34"/>
      <c r="AB98" s="34"/>
      <c r="AC98" s="34"/>
      <c r="AD98" s="34"/>
      <c r="AE98" s="34"/>
    </row>
    <row r="99" spans="1:31" s="2" customFormat="1" ht="15.15" customHeight="1">
      <c r="A99" s="34"/>
      <c r="B99" s="35"/>
      <c r="C99" s="29" t="s">
        <v>29</v>
      </c>
      <c r="D99" s="34"/>
      <c r="E99" s="34"/>
      <c r="F99" s="27" t="str">
        <f>IF(E20="","",E20)</f>
        <v>Vyplň údaj</v>
      </c>
      <c r="G99" s="34"/>
      <c r="H99" s="34"/>
      <c r="I99" s="29" t="s">
        <v>34</v>
      </c>
      <c r="J99" s="32" t="str">
        <f>E26</f>
        <v xml:space="preserve"> </v>
      </c>
      <c r="K99" s="34"/>
      <c r="L99" s="96"/>
      <c r="S99" s="34"/>
      <c r="T99" s="34"/>
      <c r="U99" s="34"/>
      <c r="V99" s="34"/>
      <c r="W99" s="34"/>
      <c r="X99" s="34"/>
      <c r="Y99" s="34"/>
      <c r="Z99" s="34"/>
      <c r="AA99" s="34"/>
      <c r="AB99" s="34"/>
      <c r="AC99" s="34"/>
      <c r="AD99" s="34"/>
      <c r="AE99" s="34"/>
    </row>
    <row r="100" spans="1:31" s="2" customFormat="1" ht="10.35" customHeight="1">
      <c r="A100" s="34"/>
      <c r="B100" s="35"/>
      <c r="C100" s="34"/>
      <c r="D100" s="34"/>
      <c r="E100" s="34"/>
      <c r="F100" s="34"/>
      <c r="G100" s="34"/>
      <c r="H100" s="34"/>
      <c r="I100" s="34"/>
      <c r="J100" s="34"/>
      <c r="K100" s="34"/>
      <c r="L100" s="96"/>
      <c r="S100" s="34"/>
      <c r="T100" s="34"/>
      <c r="U100" s="34"/>
      <c r="V100" s="34"/>
      <c r="W100" s="34"/>
      <c r="X100" s="34"/>
      <c r="Y100" s="34"/>
      <c r="Z100" s="34"/>
      <c r="AA100" s="34"/>
      <c r="AB100" s="34"/>
      <c r="AC100" s="34"/>
      <c r="AD100" s="34"/>
      <c r="AE100" s="34"/>
    </row>
    <row r="101" spans="1:31" s="11" customFormat="1" ht="29.25" customHeight="1">
      <c r="A101" s="121"/>
      <c r="B101" s="122"/>
      <c r="C101" s="123" t="s">
        <v>140</v>
      </c>
      <c r="D101" s="124" t="s">
        <v>57</v>
      </c>
      <c r="E101" s="124" t="s">
        <v>53</v>
      </c>
      <c r="F101" s="124" t="s">
        <v>54</v>
      </c>
      <c r="G101" s="124" t="s">
        <v>141</v>
      </c>
      <c r="H101" s="124" t="s">
        <v>142</v>
      </c>
      <c r="I101" s="124" t="s">
        <v>143</v>
      </c>
      <c r="J101" s="124" t="s">
        <v>130</v>
      </c>
      <c r="K101" s="125" t="s">
        <v>144</v>
      </c>
      <c r="L101" s="126"/>
      <c r="M101" s="59" t="s">
        <v>3</v>
      </c>
      <c r="N101" s="60" t="s">
        <v>42</v>
      </c>
      <c r="O101" s="60" t="s">
        <v>145</v>
      </c>
      <c r="P101" s="60" t="s">
        <v>146</v>
      </c>
      <c r="Q101" s="60" t="s">
        <v>147</v>
      </c>
      <c r="R101" s="60" t="s">
        <v>148</v>
      </c>
      <c r="S101" s="60" t="s">
        <v>149</v>
      </c>
      <c r="T101" s="61" t="s">
        <v>150</v>
      </c>
      <c r="U101" s="121"/>
      <c r="V101" s="121"/>
      <c r="W101" s="121"/>
      <c r="X101" s="121"/>
      <c r="Y101" s="121"/>
      <c r="Z101" s="121"/>
      <c r="AA101" s="121"/>
      <c r="AB101" s="121"/>
      <c r="AC101" s="121"/>
      <c r="AD101" s="121"/>
      <c r="AE101" s="121"/>
    </row>
    <row r="102" spans="1:63" s="2" customFormat="1" ht="22.8" customHeight="1">
      <c r="A102" s="34"/>
      <c r="B102" s="35"/>
      <c r="C102" s="66" t="s">
        <v>151</v>
      </c>
      <c r="D102" s="34"/>
      <c r="E102" s="34"/>
      <c r="F102" s="34"/>
      <c r="G102" s="34"/>
      <c r="H102" s="34"/>
      <c r="I102" s="34"/>
      <c r="J102" s="127">
        <f>BK102</f>
        <v>0</v>
      </c>
      <c r="K102" s="34"/>
      <c r="L102" s="35"/>
      <c r="M102" s="62"/>
      <c r="N102" s="53"/>
      <c r="O102" s="63"/>
      <c r="P102" s="128">
        <f>P103+P341+P344</f>
        <v>0</v>
      </c>
      <c r="Q102" s="63"/>
      <c r="R102" s="128">
        <f>R103+R341+R344</f>
        <v>0</v>
      </c>
      <c r="S102" s="63"/>
      <c r="T102" s="129">
        <f>T103+T341+T344</f>
        <v>0</v>
      </c>
      <c r="U102" s="34"/>
      <c r="V102" s="34"/>
      <c r="W102" s="34"/>
      <c r="X102" s="34"/>
      <c r="Y102" s="34"/>
      <c r="Z102" s="34"/>
      <c r="AA102" s="34"/>
      <c r="AB102" s="34"/>
      <c r="AC102" s="34"/>
      <c r="AD102" s="34"/>
      <c r="AE102" s="34"/>
      <c r="AT102" s="19" t="s">
        <v>71</v>
      </c>
      <c r="AU102" s="19" t="s">
        <v>131</v>
      </c>
      <c r="BK102" s="130">
        <f>BK103+BK341+BK344</f>
        <v>0</v>
      </c>
    </row>
    <row r="103" spans="2:63" s="12" customFormat="1" ht="25.95" customHeight="1">
      <c r="B103" s="131"/>
      <c r="D103" s="132" t="s">
        <v>71</v>
      </c>
      <c r="E103" s="133" t="s">
        <v>1822</v>
      </c>
      <c r="F103" s="133" t="s">
        <v>1823</v>
      </c>
      <c r="I103" s="134"/>
      <c r="J103" s="135">
        <f>BK103</f>
        <v>0</v>
      </c>
      <c r="L103" s="131"/>
      <c r="M103" s="136"/>
      <c r="N103" s="137"/>
      <c r="O103" s="137"/>
      <c r="P103" s="138">
        <f>P104+P105+P138+P167+P202+P240+P258+P273+P317+P330</f>
        <v>0</v>
      </c>
      <c r="Q103" s="137"/>
      <c r="R103" s="138">
        <f>R104+R105+R138+R167+R202+R240+R258+R273+R317+R330</f>
        <v>0</v>
      </c>
      <c r="S103" s="137"/>
      <c r="T103" s="139">
        <f>T104+T105+T138+T167+T202+T240+T258+T273+T317+T330</f>
        <v>0</v>
      </c>
      <c r="AR103" s="132" t="s">
        <v>80</v>
      </c>
      <c r="AT103" s="140" t="s">
        <v>71</v>
      </c>
      <c r="AU103" s="140" t="s">
        <v>72</v>
      </c>
      <c r="AY103" s="132" t="s">
        <v>154</v>
      </c>
      <c r="BK103" s="141">
        <f>BK104+BK105+BK138+BK167+BK202+BK240+BK258+BK273+BK317+BK330</f>
        <v>0</v>
      </c>
    </row>
    <row r="104" spans="2:63" s="12" customFormat="1" ht="22.8" customHeight="1">
      <c r="B104" s="131"/>
      <c r="D104" s="132" t="s">
        <v>71</v>
      </c>
      <c r="E104" s="142" t="s">
        <v>3051</v>
      </c>
      <c r="F104" s="142" t="s">
        <v>3052</v>
      </c>
      <c r="I104" s="134"/>
      <c r="J104" s="143">
        <f>BK104</f>
        <v>0</v>
      </c>
      <c r="L104" s="131"/>
      <c r="M104" s="136"/>
      <c r="N104" s="137"/>
      <c r="O104" s="137"/>
      <c r="P104" s="138">
        <v>0</v>
      </c>
      <c r="Q104" s="137"/>
      <c r="R104" s="138">
        <v>0</v>
      </c>
      <c r="S104" s="137"/>
      <c r="T104" s="139">
        <v>0</v>
      </c>
      <c r="AR104" s="132" t="s">
        <v>80</v>
      </c>
      <c r="AT104" s="140" t="s">
        <v>71</v>
      </c>
      <c r="AU104" s="140" t="s">
        <v>15</v>
      </c>
      <c r="AY104" s="132" t="s">
        <v>154</v>
      </c>
      <c r="BK104" s="141">
        <v>0</v>
      </c>
    </row>
    <row r="105" spans="2:63" s="12" customFormat="1" ht="22.8" customHeight="1">
      <c r="B105" s="131"/>
      <c r="D105" s="132" t="s">
        <v>71</v>
      </c>
      <c r="E105" s="142" t="s">
        <v>3053</v>
      </c>
      <c r="F105" s="142" t="s">
        <v>3054</v>
      </c>
      <c r="I105" s="134"/>
      <c r="J105" s="143">
        <f>BK105</f>
        <v>0</v>
      </c>
      <c r="L105" s="131"/>
      <c r="M105" s="136"/>
      <c r="N105" s="137"/>
      <c r="O105" s="137"/>
      <c r="P105" s="138">
        <f>SUM(P106:P137)</f>
        <v>0</v>
      </c>
      <c r="Q105" s="137"/>
      <c r="R105" s="138">
        <f>SUM(R106:R137)</f>
        <v>0</v>
      </c>
      <c r="S105" s="137"/>
      <c r="T105" s="139">
        <f>SUM(T106:T137)</f>
        <v>0</v>
      </c>
      <c r="AR105" s="132" t="s">
        <v>15</v>
      </c>
      <c r="AT105" s="140" t="s">
        <v>71</v>
      </c>
      <c r="AU105" s="140" t="s">
        <v>15</v>
      </c>
      <c r="AY105" s="132" t="s">
        <v>154</v>
      </c>
      <c r="BK105" s="141">
        <f>SUM(BK106:BK137)</f>
        <v>0</v>
      </c>
    </row>
    <row r="106" spans="1:65" s="2" customFormat="1" ht="44.25" customHeight="1">
      <c r="A106" s="34"/>
      <c r="B106" s="144"/>
      <c r="C106" s="145" t="s">
        <v>15</v>
      </c>
      <c r="D106" s="145" t="s">
        <v>157</v>
      </c>
      <c r="E106" s="146" t="s">
        <v>3055</v>
      </c>
      <c r="F106" s="147" t="s">
        <v>3056</v>
      </c>
      <c r="G106" s="148" t="s">
        <v>183</v>
      </c>
      <c r="H106" s="149">
        <v>20</v>
      </c>
      <c r="I106" s="150"/>
      <c r="J106" s="151">
        <f>ROUND(I106*H106,2)</f>
        <v>0</v>
      </c>
      <c r="K106" s="147" t="s">
        <v>3057</v>
      </c>
      <c r="L106" s="35"/>
      <c r="M106" s="152" t="s">
        <v>3</v>
      </c>
      <c r="N106" s="153" t="s">
        <v>43</v>
      </c>
      <c r="O106" s="55"/>
      <c r="P106" s="154">
        <f>O106*H106</f>
        <v>0</v>
      </c>
      <c r="Q106" s="154">
        <v>0</v>
      </c>
      <c r="R106" s="154">
        <f>Q106*H106</f>
        <v>0</v>
      </c>
      <c r="S106" s="154">
        <v>0</v>
      </c>
      <c r="T106" s="155">
        <f>S106*H106</f>
        <v>0</v>
      </c>
      <c r="U106" s="34"/>
      <c r="V106" s="34"/>
      <c r="W106" s="34"/>
      <c r="X106" s="34"/>
      <c r="Y106" s="34"/>
      <c r="Z106" s="34"/>
      <c r="AA106" s="34"/>
      <c r="AB106" s="34"/>
      <c r="AC106" s="34"/>
      <c r="AD106" s="34"/>
      <c r="AE106" s="34"/>
      <c r="AR106" s="156" t="s">
        <v>93</v>
      </c>
      <c r="AT106" s="156" t="s">
        <v>157</v>
      </c>
      <c r="AU106" s="156" t="s">
        <v>80</v>
      </c>
      <c r="AY106" s="19" t="s">
        <v>154</v>
      </c>
      <c r="BE106" s="157">
        <f>IF(N106="základní",J106,0)</f>
        <v>0</v>
      </c>
      <c r="BF106" s="157">
        <f>IF(N106="snížená",J106,0)</f>
        <v>0</v>
      </c>
      <c r="BG106" s="157">
        <f>IF(N106="zákl. přenesená",J106,0)</f>
        <v>0</v>
      </c>
      <c r="BH106" s="157">
        <f>IF(N106="sníž. přenesená",J106,0)</f>
        <v>0</v>
      </c>
      <c r="BI106" s="157">
        <f>IF(N106="nulová",J106,0)</f>
        <v>0</v>
      </c>
      <c r="BJ106" s="19" t="s">
        <v>15</v>
      </c>
      <c r="BK106" s="157">
        <f>ROUND(I106*H106,2)</f>
        <v>0</v>
      </c>
      <c r="BL106" s="19" t="s">
        <v>93</v>
      </c>
      <c r="BM106" s="156" t="s">
        <v>80</v>
      </c>
    </row>
    <row r="107" spans="1:47" s="2" customFormat="1" ht="10.2">
      <c r="A107" s="34"/>
      <c r="B107" s="35"/>
      <c r="C107" s="34"/>
      <c r="D107" s="158" t="s">
        <v>163</v>
      </c>
      <c r="E107" s="34"/>
      <c r="F107" s="159" t="s">
        <v>3058</v>
      </c>
      <c r="G107" s="34"/>
      <c r="H107" s="34"/>
      <c r="I107" s="160"/>
      <c r="J107" s="34"/>
      <c r="K107" s="34"/>
      <c r="L107" s="35"/>
      <c r="M107" s="161"/>
      <c r="N107" s="162"/>
      <c r="O107" s="55"/>
      <c r="P107" s="55"/>
      <c r="Q107" s="55"/>
      <c r="R107" s="55"/>
      <c r="S107" s="55"/>
      <c r="T107" s="56"/>
      <c r="U107" s="34"/>
      <c r="V107" s="34"/>
      <c r="W107" s="34"/>
      <c r="X107" s="34"/>
      <c r="Y107" s="34"/>
      <c r="Z107" s="34"/>
      <c r="AA107" s="34"/>
      <c r="AB107" s="34"/>
      <c r="AC107" s="34"/>
      <c r="AD107" s="34"/>
      <c r="AE107" s="34"/>
      <c r="AT107" s="19" t="s">
        <v>163</v>
      </c>
      <c r="AU107" s="19" t="s">
        <v>80</v>
      </c>
    </row>
    <row r="108" spans="1:65" s="2" customFormat="1" ht="21.75" customHeight="1">
      <c r="A108" s="34"/>
      <c r="B108" s="144"/>
      <c r="C108" s="145" t="s">
        <v>80</v>
      </c>
      <c r="D108" s="145" t="s">
        <v>157</v>
      </c>
      <c r="E108" s="146" t="s">
        <v>3059</v>
      </c>
      <c r="F108" s="147" t="s">
        <v>3060</v>
      </c>
      <c r="G108" s="148" t="s">
        <v>183</v>
      </c>
      <c r="H108" s="149">
        <v>25</v>
      </c>
      <c r="I108" s="150"/>
      <c r="J108" s="151">
        <f>ROUND(I108*H108,2)</f>
        <v>0</v>
      </c>
      <c r="K108" s="147" t="s">
        <v>3</v>
      </c>
      <c r="L108" s="35"/>
      <c r="M108" s="152" t="s">
        <v>3</v>
      </c>
      <c r="N108" s="153" t="s">
        <v>43</v>
      </c>
      <c r="O108" s="55"/>
      <c r="P108" s="154">
        <f>O108*H108</f>
        <v>0</v>
      </c>
      <c r="Q108" s="154">
        <v>0</v>
      </c>
      <c r="R108" s="154">
        <f>Q108*H108</f>
        <v>0</v>
      </c>
      <c r="S108" s="154">
        <v>0</v>
      </c>
      <c r="T108" s="155">
        <f>S108*H108</f>
        <v>0</v>
      </c>
      <c r="U108" s="34"/>
      <c r="V108" s="34"/>
      <c r="W108" s="34"/>
      <c r="X108" s="34"/>
      <c r="Y108" s="34"/>
      <c r="Z108" s="34"/>
      <c r="AA108" s="34"/>
      <c r="AB108" s="34"/>
      <c r="AC108" s="34"/>
      <c r="AD108" s="34"/>
      <c r="AE108" s="34"/>
      <c r="AR108" s="156" t="s">
        <v>93</v>
      </c>
      <c r="AT108" s="156" t="s">
        <v>157</v>
      </c>
      <c r="AU108" s="156" t="s">
        <v>80</v>
      </c>
      <c r="AY108" s="19" t="s">
        <v>154</v>
      </c>
      <c r="BE108" s="157">
        <f>IF(N108="základní",J108,0)</f>
        <v>0</v>
      </c>
      <c r="BF108" s="157">
        <f>IF(N108="snížená",J108,0)</f>
        <v>0</v>
      </c>
      <c r="BG108" s="157">
        <f>IF(N108="zákl. přenesená",J108,0)</f>
        <v>0</v>
      </c>
      <c r="BH108" s="157">
        <f>IF(N108="sníž. přenesená",J108,0)</f>
        <v>0</v>
      </c>
      <c r="BI108" s="157">
        <f>IF(N108="nulová",J108,0)</f>
        <v>0</v>
      </c>
      <c r="BJ108" s="19" t="s">
        <v>15</v>
      </c>
      <c r="BK108" s="157">
        <f>ROUND(I108*H108,2)</f>
        <v>0</v>
      </c>
      <c r="BL108" s="19" t="s">
        <v>93</v>
      </c>
      <c r="BM108" s="156" t="s">
        <v>93</v>
      </c>
    </row>
    <row r="109" spans="1:65" s="2" customFormat="1" ht="44.25" customHeight="1">
      <c r="A109" s="34"/>
      <c r="B109" s="144"/>
      <c r="C109" s="145" t="s">
        <v>90</v>
      </c>
      <c r="D109" s="145" t="s">
        <v>157</v>
      </c>
      <c r="E109" s="146" t="s">
        <v>3061</v>
      </c>
      <c r="F109" s="147" t="s">
        <v>3062</v>
      </c>
      <c r="G109" s="148" t="s">
        <v>183</v>
      </c>
      <c r="H109" s="149">
        <v>40</v>
      </c>
      <c r="I109" s="150"/>
      <c r="J109" s="151">
        <f>ROUND(I109*H109,2)</f>
        <v>0</v>
      </c>
      <c r="K109" s="147" t="s">
        <v>3057</v>
      </c>
      <c r="L109" s="35"/>
      <c r="M109" s="152" t="s">
        <v>3</v>
      </c>
      <c r="N109" s="153" t="s">
        <v>43</v>
      </c>
      <c r="O109" s="55"/>
      <c r="P109" s="154">
        <f>O109*H109</f>
        <v>0</v>
      </c>
      <c r="Q109" s="154">
        <v>0</v>
      </c>
      <c r="R109" s="154">
        <f>Q109*H109</f>
        <v>0</v>
      </c>
      <c r="S109" s="154">
        <v>0</v>
      </c>
      <c r="T109" s="155">
        <f>S109*H109</f>
        <v>0</v>
      </c>
      <c r="U109" s="34"/>
      <c r="V109" s="34"/>
      <c r="W109" s="34"/>
      <c r="X109" s="34"/>
      <c r="Y109" s="34"/>
      <c r="Z109" s="34"/>
      <c r="AA109" s="34"/>
      <c r="AB109" s="34"/>
      <c r="AC109" s="34"/>
      <c r="AD109" s="34"/>
      <c r="AE109" s="34"/>
      <c r="AR109" s="156" t="s">
        <v>93</v>
      </c>
      <c r="AT109" s="156" t="s">
        <v>157</v>
      </c>
      <c r="AU109" s="156" t="s">
        <v>80</v>
      </c>
      <c r="AY109" s="19" t="s">
        <v>154</v>
      </c>
      <c r="BE109" s="157">
        <f>IF(N109="základní",J109,0)</f>
        <v>0</v>
      </c>
      <c r="BF109" s="157">
        <f>IF(N109="snížená",J109,0)</f>
        <v>0</v>
      </c>
      <c r="BG109" s="157">
        <f>IF(N109="zákl. přenesená",J109,0)</f>
        <v>0</v>
      </c>
      <c r="BH109" s="157">
        <f>IF(N109="sníž. přenesená",J109,0)</f>
        <v>0</v>
      </c>
      <c r="BI109" s="157">
        <f>IF(N109="nulová",J109,0)</f>
        <v>0</v>
      </c>
      <c r="BJ109" s="19" t="s">
        <v>15</v>
      </c>
      <c r="BK109" s="157">
        <f>ROUND(I109*H109,2)</f>
        <v>0</v>
      </c>
      <c r="BL109" s="19" t="s">
        <v>93</v>
      </c>
      <c r="BM109" s="156" t="s">
        <v>107</v>
      </c>
    </row>
    <row r="110" spans="1:47" s="2" customFormat="1" ht="10.2">
      <c r="A110" s="34"/>
      <c r="B110" s="35"/>
      <c r="C110" s="34"/>
      <c r="D110" s="158" t="s">
        <v>163</v>
      </c>
      <c r="E110" s="34"/>
      <c r="F110" s="159" t="s">
        <v>3063</v>
      </c>
      <c r="G110" s="34"/>
      <c r="H110" s="34"/>
      <c r="I110" s="160"/>
      <c r="J110" s="34"/>
      <c r="K110" s="34"/>
      <c r="L110" s="35"/>
      <c r="M110" s="161"/>
      <c r="N110" s="162"/>
      <c r="O110" s="55"/>
      <c r="P110" s="55"/>
      <c r="Q110" s="55"/>
      <c r="R110" s="55"/>
      <c r="S110" s="55"/>
      <c r="T110" s="56"/>
      <c r="U110" s="34"/>
      <c r="V110" s="34"/>
      <c r="W110" s="34"/>
      <c r="X110" s="34"/>
      <c r="Y110" s="34"/>
      <c r="Z110" s="34"/>
      <c r="AA110" s="34"/>
      <c r="AB110" s="34"/>
      <c r="AC110" s="34"/>
      <c r="AD110" s="34"/>
      <c r="AE110" s="34"/>
      <c r="AT110" s="19" t="s">
        <v>163</v>
      </c>
      <c r="AU110" s="19" t="s">
        <v>80</v>
      </c>
    </row>
    <row r="111" spans="1:65" s="2" customFormat="1" ht="37.8" customHeight="1">
      <c r="A111" s="34"/>
      <c r="B111" s="144"/>
      <c r="C111" s="145" t="s">
        <v>93</v>
      </c>
      <c r="D111" s="145" t="s">
        <v>157</v>
      </c>
      <c r="E111" s="146" t="s">
        <v>3064</v>
      </c>
      <c r="F111" s="147" t="s">
        <v>3065</v>
      </c>
      <c r="G111" s="148" t="s">
        <v>652</v>
      </c>
      <c r="H111" s="149">
        <v>17</v>
      </c>
      <c r="I111" s="150"/>
      <c r="J111" s="151">
        <f>ROUND(I111*H111,2)</f>
        <v>0</v>
      </c>
      <c r="K111" s="147" t="s">
        <v>3057</v>
      </c>
      <c r="L111" s="35"/>
      <c r="M111" s="152" t="s">
        <v>3</v>
      </c>
      <c r="N111" s="153" t="s">
        <v>43</v>
      </c>
      <c r="O111" s="55"/>
      <c r="P111" s="154">
        <f>O111*H111</f>
        <v>0</v>
      </c>
      <c r="Q111" s="154">
        <v>0</v>
      </c>
      <c r="R111" s="154">
        <f>Q111*H111</f>
        <v>0</v>
      </c>
      <c r="S111" s="154">
        <v>0</v>
      </c>
      <c r="T111" s="155">
        <f>S111*H111</f>
        <v>0</v>
      </c>
      <c r="U111" s="34"/>
      <c r="V111" s="34"/>
      <c r="W111" s="34"/>
      <c r="X111" s="34"/>
      <c r="Y111" s="34"/>
      <c r="Z111" s="34"/>
      <c r="AA111" s="34"/>
      <c r="AB111" s="34"/>
      <c r="AC111" s="34"/>
      <c r="AD111" s="34"/>
      <c r="AE111" s="34"/>
      <c r="AR111" s="156" t="s">
        <v>93</v>
      </c>
      <c r="AT111" s="156" t="s">
        <v>157</v>
      </c>
      <c r="AU111" s="156" t="s">
        <v>80</v>
      </c>
      <c r="AY111" s="19" t="s">
        <v>154</v>
      </c>
      <c r="BE111" s="157">
        <f>IF(N111="základní",J111,0)</f>
        <v>0</v>
      </c>
      <c r="BF111" s="157">
        <f>IF(N111="snížená",J111,0)</f>
        <v>0</v>
      </c>
      <c r="BG111" s="157">
        <f>IF(N111="zákl. přenesená",J111,0)</f>
        <v>0</v>
      </c>
      <c r="BH111" s="157">
        <f>IF(N111="sníž. přenesená",J111,0)</f>
        <v>0</v>
      </c>
      <c r="BI111" s="157">
        <f>IF(N111="nulová",J111,0)</f>
        <v>0</v>
      </c>
      <c r="BJ111" s="19" t="s">
        <v>15</v>
      </c>
      <c r="BK111" s="157">
        <f>ROUND(I111*H111,2)</f>
        <v>0</v>
      </c>
      <c r="BL111" s="19" t="s">
        <v>93</v>
      </c>
      <c r="BM111" s="156" t="s">
        <v>113</v>
      </c>
    </row>
    <row r="112" spans="1:47" s="2" customFormat="1" ht="10.2">
      <c r="A112" s="34"/>
      <c r="B112" s="35"/>
      <c r="C112" s="34"/>
      <c r="D112" s="158" t="s">
        <v>163</v>
      </c>
      <c r="E112" s="34"/>
      <c r="F112" s="159" t="s">
        <v>3066</v>
      </c>
      <c r="G112" s="34"/>
      <c r="H112" s="34"/>
      <c r="I112" s="160"/>
      <c r="J112" s="34"/>
      <c r="K112" s="34"/>
      <c r="L112" s="35"/>
      <c r="M112" s="161"/>
      <c r="N112" s="162"/>
      <c r="O112" s="55"/>
      <c r="P112" s="55"/>
      <c r="Q112" s="55"/>
      <c r="R112" s="55"/>
      <c r="S112" s="55"/>
      <c r="T112" s="56"/>
      <c r="U112" s="34"/>
      <c r="V112" s="34"/>
      <c r="W112" s="34"/>
      <c r="X112" s="34"/>
      <c r="Y112" s="34"/>
      <c r="Z112" s="34"/>
      <c r="AA112" s="34"/>
      <c r="AB112" s="34"/>
      <c r="AC112" s="34"/>
      <c r="AD112" s="34"/>
      <c r="AE112" s="34"/>
      <c r="AT112" s="19" t="s">
        <v>163</v>
      </c>
      <c r="AU112" s="19" t="s">
        <v>80</v>
      </c>
    </row>
    <row r="113" spans="1:65" s="2" customFormat="1" ht="16.5" customHeight="1">
      <c r="A113" s="34"/>
      <c r="B113" s="144"/>
      <c r="C113" s="192" t="s">
        <v>104</v>
      </c>
      <c r="D113" s="192" t="s">
        <v>402</v>
      </c>
      <c r="E113" s="193" t="s">
        <v>3067</v>
      </c>
      <c r="F113" s="194" t="s">
        <v>3068</v>
      </c>
      <c r="G113" s="195" t="s">
        <v>652</v>
      </c>
      <c r="H113" s="196">
        <v>17</v>
      </c>
      <c r="I113" s="197"/>
      <c r="J113" s="198">
        <f>ROUND(I113*H113,2)</f>
        <v>0</v>
      </c>
      <c r="K113" s="194" t="s">
        <v>3057</v>
      </c>
      <c r="L113" s="199"/>
      <c r="M113" s="200" t="s">
        <v>3</v>
      </c>
      <c r="N113" s="201" t="s">
        <v>43</v>
      </c>
      <c r="O113" s="55"/>
      <c r="P113" s="154">
        <f>O113*H113</f>
        <v>0</v>
      </c>
      <c r="Q113" s="154">
        <v>0</v>
      </c>
      <c r="R113" s="154">
        <f>Q113*H113</f>
        <v>0</v>
      </c>
      <c r="S113" s="154">
        <v>0</v>
      </c>
      <c r="T113" s="155">
        <f>S113*H113</f>
        <v>0</v>
      </c>
      <c r="U113" s="34"/>
      <c r="V113" s="34"/>
      <c r="W113" s="34"/>
      <c r="X113" s="34"/>
      <c r="Y113" s="34"/>
      <c r="Z113" s="34"/>
      <c r="AA113" s="34"/>
      <c r="AB113" s="34"/>
      <c r="AC113" s="34"/>
      <c r="AD113" s="34"/>
      <c r="AE113" s="34"/>
      <c r="AR113" s="156" t="s">
        <v>113</v>
      </c>
      <c r="AT113" s="156" t="s">
        <v>402</v>
      </c>
      <c r="AU113" s="156" t="s">
        <v>80</v>
      </c>
      <c r="AY113" s="19" t="s">
        <v>154</v>
      </c>
      <c r="BE113" s="157">
        <f>IF(N113="základní",J113,0)</f>
        <v>0</v>
      </c>
      <c r="BF113" s="157">
        <f>IF(N113="snížená",J113,0)</f>
        <v>0</v>
      </c>
      <c r="BG113" s="157">
        <f>IF(N113="zákl. přenesená",J113,0)</f>
        <v>0</v>
      </c>
      <c r="BH113" s="157">
        <f>IF(N113="sníž. přenesená",J113,0)</f>
        <v>0</v>
      </c>
      <c r="BI113" s="157">
        <f>IF(N113="nulová",J113,0)</f>
        <v>0</v>
      </c>
      <c r="BJ113" s="19" t="s">
        <v>15</v>
      </c>
      <c r="BK113" s="157">
        <f>ROUND(I113*H113,2)</f>
        <v>0</v>
      </c>
      <c r="BL113" s="19" t="s">
        <v>93</v>
      </c>
      <c r="BM113" s="156" t="s">
        <v>249</v>
      </c>
    </row>
    <row r="114" spans="1:65" s="2" customFormat="1" ht="37.8" customHeight="1">
      <c r="A114" s="34"/>
      <c r="B114" s="144"/>
      <c r="C114" s="145" t="s">
        <v>107</v>
      </c>
      <c r="D114" s="145" t="s">
        <v>157</v>
      </c>
      <c r="E114" s="146" t="s">
        <v>3069</v>
      </c>
      <c r="F114" s="147" t="s">
        <v>3070</v>
      </c>
      <c r="G114" s="148" t="s">
        <v>652</v>
      </c>
      <c r="H114" s="149">
        <v>1</v>
      </c>
      <c r="I114" s="150"/>
      <c r="J114" s="151">
        <f>ROUND(I114*H114,2)</f>
        <v>0</v>
      </c>
      <c r="K114" s="147" t="s">
        <v>3057</v>
      </c>
      <c r="L114" s="35"/>
      <c r="M114" s="152" t="s">
        <v>3</v>
      </c>
      <c r="N114" s="153" t="s">
        <v>43</v>
      </c>
      <c r="O114" s="55"/>
      <c r="P114" s="154">
        <f>O114*H114</f>
        <v>0</v>
      </c>
      <c r="Q114" s="154">
        <v>0</v>
      </c>
      <c r="R114" s="154">
        <f>Q114*H114</f>
        <v>0</v>
      </c>
      <c r="S114" s="154">
        <v>0</v>
      </c>
      <c r="T114" s="155">
        <f>S114*H114</f>
        <v>0</v>
      </c>
      <c r="U114" s="34"/>
      <c r="V114" s="34"/>
      <c r="W114" s="34"/>
      <c r="X114" s="34"/>
      <c r="Y114" s="34"/>
      <c r="Z114" s="34"/>
      <c r="AA114" s="34"/>
      <c r="AB114" s="34"/>
      <c r="AC114" s="34"/>
      <c r="AD114" s="34"/>
      <c r="AE114" s="34"/>
      <c r="AR114" s="156" t="s">
        <v>93</v>
      </c>
      <c r="AT114" s="156" t="s">
        <v>157</v>
      </c>
      <c r="AU114" s="156" t="s">
        <v>80</v>
      </c>
      <c r="AY114" s="19" t="s">
        <v>154</v>
      </c>
      <c r="BE114" s="157">
        <f>IF(N114="základní",J114,0)</f>
        <v>0</v>
      </c>
      <c r="BF114" s="157">
        <f>IF(N114="snížená",J114,0)</f>
        <v>0</v>
      </c>
      <c r="BG114" s="157">
        <f>IF(N114="zákl. přenesená",J114,0)</f>
        <v>0</v>
      </c>
      <c r="BH114" s="157">
        <f>IF(N114="sníž. přenesená",J114,0)</f>
        <v>0</v>
      </c>
      <c r="BI114" s="157">
        <f>IF(N114="nulová",J114,0)</f>
        <v>0</v>
      </c>
      <c r="BJ114" s="19" t="s">
        <v>15</v>
      </c>
      <c r="BK114" s="157">
        <f>ROUND(I114*H114,2)</f>
        <v>0</v>
      </c>
      <c r="BL114" s="19" t="s">
        <v>93</v>
      </c>
      <c r="BM114" s="156" t="s">
        <v>260</v>
      </c>
    </row>
    <row r="115" spans="1:47" s="2" customFormat="1" ht="10.2">
      <c r="A115" s="34"/>
      <c r="B115" s="35"/>
      <c r="C115" s="34"/>
      <c r="D115" s="158" t="s">
        <v>163</v>
      </c>
      <c r="E115" s="34"/>
      <c r="F115" s="159" t="s">
        <v>3071</v>
      </c>
      <c r="G115" s="34"/>
      <c r="H115" s="34"/>
      <c r="I115" s="160"/>
      <c r="J115" s="34"/>
      <c r="K115" s="34"/>
      <c r="L115" s="35"/>
      <c r="M115" s="161"/>
      <c r="N115" s="162"/>
      <c r="O115" s="55"/>
      <c r="P115" s="55"/>
      <c r="Q115" s="55"/>
      <c r="R115" s="55"/>
      <c r="S115" s="55"/>
      <c r="T115" s="56"/>
      <c r="U115" s="34"/>
      <c r="V115" s="34"/>
      <c r="W115" s="34"/>
      <c r="X115" s="34"/>
      <c r="Y115" s="34"/>
      <c r="Z115" s="34"/>
      <c r="AA115" s="34"/>
      <c r="AB115" s="34"/>
      <c r="AC115" s="34"/>
      <c r="AD115" s="34"/>
      <c r="AE115" s="34"/>
      <c r="AT115" s="19" t="s">
        <v>163</v>
      </c>
      <c r="AU115" s="19" t="s">
        <v>80</v>
      </c>
    </row>
    <row r="116" spans="1:65" s="2" customFormat="1" ht="16.5" customHeight="1">
      <c r="A116" s="34"/>
      <c r="B116" s="144"/>
      <c r="C116" s="192" t="s">
        <v>110</v>
      </c>
      <c r="D116" s="192" t="s">
        <v>402</v>
      </c>
      <c r="E116" s="193" t="s">
        <v>3067</v>
      </c>
      <c r="F116" s="194" t="s">
        <v>3068</v>
      </c>
      <c r="G116" s="195" t="s">
        <v>652</v>
      </c>
      <c r="H116" s="196">
        <v>1</v>
      </c>
      <c r="I116" s="197"/>
      <c r="J116" s="198">
        <f>ROUND(I116*H116,2)</f>
        <v>0</v>
      </c>
      <c r="K116" s="194" t="s">
        <v>3057</v>
      </c>
      <c r="L116" s="199"/>
      <c r="M116" s="200" t="s">
        <v>3</v>
      </c>
      <c r="N116" s="201" t="s">
        <v>43</v>
      </c>
      <c r="O116" s="55"/>
      <c r="P116" s="154">
        <f>O116*H116</f>
        <v>0</v>
      </c>
      <c r="Q116" s="154">
        <v>0</v>
      </c>
      <c r="R116" s="154">
        <f>Q116*H116</f>
        <v>0</v>
      </c>
      <c r="S116" s="154">
        <v>0</v>
      </c>
      <c r="T116" s="155">
        <f>S116*H116</f>
        <v>0</v>
      </c>
      <c r="U116" s="34"/>
      <c r="V116" s="34"/>
      <c r="W116" s="34"/>
      <c r="X116" s="34"/>
      <c r="Y116" s="34"/>
      <c r="Z116" s="34"/>
      <c r="AA116" s="34"/>
      <c r="AB116" s="34"/>
      <c r="AC116" s="34"/>
      <c r="AD116" s="34"/>
      <c r="AE116" s="34"/>
      <c r="AR116" s="156" t="s">
        <v>113</v>
      </c>
      <c r="AT116" s="156" t="s">
        <v>402</v>
      </c>
      <c r="AU116" s="156" t="s">
        <v>80</v>
      </c>
      <c r="AY116" s="19" t="s">
        <v>154</v>
      </c>
      <c r="BE116" s="157">
        <f>IF(N116="základní",J116,0)</f>
        <v>0</v>
      </c>
      <c r="BF116" s="157">
        <f>IF(N116="snížená",J116,0)</f>
        <v>0</v>
      </c>
      <c r="BG116" s="157">
        <f>IF(N116="zákl. přenesená",J116,0)</f>
        <v>0</v>
      </c>
      <c r="BH116" s="157">
        <f>IF(N116="sníž. přenesená",J116,0)</f>
        <v>0</v>
      </c>
      <c r="BI116" s="157">
        <f>IF(N116="nulová",J116,0)</f>
        <v>0</v>
      </c>
      <c r="BJ116" s="19" t="s">
        <v>15</v>
      </c>
      <c r="BK116" s="157">
        <f>ROUND(I116*H116,2)</f>
        <v>0</v>
      </c>
      <c r="BL116" s="19" t="s">
        <v>93</v>
      </c>
      <c r="BM116" s="156" t="s">
        <v>271</v>
      </c>
    </row>
    <row r="117" spans="1:65" s="2" customFormat="1" ht="37.8" customHeight="1">
      <c r="A117" s="34"/>
      <c r="B117" s="144"/>
      <c r="C117" s="145" t="s">
        <v>113</v>
      </c>
      <c r="D117" s="145" t="s">
        <v>157</v>
      </c>
      <c r="E117" s="146" t="s">
        <v>3072</v>
      </c>
      <c r="F117" s="147" t="s">
        <v>3073</v>
      </c>
      <c r="G117" s="148" t="s">
        <v>652</v>
      </c>
      <c r="H117" s="149">
        <v>9</v>
      </c>
      <c r="I117" s="150"/>
      <c r="J117" s="151">
        <f>ROUND(I117*H117,2)</f>
        <v>0</v>
      </c>
      <c r="K117" s="147" t="s">
        <v>3057</v>
      </c>
      <c r="L117" s="35"/>
      <c r="M117" s="152" t="s">
        <v>3</v>
      </c>
      <c r="N117" s="153" t="s">
        <v>43</v>
      </c>
      <c r="O117" s="55"/>
      <c r="P117" s="154">
        <f>O117*H117</f>
        <v>0</v>
      </c>
      <c r="Q117" s="154">
        <v>0</v>
      </c>
      <c r="R117" s="154">
        <f>Q117*H117</f>
        <v>0</v>
      </c>
      <c r="S117" s="154">
        <v>0</v>
      </c>
      <c r="T117" s="155">
        <f>S117*H117</f>
        <v>0</v>
      </c>
      <c r="U117" s="34"/>
      <c r="V117" s="34"/>
      <c r="W117" s="34"/>
      <c r="X117" s="34"/>
      <c r="Y117" s="34"/>
      <c r="Z117" s="34"/>
      <c r="AA117" s="34"/>
      <c r="AB117" s="34"/>
      <c r="AC117" s="34"/>
      <c r="AD117" s="34"/>
      <c r="AE117" s="34"/>
      <c r="AR117" s="156" t="s">
        <v>93</v>
      </c>
      <c r="AT117" s="156" t="s">
        <v>157</v>
      </c>
      <c r="AU117" s="156" t="s">
        <v>80</v>
      </c>
      <c r="AY117" s="19" t="s">
        <v>154</v>
      </c>
      <c r="BE117" s="157">
        <f>IF(N117="základní",J117,0)</f>
        <v>0</v>
      </c>
      <c r="BF117" s="157">
        <f>IF(N117="snížená",J117,0)</f>
        <v>0</v>
      </c>
      <c r="BG117" s="157">
        <f>IF(N117="zákl. přenesená",J117,0)</f>
        <v>0</v>
      </c>
      <c r="BH117" s="157">
        <f>IF(N117="sníž. přenesená",J117,0)</f>
        <v>0</v>
      </c>
      <c r="BI117" s="157">
        <f>IF(N117="nulová",J117,0)</f>
        <v>0</v>
      </c>
      <c r="BJ117" s="19" t="s">
        <v>15</v>
      </c>
      <c r="BK117" s="157">
        <f>ROUND(I117*H117,2)</f>
        <v>0</v>
      </c>
      <c r="BL117" s="19" t="s">
        <v>93</v>
      </c>
      <c r="BM117" s="156" t="s">
        <v>180</v>
      </c>
    </row>
    <row r="118" spans="1:47" s="2" customFormat="1" ht="10.2">
      <c r="A118" s="34"/>
      <c r="B118" s="35"/>
      <c r="C118" s="34"/>
      <c r="D118" s="158" t="s">
        <v>163</v>
      </c>
      <c r="E118" s="34"/>
      <c r="F118" s="159" t="s">
        <v>3074</v>
      </c>
      <c r="G118" s="34"/>
      <c r="H118" s="34"/>
      <c r="I118" s="160"/>
      <c r="J118" s="34"/>
      <c r="K118" s="34"/>
      <c r="L118" s="35"/>
      <c r="M118" s="161"/>
      <c r="N118" s="162"/>
      <c r="O118" s="55"/>
      <c r="P118" s="55"/>
      <c r="Q118" s="55"/>
      <c r="R118" s="55"/>
      <c r="S118" s="55"/>
      <c r="T118" s="56"/>
      <c r="U118" s="34"/>
      <c r="V118" s="34"/>
      <c r="W118" s="34"/>
      <c r="X118" s="34"/>
      <c r="Y118" s="34"/>
      <c r="Z118" s="34"/>
      <c r="AA118" s="34"/>
      <c r="AB118" s="34"/>
      <c r="AC118" s="34"/>
      <c r="AD118" s="34"/>
      <c r="AE118" s="34"/>
      <c r="AT118" s="19" t="s">
        <v>163</v>
      </c>
      <c r="AU118" s="19" t="s">
        <v>80</v>
      </c>
    </row>
    <row r="119" spans="1:65" s="2" customFormat="1" ht="16.5" customHeight="1">
      <c r="A119" s="34"/>
      <c r="B119" s="144"/>
      <c r="C119" s="192" t="s">
        <v>176</v>
      </c>
      <c r="D119" s="192" t="s">
        <v>402</v>
      </c>
      <c r="E119" s="193" t="s">
        <v>3075</v>
      </c>
      <c r="F119" s="194" t="s">
        <v>3076</v>
      </c>
      <c r="G119" s="195" t="s">
        <v>652</v>
      </c>
      <c r="H119" s="196">
        <v>8</v>
      </c>
      <c r="I119" s="197"/>
      <c r="J119" s="198">
        <f>ROUND(I119*H119,2)</f>
        <v>0</v>
      </c>
      <c r="K119" s="194" t="s">
        <v>3057</v>
      </c>
      <c r="L119" s="199"/>
      <c r="M119" s="200" t="s">
        <v>3</v>
      </c>
      <c r="N119" s="201" t="s">
        <v>43</v>
      </c>
      <c r="O119" s="55"/>
      <c r="P119" s="154">
        <f>O119*H119</f>
        <v>0</v>
      </c>
      <c r="Q119" s="154">
        <v>0</v>
      </c>
      <c r="R119" s="154">
        <f>Q119*H119</f>
        <v>0</v>
      </c>
      <c r="S119" s="154">
        <v>0</v>
      </c>
      <c r="T119" s="155">
        <f>S119*H119</f>
        <v>0</v>
      </c>
      <c r="U119" s="34"/>
      <c r="V119" s="34"/>
      <c r="W119" s="34"/>
      <c r="X119" s="34"/>
      <c r="Y119" s="34"/>
      <c r="Z119" s="34"/>
      <c r="AA119" s="34"/>
      <c r="AB119" s="34"/>
      <c r="AC119" s="34"/>
      <c r="AD119" s="34"/>
      <c r="AE119" s="34"/>
      <c r="AR119" s="156" t="s">
        <v>113</v>
      </c>
      <c r="AT119" s="156" t="s">
        <v>402</v>
      </c>
      <c r="AU119" s="156" t="s">
        <v>80</v>
      </c>
      <c r="AY119" s="19" t="s">
        <v>154</v>
      </c>
      <c r="BE119" s="157">
        <f>IF(N119="základní",J119,0)</f>
        <v>0</v>
      </c>
      <c r="BF119" s="157">
        <f>IF(N119="snížená",J119,0)</f>
        <v>0</v>
      </c>
      <c r="BG119" s="157">
        <f>IF(N119="zákl. přenesená",J119,0)</f>
        <v>0</v>
      </c>
      <c r="BH119" s="157">
        <f>IF(N119="sníž. přenesená",J119,0)</f>
        <v>0</v>
      </c>
      <c r="BI119" s="157">
        <f>IF(N119="nulová",J119,0)</f>
        <v>0</v>
      </c>
      <c r="BJ119" s="19" t="s">
        <v>15</v>
      </c>
      <c r="BK119" s="157">
        <f>ROUND(I119*H119,2)</f>
        <v>0</v>
      </c>
      <c r="BL119" s="19" t="s">
        <v>93</v>
      </c>
      <c r="BM119" s="156" t="s">
        <v>156</v>
      </c>
    </row>
    <row r="120" spans="1:65" s="2" customFormat="1" ht="16.5" customHeight="1">
      <c r="A120" s="34"/>
      <c r="B120" s="144"/>
      <c r="C120" s="192" t="s">
        <v>249</v>
      </c>
      <c r="D120" s="192" t="s">
        <v>402</v>
      </c>
      <c r="E120" s="193" t="s">
        <v>3077</v>
      </c>
      <c r="F120" s="194" t="s">
        <v>3078</v>
      </c>
      <c r="G120" s="195" t="s">
        <v>652</v>
      </c>
      <c r="H120" s="196">
        <v>1</v>
      </c>
      <c r="I120" s="197"/>
      <c r="J120" s="198">
        <f>ROUND(I120*H120,2)</f>
        <v>0</v>
      </c>
      <c r="K120" s="194" t="s">
        <v>3057</v>
      </c>
      <c r="L120" s="199"/>
      <c r="M120" s="200" t="s">
        <v>3</v>
      </c>
      <c r="N120" s="201" t="s">
        <v>43</v>
      </c>
      <c r="O120" s="55"/>
      <c r="P120" s="154">
        <f>O120*H120</f>
        <v>0</v>
      </c>
      <c r="Q120" s="154">
        <v>0</v>
      </c>
      <c r="R120" s="154">
        <f>Q120*H120</f>
        <v>0</v>
      </c>
      <c r="S120" s="154">
        <v>0</v>
      </c>
      <c r="T120" s="155">
        <f>S120*H120</f>
        <v>0</v>
      </c>
      <c r="U120" s="34"/>
      <c r="V120" s="34"/>
      <c r="W120" s="34"/>
      <c r="X120" s="34"/>
      <c r="Y120" s="34"/>
      <c r="Z120" s="34"/>
      <c r="AA120" s="34"/>
      <c r="AB120" s="34"/>
      <c r="AC120" s="34"/>
      <c r="AD120" s="34"/>
      <c r="AE120" s="34"/>
      <c r="AR120" s="156" t="s">
        <v>113</v>
      </c>
      <c r="AT120" s="156" t="s">
        <v>402</v>
      </c>
      <c r="AU120" s="156" t="s">
        <v>80</v>
      </c>
      <c r="AY120" s="19" t="s">
        <v>154</v>
      </c>
      <c r="BE120" s="157">
        <f>IF(N120="základní",J120,0)</f>
        <v>0</v>
      </c>
      <c r="BF120" s="157">
        <f>IF(N120="snížená",J120,0)</f>
        <v>0</v>
      </c>
      <c r="BG120" s="157">
        <f>IF(N120="zákl. přenesená",J120,0)</f>
        <v>0</v>
      </c>
      <c r="BH120" s="157">
        <f>IF(N120="sníž. přenesená",J120,0)</f>
        <v>0</v>
      </c>
      <c r="BI120" s="157">
        <f>IF(N120="nulová",J120,0)</f>
        <v>0</v>
      </c>
      <c r="BJ120" s="19" t="s">
        <v>15</v>
      </c>
      <c r="BK120" s="157">
        <f>ROUND(I120*H120,2)</f>
        <v>0</v>
      </c>
      <c r="BL120" s="19" t="s">
        <v>93</v>
      </c>
      <c r="BM120" s="156" t="s">
        <v>439</v>
      </c>
    </row>
    <row r="121" spans="1:65" s="2" customFormat="1" ht="37.8" customHeight="1">
      <c r="A121" s="34"/>
      <c r="B121" s="144"/>
      <c r="C121" s="145" t="s">
        <v>254</v>
      </c>
      <c r="D121" s="145" t="s">
        <v>157</v>
      </c>
      <c r="E121" s="146" t="s">
        <v>3079</v>
      </c>
      <c r="F121" s="147" t="s">
        <v>3080</v>
      </c>
      <c r="G121" s="148" t="s">
        <v>652</v>
      </c>
      <c r="H121" s="149">
        <v>4</v>
      </c>
      <c r="I121" s="150"/>
      <c r="J121" s="151">
        <f>ROUND(I121*H121,2)</f>
        <v>0</v>
      </c>
      <c r="K121" s="147" t="s">
        <v>3057</v>
      </c>
      <c r="L121" s="35"/>
      <c r="M121" s="152" t="s">
        <v>3</v>
      </c>
      <c r="N121" s="153" t="s">
        <v>43</v>
      </c>
      <c r="O121" s="55"/>
      <c r="P121" s="154">
        <f>O121*H121</f>
        <v>0</v>
      </c>
      <c r="Q121" s="154">
        <v>0</v>
      </c>
      <c r="R121" s="154">
        <f>Q121*H121</f>
        <v>0</v>
      </c>
      <c r="S121" s="154">
        <v>0</v>
      </c>
      <c r="T121" s="155">
        <f>S121*H121</f>
        <v>0</v>
      </c>
      <c r="U121" s="34"/>
      <c r="V121" s="34"/>
      <c r="W121" s="34"/>
      <c r="X121" s="34"/>
      <c r="Y121" s="34"/>
      <c r="Z121" s="34"/>
      <c r="AA121" s="34"/>
      <c r="AB121" s="34"/>
      <c r="AC121" s="34"/>
      <c r="AD121" s="34"/>
      <c r="AE121" s="34"/>
      <c r="AR121" s="156" t="s">
        <v>93</v>
      </c>
      <c r="AT121" s="156" t="s">
        <v>157</v>
      </c>
      <c r="AU121" s="156" t="s">
        <v>80</v>
      </c>
      <c r="AY121" s="19" t="s">
        <v>154</v>
      </c>
      <c r="BE121" s="157">
        <f>IF(N121="základní",J121,0)</f>
        <v>0</v>
      </c>
      <c r="BF121" s="157">
        <f>IF(N121="snížená",J121,0)</f>
        <v>0</v>
      </c>
      <c r="BG121" s="157">
        <f>IF(N121="zákl. přenesená",J121,0)</f>
        <v>0</v>
      </c>
      <c r="BH121" s="157">
        <f>IF(N121="sníž. přenesená",J121,0)</f>
        <v>0</v>
      </c>
      <c r="BI121" s="157">
        <f>IF(N121="nulová",J121,0)</f>
        <v>0</v>
      </c>
      <c r="BJ121" s="19" t="s">
        <v>15</v>
      </c>
      <c r="BK121" s="157">
        <f>ROUND(I121*H121,2)</f>
        <v>0</v>
      </c>
      <c r="BL121" s="19" t="s">
        <v>93</v>
      </c>
      <c r="BM121" s="156" t="s">
        <v>451</v>
      </c>
    </row>
    <row r="122" spans="1:47" s="2" customFormat="1" ht="10.2">
      <c r="A122" s="34"/>
      <c r="B122" s="35"/>
      <c r="C122" s="34"/>
      <c r="D122" s="158" t="s">
        <v>163</v>
      </c>
      <c r="E122" s="34"/>
      <c r="F122" s="159" t="s">
        <v>3081</v>
      </c>
      <c r="G122" s="34"/>
      <c r="H122" s="34"/>
      <c r="I122" s="160"/>
      <c r="J122" s="34"/>
      <c r="K122" s="34"/>
      <c r="L122" s="35"/>
      <c r="M122" s="161"/>
      <c r="N122" s="162"/>
      <c r="O122" s="55"/>
      <c r="P122" s="55"/>
      <c r="Q122" s="55"/>
      <c r="R122" s="55"/>
      <c r="S122" s="55"/>
      <c r="T122" s="56"/>
      <c r="U122" s="34"/>
      <c r="V122" s="34"/>
      <c r="W122" s="34"/>
      <c r="X122" s="34"/>
      <c r="Y122" s="34"/>
      <c r="Z122" s="34"/>
      <c r="AA122" s="34"/>
      <c r="AB122" s="34"/>
      <c r="AC122" s="34"/>
      <c r="AD122" s="34"/>
      <c r="AE122" s="34"/>
      <c r="AT122" s="19" t="s">
        <v>163</v>
      </c>
      <c r="AU122" s="19" t="s">
        <v>80</v>
      </c>
    </row>
    <row r="123" spans="1:65" s="2" customFormat="1" ht="24.15" customHeight="1">
      <c r="A123" s="34"/>
      <c r="B123" s="144"/>
      <c r="C123" s="192" t="s">
        <v>260</v>
      </c>
      <c r="D123" s="192" t="s">
        <v>402</v>
      </c>
      <c r="E123" s="193" t="s">
        <v>3082</v>
      </c>
      <c r="F123" s="194" t="s">
        <v>3083</v>
      </c>
      <c r="G123" s="195" t="s">
        <v>652</v>
      </c>
      <c r="H123" s="196">
        <v>4</v>
      </c>
      <c r="I123" s="197"/>
      <c r="J123" s="198">
        <f>ROUND(I123*H123,2)</f>
        <v>0</v>
      </c>
      <c r="K123" s="194" t="s">
        <v>3057</v>
      </c>
      <c r="L123" s="199"/>
      <c r="M123" s="200" t="s">
        <v>3</v>
      </c>
      <c r="N123" s="201" t="s">
        <v>43</v>
      </c>
      <c r="O123" s="55"/>
      <c r="P123" s="154">
        <f>O123*H123</f>
        <v>0</v>
      </c>
      <c r="Q123" s="154">
        <v>0</v>
      </c>
      <c r="R123" s="154">
        <f>Q123*H123</f>
        <v>0</v>
      </c>
      <c r="S123" s="154">
        <v>0</v>
      </c>
      <c r="T123" s="155">
        <f>S123*H123</f>
        <v>0</v>
      </c>
      <c r="U123" s="34"/>
      <c r="V123" s="34"/>
      <c r="W123" s="34"/>
      <c r="X123" s="34"/>
      <c r="Y123" s="34"/>
      <c r="Z123" s="34"/>
      <c r="AA123" s="34"/>
      <c r="AB123" s="34"/>
      <c r="AC123" s="34"/>
      <c r="AD123" s="34"/>
      <c r="AE123" s="34"/>
      <c r="AR123" s="156" t="s">
        <v>113</v>
      </c>
      <c r="AT123" s="156" t="s">
        <v>402</v>
      </c>
      <c r="AU123" s="156" t="s">
        <v>80</v>
      </c>
      <c r="AY123" s="19" t="s">
        <v>154</v>
      </c>
      <c r="BE123" s="157">
        <f>IF(N123="základní",J123,0)</f>
        <v>0</v>
      </c>
      <c r="BF123" s="157">
        <f>IF(N123="snížená",J123,0)</f>
        <v>0</v>
      </c>
      <c r="BG123" s="157">
        <f>IF(N123="zákl. přenesená",J123,0)</f>
        <v>0</v>
      </c>
      <c r="BH123" s="157">
        <f>IF(N123="sníž. přenesená",J123,0)</f>
        <v>0</v>
      </c>
      <c r="BI123" s="157">
        <f>IF(N123="nulová",J123,0)</f>
        <v>0</v>
      </c>
      <c r="BJ123" s="19" t="s">
        <v>15</v>
      </c>
      <c r="BK123" s="157">
        <f>ROUND(I123*H123,2)</f>
        <v>0</v>
      </c>
      <c r="BL123" s="19" t="s">
        <v>93</v>
      </c>
      <c r="BM123" s="156" t="s">
        <v>463</v>
      </c>
    </row>
    <row r="124" spans="1:65" s="2" customFormat="1" ht="24.15" customHeight="1">
      <c r="A124" s="34"/>
      <c r="B124" s="144"/>
      <c r="C124" s="145" t="s">
        <v>266</v>
      </c>
      <c r="D124" s="145" t="s">
        <v>157</v>
      </c>
      <c r="E124" s="146" t="s">
        <v>3084</v>
      </c>
      <c r="F124" s="147" t="s">
        <v>3085</v>
      </c>
      <c r="G124" s="148" t="s">
        <v>652</v>
      </c>
      <c r="H124" s="149">
        <v>2</v>
      </c>
      <c r="I124" s="150"/>
      <c r="J124" s="151">
        <f>ROUND(I124*H124,2)</f>
        <v>0</v>
      </c>
      <c r="K124" s="147" t="s">
        <v>3057</v>
      </c>
      <c r="L124" s="35"/>
      <c r="M124" s="152" t="s">
        <v>3</v>
      </c>
      <c r="N124" s="153" t="s">
        <v>43</v>
      </c>
      <c r="O124" s="55"/>
      <c r="P124" s="154">
        <f>O124*H124</f>
        <v>0</v>
      </c>
      <c r="Q124" s="154">
        <v>0</v>
      </c>
      <c r="R124" s="154">
        <f>Q124*H124</f>
        <v>0</v>
      </c>
      <c r="S124" s="154">
        <v>0</v>
      </c>
      <c r="T124" s="155">
        <f>S124*H124</f>
        <v>0</v>
      </c>
      <c r="U124" s="34"/>
      <c r="V124" s="34"/>
      <c r="W124" s="34"/>
      <c r="X124" s="34"/>
      <c r="Y124" s="34"/>
      <c r="Z124" s="34"/>
      <c r="AA124" s="34"/>
      <c r="AB124" s="34"/>
      <c r="AC124" s="34"/>
      <c r="AD124" s="34"/>
      <c r="AE124" s="34"/>
      <c r="AR124" s="156" t="s">
        <v>93</v>
      </c>
      <c r="AT124" s="156" t="s">
        <v>157</v>
      </c>
      <c r="AU124" s="156" t="s">
        <v>80</v>
      </c>
      <c r="AY124" s="19" t="s">
        <v>154</v>
      </c>
      <c r="BE124" s="157">
        <f>IF(N124="základní",J124,0)</f>
        <v>0</v>
      </c>
      <c r="BF124" s="157">
        <f>IF(N124="snížená",J124,0)</f>
        <v>0</v>
      </c>
      <c r="BG124" s="157">
        <f>IF(N124="zákl. přenesená",J124,0)</f>
        <v>0</v>
      </c>
      <c r="BH124" s="157">
        <f>IF(N124="sníž. přenesená",J124,0)</f>
        <v>0</v>
      </c>
      <c r="BI124" s="157">
        <f>IF(N124="nulová",J124,0)</f>
        <v>0</v>
      </c>
      <c r="BJ124" s="19" t="s">
        <v>15</v>
      </c>
      <c r="BK124" s="157">
        <f>ROUND(I124*H124,2)</f>
        <v>0</v>
      </c>
      <c r="BL124" s="19" t="s">
        <v>93</v>
      </c>
      <c r="BM124" s="156" t="s">
        <v>478</v>
      </c>
    </row>
    <row r="125" spans="1:47" s="2" customFormat="1" ht="10.2">
      <c r="A125" s="34"/>
      <c r="B125" s="35"/>
      <c r="C125" s="34"/>
      <c r="D125" s="158" t="s">
        <v>163</v>
      </c>
      <c r="E125" s="34"/>
      <c r="F125" s="159" t="s">
        <v>3086</v>
      </c>
      <c r="G125" s="34"/>
      <c r="H125" s="34"/>
      <c r="I125" s="160"/>
      <c r="J125" s="34"/>
      <c r="K125" s="34"/>
      <c r="L125" s="35"/>
      <c r="M125" s="161"/>
      <c r="N125" s="162"/>
      <c r="O125" s="55"/>
      <c r="P125" s="55"/>
      <c r="Q125" s="55"/>
      <c r="R125" s="55"/>
      <c r="S125" s="55"/>
      <c r="T125" s="56"/>
      <c r="U125" s="34"/>
      <c r="V125" s="34"/>
      <c r="W125" s="34"/>
      <c r="X125" s="34"/>
      <c r="Y125" s="34"/>
      <c r="Z125" s="34"/>
      <c r="AA125" s="34"/>
      <c r="AB125" s="34"/>
      <c r="AC125" s="34"/>
      <c r="AD125" s="34"/>
      <c r="AE125" s="34"/>
      <c r="AT125" s="19" t="s">
        <v>163</v>
      </c>
      <c r="AU125" s="19" t="s">
        <v>80</v>
      </c>
    </row>
    <row r="126" spans="1:65" s="2" customFormat="1" ht="24.15" customHeight="1">
      <c r="A126" s="34"/>
      <c r="B126" s="144"/>
      <c r="C126" s="145" t="s">
        <v>271</v>
      </c>
      <c r="D126" s="145" t="s">
        <v>157</v>
      </c>
      <c r="E126" s="146" t="s">
        <v>3087</v>
      </c>
      <c r="F126" s="147" t="s">
        <v>3088</v>
      </c>
      <c r="G126" s="148" t="s">
        <v>652</v>
      </c>
      <c r="H126" s="149">
        <v>6</v>
      </c>
      <c r="I126" s="150"/>
      <c r="J126" s="151">
        <f>ROUND(I126*H126,2)</f>
        <v>0</v>
      </c>
      <c r="K126" s="147" t="s">
        <v>3057</v>
      </c>
      <c r="L126" s="35"/>
      <c r="M126" s="152" t="s">
        <v>3</v>
      </c>
      <c r="N126" s="153" t="s">
        <v>43</v>
      </c>
      <c r="O126" s="55"/>
      <c r="P126" s="154">
        <f>O126*H126</f>
        <v>0</v>
      </c>
      <c r="Q126" s="154">
        <v>0</v>
      </c>
      <c r="R126" s="154">
        <f>Q126*H126</f>
        <v>0</v>
      </c>
      <c r="S126" s="154">
        <v>0</v>
      </c>
      <c r="T126" s="155">
        <f>S126*H126</f>
        <v>0</v>
      </c>
      <c r="U126" s="34"/>
      <c r="V126" s="34"/>
      <c r="W126" s="34"/>
      <c r="X126" s="34"/>
      <c r="Y126" s="34"/>
      <c r="Z126" s="34"/>
      <c r="AA126" s="34"/>
      <c r="AB126" s="34"/>
      <c r="AC126" s="34"/>
      <c r="AD126" s="34"/>
      <c r="AE126" s="34"/>
      <c r="AR126" s="156" t="s">
        <v>93</v>
      </c>
      <c r="AT126" s="156" t="s">
        <v>157</v>
      </c>
      <c r="AU126" s="156" t="s">
        <v>80</v>
      </c>
      <c r="AY126" s="19" t="s">
        <v>154</v>
      </c>
      <c r="BE126" s="157">
        <f>IF(N126="základní",J126,0)</f>
        <v>0</v>
      </c>
      <c r="BF126" s="157">
        <f>IF(N126="snížená",J126,0)</f>
        <v>0</v>
      </c>
      <c r="BG126" s="157">
        <f>IF(N126="zákl. přenesená",J126,0)</f>
        <v>0</v>
      </c>
      <c r="BH126" s="157">
        <f>IF(N126="sníž. přenesená",J126,0)</f>
        <v>0</v>
      </c>
      <c r="BI126" s="157">
        <f>IF(N126="nulová",J126,0)</f>
        <v>0</v>
      </c>
      <c r="BJ126" s="19" t="s">
        <v>15</v>
      </c>
      <c r="BK126" s="157">
        <f>ROUND(I126*H126,2)</f>
        <v>0</v>
      </c>
      <c r="BL126" s="19" t="s">
        <v>93</v>
      </c>
      <c r="BM126" s="156" t="s">
        <v>490</v>
      </c>
    </row>
    <row r="127" spans="1:47" s="2" customFormat="1" ht="10.2">
      <c r="A127" s="34"/>
      <c r="B127" s="35"/>
      <c r="C127" s="34"/>
      <c r="D127" s="158" t="s">
        <v>163</v>
      </c>
      <c r="E127" s="34"/>
      <c r="F127" s="159" t="s">
        <v>3089</v>
      </c>
      <c r="G127" s="34"/>
      <c r="H127" s="34"/>
      <c r="I127" s="160"/>
      <c r="J127" s="34"/>
      <c r="K127" s="34"/>
      <c r="L127" s="35"/>
      <c r="M127" s="161"/>
      <c r="N127" s="162"/>
      <c r="O127" s="55"/>
      <c r="P127" s="55"/>
      <c r="Q127" s="55"/>
      <c r="R127" s="55"/>
      <c r="S127" s="55"/>
      <c r="T127" s="56"/>
      <c r="U127" s="34"/>
      <c r="V127" s="34"/>
      <c r="W127" s="34"/>
      <c r="X127" s="34"/>
      <c r="Y127" s="34"/>
      <c r="Z127" s="34"/>
      <c r="AA127" s="34"/>
      <c r="AB127" s="34"/>
      <c r="AC127" s="34"/>
      <c r="AD127" s="34"/>
      <c r="AE127" s="34"/>
      <c r="AT127" s="19" t="s">
        <v>163</v>
      </c>
      <c r="AU127" s="19" t="s">
        <v>80</v>
      </c>
    </row>
    <row r="128" spans="1:65" s="2" customFormat="1" ht="24.15" customHeight="1">
      <c r="A128" s="34"/>
      <c r="B128" s="144"/>
      <c r="C128" s="145" t="s">
        <v>9</v>
      </c>
      <c r="D128" s="145" t="s">
        <v>157</v>
      </c>
      <c r="E128" s="146" t="s">
        <v>3090</v>
      </c>
      <c r="F128" s="147" t="s">
        <v>3091</v>
      </c>
      <c r="G128" s="148" t="s">
        <v>652</v>
      </c>
      <c r="H128" s="149">
        <v>8</v>
      </c>
      <c r="I128" s="150"/>
      <c r="J128" s="151">
        <f>ROUND(I128*H128,2)</f>
        <v>0</v>
      </c>
      <c r="K128" s="147" t="s">
        <v>3057</v>
      </c>
      <c r="L128" s="35"/>
      <c r="M128" s="152" t="s">
        <v>3</v>
      </c>
      <c r="N128" s="153" t="s">
        <v>43</v>
      </c>
      <c r="O128" s="55"/>
      <c r="P128" s="154">
        <f>O128*H128</f>
        <v>0</v>
      </c>
      <c r="Q128" s="154">
        <v>0</v>
      </c>
      <c r="R128" s="154">
        <f>Q128*H128</f>
        <v>0</v>
      </c>
      <c r="S128" s="154">
        <v>0</v>
      </c>
      <c r="T128" s="155">
        <f>S128*H128</f>
        <v>0</v>
      </c>
      <c r="U128" s="34"/>
      <c r="V128" s="34"/>
      <c r="W128" s="34"/>
      <c r="X128" s="34"/>
      <c r="Y128" s="34"/>
      <c r="Z128" s="34"/>
      <c r="AA128" s="34"/>
      <c r="AB128" s="34"/>
      <c r="AC128" s="34"/>
      <c r="AD128" s="34"/>
      <c r="AE128" s="34"/>
      <c r="AR128" s="156" t="s">
        <v>93</v>
      </c>
      <c r="AT128" s="156" t="s">
        <v>157</v>
      </c>
      <c r="AU128" s="156" t="s">
        <v>80</v>
      </c>
      <c r="AY128" s="19" t="s">
        <v>154</v>
      </c>
      <c r="BE128" s="157">
        <f>IF(N128="základní",J128,0)</f>
        <v>0</v>
      </c>
      <c r="BF128" s="157">
        <f>IF(N128="snížená",J128,0)</f>
        <v>0</v>
      </c>
      <c r="BG128" s="157">
        <f>IF(N128="zákl. přenesená",J128,0)</f>
        <v>0</v>
      </c>
      <c r="BH128" s="157">
        <f>IF(N128="sníž. přenesená",J128,0)</f>
        <v>0</v>
      </c>
      <c r="BI128" s="157">
        <f>IF(N128="nulová",J128,0)</f>
        <v>0</v>
      </c>
      <c r="BJ128" s="19" t="s">
        <v>15</v>
      </c>
      <c r="BK128" s="157">
        <f>ROUND(I128*H128,2)</f>
        <v>0</v>
      </c>
      <c r="BL128" s="19" t="s">
        <v>93</v>
      </c>
      <c r="BM128" s="156" t="s">
        <v>507</v>
      </c>
    </row>
    <row r="129" spans="1:47" s="2" customFormat="1" ht="10.2">
      <c r="A129" s="34"/>
      <c r="B129" s="35"/>
      <c r="C129" s="34"/>
      <c r="D129" s="158" t="s">
        <v>163</v>
      </c>
      <c r="E129" s="34"/>
      <c r="F129" s="159" t="s">
        <v>3092</v>
      </c>
      <c r="G129" s="34"/>
      <c r="H129" s="34"/>
      <c r="I129" s="160"/>
      <c r="J129" s="34"/>
      <c r="K129" s="34"/>
      <c r="L129" s="35"/>
      <c r="M129" s="161"/>
      <c r="N129" s="162"/>
      <c r="O129" s="55"/>
      <c r="P129" s="55"/>
      <c r="Q129" s="55"/>
      <c r="R129" s="55"/>
      <c r="S129" s="55"/>
      <c r="T129" s="56"/>
      <c r="U129" s="34"/>
      <c r="V129" s="34"/>
      <c r="W129" s="34"/>
      <c r="X129" s="34"/>
      <c r="Y129" s="34"/>
      <c r="Z129" s="34"/>
      <c r="AA129" s="34"/>
      <c r="AB129" s="34"/>
      <c r="AC129" s="34"/>
      <c r="AD129" s="34"/>
      <c r="AE129" s="34"/>
      <c r="AT129" s="19" t="s">
        <v>163</v>
      </c>
      <c r="AU129" s="19" t="s">
        <v>80</v>
      </c>
    </row>
    <row r="130" spans="1:65" s="2" customFormat="1" ht="24.15" customHeight="1">
      <c r="A130" s="34"/>
      <c r="B130" s="144"/>
      <c r="C130" s="145" t="s">
        <v>180</v>
      </c>
      <c r="D130" s="145" t="s">
        <v>157</v>
      </c>
      <c r="E130" s="146" t="s">
        <v>3093</v>
      </c>
      <c r="F130" s="147" t="s">
        <v>3094</v>
      </c>
      <c r="G130" s="148" t="s">
        <v>183</v>
      </c>
      <c r="H130" s="149">
        <v>85</v>
      </c>
      <c r="I130" s="150"/>
      <c r="J130" s="151">
        <f>ROUND(I130*H130,2)</f>
        <v>0</v>
      </c>
      <c r="K130" s="147" t="s">
        <v>3057</v>
      </c>
      <c r="L130" s="35"/>
      <c r="M130" s="152" t="s">
        <v>3</v>
      </c>
      <c r="N130" s="153" t="s">
        <v>43</v>
      </c>
      <c r="O130" s="55"/>
      <c r="P130" s="154">
        <f>O130*H130</f>
        <v>0</v>
      </c>
      <c r="Q130" s="154">
        <v>0</v>
      </c>
      <c r="R130" s="154">
        <f>Q130*H130</f>
        <v>0</v>
      </c>
      <c r="S130" s="154">
        <v>0</v>
      </c>
      <c r="T130" s="155">
        <f>S130*H130</f>
        <v>0</v>
      </c>
      <c r="U130" s="34"/>
      <c r="V130" s="34"/>
      <c r="W130" s="34"/>
      <c r="X130" s="34"/>
      <c r="Y130" s="34"/>
      <c r="Z130" s="34"/>
      <c r="AA130" s="34"/>
      <c r="AB130" s="34"/>
      <c r="AC130" s="34"/>
      <c r="AD130" s="34"/>
      <c r="AE130" s="34"/>
      <c r="AR130" s="156" t="s">
        <v>93</v>
      </c>
      <c r="AT130" s="156" t="s">
        <v>157</v>
      </c>
      <c r="AU130" s="156" t="s">
        <v>80</v>
      </c>
      <c r="AY130" s="19" t="s">
        <v>154</v>
      </c>
      <c r="BE130" s="157">
        <f>IF(N130="základní",J130,0)</f>
        <v>0</v>
      </c>
      <c r="BF130" s="157">
        <f>IF(N130="snížená",J130,0)</f>
        <v>0</v>
      </c>
      <c r="BG130" s="157">
        <f>IF(N130="zákl. přenesená",J130,0)</f>
        <v>0</v>
      </c>
      <c r="BH130" s="157">
        <f>IF(N130="sníž. přenesená",J130,0)</f>
        <v>0</v>
      </c>
      <c r="BI130" s="157">
        <f>IF(N130="nulová",J130,0)</f>
        <v>0</v>
      </c>
      <c r="BJ130" s="19" t="s">
        <v>15</v>
      </c>
      <c r="BK130" s="157">
        <f>ROUND(I130*H130,2)</f>
        <v>0</v>
      </c>
      <c r="BL130" s="19" t="s">
        <v>93</v>
      </c>
      <c r="BM130" s="156" t="s">
        <v>521</v>
      </c>
    </row>
    <row r="131" spans="1:47" s="2" customFormat="1" ht="10.2">
      <c r="A131" s="34"/>
      <c r="B131" s="35"/>
      <c r="C131" s="34"/>
      <c r="D131" s="158" t="s">
        <v>163</v>
      </c>
      <c r="E131" s="34"/>
      <c r="F131" s="159" t="s">
        <v>3095</v>
      </c>
      <c r="G131" s="34"/>
      <c r="H131" s="34"/>
      <c r="I131" s="160"/>
      <c r="J131" s="34"/>
      <c r="K131" s="34"/>
      <c r="L131" s="35"/>
      <c r="M131" s="161"/>
      <c r="N131" s="162"/>
      <c r="O131" s="55"/>
      <c r="P131" s="55"/>
      <c r="Q131" s="55"/>
      <c r="R131" s="55"/>
      <c r="S131" s="55"/>
      <c r="T131" s="56"/>
      <c r="U131" s="34"/>
      <c r="V131" s="34"/>
      <c r="W131" s="34"/>
      <c r="X131" s="34"/>
      <c r="Y131" s="34"/>
      <c r="Z131" s="34"/>
      <c r="AA131" s="34"/>
      <c r="AB131" s="34"/>
      <c r="AC131" s="34"/>
      <c r="AD131" s="34"/>
      <c r="AE131" s="34"/>
      <c r="AT131" s="19" t="s">
        <v>163</v>
      </c>
      <c r="AU131" s="19" t="s">
        <v>80</v>
      </c>
    </row>
    <row r="132" spans="1:65" s="2" customFormat="1" ht="21.75" customHeight="1">
      <c r="A132" s="34"/>
      <c r="B132" s="144"/>
      <c r="C132" s="145" t="s">
        <v>165</v>
      </c>
      <c r="D132" s="145" t="s">
        <v>157</v>
      </c>
      <c r="E132" s="146" t="s">
        <v>3096</v>
      </c>
      <c r="F132" s="147" t="s">
        <v>3097</v>
      </c>
      <c r="G132" s="148" t="s">
        <v>183</v>
      </c>
      <c r="H132" s="149">
        <v>205</v>
      </c>
      <c r="I132" s="150"/>
      <c r="J132" s="151">
        <f>ROUND(I132*H132,2)</f>
        <v>0</v>
      </c>
      <c r="K132" s="147" t="s">
        <v>3057</v>
      </c>
      <c r="L132" s="35"/>
      <c r="M132" s="152" t="s">
        <v>3</v>
      </c>
      <c r="N132" s="153" t="s">
        <v>43</v>
      </c>
      <c r="O132" s="55"/>
      <c r="P132" s="154">
        <f>O132*H132</f>
        <v>0</v>
      </c>
      <c r="Q132" s="154">
        <v>0</v>
      </c>
      <c r="R132" s="154">
        <f>Q132*H132</f>
        <v>0</v>
      </c>
      <c r="S132" s="154">
        <v>0</v>
      </c>
      <c r="T132" s="155">
        <f>S132*H132</f>
        <v>0</v>
      </c>
      <c r="U132" s="34"/>
      <c r="V132" s="34"/>
      <c r="W132" s="34"/>
      <c r="X132" s="34"/>
      <c r="Y132" s="34"/>
      <c r="Z132" s="34"/>
      <c r="AA132" s="34"/>
      <c r="AB132" s="34"/>
      <c r="AC132" s="34"/>
      <c r="AD132" s="34"/>
      <c r="AE132" s="34"/>
      <c r="AR132" s="156" t="s">
        <v>93</v>
      </c>
      <c r="AT132" s="156" t="s">
        <v>157</v>
      </c>
      <c r="AU132" s="156" t="s">
        <v>80</v>
      </c>
      <c r="AY132" s="19" t="s">
        <v>154</v>
      </c>
      <c r="BE132" s="157">
        <f>IF(N132="základní",J132,0)</f>
        <v>0</v>
      </c>
      <c r="BF132" s="157">
        <f>IF(N132="snížená",J132,0)</f>
        <v>0</v>
      </c>
      <c r="BG132" s="157">
        <f>IF(N132="zákl. přenesená",J132,0)</f>
        <v>0</v>
      </c>
      <c r="BH132" s="157">
        <f>IF(N132="sníž. přenesená",J132,0)</f>
        <v>0</v>
      </c>
      <c r="BI132" s="157">
        <f>IF(N132="nulová",J132,0)</f>
        <v>0</v>
      </c>
      <c r="BJ132" s="19" t="s">
        <v>15</v>
      </c>
      <c r="BK132" s="157">
        <f>ROUND(I132*H132,2)</f>
        <v>0</v>
      </c>
      <c r="BL132" s="19" t="s">
        <v>93</v>
      </c>
      <c r="BM132" s="156" t="s">
        <v>535</v>
      </c>
    </row>
    <row r="133" spans="1:47" s="2" customFormat="1" ht="10.2">
      <c r="A133" s="34"/>
      <c r="B133" s="35"/>
      <c r="C133" s="34"/>
      <c r="D133" s="158" t="s">
        <v>163</v>
      </c>
      <c r="E133" s="34"/>
      <c r="F133" s="159" t="s">
        <v>3098</v>
      </c>
      <c r="G133" s="34"/>
      <c r="H133" s="34"/>
      <c r="I133" s="160"/>
      <c r="J133" s="34"/>
      <c r="K133" s="34"/>
      <c r="L133" s="35"/>
      <c r="M133" s="161"/>
      <c r="N133" s="162"/>
      <c r="O133" s="55"/>
      <c r="P133" s="55"/>
      <c r="Q133" s="55"/>
      <c r="R133" s="55"/>
      <c r="S133" s="55"/>
      <c r="T133" s="56"/>
      <c r="U133" s="34"/>
      <c r="V133" s="34"/>
      <c r="W133" s="34"/>
      <c r="X133" s="34"/>
      <c r="Y133" s="34"/>
      <c r="Z133" s="34"/>
      <c r="AA133" s="34"/>
      <c r="AB133" s="34"/>
      <c r="AC133" s="34"/>
      <c r="AD133" s="34"/>
      <c r="AE133" s="34"/>
      <c r="AT133" s="19" t="s">
        <v>163</v>
      </c>
      <c r="AU133" s="19" t="s">
        <v>80</v>
      </c>
    </row>
    <row r="134" spans="1:65" s="2" customFormat="1" ht="24.15" customHeight="1">
      <c r="A134" s="34"/>
      <c r="B134" s="144"/>
      <c r="C134" s="145" t="s">
        <v>156</v>
      </c>
      <c r="D134" s="145" t="s">
        <v>157</v>
      </c>
      <c r="E134" s="146" t="s">
        <v>3099</v>
      </c>
      <c r="F134" s="147" t="s">
        <v>3100</v>
      </c>
      <c r="G134" s="148" t="s">
        <v>3101</v>
      </c>
      <c r="H134" s="149">
        <v>4</v>
      </c>
      <c r="I134" s="150"/>
      <c r="J134" s="151">
        <f>ROUND(I134*H134,2)</f>
        <v>0</v>
      </c>
      <c r="K134" s="147" t="s">
        <v>3057</v>
      </c>
      <c r="L134" s="35"/>
      <c r="M134" s="152" t="s">
        <v>3</v>
      </c>
      <c r="N134" s="153" t="s">
        <v>43</v>
      </c>
      <c r="O134" s="55"/>
      <c r="P134" s="154">
        <f>O134*H134</f>
        <v>0</v>
      </c>
      <c r="Q134" s="154">
        <v>0</v>
      </c>
      <c r="R134" s="154">
        <f>Q134*H134</f>
        <v>0</v>
      </c>
      <c r="S134" s="154">
        <v>0</v>
      </c>
      <c r="T134" s="155">
        <f>S134*H134</f>
        <v>0</v>
      </c>
      <c r="U134" s="34"/>
      <c r="V134" s="34"/>
      <c r="W134" s="34"/>
      <c r="X134" s="34"/>
      <c r="Y134" s="34"/>
      <c r="Z134" s="34"/>
      <c r="AA134" s="34"/>
      <c r="AB134" s="34"/>
      <c r="AC134" s="34"/>
      <c r="AD134" s="34"/>
      <c r="AE134" s="34"/>
      <c r="AR134" s="156" t="s">
        <v>93</v>
      </c>
      <c r="AT134" s="156" t="s">
        <v>157</v>
      </c>
      <c r="AU134" s="156" t="s">
        <v>80</v>
      </c>
      <c r="AY134" s="19" t="s">
        <v>154</v>
      </c>
      <c r="BE134" s="157">
        <f>IF(N134="základní",J134,0)</f>
        <v>0</v>
      </c>
      <c r="BF134" s="157">
        <f>IF(N134="snížená",J134,0)</f>
        <v>0</v>
      </c>
      <c r="BG134" s="157">
        <f>IF(N134="zákl. přenesená",J134,0)</f>
        <v>0</v>
      </c>
      <c r="BH134" s="157">
        <f>IF(N134="sníž. přenesená",J134,0)</f>
        <v>0</v>
      </c>
      <c r="BI134" s="157">
        <f>IF(N134="nulová",J134,0)</f>
        <v>0</v>
      </c>
      <c r="BJ134" s="19" t="s">
        <v>15</v>
      </c>
      <c r="BK134" s="157">
        <f>ROUND(I134*H134,2)</f>
        <v>0</v>
      </c>
      <c r="BL134" s="19" t="s">
        <v>93</v>
      </c>
      <c r="BM134" s="156" t="s">
        <v>555</v>
      </c>
    </row>
    <row r="135" spans="1:47" s="2" customFormat="1" ht="10.2">
      <c r="A135" s="34"/>
      <c r="B135" s="35"/>
      <c r="C135" s="34"/>
      <c r="D135" s="158" t="s">
        <v>163</v>
      </c>
      <c r="E135" s="34"/>
      <c r="F135" s="159" t="s">
        <v>3102</v>
      </c>
      <c r="G135" s="34"/>
      <c r="H135" s="34"/>
      <c r="I135" s="160"/>
      <c r="J135" s="34"/>
      <c r="K135" s="34"/>
      <c r="L135" s="35"/>
      <c r="M135" s="161"/>
      <c r="N135" s="162"/>
      <c r="O135" s="55"/>
      <c r="P135" s="55"/>
      <c r="Q135" s="55"/>
      <c r="R135" s="55"/>
      <c r="S135" s="55"/>
      <c r="T135" s="56"/>
      <c r="U135" s="34"/>
      <c r="V135" s="34"/>
      <c r="W135" s="34"/>
      <c r="X135" s="34"/>
      <c r="Y135" s="34"/>
      <c r="Z135" s="34"/>
      <c r="AA135" s="34"/>
      <c r="AB135" s="34"/>
      <c r="AC135" s="34"/>
      <c r="AD135" s="34"/>
      <c r="AE135" s="34"/>
      <c r="AT135" s="19" t="s">
        <v>163</v>
      </c>
      <c r="AU135" s="19" t="s">
        <v>80</v>
      </c>
    </row>
    <row r="136" spans="1:65" s="2" customFormat="1" ht="37.8" customHeight="1">
      <c r="A136" s="34"/>
      <c r="B136" s="144"/>
      <c r="C136" s="145" t="s">
        <v>434</v>
      </c>
      <c r="D136" s="145" t="s">
        <v>157</v>
      </c>
      <c r="E136" s="146" t="s">
        <v>3103</v>
      </c>
      <c r="F136" s="147" t="s">
        <v>3104</v>
      </c>
      <c r="G136" s="148" t="s">
        <v>2174</v>
      </c>
      <c r="H136" s="210"/>
      <c r="I136" s="150"/>
      <c r="J136" s="151">
        <f>ROUND(I136*H136,2)</f>
        <v>0</v>
      </c>
      <c r="K136" s="147" t="s">
        <v>3057</v>
      </c>
      <c r="L136" s="35"/>
      <c r="M136" s="152" t="s">
        <v>3</v>
      </c>
      <c r="N136" s="153" t="s">
        <v>43</v>
      </c>
      <c r="O136" s="55"/>
      <c r="P136" s="154">
        <f>O136*H136</f>
        <v>0</v>
      </c>
      <c r="Q136" s="154">
        <v>0</v>
      </c>
      <c r="R136" s="154">
        <f>Q136*H136</f>
        <v>0</v>
      </c>
      <c r="S136" s="154">
        <v>0</v>
      </c>
      <c r="T136" s="155">
        <f>S136*H136</f>
        <v>0</v>
      </c>
      <c r="U136" s="34"/>
      <c r="V136" s="34"/>
      <c r="W136" s="34"/>
      <c r="X136" s="34"/>
      <c r="Y136" s="34"/>
      <c r="Z136" s="34"/>
      <c r="AA136" s="34"/>
      <c r="AB136" s="34"/>
      <c r="AC136" s="34"/>
      <c r="AD136" s="34"/>
      <c r="AE136" s="34"/>
      <c r="AR136" s="156" t="s">
        <v>93</v>
      </c>
      <c r="AT136" s="156" t="s">
        <v>157</v>
      </c>
      <c r="AU136" s="156" t="s">
        <v>80</v>
      </c>
      <c r="AY136" s="19" t="s">
        <v>154</v>
      </c>
      <c r="BE136" s="157">
        <f>IF(N136="základní",J136,0)</f>
        <v>0</v>
      </c>
      <c r="BF136" s="157">
        <f>IF(N136="snížená",J136,0)</f>
        <v>0</v>
      </c>
      <c r="BG136" s="157">
        <f>IF(N136="zákl. přenesená",J136,0)</f>
        <v>0</v>
      </c>
      <c r="BH136" s="157">
        <f>IF(N136="sníž. přenesená",J136,0)</f>
        <v>0</v>
      </c>
      <c r="BI136" s="157">
        <f>IF(N136="nulová",J136,0)</f>
        <v>0</v>
      </c>
      <c r="BJ136" s="19" t="s">
        <v>15</v>
      </c>
      <c r="BK136" s="157">
        <f>ROUND(I136*H136,2)</f>
        <v>0</v>
      </c>
      <c r="BL136" s="19" t="s">
        <v>93</v>
      </c>
      <c r="BM136" s="156" t="s">
        <v>568</v>
      </c>
    </row>
    <row r="137" spans="1:47" s="2" customFormat="1" ht="10.2">
      <c r="A137" s="34"/>
      <c r="B137" s="35"/>
      <c r="C137" s="34"/>
      <c r="D137" s="158" t="s">
        <v>163</v>
      </c>
      <c r="E137" s="34"/>
      <c r="F137" s="159" t="s">
        <v>3105</v>
      </c>
      <c r="G137" s="34"/>
      <c r="H137" s="34"/>
      <c r="I137" s="160"/>
      <c r="J137" s="34"/>
      <c r="K137" s="34"/>
      <c r="L137" s="35"/>
      <c r="M137" s="161"/>
      <c r="N137" s="162"/>
      <c r="O137" s="55"/>
      <c r="P137" s="55"/>
      <c r="Q137" s="55"/>
      <c r="R137" s="55"/>
      <c r="S137" s="55"/>
      <c r="T137" s="56"/>
      <c r="U137" s="34"/>
      <c r="V137" s="34"/>
      <c r="W137" s="34"/>
      <c r="X137" s="34"/>
      <c r="Y137" s="34"/>
      <c r="Z137" s="34"/>
      <c r="AA137" s="34"/>
      <c r="AB137" s="34"/>
      <c r="AC137" s="34"/>
      <c r="AD137" s="34"/>
      <c r="AE137" s="34"/>
      <c r="AT137" s="19" t="s">
        <v>163</v>
      </c>
      <c r="AU137" s="19" t="s">
        <v>80</v>
      </c>
    </row>
    <row r="138" spans="2:63" s="12" customFormat="1" ht="22.8" customHeight="1">
      <c r="B138" s="131"/>
      <c r="D138" s="132" t="s">
        <v>71</v>
      </c>
      <c r="E138" s="142" t="s">
        <v>3106</v>
      </c>
      <c r="F138" s="142" t="s">
        <v>3107</v>
      </c>
      <c r="I138" s="134"/>
      <c r="J138" s="143">
        <f>BK138</f>
        <v>0</v>
      </c>
      <c r="L138" s="131"/>
      <c r="M138" s="136"/>
      <c r="N138" s="137"/>
      <c r="O138" s="137"/>
      <c r="P138" s="138">
        <f>SUM(P139:P166)</f>
        <v>0</v>
      </c>
      <c r="Q138" s="137"/>
      <c r="R138" s="138">
        <f>SUM(R139:R166)</f>
        <v>0</v>
      </c>
      <c r="S138" s="137"/>
      <c r="T138" s="139">
        <f>SUM(T139:T166)</f>
        <v>0</v>
      </c>
      <c r="AR138" s="132" t="s">
        <v>15</v>
      </c>
      <c r="AT138" s="140" t="s">
        <v>71</v>
      </c>
      <c r="AU138" s="140" t="s">
        <v>15</v>
      </c>
      <c r="AY138" s="132" t="s">
        <v>154</v>
      </c>
      <c r="BK138" s="141">
        <f>SUM(BK139:BK166)</f>
        <v>0</v>
      </c>
    </row>
    <row r="139" spans="1:65" s="2" customFormat="1" ht="24.15" customHeight="1">
      <c r="A139" s="34"/>
      <c r="B139" s="144"/>
      <c r="C139" s="145" t="s">
        <v>439</v>
      </c>
      <c r="D139" s="145" t="s">
        <v>157</v>
      </c>
      <c r="E139" s="146" t="s">
        <v>3108</v>
      </c>
      <c r="F139" s="147" t="s">
        <v>3109</v>
      </c>
      <c r="G139" s="148" t="s">
        <v>183</v>
      </c>
      <c r="H139" s="149">
        <v>15</v>
      </c>
      <c r="I139" s="150"/>
      <c r="J139" s="151">
        <f>ROUND(I139*H139,2)</f>
        <v>0</v>
      </c>
      <c r="K139" s="147" t="s">
        <v>3057</v>
      </c>
      <c r="L139" s="35"/>
      <c r="M139" s="152" t="s">
        <v>3</v>
      </c>
      <c r="N139" s="153" t="s">
        <v>43</v>
      </c>
      <c r="O139" s="55"/>
      <c r="P139" s="154">
        <f>O139*H139</f>
        <v>0</v>
      </c>
      <c r="Q139" s="154">
        <v>0</v>
      </c>
      <c r="R139" s="154">
        <f>Q139*H139</f>
        <v>0</v>
      </c>
      <c r="S139" s="154">
        <v>0</v>
      </c>
      <c r="T139" s="155">
        <f>S139*H139</f>
        <v>0</v>
      </c>
      <c r="U139" s="34"/>
      <c r="V139" s="34"/>
      <c r="W139" s="34"/>
      <c r="X139" s="34"/>
      <c r="Y139" s="34"/>
      <c r="Z139" s="34"/>
      <c r="AA139" s="34"/>
      <c r="AB139" s="34"/>
      <c r="AC139" s="34"/>
      <c r="AD139" s="34"/>
      <c r="AE139" s="34"/>
      <c r="AR139" s="156" t="s">
        <v>93</v>
      </c>
      <c r="AT139" s="156" t="s">
        <v>157</v>
      </c>
      <c r="AU139" s="156" t="s">
        <v>80</v>
      </c>
      <c r="AY139" s="19" t="s">
        <v>154</v>
      </c>
      <c r="BE139" s="157">
        <f>IF(N139="základní",J139,0)</f>
        <v>0</v>
      </c>
      <c r="BF139" s="157">
        <f>IF(N139="snížená",J139,0)</f>
        <v>0</v>
      </c>
      <c r="BG139" s="157">
        <f>IF(N139="zákl. přenesená",J139,0)</f>
        <v>0</v>
      </c>
      <c r="BH139" s="157">
        <f>IF(N139="sníž. přenesená",J139,0)</f>
        <v>0</v>
      </c>
      <c r="BI139" s="157">
        <f>IF(N139="nulová",J139,0)</f>
        <v>0</v>
      </c>
      <c r="BJ139" s="19" t="s">
        <v>15</v>
      </c>
      <c r="BK139" s="157">
        <f>ROUND(I139*H139,2)</f>
        <v>0</v>
      </c>
      <c r="BL139" s="19" t="s">
        <v>93</v>
      </c>
      <c r="BM139" s="156" t="s">
        <v>582</v>
      </c>
    </row>
    <row r="140" spans="1:47" s="2" customFormat="1" ht="10.2">
      <c r="A140" s="34"/>
      <c r="B140" s="35"/>
      <c r="C140" s="34"/>
      <c r="D140" s="158" t="s">
        <v>163</v>
      </c>
      <c r="E140" s="34"/>
      <c r="F140" s="159" t="s">
        <v>3110</v>
      </c>
      <c r="G140" s="34"/>
      <c r="H140" s="34"/>
      <c r="I140" s="160"/>
      <c r="J140" s="34"/>
      <c r="K140" s="34"/>
      <c r="L140" s="35"/>
      <c r="M140" s="161"/>
      <c r="N140" s="162"/>
      <c r="O140" s="55"/>
      <c r="P140" s="55"/>
      <c r="Q140" s="55"/>
      <c r="R140" s="55"/>
      <c r="S140" s="55"/>
      <c r="T140" s="56"/>
      <c r="U140" s="34"/>
      <c r="V140" s="34"/>
      <c r="W140" s="34"/>
      <c r="X140" s="34"/>
      <c r="Y140" s="34"/>
      <c r="Z140" s="34"/>
      <c r="AA140" s="34"/>
      <c r="AB140" s="34"/>
      <c r="AC140" s="34"/>
      <c r="AD140" s="34"/>
      <c r="AE140" s="34"/>
      <c r="AT140" s="19" t="s">
        <v>163</v>
      </c>
      <c r="AU140" s="19" t="s">
        <v>80</v>
      </c>
    </row>
    <row r="141" spans="1:65" s="2" customFormat="1" ht="24.15" customHeight="1">
      <c r="A141" s="34"/>
      <c r="B141" s="144"/>
      <c r="C141" s="145" t="s">
        <v>8</v>
      </c>
      <c r="D141" s="145" t="s">
        <v>157</v>
      </c>
      <c r="E141" s="146" t="s">
        <v>3111</v>
      </c>
      <c r="F141" s="147" t="s">
        <v>3112</v>
      </c>
      <c r="G141" s="148" t="s">
        <v>183</v>
      </c>
      <c r="H141" s="149">
        <v>70</v>
      </c>
      <c r="I141" s="150"/>
      <c r="J141" s="151">
        <f>ROUND(I141*H141,2)</f>
        <v>0</v>
      </c>
      <c r="K141" s="147" t="s">
        <v>3057</v>
      </c>
      <c r="L141" s="35"/>
      <c r="M141" s="152" t="s">
        <v>3</v>
      </c>
      <c r="N141" s="153" t="s">
        <v>43</v>
      </c>
      <c r="O141" s="55"/>
      <c r="P141" s="154">
        <f>O141*H141</f>
        <v>0</v>
      </c>
      <c r="Q141" s="154">
        <v>0</v>
      </c>
      <c r="R141" s="154">
        <f>Q141*H141</f>
        <v>0</v>
      </c>
      <c r="S141" s="154">
        <v>0</v>
      </c>
      <c r="T141" s="155">
        <f>S141*H141</f>
        <v>0</v>
      </c>
      <c r="U141" s="34"/>
      <c r="V141" s="34"/>
      <c r="W141" s="34"/>
      <c r="X141" s="34"/>
      <c r="Y141" s="34"/>
      <c r="Z141" s="34"/>
      <c r="AA141" s="34"/>
      <c r="AB141" s="34"/>
      <c r="AC141" s="34"/>
      <c r="AD141" s="34"/>
      <c r="AE141" s="34"/>
      <c r="AR141" s="156" t="s">
        <v>93</v>
      </c>
      <c r="AT141" s="156" t="s">
        <v>157</v>
      </c>
      <c r="AU141" s="156" t="s">
        <v>80</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93</v>
      </c>
      <c r="BM141" s="156" t="s">
        <v>593</v>
      </c>
    </row>
    <row r="142" spans="1:47" s="2" customFormat="1" ht="10.2">
      <c r="A142" s="34"/>
      <c r="B142" s="35"/>
      <c r="C142" s="34"/>
      <c r="D142" s="158" t="s">
        <v>163</v>
      </c>
      <c r="E142" s="34"/>
      <c r="F142" s="159" t="s">
        <v>3113</v>
      </c>
      <c r="G142" s="34"/>
      <c r="H142" s="34"/>
      <c r="I142" s="160"/>
      <c r="J142" s="34"/>
      <c r="K142" s="34"/>
      <c r="L142" s="35"/>
      <c r="M142" s="161"/>
      <c r="N142" s="162"/>
      <c r="O142" s="55"/>
      <c r="P142" s="55"/>
      <c r="Q142" s="55"/>
      <c r="R142" s="55"/>
      <c r="S142" s="55"/>
      <c r="T142" s="56"/>
      <c r="U142" s="34"/>
      <c r="V142" s="34"/>
      <c r="W142" s="34"/>
      <c r="X142" s="34"/>
      <c r="Y142" s="34"/>
      <c r="Z142" s="34"/>
      <c r="AA142" s="34"/>
      <c r="AB142" s="34"/>
      <c r="AC142" s="34"/>
      <c r="AD142" s="34"/>
      <c r="AE142" s="34"/>
      <c r="AT142" s="19" t="s">
        <v>163</v>
      </c>
      <c r="AU142" s="19" t="s">
        <v>80</v>
      </c>
    </row>
    <row r="143" spans="1:65" s="2" customFormat="1" ht="21.75" customHeight="1">
      <c r="A143" s="34"/>
      <c r="B143" s="144"/>
      <c r="C143" s="145" t="s">
        <v>451</v>
      </c>
      <c r="D143" s="145" t="s">
        <v>157</v>
      </c>
      <c r="E143" s="146" t="s">
        <v>3114</v>
      </c>
      <c r="F143" s="147" t="s">
        <v>3115</v>
      </c>
      <c r="G143" s="148" t="s">
        <v>183</v>
      </c>
      <c r="H143" s="149">
        <v>95</v>
      </c>
      <c r="I143" s="150"/>
      <c r="J143" s="151">
        <f>ROUND(I143*H143,2)</f>
        <v>0</v>
      </c>
      <c r="K143" s="147" t="s">
        <v>3057</v>
      </c>
      <c r="L143" s="35"/>
      <c r="M143" s="152" t="s">
        <v>3</v>
      </c>
      <c r="N143" s="153" t="s">
        <v>43</v>
      </c>
      <c r="O143" s="55"/>
      <c r="P143" s="154">
        <f>O143*H143</f>
        <v>0</v>
      </c>
      <c r="Q143" s="154">
        <v>0</v>
      </c>
      <c r="R143" s="154">
        <f>Q143*H143</f>
        <v>0</v>
      </c>
      <c r="S143" s="154">
        <v>0</v>
      </c>
      <c r="T143" s="155">
        <f>S143*H143</f>
        <v>0</v>
      </c>
      <c r="U143" s="34"/>
      <c r="V143" s="34"/>
      <c r="W143" s="34"/>
      <c r="X143" s="34"/>
      <c r="Y143" s="34"/>
      <c r="Z143" s="34"/>
      <c r="AA143" s="34"/>
      <c r="AB143" s="34"/>
      <c r="AC143" s="34"/>
      <c r="AD143" s="34"/>
      <c r="AE143" s="34"/>
      <c r="AR143" s="156" t="s">
        <v>93</v>
      </c>
      <c r="AT143" s="156" t="s">
        <v>157</v>
      </c>
      <c r="AU143" s="156" t="s">
        <v>80</v>
      </c>
      <c r="AY143" s="19" t="s">
        <v>154</v>
      </c>
      <c r="BE143" s="157">
        <f>IF(N143="základní",J143,0)</f>
        <v>0</v>
      </c>
      <c r="BF143" s="157">
        <f>IF(N143="snížená",J143,0)</f>
        <v>0</v>
      </c>
      <c r="BG143" s="157">
        <f>IF(N143="zákl. přenesená",J143,0)</f>
        <v>0</v>
      </c>
      <c r="BH143" s="157">
        <f>IF(N143="sníž. přenesená",J143,0)</f>
        <v>0</v>
      </c>
      <c r="BI143" s="157">
        <f>IF(N143="nulová",J143,0)</f>
        <v>0</v>
      </c>
      <c r="BJ143" s="19" t="s">
        <v>15</v>
      </c>
      <c r="BK143" s="157">
        <f>ROUND(I143*H143,2)</f>
        <v>0</v>
      </c>
      <c r="BL143" s="19" t="s">
        <v>93</v>
      </c>
      <c r="BM143" s="156" t="s">
        <v>612</v>
      </c>
    </row>
    <row r="144" spans="1:47" s="2" customFormat="1" ht="10.2">
      <c r="A144" s="34"/>
      <c r="B144" s="35"/>
      <c r="C144" s="34"/>
      <c r="D144" s="158" t="s">
        <v>163</v>
      </c>
      <c r="E144" s="34"/>
      <c r="F144" s="159" t="s">
        <v>3116</v>
      </c>
      <c r="G144" s="34"/>
      <c r="H144" s="34"/>
      <c r="I144" s="160"/>
      <c r="J144" s="34"/>
      <c r="K144" s="34"/>
      <c r="L144" s="35"/>
      <c r="M144" s="161"/>
      <c r="N144" s="162"/>
      <c r="O144" s="55"/>
      <c r="P144" s="55"/>
      <c r="Q144" s="55"/>
      <c r="R144" s="55"/>
      <c r="S144" s="55"/>
      <c r="T144" s="56"/>
      <c r="U144" s="34"/>
      <c r="V144" s="34"/>
      <c r="W144" s="34"/>
      <c r="X144" s="34"/>
      <c r="Y144" s="34"/>
      <c r="Z144" s="34"/>
      <c r="AA144" s="34"/>
      <c r="AB144" s="34"/>
      <c r="AC144" s="34"/>
      <c r="AD144" s="34"/>
      <c r="AE144" s="34"/>
      <c r="AT144" s="19" t="s">
        <v>163</v>
      </c>
      <c r="AU144" s="19" t="s">
        <v>80</v>
      </c>
    </row>
    <row r="145" spans="1:65" s="2" customFormat="1" ht="21.75" customHeight="1">
      <c r="A145" s="34"/>
      <c r="B145" s="144"/>
      <c r="C145" s="145" t="s">
        <v>458</v>
      </c>
      <c r="D145" s="145" t="s">
        <v>157</v>
      </c>
      <c r="E145" s="146" t="s">
        <v>3117</v>
      </c>
      <c r="F145" s="147" t="s">
        <v>3118</v>
      </c>
      <c r="G145" s="148" t="s">
        <v>183</v>
      </c>
      <c r="H145" s="149">
        <v>15</v>
      </c>
      <c r="I145" s="150"/>
      <c r="J145" s="151">
        <f>ROUND(I145*H145,2)</f>
        <v>0</v>
      </c>
      <c r="K145" s="147" t="s">
        <v>3057</v>
      </c>
      <c r="L145" s="35"/>
      <c r="M145" s="152" t="s">
        <v>3</v>
      </c>
      <c r="N145" s="153" t="s">
        <v>43</v>
      </c>
      <c r="O145" s="55"/>
      <c r="P145" s="154">
        <f>O145*H145</f>
        <v>0</v>
      </c>
      <c r="Q145" s="154">
        <v>0</v>
      </c>
      <c r="R145" s="154">
        <f>Q145*H145</f>
        <v>0</v>
      </c>
      <c r="S145" s="154">
        <v>0</v>
      </c>
      <c r="T145" s="155">
        <f>S145*H145</f>
        <v>0</v>
      </c>
      <c r="U145" s="34"/>
      <c r="V145" s="34"/>
      <c r="W145" s="34"/>
      <c r="X145" s="34"/>
      <c r="Y145" s="34"/>
      <c r="Z145" s="34"/>
      <c r="AA145" s="34"/>
      <c r="AB145" s="34"/>
      <c r="AC145" s="34"/>
      <c r="AD145" s="34"/>
      <c r="AE145" s="34"/>
      <c r="AR145" s="156" t="s">
        <v>93</v>
      </c>
      <c r="AT145" s="156" t="s">
        <v>157</v>
      </c>
      <c r="AU145" s="156" t="s">
        <v>80</v>
      </c>
      <c r="AY145" s="19" t="s">
        <v>154</v>
      </c>
      <c r="BE145" s="157">
        <f>IF(N145="základní",J145,0)</f>
        <v>0</v>
      </c>
      <c r="BF145" s="157">
        <f>IF(N145="snížená",J145,0)</f>
        <v>0</v>
      </c>
      <c r="BG145" s="157">
        <f>IF(N145="zákl. přenesená",J145,0)</f>
        <v>0</v>
      </c>
      <c r="BH145" s="157">
        <f>IF(N145="sníž. přenesená",J145,0)</f>
        <v>0</v>
      </c>
      <c r="BI145" s="157">
        <f>IF(N145="nulová",J145,0)</f>
        <v>0</v>
      </c>
      <c r="BJ145" s="19" t="s">
        <v>15</v>
      </c>
      <c r="BK145" s="157">
        <f>ROUND(I145*H145,2)</f>
        <v>0</v>
      </c>
      <c r="BL145" s="19" t="s">
        <v>93</v>
      </c>
      <c r="BM145" s="156" t="s">
        <v>627</v>
      </c>
    </row>
    <row r="146" spans="1:47" s="2" customFormat="1" ht="10.2">
      <c r="A146" s="34"/>
      <c r="B146" s="35"/>
      <c r="C146" s="34"/>
      <c r="D146" s="158" t="s">
        <v>163</v>
      </c>
      <c r="E146" s="34"/>
      <c r="F146" s="159" t="s">
        <v>3119</v>
      </c>
      <c r="G146" s="34"/>
      <c r="H146" s="34"/>
      <c r="I146" s="160"/>
      <c r="J146" s="34"/>
      <c r="K146" s="34"/>
      <c r="L146" s="35"/>
      <c r="M146" s="161"/>
      <c r="N146" s="162"/>
      <c r="O146" s="55"/>
      <c r="P146" s="55"/>
      <c r="Q146" s="55"/>
      <c r="R146" s="55"/>
      <c r="S146" s="55"/>
      <c r="T146" s="56"/>
      <c r="U146" s="34"/>
      <c r="V146" s="34"/>
      <c r="W146" s="34"/>
      <c r="X146" s="34"/>
      <c r="Y146" s="34"/>
      <c r="Z146" s="34"/>
      <c r="AA146" s="34"/>
      <c r="AB146" s="34"/>
      <c r="AC146" s="34"/>
      <c r="AD146" s="34"/>
      <c r="AE146" s="34"/>
      <c r="AT146" s="19" t="s">
        <v>163</v>
      </c>
      <c r="AU146" s="19" t="s">
        <v>80</v>
      </c>
    </row>
    <row r="147" spans="1:65" s="2" customFormat="1" ht="21.75" customHeight="1">
      <c r="A147" s="34"/>
      <c r="B147" s="144"/>
      <c r="C147" s="145" t="s">
        <v>463</v>
      </c>
      <c r="D147" s="145" t="s">
        <v>157</v>
      </c>
      <c r="E147" s="146" t="s">
        <v>3120</v>
      </c>
      <c r="F147" s="147" t="s">
        <v>3121</v>
      </c>
      <c r="G147" s="148" t="s">
        <v>183</v>
      </c>
      <c r="H147" s="149">
        <v>10</v>
      </c>
      <c r="I147" s="150"/>
      <c r="J147" s="151">
        <f>ROUND(I147*H147,2)</f>
        <v>0</v>
      </c>
      <c r="K147" s="147" t="s">
        <v>3057</v>
      </c>
      <c r="L147" s="35"/>
      <c r="M147" s="152" t="s">
        <v>3</v>
      </c>
      <c r="N147" s="153" t="s">
        <v>43</v>
      </c>
      <c r="O147" s="55"/>
      <c r="P147" s="154">
        <f>O147*H147</f>
        <v>0</v>
      </c>
      <c r="Q147" s="154">
        <v>0</v>
      </c>
      <c r="R147" s="154">
        <f>Q147*H147</f>
        <v>0</v>
      </c>
      <c r="S147" s="154">
        <v>0</v>
      </c>
      <c r="T147" s="155">
        <f>S147*H147</f>
        <v>0</v>
      </c>
      <c r="U147" s="34"/>
      <c r="V147" s="34"/>
      <c r="W147" s="34"/>
      <c r="X147" s="34"/>
      <c r="Y147" s="34"/>
      <c r="Z147" s="34"/>
      <c r="AA147" s="34"/>
      <c r="AB147" s="34"/>
      <c r="AC147" s="34"/>
      <c r="AD147" s="34"/>
      <c r="AE147" s="34"/>
      <c r="AR147" s="156" t="s">
        <v>93</v>
      </c>
      <c r="AT147" s="156" t="s">
        <v>157</v>
      </c>
      <c r="AU147" s="156" t="s">
        <v>80</v>
      </c>
      <c r="AY147" s="19" t="s">
        <v>154</v>
      </c>
      <c r="BE147" s="157">
        <f>IF(N147="základní",J147,0)</f>
        <v>0</v>
      </c>
      <c r="BF147" s="157">
        <f>IF(N147="snížená",J147,0)</f>
        <v>0</v>
      </c>
      <c r="BG147" s="157">
        <f>IF(N147="zákl. přenesená",J147,0)</f>
        <v>0</v>
      </c>
      <c r="BH147" s="157">
        <f>IF(N147="sníž. přenesená",J147,0)</f>
        <v>0</v>
      </c>
      <c r="BI147" s="157">
        <f>IF(N147="nulová",J147,0)</f>
        <v>0</v>
      </c>
      <c r="BJ147" s="19" t="s">
        <v>15</v>
      </c>
      <c r="BK147" s="157">
        <f>ROUND(I147*H147,2)</f>
        <v>0</v>
      </c>
      <c r="BL147" s="19" t="s">
        <v>93</v>
      </c>
      <c r="BM147" s="156" t="s">
        <v>641</v>
      </c>
    </row>
    <row r="148" spans="1:47" s="2" customFormat="1" ht="10.2">
      <c r="A148" s="34"/>
      <c r="B148" s="35"/>
      <c r="C148" s="34"/>
      <c r="D148" s="158" t="s">
        <v>163</v>
      </c>
      <c r="E148" s="34"/>
      <c r="F148" s="159" t="s">
        <v>3122</v>
      </c>
      <c r="G148" s="34"/>
      <c r="H148" s="34"/>
      <c r="I148" s="160"/>
      <c r="J148" s="34"/>
      <c r="K148" s="34"/>
      <c r="L148" s="35"/>
      <c r="M148" s="161"/>
      <c r="N148" s="162"/>
      <c r="O148" s="55"/>
      <c r="P148" s="55"/>
      <c r="Q148" s="55"/>
      <c r="R148" s="55"/>
      <c r="S148" s="55"/>
      <c r="T148" s="56"/>
      <c r="U148" s="34"/>
      <c r="V148" s="34"/>
      <c r="W148" s="34"/>
      <c r="X148" s="34"/>
      <c r="Y148" s="34"/>
      <c r="Z148" s="34"/>
      <c r="AA148" s="34"/>
      <c r="AB148" s="34"/>
      <c r="AC148" s="34"/>
      <c r="AD148" s="34"/>
      <c r="AE148" s="34"/>
      <c r="AT148" s="19" t="s">
        <v>163</v>
      </c>
      <c r="AU148" s="19" t="s">
        <v>80</v>
      </c>
    </row>
    <row r="149" spans="1:65" s="2" customFormat="1" ht="24.15" customHeight="1">
      <c r="A149" s="34"/>
      <c r="B149" s="144"/>
      <c r="C149" s="145" t="s">
        <v>470</v>
      </c>
      <c r="D149" s="145" t="s">
        <v>157</v>
      </c>
      <c r="E149" s="146" t="s">
        <v>3123</v>
      </c>
      <c r="F149" s="147" t="s">
        <v>3124</v>
      </c>
      <c r="G149" s="148" t="s">
        <v>652</v>
      </c>
      <c r="H149" s="149">
        <v>45</v>
      </c>
      <c r="I149" s="150"/>
      <c r="J149" s="151">
        <f>ROUND(I149*H149,2)</f>
        <v>0</v>
      </c>
      <c r="K149" s="147" t="s">
        <v>3057</v>
      </c>
      <c r="L149" s="35"/>
      <c r="M149" s="152" t="s">
        <v>3</v>
      </c>
      <c r="N149" s="153" t="s">
        <v>43</v>
      </c>
      <c r="O149" s="55"/>
      <c r="P149" s="154">
        <f>O149*H149</f>
        <v>0</v>
      </c>
      <c r="Q149" s="154">
        <v>0</v>
      </c>
      <c r="R149" s="154">
        <f>Q149*H149</f>
        <v>0</v>
      </c>
      <c r="S149" s="154">
        <v>0</v>
      </c>
      <c r="T149" s="155">
        <f>S149*H149</f>
        <v>0</v>
      </c>
      <c r="U149" s="34"/>
      <c r="V149" s="34"/>
      <c r="W149" s="34"/>
      <c r="X149" s="34"/>
      <c r="Y149" s="34"/>
      <c r="Z149" s="34"/>
      <c r="AA149" s="34"/>
      <c r="AB149" s="34"/>
      <c r="AC149" s="34"/>
      <c r="AD149" s="34"/>
      <c r="AE149" s="34"/>
      <c r="AR149" s="156" t="s">
        <v>93</v>
      </c>
      <c r="AT149" s="156" t="s">
        <v>157</v>
      </c>
      <c r="AU149" s="156" t="s">
        <v>80</v>
      </c>
      <c r="AY149" s="19" t="s">
        <v>154</v>
      </c>
      <c r="BE149" s="157">
        <f>IF(N149="základní",J149,0)</f>
        <v>0</v>
      </c>
      <c r="BF149" s="157">
        <f>IF(N149="snížená",J149,0)</f>
        <v>0</v>
      </c>
      <c r="BG149" s="157">
        <f>IF(N149="zákl. přenesená",J149,0)</f>
        <v>0</v>
      </c>
      <c r="BH149" s="157">
        <f>IF(N149="sníž. přenesená",J149,0)</f>
        <v>0</v>
      </c>
      <c r="BI149" s="157">
        <f>IF(N149="nulová",J149,0)</f>
        <v>0</v>
      </c>
      <c r="BJ149" s="19" t="s">
        <v>15</v>
      </c>
      <c r="BK149" s="157">
        <f>ROUND(I149*H149,2)</f>
        <v>0</v>
      </c>
      <c r="BL149" s="19" t="s">
        <v>93</v>
      </c>
      <c r="BM149" s="156" t="s">
        <v>657</v>
      </c>
    </row>
    <row r="150" spans="1:47" s="2" customFormat="1" ht="10.2">
      <c r="A150" s="34"/>
      <c r="B150" s="35"/>
      <c r="C150" s="34"/>
      <c r="D150" s="158" t="s">
        <v>163</v>
      </c>
      <c r="E150" s="34"/>
      <c r="F150" s="159" t="s">
        <v>3125</v>
      </c>
      <c r="G150" s="34"/>
      <c r="H150" s="34"/>
      <c r="I150" s="160"/>
      <c r="J150" s="34"/>
      <c r="K150" s="34"/>
      <c r="L150" s="35"/>
      <c r="M150" s="161"/>
      <c r="N150" s="162"/>
      <c r="O150" s="55"/>
      <c r="P150" s="55"/>
      <c r="Q150" s="55"/>
      <c r="R150" s="55"/>
      <c r="S150" s="55"/>
      <c r="T150" s="56"/>
      <c r="U150" s="34"/>
      <c r="V150" s="34"/>
      <c r="W150" s="34"/>
      <c r="X150" s="34"/>
      <c r="Y150" s="34"/>
      <c r="Z150" s="34"/>
      <c r="AA150" s="34"/>
      <c r="AB150" s="34"/>
      <c r="AC150" s="34"/>
      <c r="AD150" s="34"/>
      <c r="AE150" s="34"/>
      <c r="AT150" s="19" t="s">
        <v>163</v>
      </c>
      <c r="AU150" s="19" t="s">
        <v>80</v>
      </c>
    </row>
    <row r="151" spans="1:65" s="2" customFormat="1" ht="24.15" customHeight="1">
      <c r="A151" s="34"/>
      <c r="B151" s="144"/>
      <c r="C151" s="145" t="s">
        <v>478</v>
      </c>
      <c r="D151" s="145" t="s">
        <v>157</v>
      </c>
      <c r="E151" s="146" t="s">
        <v>3126</v>
      </c>
      <c r="F151" s="147" t="s">
        <v>3127</v>
      </c>
      <c r="G151" s="148" t="s">
        <v>652</v>
      </c>
      <c r="H151" s="149">
        <v>7</v>
      </c>
      <c r="I151" s="150"/>
      <c r="J151" s="151">
        <f>ROUND(I151*H151,2)</f>
        <v>0</v>
      </c>
      <c r="K151" s="147" t="s">
        <v>3057</v>
      </c>
      <c r="L151" s="35"/>
      <c r="M151" s="152" t="s">
        <v>3</v>
      </c>
      <c r="N151" s="153" t="s">
        <v>43</v>
      </c>
      <c r="O151" s="55"/>
      <c r="P151" s="154">
        <f>O151*H151</f>
        <v>0</v>
      </c>
      <c r="Q151" s="154">
        <v>0</v>
      </c>
      <c r="R151" s="154">
        <f>Q151*H151</f>
        <v>0</v>
      </c>
      <c r="S151" s="154">
        <v>0</v>
      </c>
      <c r="T151" s="155">
        <f>S151*H151</f>
        <v>0</v>
      </c>
      <c r="U151" s="34"/>
      <c r="V151" s="34"/>
      <c r="W151" s="34"/>
      <c r="X151" s="34"/>
      <c r="Y151" s="34"/>
      <c r="Z151" s="34"/>
      <c r="AA151" s="34"/>
      <c r="AB151" s="34"/>
      <c r="AC151" s="34"/>
      <c r="AD151" s="34"/>
      <c r="AE151" s="34"/>
      <c r="AR151" s="156" t="s">
        <v>93</v>
      </c>
      <c r="AT151" s="156" t="s">
        <v>157</v>
      </c>
      <c r="AU151" s="156" t="s">
        <v>80</v>
      </c>
      <c r="AY151" s="19" t="s">
        <v>154</v>
      </c>
      <c r="BE151" s="157">
        <f>IF(N151="základní",J151,0)</f>
        <v>0</v>
      </c>
      <c r="BF151" s="157">
        <f>IF(N151="snížená",J151,0)</f>
        <v>0</v>
      </c>
      <c r="BG151" s="157">
        <f>IF(N151="zákl. přenesená",J151,0)</f>
        <v>0</v>
      </c>
      <c r="BH151" s="157">
        <f>IF(N151="sníž. přenesená",J151,0)</f>
        <v>0</v>
      </c>
      <c r="BI151" s="157">
        <f>IF(N151="nulová",J151,0)</f>
        <v>0</v>
      </c>
      <c r="BJ151" s="19" t="s">
        <v>15</v>
      </c>
      <c r="BK151" s="157">
        <f>ROUND(I151*H151,2)</f>
        <v>0</v>
      </c>
      <c r="BL151" s="19" t="s">
        <v>93</v>
      </c>
      <c r="BM151" s="156" t="s">
        <v>671</v>
      </c>
    </row>
    <row r="152" spans="1:47" s="2" customFormat="1" ht="10.2">
      <c r="A152" s="34"/>
      <c r="B152" s="35"/>
      <c r="C152" s="34"/>
      <c r="D152" s="158" t="s">
        <v>163</v>
      </c>
      <c r="E152" s="34"/>
      <c r="F152" s="159" t="s">
        <v>3128</v>
      </c>
      <c r="G152" s="34"/>
      <c r="H152" s="34"/>
      <c r="I152" s="160"/>
      <c r="J152" s="34"/>
      <c r="K152" s="34"/>
      <c r="L152" s="35"/>
      <c r="M152" s="161"/>
      <c r="N152" s="162"/>
      <c r="O152" s="55"/>
      <c r="P152" s="55"/>
      <c r="Q152" s="55"/>
      <c r="R152" s="55"/>
      <c r="S152" s="55"/>
      <c r="T152" s="56"/>
      <c r="U152" s="34"/>
      <c r="V152" s="34"/>
      <c r="W152" s="34"/>
      <c r="X152" s="34"/>
      <c r="Y152" s="34"/>
      <c r="Z152" s="34"/>
      <c r="AA152" s="34"/>
      <c r="AB152" s="34"/>
      <c r="AC152" s="34"/>
      <c r="AD152" s="34"/>
      <c r="AE152" s="34"/>
      <c r="AT152" s="19" t="s">
        <v>163</v>
      </c>
      <c r="AU152" s="19" t="s">
        <v>80</v>
      </c>
    </row>
    <row r="153" spans="1:65" s="2" customFormat="1" ht="24.15" customHeight="1">
      <c r="A153" s="34"/>
      <c r="B153" s="144"/>
      <c r="C153" s="145" t="s">
        <v>483</v>
      </c>
      <c r="D153" s="145" t="s">
        <v>157</v>
      </c>
      <c r="E153" s="146" t="s">
        <v>3129</v>
      </c>
      <c r="F153" s="147" t="s">
        <v>3130</v>
      </c>
      <c r="G153" s="148" t="s">
        <v>652</v>
      </c>
      <c r="H153" s="149">
        <v>13</v>
      </c>
      <c r="I153" s="150"/>
      <c r="J153" s="151">
        <f>ROUND(I153*H153,2)</f>
        <v>0</v>
      </c>
      <c r="K153" s="147" t="s">
        <v>3057</v>
      </c>
      <c r="L153" s="35"/>
      <c r="M153" s="152" t="s">
        <v>3</v>
      </c>
      <c r="N153" s="153" t="s">
        <v>43</v>
      </c>
      <c r="O153" s="55"/>
      <c r="P153" s="154">
        <f>O153*H153</f>
        <v>0</v>
      </c>
      <c r="Q153" s="154">
        <v>0</v>
      </c>
      <c r="R153" s="154">
        <f>Q153*H153</f>
        <v>0</v>
      </c>
      <c r="S153" s="154">
        <v>0</v>
      </c>
      <c r="T153" s="155">
        <f>S153*H153</f>
        <v>0</v>
      </c>
      <c r="U153" s="34"/>
      <c r="V153" s="34"/>
      <c r="W153" s="34"/>
      <c r="X153" s="34"/>
      <c r="Y153" s="34"/>
      <c r="Z153" s="34"/>
      <c r="AA153" s="34"/>
      <c r="AB153" s="34"/>
      <c r="AC153" s="34"/>
      <c r="AD153" s="34"/>
      <c r="AE153" s="34"/>
      <c r="AR153" s="156" t="s">
        <v>93</v>
      </c>
      <c r="AT153" s="156" t="s">
        <v>157</v>
      </c>
      <c r="AU153" s="156" t="s">
        <v>80</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93</v>
      </c>
      <c r="BM153" s="156" t="s">
        <v>682</v>
      </c>
    </row>
    <row r="154" spans="1:47" s="2" customFormat="1" ht="10.2">
      <c r="A154" s="34"/>
      <c r="B154" s="35"/>
      <c r="C154" s="34"/>
      <c r="D154" s="158" t="s">
        <v>163</v>
      </c>
      <c r="E154" s="34"/>
      <c r="F154" s="159" t="s">
        <v>3131</v>
      </c>
      <c r="G154" s="34"/>
      <c r="H154" s="34"/>
      <c r="I154" s="160"/>
      <c r="J154" s="34"/>
      <c r="K154" s="34"/>
      <c r="L154" s="35"/>
      <c r="M154" s="161"/>
      <c r="N154" s="162"/>
      <c r="O154" s="55"/>
      <c r="P154" s="55"/>
      <c r="Q154" s="55"/>
      <c r="R154" s="55"/>
      <c r="S154" s="55"/>
      <c r="T154" s="56"/>
      <c r="U154" s="34"/>
      <c r="V154" s="34"/>
      <c r="W154" s="34"/>
      <c r="X154" s="34"/>
      <c r="Y154" s="34"/>
      <c r="Z154" s="34"/>
      <c r="AA154" s="34"/>
      <c r="AB154" s="34"/>
      <c r="AC154" s="34"/>
      <c r="AD154" s="34"/>
      <c r="AE154" s="34"/>
      <c r="AT154" s="19" t="s">
        <v>163</v>
      </c>
      <c r="AU154" s="19" t="s">
        <v>80</v>
      </c>
    </row>
    <row r="155" spans="1:65" s="2" customFormat="1" ht="37.8" customHeight="1">
      <c r="A155" s="34"/>
      <c r="B155" s="144"/>
      <c r="C155" s="145" t="s">
        <v>490</v>
      </c>
      <c r="D155" s="145" t="s">
        <v>157</v>
      </c>
      <c r="E155" s="146" t="s">
        <v>3069</v>
      </c>
      <c r="F155" s="147" t="s">
        <v>3070</v>
      </c>
      <c r="G155" s="148" t="s">
        <v>652</v>
      </c>
      <c r="H155" s="149">
        <v>16</v>
      </c>
      <c r="I155" s="150"/>
      <c r="J155" s="151">
        <f>ROUND(I155*H155,2)</f>
        <v>0</v>
      </c>
      <c r="K155" s="147" t="s">
        <v>3057</v>
      </c>
      <c r="L155" s="35"/>
      <c r="M155" s="152" t="s">
        <v>3</v>
      </c>
      <c r="N155" s="153" t="s">
        <v>43</v>
      </c>
      <c r="O155" s="55"/>
      <c r="P155" s="154">
        <f>O155*H155</f>
        <v>0</v>
      </c>
      <c r="Q155" s="154">
        <v>0</v>
      </c>
      <c r="R155" s="154">
        <f>Q155*H155</f>
        <v>0</v>
      </c>
      <c r="S155" s="154">
        <v>0</v>
      </c>
      <c r="T155" s="155">
        <f>S155*H155</f>
        <v>0</v>
      </c>
      <c r="U155" s="34"/>
      <c r="V155" s="34"/>
      <c r="W155" s="34"/>
      <c r="X155" s="34"/>
      <c r="Y155" s="34"/>
      <c r="Z155" s="34"/>
      <c r="AA155" s="34"/>
      <c r="AB155" s="34"/>
      <c r="AC155" s="34"/>
      <c r="AD155" s="34"/>
      <c r="AE155" s="34"/>
      <c r="AR155" s="156" t="s">
        <v>93</v>
      </c>
      <c r="AT155" s="156" t="s">
        <v>157</v>
      </c>
      <c r="AU155" s="156" t="s">
        <v>80</v>
      </c>
      <c r="AY155" s="19" t="s">
        <v>154</v>
      </c>
      <c r="BE155" s="157">
        <f>IF(N155="základní",J155,0)</f>
        <v>0</v>
      </c>
      <c r="BF155" s="157">
        <f>IF(N155="snížená",J155,0)</f>
        <v>0</v>
      </c>
      <c r="BG155" s="157">
        <f>IF(N155="zákl. přenesená",J155,0)</f>
        <v>0</v>
      </c>
      <c r="BH155" s="157">
        <f>IF(N155="sníž. přenesená",J155,0)</f>
        <v>0</v>
      </c>
      <c r="BI155" s="157">
        <f>IF(N155="nulová",J155,0)</f>
        <v>0</v>
      </c>
      <c r="BJ155" s="19" t="s">
        <v>15</v>
      </c>
      <c r="BK155" s="157">
        <f>ROUND(I155*H155,2)</f>
        <v>0</v>
      </c>
      <c r="BL155" s="19" t="s">
        <v>93</v>
      </c>
      <c r="BM155" s="156" t="s">
        <v>693</v>
      </c>
    </row>
    <row r="156" spans="1:47" s="2" customFormat="1" ht="10.2">
      <c r="A156" s="34"/>
      <c r="B156" s="35"/>
      <c r="C156" s="34"/>
      <c r="D156" s="158" t="s">
        <v>163</v>
      </c>
      <c r="E156" s="34"/>
      <c r="F156" s="159" t="s">
        <v>3071</v>
      </c>
      <c r="G156" s="34"/>
      <c r="H156" s="34"/>
      <c r="I156" s="160"/>
      <c r="J156" s="34"/>
      <c r="K156" s="34"/>
      <c r="L156" s="35"/>
      <c r="M156" s="161"/>
      <c r="N156" s="162"/>
      <c r="O156" s="55"/>
      <c r="P156" s="55"/>
      <c r="Q156" s="55"/>
      <c r="R156" s="55"/>
      <c r="S156" s="55"/>
      <c r="T156" s="56"/>
      <c r="U156" s="34"/>
      <c r="V156" s="34"/>
      <c r="W156" s="34"/>
      <c r="X156" s="34"/>
      <c r="Y156" s="34"/>
      <c r="Z156" s="34"/>
      <c r="AA156" s="34"/>
      <c r="AB156" s="34"/>
      <c r="AC156" s="34"/>
      <c r="AD156" s="34"/>
      <c r="AE156" s="34"/>
      <c r="AT156" s="19" t="s">
        <v>163</v>
      </c>
      <c r="AU156" s="19" t="s">
        <v>80</v>
      </c>
    </row>
    <row r="157" spans="1:65" s="2" customFormat="1" ht="21.75" customHeight="1">
      <c r="A157" s="34"/>
      <c r="B157" s="144"/>
      <c r="C157" s="192" t="s">
        <v>496</v>
      </c>
      <c r="D157" s="192" t="s">
        <v>402</v>
      </c>
      <c r="E157" s="193" t="s">
        <v>3132</v>
      </c>
      <c r="F157" s="194" t="s">
        <v>3133</v>
      </c>
      <c r="G157" s="195" t="s">
        <v>652</v>
      </c>
      <c r="H157" s="196">
        <v>16</v>
      </c>
      <c r="I157" s="197"/>
      <c r="J157" s="198">
        <f>ROUND(I157*H157,2)</f>
        <v>0</v>
      </c>
      <c r="K157" s="194" t="s">
        <v>3057</v>
      </c>
      <c r="L157" s="199"/>
      <c r="M157" s="200" t="s">
        <v>3</v>
      </c>
      <c r="N157" s="201" t="s">
        <v>43</v>
      </c>
      <c r="O157" s="55"/>
      <c r="P157" s="154">
        <f>O157*H157</f>
        <v>0</v>
      </c>
      <c r="Q157" s="154">
        <v>0</v>
      </c>
      <c r="R157" s="154">
        <f>Q157*H157</f>
        <v>0</v>
      </c>
      <c r="S157" s="154">
        <v>0</v>
      </c>
      <c r="T157" s="155">
        <f>S157*H157</f>
        <v>0</v>
      </c>
      <c r="U157" s="34"/>
      <c r="V157" s="34"/>
      <c r="W157" s="34"/>
      <c r="X157" s="34"/>
      <c r="Y157" s="34"/>
      <c r="Z157" s="34"/>
      <c r="AA157" s="34"/>
      <c r="AB157" s="34"/>
      <c r="AC157" s="34"/>
      <c r="AD157" s="34"/>
      <c r="AE157" s="34"/>
      <c r="AR157" s="156" t="s">
        <v>113</v>
      </c>
      <c r="AT157" s="156" t="s">
        <v>402</v>
      </c>
      <c r="AU157" s="156" t="s">
        <v>80</v>
      </c>
      <c r="AY157" s="19" t="s">
        <v>154</v>
      </c>
      <c r="BE157" s="157">
        <f>IF(N157="základní",J157,0)</f>
        <v>0</v>
      </c>
      <c r="BF157" s="157">
        <f>IF(N157="snížená",J157,0)</f>
        <v>0</v>
      </c>
      <c r="BG157" s="157">
        <f>IF(N157="zákl. přenesená",J157,0)</f>
        <v>0</v>
      </c>
      <c r="BH157" s="157">
        <f>IF(N157="sníž. přenesená",J157,0)</f>
        <v>0</v>
      </c>
      <c r="BI157" s="157">
        <f>IF(N157="nulová",J157,0)</f>
        <v>0</v>
      </c>
      <c r="BJ157" s="19" t="s">
        <v>15</v>
      </c>
      <c r="BK157" s="157">
        <f>ROUND(I157*H157,2)</f>
        <v>0</v>
      </c>
      <c r="BL157" s="19" t="s">
        <v>93</v>
      </c>
      <c r="BM157" s="156" t="s">
        <v>707</v>
      </c>
    </row>
    <row r="158" spans="1:65" s="2" customFormat="1" ht="24.15" customHeight="1">
      <c r="A158" s="34"/>
      <c r="B158" s="144"/>
      <c r="C158" s="145" t="s">
        <v>507</v>
      </c>
      <c r="D158" s="145" t="s">
        <v>157</v>
      </c>
      <c r="E158" s="146" t="s">
        <v>3134</v>
      </c>
      <c r="F158" s="147" t="s">
        <v>3135</v>
      </c>
      <c r="G158" s="148" t="s">
        <v>652</v>
      </c>
      <c r="H158" s="149">
        <v>4</v>
      </c>
      <c r="I158" s="150"/>
      <c r="J158" s="151">
        <f>ROUND(I158*H158,2)</f>
        <v>0</v>
      </c>
      <c r="K158" s="147" t="s">
        <v>3</v>
      </c>
      <c r="L158" s="35"/>
      <c r="M158" s="152" t="s">
        <v>3</v>
      </c>
      <c r="N158" s="153" t="s">
        <v>43</v>
      </c>
      <c r="O158" s="55"/>
      <c r="P158" s="154">
        <f>O158*H158</f>
        <v>0</v>
      </c>
      <c r="Q158" s="154">
        <v>0</v>
      </c>
      <c r="R158" s="154">
        <f>Q158*H158</f>
        <v>0</v>
      </c>
      <c r="S158" s="154">
        <v>0</v>
      </c>
      <c r="T158" s="155">
        <f>S158*H158</f>
        <v>0</v>
      </c>
      <c r="U158" s="34"/>
      <c r="V158" s="34"/>
      <c r="W158" s="34"/>
      <c r="X158" s="34"/>
      <c r="Y158" s="34"/>
      <c r="Z158" s="34"/>
      <c r="AA158" s="34"/>
      <c r="AB158" s="34"/>
      <c r="AC158" s="34"/>
      <c r="AD158" s="34"/>
      <c r="AE158" s="34"/>
      <c r="AR158" s="156" t="s">
        <v>93</v>
      </c>
      <c r="AT158" s="156" t="s">
        <v>157</v>
      </c>
      <c r="AU158" s="156" t="s">
        <v>80</v>
      </c>
      <c r="AY158" s="19" t="s">
        <v>154</v>
      </c>
      <c r="BE158" s="157">
        <f>IF(N158="základní",J158,0)</f>
        <v>0</v>
      </c>
      <c r="BF158" s="157">
        <f>IF(N158="snížená",J158,0)</f>
        <v>0</v>
      </c>
      <c r="BG158" s="157">
        <f>IF(N158="zákl. přenesená",J158,0)</f>
        <v>0</v>
      </c>
      <c r="BH158" s="157">
        <f>IF(N158="sníž. přenesená",J158,0)</f>
        <v>0</v>
      </c>
      <c r="BI158" s="157">
        <f>IF(N158="nulová",J158,0)</f>
        <v>0</v>
      </c>
      <c r="BJ158" s="19" t="s">
        <v>15</v>
      </c>
      <c r="BK158" s="157">
        <f>ROUND(I158*H158,2)</f>
        <v>0</v>
      </c>
      <c r="BL158" s="19" t="s">
        <v>93</v>
      </c>
      <c r="BM158" s="156" t="s">
        <v>721</v>
      </c>
    </row>
    <row r="159" spans="1:65" s="2" customFormat="1" ht="33" customHeight="1">
      <c r="A159" s="34"/>
      <c r="B159" s="144"/>
      <c r="C159" s="145" t="s">
        <v>513</v>
      </c>
      <c r="D159" s="145" t="s">
        <v>157</v>
      </c>
      <c r="E159" s="146" t="s">
        <v>3136</v>
      </c>
      <c r="F159" s="147" t="s">
        <v>3137</v>
      </c>
      <c r="G159" s="148" t="s">
        <v>652</v>
      </c>
      <c r="H159" s="149">
        <v>19</v>
      </c>
      <c r="I159" s="150"/>
      <c r="J159" s="151">
        <f>ROUND(I159*H159,2)</f>
        <v>0</v>
      </c>
      <c r="K159" s="147" t="s">
        <v>3057</v>
      </c>
      <c r="L159" s="35"/>
      <c r="M159" s="152" t="s">
        <v>3</v>
      </c>
      <c r="N159" s="153" t="s">
        <v>43</v>
      </c>
      <c r="O159" s="55"/>
      <c r="P159" s="154">
        <f>O159*H159</f>
        <v>0</v>
      </c>
      <c r="Q159" s="154">
        <v>0</v>
      </c>
      <c r="R159" s="154">
        <f>Q159*H159</f>
        <v>0</v>
      </c>
      <c r="S159" s="154">
        <v>0</v>
      </c>
      <c r="T159" s="155">
        <f>S159*H159</f>
        <v>0</v>
      </c>
      <c r="U159" s="34"/>
      <c r="V159" s="34"/>
      <c r="W159" s="34"/>
      <c r="X159" s="34"/>
      <c r="Y159" s="34"/>
      <c r="Z159" s="34"/>
      <c r="AA159" s="34"/>
      <c r="AB159" s="34"/>
      <c r="AC159" s="34"/>
      <c r="AD159" s="34"/>
      <c r="AE159" s="34"/>
      <c r="AR159" s="156" t="s">
        <v>93</v>
      </c>
      <c r="AT159" s="156" t="s">
        <v>157</v>
      </c>
      <c r="AU159" s="156" t="s">
        <v>80</v>
      </c>
      <c r="AY159" s="19" t="s">
        <v>154</v>
      </c>
      <c r="BE159" s="157">
        <f>IF(N159="základní",J159,0)</f>
        <v>0</v>
      </c>
      <c r="BF159" s="157">
        <f>IF(N159="snížená",J159,0)</f>
        <v>0</v>
      </c>
      <c r="BG159" s="157">
        <f>IF(N159="zákl. přenesená",J159,0)</f>
        <v>0</v>
      </c>
      <c r="BH159" s="157">
        <f>IF(N159="sníž. přenesená",J159,0)</f>
        <v>0</v>
      </c>
      <c r="BI159" s="157">
        <f>IF(N159="nulová",J159,0)</f>
        <v>0</v>
      </c>
      <c r="BJ159" s="19" t="s">
        <v>15</v>
      </c>
      <c r="BK159" s="157">
        <f>ROUND(I159*H159,2)</f>
        <v>0</v>
      </c>
      <c r="BL159" s="19" t="s">
        <v>93</v>
      </c>
      <c r="BM159" s="156" t="s">
        <v>729</v>
      </c>
    </row>
    <row r="160" spans="1:47" s="2" customFormat="1" ht="10.2">
      <c r="A160" s="34"/>
      <c r="B160" s="35"/>
      <c r="C160" s="34"/>
      <c r="D160" s="158" t="s">
        <v>163</v>
      </c>
      <c r="E160" s="34"/>
      <c r="F160" s="159" t="s">
        <v>3138</v>
      </c>
      <c r="G160" s="34"/>
      <c r="H160" s="34"/>
      <c r="I160" s="160"/>
      <c r="J160" s="34"/>
      <c r="K160" s="34"/>
      <c r="L160" s="35"/>
      <c r="M160" s="161"/>
      <c r="N160" s="162"/>
      <c r="O160" s="55"/>
      <c r="P160" s="55"/>
      <c r="Q160" s="55"/>
      <c r="R160" s="55"/>
      <c r="S160" s="55"/>
      <c r="T160" s="56"/>
      <c r="U160" s="34"/>
      <c r="V160" s="34"/>
      <c r="W160" s="34"/>
      <c r="X160" s="34"/>
      <c r="Y160" s="34"/>
      <c r="Z160" s="34"/>
      <c r="AA160" s="34"/>
      <c r="AB160" s="34"/>
      <c r="AC160" s="34"/>
      <c r="AD160" s="34"/>
      <c r="AE160" s="34"/>
      <c r="AT160" s="19" t="s">
        <v>163</v>
      </c>
      <c r="AU160" s="19" t="s">
        <v>80</v>
      </c>
    </row>
    <row r="161" spans="1:65" s="2" customFormat="1" ht="16.5" customHeight="1">
      <c r="A161" s="34"/>
      <c r="B161" s="144"/>
      <c r="C161" s="192" t="s">
        <v>521</v>
      </c>
      <c r="D161" s="192" t="s">
        <v>402</v>
      </c>
      <c r="E161" s="193" t="s">
        <v>3139</v>
      </c>
      <c r="F161" s="194" t="s">
        <v>3140</v>
      </c>
      <c r="G161" s="195" t="s">
        <v>652</v>
      </c>
      <c r="H161" s="196">
        <v>19</v>
      </c>
      <c r="I161" s="197"/>
      <c r="J161" s="198">
        <f>ROUND(I161*H161,2)</f>
        <v>0</v>
      </c>
      <c r="K161" s="194" t="s">
        <v>3057</v>
      </c>
      <c r="L161" s="199"/>
      <c r="M161" s="200" t="s">
        <v>3</v>
      </c>
      <c r="N161" s="201" t="s">
        <v>43</v>
      </c>
      <c r="O161" s="55"/>
      <c r="P161" s="154">
        <f>O161*H161</f>
        <v>0</v>
      </c>
      <c r="Q161" s="154">
        <v>0</v>
      </c>
      <c r="R161" s="154">
        <f>Q161*H161</f>
        <v>0</v>
      </c>
      <c r="S161" s="154">
        <v>0</v>
      </c>
      <c r="T161" s="155">
        <f>S161*H161</f>
        <v>0</v>
      </c>
      <c r="U161" s="34"/>
      <c r="V161" s="34"/>
      <c r="W161" s="34"/>
      <c r="X161" s="34"/>
      <c r="Y161" s="34"/>
      <c r="Z161" s="34"/>
      <c r="AA161" s="34"/>
      <c r="AB161" s="34"/>
      <c r="AC161" s="34"/>
      <c r="AD161" s="34"/>
      <c r="AE161" s="34"/>
      <c r="AR161" s="156" t="s">
        <v>113</v>
      </c>
      <c r="AT161" s="156" t="s">
        <v>402</v>
      </c>
      <c r="AU161" s="156" t="s">
        <v>80</v>
      </c>
      <c r="AY161" s="19" t="s">
        <v>154</v>
      </c>
      <c r="BE161" s="157">
        <f>IF(N161="základní",J161,0)</f>
        <v>0</v>
      </c>
      <c r="BF161" s="157">
        <f>IF(N161="snížená",J161,0)</f>
        <v>0</v>
      </c>
      <c r="BG161" s="157">
        <f>IF(N161="zákl. přenesená",J161,0)</f>
        <v>0</v>
      </c>
      <c r="BH161" s="157">
        <f>IF(N161="sníž. přenesená",J161,0)</f>
        <v>0</v>
      </c>
      <c r="BI161" s="157">
        <f>IF(N161="nulová",J161,0)</f>
        <v>0</v>
      </c>
      <c r="BJ161" s="19" t="s">
        <v>15</v>
      </c>
      <c r="BK161" s="157">
        <f>ROUND(I161*H161,2)</f>
        <v>0</v>
      </c>
      <c r="BL161" s="19" t="s">
        <v>93</v>
      </c>
      <c r="BM161" s="156" t="s">
        <v>741</v>
      </c>
    </row>
    <row r="162" spans="1:65" s="2" customFormat="1" ht="24.15" customHeight="1">
      <c r="A162" s="34"/>
      <c r="B162" s="144"/>
      <c r="C162" s="145" t="s">
        <v>526</v>
      </c>
      <c r="D162" s="145" t="s">
        <v>157</v>
      </c>
      <c r="E162" s="146" t="s">
        <v>3141</v>
      </c>
      <c r="F162" s="147" t="s">
        <v>3094</v>
      </c>
      <c r="G162" s="148" t="s">
        <v>183</v>
      </c>
      <c r="H162" s="149">
        <v>205</v>
      </c>
      <c r="I162" s="150"/>
      <c r="J162" s="151">
        <f>ROUND(I162*H162,2)</f>
        <v>0</v>
      </c>
      <c r="K162" s="147" t="s">
        <v>3</v>
      </c>
      <c r="L162" s="35"/>
      <c r="M162" s="152" t="s">
        <v>3</v>
      </c>
      <c r="N162" s="153" t="s">
        <v>43</v>
      </c>
      <c r="O162" s="55"/>
      <c r="P162" s="154">
        <f>O162*H162</f>
        <v>0</v>
      </c>
      <c r="Q162" s="154">
        <v>0</v>
      </c>
      <c r="R162" s="154">
        <f>Q162*H162</f>
        <v>0</v>
      </c>
      <c r="S162" s="154">
        <v>0</v>
      </c>
      <c r="T162" s="155">
        <f>S162*H162</f>
        <v>0</v>
      </c>
      <c r="U162" s="34"/>
      <c r="V162" s="34"/>
      <c r="W162" s="34"/>
      <c r="X162" s="34"/>
      <c r="Y162" s="34"/>
      <c r="Z162" s="34"/>
      <c r="AA162" s="34"/>
      <c r="AB162" s="34"/>
      <c r="AC162" s="34"/>
      <c r="AD162" s="34"/>
      <c r="AE162" s="34"/>
      <c r="AR162" s="156" t="s">
        <v>93</v>
      </c>
      <c r="AT162" s="156" t="s">
        <v>157</v>
      </c>
      <c r="AU162" s="156" t="s">
        <v>80</v>
      </c>
      <c r="AY162" s="19" t="s">
        <v>154</v>
      </c>
      <c r="BE162" s="157">
        <f>IF(N162="základní",J162,0)</f>
        <v>0</v>
      </c>
      <c r="BF162" s="157">
        <f>IF(N162="snížená",J162,0)</f>
        <v>0</v>
      </c>
      <c r="BG162" s="157">
        <f>IF(N162="zákl. přenesená",J162,0)</f>
        <v>0</v>
      </c>
      <c r="BH162" s="157">
        <f>IF(N162="sníž. přenesená",J162,0)</f>
        <v>0</v>
      </c>
      <c r="BI162" s="157">
        <f>IF(N162="nulová",J162,0)</f>
        <v>0</v>
      </c>
      <c r="BJ162" s="19" t="s">
        <v>15</v>
      </c>
      <c r="BK162" s="157">
        <f>ROUND(I162*H162,2)</f>
        <v>0</v>
      </c>
      <c r="BL162" s="19" t="s">
        <v>93</v>
      </c>
      <c r="BM162" s="156" t="s">
        <v>755</v>
      </c>
    </row>
    <row r="163" spans="1:65" s="2" customFormat="1" ht="24.15" customHeight="1">
      <c r="A163" s="34"/>
      <c r="B163" s="144"/>
      <c r="C163" s="145" t="s">
        <v>535</v>
      </c>
      <c r="D163" s="145" t="s">
        <v>157</v>
      </c>
      <c r="E163" s="146" t="s">
        <v>3142</v>
      </c>
      <c r="F163" s="147" t="s">
        <v>3143</v>
      </c>
      <c r="G163" s="148" t="s">
        <v>3101</v>
      </c>
      <c r="H163" s="149">
        <v>4</v>
      </c>
      <c r="I163" s="150"/>
      <c r="J163" s="151">
        <f>ROUND(I163*H163,2)</f>
        <v>0</v>
      </c>
      <c r="K163" s="147" t="s">
        <v>3057</v>
      </c>
      <c r="L163" s="35"/>
      <c r="M163" s="152" t="s">
        <v>3</v>
      </c>
      <c r="N163" s="153" t="s">
        <v>43</v>
      </c>
      <c r="O163" s="55"/>
      <c r="P163" s="154">
        <f>O163*H163</f>
        <v>0</v>
      </c>
      <c r="Q163" s="154">
        <v>0</v>
      </c>
      <c r="R163" s="154">
        <f>Q163*H163</f>
        <v>0</v>
      </c>
      <c r="S163" s="154">
        <v>0</v>
      </c>
      <c r="T163" s="155">
        <f>S163*H163</f>
        <v>0</v>
      </c>
      <c r="U163" s="34"/>
      <c r="V163" s="34"/>
      <c r="W163" s="34"/>
      <c r="X163" s="34"/>
      <c r="Y163" s="34"/>
      <c r="Z163" s="34"/>
      <c r="AA163" s="34"/>
      <c r="AB163" s="34"/>
      <c r="AC163" s="34"/>
      <c r="AD163" s="34"/>
      <c r="AE163" s="34"/>
      <c r="AR163" s="156" t="s">
        <v>93</v>
      </c>
      <c r="AT163" s="156" t="s">
        <v>157</v>
      </c>
      <c r="AU163" s="156" t="s">
        <v>80</v>
      </c>
      <c r="AY163" s="19" t="s">
        <v>154</v>
      </c>
      <c r="BE163" s="157">
        <f>IF(N163="základní",J163,0)</f>
        <v>0</v>
      </c>
      <c r="BF163" s="157">
        <f>IF(N163="snížená",J163,0)</f>
        <v>0</v>
      </c>
      <c r="BG163" s="157">
        <f>IF(N163="zákl. přenesená",J163,0)</f>
        <v>0</v>
      </c>
      <c r="BH163" s="157">
        <f>IF(N163="sníž. přenesená",J163,0)</f>
        <v>0</v>
      </c>
      <c r="BI163" s="157">
        <f>IF(N163="nulová",J163,0)</f>
        <v>0</v>
      </c>
      <c r="BJ163" s="19" t="s">
        <v>15</v>
      </c>
      <c r="BK163" s="157">
        <f>ROUND(I163*H163,2)</f>
        <v>0</v>
      </c>
      <c r="BL163" s="19" t="s">
        <v>93</v>
      </c>
      <c r="BM163" s="156" t="s">
        <v>769</v>
      </c>
    </row>
    <row r="164" spans="1:47" s="2" customFormat="1" ht="10.2">
      <c r="A164" s="34"/>
      <c r="B164" s="35"/>
      <c r="C164" s="34"/>
      <c r="D164" s="158" t="s">
        <v>163</v>
      </c>
      <c r="E164" s="34"/>
      <c r="F164" s="159" t="s">
        <v>3144</v>
      </c>
      <c r="G164" s="34"/>
      <c r="H164" s="34"/>
      <c r="I164" s="160"/>
      <c r="J164" s="34"/>
      <c r="K164" s="34"/>
      <c r="L164" s="35"/>
      <c r="M164" s="161"/>
      <c r="N164" s="162"/>
      <c r="O164" s="55"/>
      <c r="P164" s="55"/>
      <c r="Q164" s="55"/>
      <c r="R164" s="55"/>
      <c r="S164" s="55"/>
      <c r="T164" s="56"/>
      <c r="U164" s="34"/>
      <c r="V164" s="34"/>
      <c r="W164" s="34"/>
      <c r="X164" s="34"/>
      <c r="Y164" s="34"/>
      <c r="Z164" s="34"/>
      <c r="AA164" s="34"/>
      <c r="AB164" s="34"/>
      <c r="AC164" s="34"/>
      <c r="AD164" s="34"/>
      <c r="AE164" s="34"/>
      <c r="AT164" s="19" t="s">
        <v>163</v>
      </c>
      <c r="AU164" s="19" t="s">
        <v>80</v>
      </c>
    </row>
    <row r="165" spans="1:65" s="2" customFormat="1" ht="37.8" customHeight="1">
      <c r="A165" s="34"/>
      <c r="B165" s="144"/>
      <c r="C165" s="145" t="s">
        <v>545</v>
      </c>
      <c r="D165" s="145" t="s">
        <v>157</v>
      </c>
      <c r="E165" s="146" t="s">
        <v>3103</v>
      </c>
      <c r="F165" s="147" t="s">
        <v>3104</v>
      </c>
      <c r="G165" s="148" t="s">
        <v>2174</v>
      </c>
      <c r="H165" s="210"/>
      <c r="I165" s="150"/>
      <c r="J165" s="151">
        <f>ROUND(I165*H165,2)</f>
        <v>0</v>
      </c>
      <c r="K165" s="147" t="s">
        <v>3057</v>
      </c>
      <c r="L165" s="35"/>
      <c r="M165" s="152" t="s">
        <v>3</v>
      </c>
      <c r="N165" s="153" t="s">
        <v>43</v>
      </c>
      <c r="O165" s="55"/>
      <c r="P165" s="154">
        <f>O165*H165</f>
        <v>0</v>
      </c>
      <c r="Q165" s="154">
        <v>0</v>
      </c>
      <c r="R165" s="154">
        <f>Q165*H165</f>
        <v>0</v>
      </c>
      <c r="S165" s="154">
        <v>0</v>
      </c>
      <c r="T165" s="155">
        <f>S165*H165</f>
        <v>0</v>
      </c>
      <c r="U165" s="34"/>
      <c r="V165" s="34"/>
      <c r="W165" s="34"/>
      <c r="X165" s="34"/>
      <c r="Y165" s="34"/>
      <c r="Z165" s="34"/>
      <c r="AA165" s="34"/>
      <c r="AB165" s="34"/>
      <c r="AC165" s="34"/>
      <c r="AD165" s="34"/>
      <c r="AE165" s="34"/>
      <c r="AR165" s="156" t="s">
        <v>93</v>
      </c>
      <c r="AT165" s="156" t="s">
        <v>157</v>
      </c>
      <c r="AU165" s="156" t="s">
        <v>80</v>
      </c>
      <c r="AY165" s="19" t="s">
        <v>154</v>
      </c>
      <c r="BE165" s="157">
        <f>IF(N165="základní",J165,0)</f>
        <v>0</v>
      </c>
      <c r="BF165" s="157">
        <f>IF(N165="snížená",J165,0)</f>
        <v>0</v>
      </c>
      <c r="BG165" s="157">
        <f>IF(N165="zákl. přenesená",J165,0)</f>
        <v>0</v>
      </c>
      <c r="BH165" s="157">
        <f>IF(N165="sníž. přenesená",J165,0)</f>
        <v>0</v>
      </c>
      <c r="BI165" s="157">
        <f>IF(N165="nulová",J165,0)</f>
        <v>0</v>
      </c>
      <c r="BJ165" s="19" t="s">
        <v>15</v>
      </c>
      <c r="BK165" s="157">
        <f>ROUND(I165*H165,2)</f>
        <v>0</v>
      </c>
      <c r="BL165" s="19" t="s">
        <v>93</v>
      </c>
      <c r="BM165" s="156" t="s">
        <v>779</v>
      </c>
    </row>
    <row r="166" spans="1:47" s="2" customFormat="1" ht="10.2">
      <c r="A166" s="34"/>
      <c r="B166" s="35"/>
      <c r="C166" s="34"/>
      <c r="D166" s="158" t="s">
        <v>163</v>
      </c>
      <c r="E166" s="34"/>
      <c r="F166" s="159" t="s">
        <v>3105</v>
      </c>
      <c r="G166" s="34"/>
      <c r="H166" s="34"/>
      <c r="I166" s="160"/>
      <c r="J166" s="34"/>
      <c r="K166" s="34"/>
      <c r="L166" s="35"/>
      <c r="M166" s="161"/>
      <c r="N166" s="162"/>
      <c r="O166" s="55"/>
      <c r="P166" s="55"/>
      <c r="Q166" s="55"/>
      <c r="R166" s="55"/>
      <c r="S166" s="55"/>
      <c r="T166" s="56"/>
      <c r="U166" s="34"/>
      <c r="V166" s="34"/>
      <c r="W166" s="34"/>
      <c r="X166" s="34"/>
      <c r="Y166" s="34"/>
      <c r="Z166" s="34"/>
      <c r="AA166" s="34"/>
      <c r="AB166" s="34"/>
      <c r="AC166" s="34"/>
      <c r="AD166" s="34"/>
      <c r="AE166" s="34"/>
      <c r="AT166" s="19" t="s">
        <v>163</v>
      </c>
      <c r="AU166" s="19" t="s">
        <v>80</v>
      </c>
    </row>
    <row r="167" spans="2:63" s="12" customFormat="1" ht="22.8" customHeight="1">
      <c r="B167" s="131"/>
      <c r="D167" s="132" t="s">
        <v>71</v>
      </c>
      <c r="E167" s="142" t="s">
        <v>3145</v>
      </c>
      <c r="F167" s="142" t="s">
        <v>3146</v>
      </c>
      <c r="I167" s="134"/>
      <c r="J167" s="143">
        <f>BK167</f>
        <v>0</v>
      </c>
      <c r="L167" s="131"/>
      <c r="M167" s="136"/>
      <c r="N167" s="137"/>
      <c r="O167" s="137"/>
      <c r="P167" s="138">
        <f>SUM(P168:P201)</f>
        <v>0</v>
      </c>
      <c r="Q167" s="137"/>
      <c r="R167" s="138">
        <f>SUM(R168:R201)</f>
        <v>0</v>
      </c>
      <c r="S167" s="137"/>
      <c r="T167" s="139">
        <f>SUM(T168:T201)</f>
        <v>0</v>
      </c>
      <c r="AR167" s="132" t="s">
        <v>15</v>
      </c>
      <c r="AT167" s="140" t="s">
        <v>71</v>
      </c>
      <c r="AU167" s="140" t="s">
        <v>15</v>
      </c>
      <c r="AY167" s="132" t="s">
        <v>154</v>
      </c>
      <c r="BK167" s="141">
        <f>SUM(BK168:BK201)</f>
        <v>0</v>
      </c>
    </row>
    <row r="168" spans="1:65" s="2" customFormat="1" ht="44.25" customHeight="1">
      <c r="A168" s="34"/>
      <c r="B168" s="144"/>
      <c r="C168" s="145" t="s">
        <v>555</v>
      </c>
      <c r="D168" s="145" t="s">
        <v>157</v>
      </c>
      <c r="E168" s="146" t="s">
        <v>3147</v>
      </c>
      <c r="F168" s="147" t="s">
        <v>3148</v>
      </c>
      <c r="G168" s="148" t="s">
        <v>183</v>
      </c>
      <c r="H168" s="149">
        <v>35</v>
      </c>
      <c r="I168" s="150"/>
      <c r="J168" s="151">
        <f>ROUND(I168*H168,2)</f>
        <v>0</v>
      </c>
      <c r="K168" s="147" t="s">
        <v>3057</v>
      </c>
      <c r="L168" s="35"/>
      <c r="M168" s="152" t="s">
        <v>3</v>
      </c>
      <c r="N168" s="153" t="s">
        <v>43</v>
      </c>
      <c r="O168" s="55"/>
      <c r="P168" s="154">
        <f>O168*H168</f>
        <v>0</v>
      </c>
      <c r="Q168" s="154">
        <v>0</v>
      </c>
      <c r="R168" s="154">
        <f>Q168*H168</f>
        <v>0</v>
      </c>
      <c r="S168" s="154">
        <v>0</v>
      </c>
      <c r="T168" s="155">
        <f>S168*H168</f>
        <v>0</v>
      </c>
      <c r="U168" s="34"/>
      <c r="V168" s="34"/>
      <c r="W168" s="34"/>
      <c r="X168" s="34"/>
      <c r="Y168" s="34"/>
      <c r="Z168" s="34"/>
      <c r="AA168" s="34"/>
      <c r="AB168" s="34"/>
      <c r="AC168" s="34"/>
      <c r="AD168" s="34"/>
      <c r="AE168" s="34"/>
      <c r="AR168" s="156" t="s">
        <v>93</v>
      </c>
      <c r="AT168" s="156" t="s">
        <v>157</v>
      </c>
      <c r="AU168" s="156" t="s">
        <v>80</v>
      </c>
      <c r="AY168" s="19" t="s">
        <v>154</v>
      </c>
      <c r="BE168" s="157">
        <f>IF(N168="základní",J168,0)</f>
        <v>0</v>
      </c>
      <c r="BF168" s="157">
        <f>IF(N168="snížená",J168,0)</f>
        <v>0</v>
      </c>
      <c r="BG168" s="157">
        <f>IF(N168="zákl. přenesená",J168,0)</f>
        <v>0</v>
      </c>
      <c r="BH168" s="157">
        <f>IF(N168="sníž. přenesená",J168,0)</f>
        <v>0</v>
      </c>
      <c r="BI168" s="157">
        <f>IF(N168="nulová",J168,0)</f>
        <v>0</v>
      </c>
      <c r="BJ168" s="19" t="s">
        <v>15</v>
      </c>
      <c r="BK168" s="157">
        <f>ROUND(I168*H168,2)</f>
        <v>0</v>
      </c>
      <c r="BL168" s="19" t="s">
        <v>93</v>
      </c>
      <c r="BM168" s="156" t="s">
        <v>787</v>
      </c>
    </row>
    <row r="169" spans="1:47" s="2" customFormat="1" ht="10.2">
      <c r="A169" s="34"/>
      <c r="B169" s="35"/>
      <c r="C169" s="34"/>
      <c r="D169" s="158" t="s">
        <v>163</v>
      </c>
      <c r="E169" s="34"/>
      <c r="F169" s="159" t="s">
        <v>3149</v>
      </c>
      <c r="G169" s="34"/>
      <c r="H169" s="34"/>
      <c r="I169" s="160"/>
      <c r="J169" s="34"/>
      <c r="K169" s="34"/>
      <c r="L169" s="35"/>
      <c r="M169" s="161"/>
      <c r="N169" s="162"/>
      <c r="O169" s="55"/>
      <c r="P169" s="55"/>
      <c r="Q169" s="55"/>
      <c r="R169" s="55"/>
      <c r="S169" s="55"/>
      <c r="T169" s="56"/>
      <c r="U169" s="34"/>
      <c r="V169" s="34"/>
      <c r="W169" s="34"/>
      <c r="X169" s="34"/>
      <c r="Y169" s="34"/>
      <c r="Z169" s="34"/>
      <c r="AA169" s="34"/>
      <c r="AB169" s="34"/>
      <c r="AC169" s="34"/>
      <c r="AD169" s="34"/>
      <c r="AE169" s="34"/>
      <c r="AT169" s="19" t="s">
        <v>163</v>
      </c>
      <c r="AU169" s="19" t="s">
        <v>80</v>
      </c>
    </row>
    <row r="170" spans="1:65" s="2" customFormat="1" ht="44.25" customHeight="1">
      <c r="A170" s="34"/>
      <c r="B170" s="144"/>
      <c r="C170" s="145" t="s">
        <v>563</v>
      </c>
      <c r="D170" s="145" t="s">
        <v>157</v>
      </c>
      <c r="E170" s="146" t="s">
        <v>3055</v>
      </c>
      <c r="F170" s="147" t="s">
        <v>3056</v>
      </c>
      <c r="G170" s="148" t="s">
        <v>183</v>
      </c>
      <c r="H170" s="149">
        <v>40</v>
      </c>
      <c r="I170" s="150"/>
      <c r="J170" s="151">
        <f>ROUND(I170*H170,2)</f>
        <v>0</v>
      </c>
      <c r="K170" s="147" t="s">
        <v>3057</v>
      </c>
      <c r="L170" s="35"/>
      <c r="M170" s="152" t="s">
        <v>3</v>
      </c>
      <c r="N170" s="153" t="s">
        <v>43</v>
      </c>
      <c r="O170" s="55"/>
      <c r="P170" s="154">
        <f>O170*H170</f>
        <v>0</v>
      </c>
      <c r="Q170" s="154">
        <v>0</v>
      </c>
      <c r="R170" s="154">
        <f>Q170*H170</f>
        <v>0</v>
      </c>
      <c r="S170" s="154">
        <v>0</v>
      </c>
      <c r="T170" s="155">
        <f>S170*H170</f>
        <v>0</v>
      </c>
      <c r="U170" s="34"/>
      <c r="V170" s="34"/>
      <c r="W170" s="34"/>
      <c r="X170" s="34"/>
      <c r="Y170" s="34"/>
      <c r="Z170" s="34"/>
      <c r="AA170" s="34"/>
      <c r="AB170" s="34"/>
      <c r="AC170" s="34"/>
      <c r="AD170" s="34"/>
      <c r="AE170" s="34"/>
      <c r="AR170" s="156" t="s">
        <v>93</v>
      </c>
      <c r="AT170" s="156" t="s">
        <v>157</v>
      </c>
      <c r="AU170" s="156" t="s">
        <v>80</v>
      </c>
      <c r="AY170" s="19" t="s">
        <v>154</v>
      </c>
      <c r="BE170" s="157">
        <f>IF(N170="základní",J170,0)</f>
        <v>0</v>
      </c>
      <c r="BF170" s="157">
        <f>IF(N170="snížená",J170,0)</f>
        <v>0</v>
      </c>
      <c r="BG170" s="157">
        <f>IF(N170="zákl. přenesená",J170,0)</f>
        <v>0</v>
      </c>
      <c r="BH170" s="157">
        <f>IF(N170="sníž. přenesená",J170,0)</f>
        <v>0</v>
      </c>
      <c r="BI170" s="157">
        <f>IF(N170="nulová",J170,0)</f>
        <v>0</v>
      </c>
      <c r="BJ170" s="19" t="s">
        <v>15</v>
      </c>
      <c r="BK170" s="157">
        <f>ROUND(I170*H170,2)</f>
        <v>0</v>
      </c>
      <c r="BL170" s="19" t="s">
        <v>93</v>
      </c>
      <c r="BM170" s="156" t="s">
        <v>795</v>
      </c>
    </row>
    <row r="171" spans="1:47" s="2" customFormat="1" ht="10.2">
      <c r="A171" s="34"/>
      <c r="B171" s="35"/>
      <c r="C171" s="34"/>
      <c r="D171" s="158" t="s">
        <v>163</v>
      </c>
      <c r="E171" s="34"/>
      <c r="F171" s="159" t="s">
        <v>3058</v>
      </c>
      <c r="G171" s="34"/>
      <c r="H171" s="34"/>
      <c r="I171" s="160"/>
      <c r="J171" s="34"/>
      <c r="K171" s="34"/>
      <c r="L171" s="35"/>
      <c r="M171" s="161"/>
      <c r="N171" s="162"/>
      <c r="O171" s="55"/>
      <c r="P171" s="55"/>
      <c r="Q171" s="55"/>
      <c r="R171" s="55"/>
      <c r="S171" s="55"/>
      <c r="T171" s="56"/>
      <c r="U171" s="34"/>
      <c r="V171" s="34"/>
      <c r="W171" s="34"/>
      <c r="X171" s="34"/>
      <c r="Y171" s="34"/>
      <c r="Z171" s="34"/>
      <c r="AA171" s="34"/>
      <c r="AB171" s="34"/>
      <c r="AC171" s="34"/>
      <c r="AD171" s="34"/>
      <c r="AE171" s="34"/>
      <c r="AT171" s="19" t="s">
        <v>163</v>
      </c>
      <c r="AU171" s="19" t="s">
        <v>80</v>
      </c>
    </row>
    <row r="172" spans="1:65" s="2" customFormat="1" ht="44.25" customHeight="1">
      <c r="A172" s="34"/>
      <c r="B172" s="144"/>
      <c r="C172" s="145" t="s">
        <v>568</v>
      </c>
      <c r="D172" s="145" t="s">
        <v>157</v>
      </c>
      <c r="E172" s="146" t="s">
        <v>3061</v>
      </c>
      <c r="F172" s="147" t="s">
        <v>3062</v>
      </c>
      <c r="G172" s="148" t="s">
        <v>183</v>
      </c>
      <c r="H172" s="149">
        <v>40</v>
      </c>
      <c r="I172" s="150"/>
      <c r="J172" s="151">
        <f>ROUND(I172*H172,2)</f>
        <v>0</v>
      </c>
      <c r="K172" s="147" t="s">
        <v>3057</v>
      </c>
      <c r="L172" s="35"/>
      <c r="M172" s="152" t="s">
        <v>3</v>
      </c>
      <c r="N172" s="153" t="s">
        <v>43</v>
      </c>
      <c r="O172" s="55"/>
      <c r="P172" s="154">
        <f>O172*H172</f>
        <v>0</v>
      </c>
      <c r="Q172" s="154">
        <v>0</v>
      </c>
      <c r="R172" s="154">
        <f>Q172*H172</f>
        <v>0</v>
      </c>
      <c r="S172" s="154">
        <v>0</v>
      </c>
      <c r="T172" s="155">
        <f>S172*H172</f>
        <v>0</v>
      </c>
      <c r="U172" s="34"/>
      <c r="V172" s="34"/>
      <c r="W172" s="34"/>
      <c r="X172" s="34"/>
      <c r="Y172" s="34"/>
      <c r="Z172" s="34"/>
      <c r="AA172" s="34"/>
      <c r="AB172" s="34"/>
      <c r="AC172" s="34"/>
      <c r="AD172" s="34"/>
      <c r="AE172" s="34"/>
      <c r="AR172" s="156" t="s">
        <v>93</v>
      </c>
      <c r="AT172" s="156" t="s">
        <v>157</v>
      </c>
      <c r="AU172" s="156" t="s">
        <v>80</v>
      </c>
      <c r="AY172" s="19" t="s">
        <v>154</v>
      </c>
      <c r="BE172" s="157">
        <f>IF(N172="základní",J172,0)</f>
        <v>0</v>
      </c>
      <c r="BF172" s="157">
        <f>IF(N172="snížená",J172,0)</f>
        <v>0</v>
      </c>
      <c r="BG172" s="157">
        <f>IF(N172="zákl. přenesená",J172,0)</f>
        <v>0</v>
      </c>
      <c r="BH172" s="157">
        <f>IF(N172="sníž. přenesená",J172,0)</f>
        <v>0</v>
      </c>
      <c r="BI172" s="157">
        <f>IF(N172="nulová",J172,0)</f>
        <v>0</v>
      </c>
      <c r="BJ172" s="19" t="s">
        <v>15</v>
      </c>
      <c r="BK172" s="157">
        <f>ROUND(I172*H172,2)</f>
        <v>0</v>
      </c>
      <c r="BL172" s="19" t="s">
        <v>93</v>
      </c>
      <c r="BM172" s="156" t="s">
        <v>803</v>
      </c>
    </row>
    <row r="173" spans="1:47" s="2" customFormat="1" ht="10.2">
      <c r="A173" s="34"/>
      <c r="B173" s="35"/>
      <c r="C173" s="34"/>
      <c r="D173" s="158" t="s">
        <v>163</v>
      </c>
      <c r="E173" s="34"/>
      <c r="F173" s="159" t="s">
        <v>3063</v>
      </c>
      <c r="G173" s="34"/>
      <c r="H173" s="34"/>
      <c r="I173" s="160"/>
      <c r="J173" s="34"/>
      <c r="K173" s="34"/>
      <c r="L173" s="35"/>
      <c r="M173" s="161"/>
      <c r="N173" s="162"/>
      <c r="O173" s="55"/>
      <c r="P173" s="55"/>
      <c r="Q173" s="55"/>
      <c r="R173" s="55"/>
      <c r="S173" s="55"/>
      <c r="T173" s="56"/>
      <c r="U173" s="34"/>
      <c r="V173" s="34"/>
      <c r="W173" s="34"/>
      <c r="X173" s="34"/>
      <c r="Y173" s="34"/>
      <c r="Z173" s="34"/>
      <c r="AA173" s="34"/>
      <c r="AB173" s="34"/>
      <c r="AC173" s="34"/>
      <c r="AD173" s="34"/>
      <c r="AE173" s="34"/>
      <c r="AT173" s="19" t="s">
        <v>163</v>
      </c>
      <c r="AU173" s="19" t="s">
        <v>80</v>
      </c>
    </row>
    <row r="174" spans="1:65" s="2" customFormat="1" ht="37.8" customHeight="1">
      <c r="A174" s="34"/>
      <c r="B174" s="144"/>
      <c r="C174" s="145" t="s">
        <v>577</v>
      </c>
      <c r="D174" s="145" t="s">
        <v>157</v>
      </c>
      <c r="E174" s="146" t="s">
        <v>3150</v>
      </c>
      <c r="F174" s="147" t="s">
        <v>3151</v>
      </c>
      <c r="G174" s="148" t="s">
        <v>652</v>
      </c>
      <c r="H174" s="149">
        <v>53</v>
      </c>
      <c r="I174" s="150"/>
      <c r="J174" s="151">
        <f>ROUND(I174*H174,2)</f>
        <v>0</v>
      </c>
      <c r="K174" s="147" t="s">
        <v>3057</v>
      </c>
      <c r="L174" s="35"/>
      <c r="M174" s="152" t="s">
        <v>3</v>
      </c>
      <c r="N174" s="153" t="s">
        <v>43</v>
      </c>
      <c r="O174" s="55"/>
      <c r="P174" s="154">
        <f>O174*H174</f>
        <v>0</v>
      </c>
      <c r="Q174" s="154">
        <v>0</v>
      </c>
      <c r="R174" s="154">
        <f>Q174*H174</f>
        <v>0</v>
      </c>
      <c r="S174" s="154">
        <v>0</v>
      </c>
      <c r="T174" s="155">
        <f>S174*H174</f>
        <v>0</v>
      </c>
      <c r="U174" s="34"/>
      <c r="V174" s="34"/>
      <c r="W174" s="34"/>
      <c r="X174" s="34"/>
      <c r="Y174" s="34"/>
      <c r="Z174" s="34"/>
      <c r="AA174" s="34"/>
      <c r="AB174" s="34"/>
      <c r="AC174" s="34"/>
      <c r="AD174" s="34"/>
      <c r="AE174" s="34"/>
      <c r="AR174" s="156" t="s">
        <v>93</v>
      </c>
      <c r="AT174" s="156" t="s">
        <v>157</v>
      </c>
      <c r="AU174" s="156" t="s">
        <v>80</v>
      </c>
      <c r="AY174" s="19" t="s">
        <v>154</v>
      </c>
      <c r="BE174" s="157">
        <f>IF(N174="základní",J174,0)</f>
        <v>0</v>
      </c>
      <c r="BF174" s="157">
        <f>IF(N174="snížená",J174,0)</f>
        <v>0</v>
      </c>
      <c r="BG174" s="157">
        <f>IF(N174="zákl. přenesená",J174,0)</f>
        <v>0</v>
      </c>
      <c r="BH174" s="157">
        <f>IF(N174="sníž. přenesená",J174,0)</f>
        <v>0</v>
      </c>
      <c r="BI174" s="157">
        <f>IF(N174="nulová",J174,0)</f>
        <v>0</v>
      </c>
      <c r="BJ174" s="19" t="s">
        <v>15</v>
      </c>
      <c r="BK174" s="157">
        <f>ROUND(I174*H174,2)</f>
        <v>0</v>
      </c>
      <c r="BL174" s="19" t="s">
        <v>93</v>
      </c>
      <c r="BM174" s="156" t="s">
        <v>811</v>
      </c>
    </row>
    <row r="175" spans="1:47" s="2" customFormat="1" ht="10.2">
      <c r="A175" s="34"/>
      <c r="B175" s="35"/>
      <c r="C175" s="34"/>
      <c r="D175" s="158" t="s">
        <v>163</v>
      </c>
      <c r="E175" s="34"/>
      <c r="F175" s="159" t="s">
        <v>3152</v>
      </c>
      <c r="G175" s="34"/>
      <c r="H175" s="34"/>
      <c r="I175" s="160"/>
      <c r="J175" s="34"/>
      <c r="K175" s="34"/>
      <c r="L175" s="35"/>
      <c r="M175" s="161"/>
      <c r="N175" s="162"/>
      <c r="O175" s="55"/>
      <c r="P175" s="55"/>
      <c r="Q175" s="55"/>
      <c r="R175" s="55"/>
      <c r="S175" s="55"/>
      <c r="T175" s="56"/>
      <c r="U175" s="34"/>
      <c r="V175" s="34"/>
      <c r="W175" s="34"/>
      <c r="X175" s="34"/>
      <c r="Y175" s="34"/>
      <c r="Z175" s="34"/>
      <c r="AA175" s="34"/>
      <c r="AB175" s="34"/>
      <c r="AC175" s="34"/>
      <c r="AD175" s="34"/>
      <c r="AE175" s="34"/>
      <c r="AT175" s="19" t="s">
        <v>163</v>
      </c>
      <c r="AU175" s="19" t="s">
        <v>80</v>
      </c>
    </row>
    <row r="176" spans="1:65" s="2" customFormat="1" ht="16.5" customHeight="1">
      <c r="A176" s="34"/>
      <c r="B176" s="144"/>
      <c r="C176" s="192" t="s">
        <v>582</v>
      </c>
      <c r="D176" s="192" t="s">
        <v>402</v>
      </c>
      <c r="E176" s="193" t="s">
        <v>3153</v>
      </c>
      <c r="F176" s="194" t="s">
        <v>3154</v>
      </c>
      <c r="G176" s="195" t="s">
        <v>652</v>
      </c>
      <c r="H176" s="196">
        <v>53</v>
      </c>
      <c r="I176" s="197"/>
      <c r="J176" s="198">
        <f>ROUND(I176*H176,2)</f>
        <v>0</v>
      </c>
      <c r="K176" s="194" t="s">
        <v>3057</v>
      </c>
      <c r="L176" s="199"/>
      <c r="M176" s="200" t="s">
        <v>3</v>
      </c>
      <c r="N176" s="201" t="s">
        <v>43</v>
      </c>
      <c r="O176" s="55"/>
      <c r="P176" s="154">
        <f>O176*H176</f>
        <v>0</v>
      </c>
      <c r="Q176" s="154">
        <v>0</v>
      </c>
      <c r="R176" s="154">
        <f>Q176*H176</f>
        <v>0</v>
      </c>
      <c r="S176" s="154">
        <v>0</v>
      </c>
      <c r="T176" s="155">
        <f>S176*H176</f>
        <v>0</v>
      </c>
      <c r="U176" s="34"/>
      <c r="V176" s="34"/>
      <c r="W176" s="34"/>
      <c r="X176" s="34"/>
      <c r="Y176" s="34"/>
      <c r="Z176" s="34"/>
      <c r="AA176" s="34"/>
      <c r="AB176" s="34"/>
      <c r="AC176" s="34"/>
      <c r="AD176" s="34"/>
      <c r="AE176" s="34"/>
      <c r="AR176" s="156" t="s">
        <v>113</v>
      </c>
      <c r="AT176" s="156" t="s">
        <v>402</v>
      </c>
      <c r="AU176" s="156" t="s">
        <v>80</v>
      </c>
      <c r="AY176" s="19" t="s">
        <v>154</v>
      </c>
      <c r="BE176" s="157">
        <f>IF(N176="základní",J176,0)</f>
        <v>0</v>
      </c>
      <c r="BF176" s="157">
        <f>IF(N176="snížená",J176,0)</f>
        <v>0</v>
      </c>
      <c r="BG176" s="157">
        <f>IF(N176="zákl. přenesená",J176,0)</f>
        <v>0</v>
      </c>
      <c r="BH176" s="157">
        <f>IF(N176="sníž. přenesená",J176,0)</f>
        <v>0</v>
      </c>
      <c r="BI176" s="157">
        <f>IF(N176="nulová",J176,0)</f>
        <v>0</v>
      </c>
      <c r="BJ176" s="19" t="s">
        <v>15</v>
      </c>
      <c r="BK176" s="157">
        <f>ROUND(I176*H176,2)</f>
        <v>0</v>
      </c>
      <c r="BL176" s="19" t="s">
        <v>93</v>
      </c>
      <c r="BM176" s="156" t="s">
        <v>819</v>
      </c>
    </row>
    <row r="177" spans="1:65" s="2" customFormat="1" ht="37.8" customHeight="1">
      <c r="A177" s="34"/>
      <c r="B177" s="144"/>
      <c r="C177" s="145" t="s">
        <v>588</v>
      </c>
      <c r="D177" s="145" t="s">
        <v>157</v>
      </c>
      <c r="E177" s="146" t="s">
        <v>3064</v>
      </c>
      <c r="F177" s="147" t="s">
        <v>3065</v>
      </c>
      <c r="G177" s="148" t="s">
        <v>652</v>
      </c>
      <c r="H177" s="149">
        <v>34</v>
      </c>
      <c r="I177" s="150"/>
      <c r="J177" s="151">
        <f>ROUND(I177*H177,2)</f>
        <v>0</v>
      </c>
      <c r="K177" s="147" t="s">
        <v>3057</v>
      </c>
      <c r="L177" s="35"/>
      <c r="M177" s="152" t="s">
        <v>3</v>
      </c>
      <c r="N177" s="153" t="s">
        <v>43</v>
      </c>
      <c r="O177" s="55"/>
      <c r="P177" s="154">
        <f>O177*H177</f>
        <v>0</v>
      </c>
      <c r="Q177" s="154">
        <v>0</v>
      </c>
      <c r="R177" s="154">
        <f>Q177*H177</f>
        <v>0</v>
      </c>
      <c r="S177" s="154">
        <v>0</v>
      </c>
      <c r="T177" s="155">
        <f>S177*H177</f>
        <v>0</v>
      </c>
      <c r="U177" s="34"/>
      <c r="V177" s="34"/>
      <c r="W177" s="34"/>
      <c r="X177" s="34"/>
      <c r="Y177" s="34"/>
      <c r="Z177" s="34"/>
      <c r="AA177" s="34"/>
      <c r="AB177" s="34"/>
      <c r="AC177" s="34"/>
      <c r="AD177" s="34"/>
      <c r="AE177" s="34"/>
      <c r="AR177" s="156" t="s">
        <v>93</v>
      </c>
      <c r="AT177" s="156" t="s">
        <v>157</v>
      </c>
      <c r="AU177" s="156" t="s">
        <v>80</v>
      </c>
      <c r="AY177" s="19" t="s">
        <v>154</v>
      </c>
      <c r="BE177" s="157">
        <f>IF(N177="základní",J177,0)</f>
        <v>0</v>
      </c>
      <c r="BF177" s="157">
        <f>IF(N177="snížená",J177,0)</f>
        <v>0</v>
      </c>
      <c r="BG177" s="157">
        <f>IF(N177="zákl. přenesená",J177,0)</f>
        <v>0</v>
      </c>
      <c r="BH177" s="157">
        <f>IF(N177="sníž. přenesená",J177,0)</f>
        <v>0</v>
      </c>
      <c r="BI177" s="157">
        <f>IF(N177="nulová",J177,0)</f>
        <v>0</v>
      </c>
      <c r="BJ177" s="19" t="s">
        <v>15</v>
      </c>
      <c r="BK177" s="157">
        <f>ROUND(I177*H177,2)</f>
        <v>0</v>
      </c>
      <c r="BL177" s="19" t="s">
        <v>93</v>
      </c>
      <c r="BM177" s="156" t="s">
        <v>827</v>
      </c>
    </row>
    <row r="178" spans="1:47" s="2" customFormat="1" ht="10.2">
      <c r="A178" s="34"/>
      <c r="B178" s="35"/>
      <c r="C178" s="34"/>
      <c r="D178" s="158" t="s">
        <v>163</v>
      </c>
      <c r="E178" s="34"/>
      <c r="F178" s="159" t="s">
        <v>3066</v>
      </c>
      <c r="G178" s="34"/>
      <c r="H178" s="34"/>
      <c r="I178" s="160"/>
      <c r="J178" s="34"/>
      <c r="K178" s="34"/>
      <c r="L178" s="35"/>
      <c r="M178" s="161"/>
      <c r="N178" s="162"/>
      <c r="O178" s="55"/>
      <c r="P178" s="55"/>
      <c r="Q178" s="55"/>
      <c r="R178" s="55"/>
      <c r="S178" s="55"/>
      <c r="T178" s="56"/>
      <c r="U178" s="34"/>
      <c r="V178" s="34"/>
      <c r="W178" s="34"/>
      <c r="X178" s="34"/>
      <c r="Y178" s="34"/>
      <c r="Z178" s="34"/>
      <c r="AA178" s="34"/>
      <c r="AB178" s="34"/>
      <c r="AC178" s="34"/>
      <c r="AD178" s="34"/>
      <c r="AE178" s="34"/>
      <c r="AT178" s="19" t="s">
        <v>163</v>
      </c>
      <c r="AU178" s="19" t="s">
        <v>80</v>
      </c>
    </row>
    <row r="179" spans="1:65" s="2" customFormat="1" ht="16.5" customHeight="1">
      <c r="A179" s="34"/>
      <c r="B179" s="144"/>
      <c r="C179" s="192" t="s">
        <v>593</v>
      </c>
      <c r="D179" s="192" t="s">
        <v>402</v>
      </c>
      <c r="E179" s="193" t="s">
        <v>3067</v>
      </c>
      <c r="F179" s="194" t="s">
        <v>3068</v>
      </c>
      <c r="G179" s="195" t="s">
        <v>652</v>
      </c>
      <c r="H179" s="196">
        <v>32</v>
      </c>
      <c r="I179" s="197"/>
      <c r="J179" s="198">
        <f>ROUND(I179*H179,2)</f>
        <v>0</v>
      </c>
      <c r="K179" s="194" t="s">
        <v>3057</v>
      </c>
      <c r="L179" s="199"/>
      <c r="M179" s="200" t="s">
        <v>3</v>
      </c>
      <c r="N179" s="201" t="s">
        <v>43</v>
      </c>
      <c r="O179" s="55"/>
      <c r="P179" s="154">
        <f>O179*H179</f>
        <v>0</v>
      </c>
      <c r="Q179" s="154">
        <v>0</v>
      </c>
      <c r="R179" s="154">
        <f>Q179*H179</f>
        <v>0</v>
      </c>
      <c r="S179" s="154">
        <v>0</v>
      </c>
      <c r="T179" s="155">
        <f>S179*H179</f>
        <v>0</v>
      </c>
      <c r="U179" s="34"/>
      <c r="V179" s="34"/>
      <c r="W179" s="34"/>
      <c r="X179" s="34"/>
      <c r="Y179" s="34"/>
      <c r="Z179" s="34"/>
      <c r="AA179" s="34"/>
      <c r="AB179" s="34"/>
      <c r="AC179" s="34"/>
      <c r="AD179" s="34"/>
      <c r="AE179" s="34"/>
      <c r="AR179" s="156" t="s">
        <v>113</v>
      </c>
      <c r="AT179" s="156" t="s">
        <v>402</v>
      </c>
      <c r="AU179" s="156" t="s">
        <v>80</v>
      </c>
      <c r="AY179" s="19" t="s">
        <v>154</v>
      </c>
      <c r="BE179" s="157">
        <f>IF(N179="základní",J179,0)</f>
        <v>0</v>
      </c>
      <c r="BF179" s="157">
        <f>IF(N179="snížená",J179,0)</f>
        <v>0</v>
      </c>
      <c r="BG179" s="157">
        <f>IF(N179="zákl. přenesená",J179,0)</f>
        <v>0</v>
      </c>
      <c r="BH179" s="157">
        <f>IF(N179="sníž. přenesená",J179,0)</f>
        <v>0</v>
      </c>
      <c r="BI179" s="157">
        <f>IF(N179="nulová",J179,0)</f>
        <v>0</v>
      </c>
      <c r="BJ179" s="19" t="s">
        <v>15</v>
      </c>
      <c r="BK179" s="157">
        <f>ROUND(I179*H179,2)</f>
        <v>0</v>
      </c>
      <c r="BL179" s="19" t="s">
        <v>93</v>
      </c>
      <c r="BM179" s="156" t="s">
        <v>835</v>
      </c>
    </row>
    <row r="180" spans="1:65" s="2" customFormat="1" ht="16.5" customHeight="1">
      <c r="A180" s="34"/>
      <c r="B180" s="144"/>
      <c r="C180" s="192" t="s">
        <v>603</v>
      </c>
      <c r="D180" s="192" t="s">
        <v>402</v>
      </c>
      <c r="E180" s="193" t="s">
        <v>3155</v>
      </c>
      <c r="F180" s="194" t="s">
        <v>3156</v>
      </c>
      <c r="G180" s="195" t="s">
        <v>652</v>
      </c>
      <c r="H180" s="196">
        <v>2</v>
      </c>
      <c r="I180" s="197"/>
      <c r="J180" s="198">
        <f>ROUND(I180*H180,2)</f>
        <v>0</v>
      </c>
      <c r="K180" s="194" t="s">
        <v>3057</v>
      </c>
      <c r="L180" s="199"/>
      <c r="M180" s="200" t="s">
        <v>3</v>
      </c>
      <c r="N180" s="201" t="s">
        <v>43</v>
      </c>
      <c r="O180" s="55"/>
      <c r="P180" s="154">
        <f>O180*H180</f>
        <v>0</v>
      </c>
      <c r="Q180" s="154">
        <v>0</v>
      </c>
      <c r="R180" s="154">
        <f>Q180*H180</f>
        <v>0</v>
      </c>
      <c r="S180" s="154">
        <v>0</v>
      </c>
      <c r="T180" s="155">
        <f>S180*H180</f>
        <v>0</v>
      </c>
      <c r="U180" s="34"/>
      <c r="V180" s="34"/>
      <c r="W180" s="34"/>
      <c r="X180" s="34"/>
      <c r="Y180" s="34"/>
      <c r="Z180" s="34"/>
      <c r="AA180" s="34"/>
      <c r="AB180" s="34"/>
      <c r="AC180" s="34"/>
      <c r="AD180" s="34"/>
      <c r="AE180" s="34"/>
      <c r="AR180" s="156" t="s">
        <v>113</v>
      </c>
      <c r="AT180" s="156" t="s">
        <v>402</v>
      </c>
      <c r="AU180" s="156" t="s">
        <v>80</v>
      </c>
      <c r="AY180" s="19" t="s">
        <v>154</v>
      </c>
      <c r="BE180" s="157">
        <f>IF(N180="základní",J180,0)</f>
        <v>0</v>
      </c>
      <c r="BF180" s="157">
        <f>IF(N180="snížená",J180,0)</f>
        <v>0</v>
      </c>
      <c r="BG180" s="157">
        <f>IF(N180="zákl. přenesená",J180,0)</f>
        <v>0</v>
      </c>
      <c r="BH180" s="157">
        <f>IF(N180="sníž. přenesená",J180,0)</f>
        <v>0</v>
      </c>
      <c r="BI180" s="157">
        <f>IF(N180="nulová",J180,0)</f>
        <v>0</v>
      </c>
      <c r="BJ180" s="19" t="s">
        <v>15</v>
      </c>
      <c r="BK180" s="157">
        <f>ROUND(I180*H180,2)</f>
        <v>0</v>
      </c>
      <c r="BL180" s="19" t="s">
        <v>93</v>
      </c>
      <c r="BM180" s="156" t="s">
        <v>843</v>
      </c>
    </row>
    <row r="181" spans="1:65" s="2" customFormat="1" ht="37.8" customHeight="1">
      <c r="A181" s="34"/>
      <c r="B181" s="144"/>
      <c r="C181" s="145" t="s">
        <v>612</v>
      </c>
      <c r="D181" s="145" t="s">
        <v>157</v>
      </c>
      <c r="E181" s="146" t="s">
        <v>3069</v>
      </c>
      <c r="F181" s="147" t="s">
        <v>3070</v>
      </c>
      <c r="G181" s="148" t="s">
        <v>652</v>
      </c>
      <c r="H181" s="149">
        <v>4</v>
      </c>
      <c r="I181" s="150"/>
      <c r="J181" s="151">
        <f>ROUND(I181*H181,2)</f>
        <v>0</v>
      </c>
      <c r="K181" s="147" t="s">
        <v>3057</v>
      </c>
      <c r="L181" s="35"/>
      <c r="M181" s="152" t="s">
        <v>3</v>
      </c>
      <c r="N181" s="153" t="s">
        <v>43</v>
      </c>
      <c r="O181" s="55"/>
      <c r="P181" s="154">
        <f>O181*H181</f>
        <v>0</v>
      </c>
      <c r="Q181" s="154">
        <v>0</v>
      </c>
      <c r="R181" s="154">
        <f>Q181*H181</f>
        <v>0</v>
      </c>
      <c r="S181" s="154">
        <v>0</v>
      </c>
      <c r="T181" s="155">
        <f>S181*H181</f>
        <v>0</v>
      </c>
      <c r="U181" s="34"/>
      <c r="V181" s="34"/>
      <c r="W181" s="34"/>
      <c r="X181" s="34"/>
      <c r="Y181" s="34"/>
      <c r="Z181" s="34"/>
      <c r="AA181" s="34"/>
      <c r="AB181" s="34"/>
      <c r="AC181" s="34"/>
      <c r="AD181" s="34"/>
      <c r="AE181" s="34"/>
      <c r="AR181" s="156" t="s">
        <v>93</v>
      </c>
      <c r="AT181" s="156" t="s">
        <v>157</v>
      </c>
      <c r="AU181" s="156" t="s">
        <v>80</v>
      </c>
      <c r="AY181" s="19" t="s">
        <v>154</v>
      </c>
      <c r="BE181" s="157">
        <f>IF(N181="základní",J181,0)</f>
        <v>0</v>
      </c>
      <c r="BF181" s="157">
        <f>IF(N181="snížená",J181,0)</f>
        <v>0</v>
      </c>
      <c r="BG181" s="157">
        <f>IF(N181="zákl. přenesená",J181,0)</f>
        <v>0</v>
      </c>
      <c r="BH181" s="157">
        <f>IF(N181="sníž. přenesená",J181,0)</f>
        <v>0</v>
      </c>
      <c r="BI181" s="157">
        <f>IF(N181="nulová",J181,0)</f>
        <v>0</v>
      </c>
      <c r="BJ181" s="19" t="s">
        <v>15</v>
      </c>
      <c r="BK181" s="157">
        <f>ROUND(I181*H181,2)</f>
        <v>0</v>
      </c>
      <c r="BL181" s="19" t="s">
        <v>93</v>
      </c>
      <c r="BM181" s="156" t="s">
        <v>855</v>
      </c>
    </row>
    <row r="182" spans="1:47" s="2" customFormat="1" ht="10.2">
      <c r="A182" s="34"/>
      <c r="B182" s="35"/>
      <c r="C182" s="34"/>
      <c r="D182" s="158" t="s">
        <v>163</v>
      </c>
      <c r="E182" s="34"/>
      <c r="F182" s="159" t="s">
        <v>3071</v>
      </c>
      <c r="G182" s="34"/>
      <c r="H182" s="34"/>
      <c r="I182" s="160"/>
      <c r="J182" s="34"/>
      <c r="K182" s="34"/>
      <c r="L182" s="35"/>
      <c r="M182" s="161"/>
      <c r="N182" s="162"/>
      <c r="O182" s="55"/>
      <c r="P182" s="55"/>
      <c r="Q182" s="55"/>
      <c r="R182" s="55"/>
      <c r="S182" s="55"/>
      <c r="T182" s="56"/>
      <c r="U182" s="34"/>
      <c r="V182" s="34"/>
      <c r="W182" s="34"/>
      <c r="X182" s="34"/>
      <c r="Y182" s="34"/>
      <c r="Z182" s="34"/>
      <c r="AA182" s="34"/>
      <c r="AB182" s="34"/>
      <c r="AC182" s="34"/>
      <c r="AD182" s="34"/>
      <c r="AE182" s="34"/>
      <c r="AT182" s="19" t="s">
        <v>163</v>
      </c>
      <c r="AU182" s="19" t="s">
        <v>80</v>
      </c>
    </row>
    <row r="183" spans="1:65" s="2" customFormat="1" ht="16.5" customHeight="1">
      <c r="A183" s="34"/>
      <c r="B183" s="144"/>
      <c r="C183" s="192" t="s">
        <v>621</v>
      </c>
      <c r="D183" s="192" t="s">
        <v>402</v>
      </c>
      <c r="E183" s="193" t="s">
        <v>3157</v>
      </c>
      <c r="F183" s="194" t="s">
        <v>3158</v>
      </c>
      <c r="G183" s="195" t="s">
        <v>652</v>
      </c>
      <c r="H183" s="196">
        <v>1</v>
      </c>
      <c r="I183" s="197"/>
      <c r="J183" s="198">
        <f>ROUND(I183*H183,2)</f>
        <v>0</v>
      </c>
      <c r="K183" s="194" t="s">
        <v>3057</v>
      </c>
      <c r="L183" s="199"/>
      <c r="M183" s="200" t="s">
        <v>3</v>
      </c>
      <c r="N183" s="201" t="s">
        <v>43</v>
      </c>
      <c r="O183" s="55"/>
      <c r="P183" s="154">
        <f>O183*H183</f>
        <v>0</v>
      </c>
      <c r="Q183" s="154">
        <v>0</v>
      </c>
      <c r="R183" s="154">
        <f>Q183*H183</f>
        <v>0</v>
      </c>
      <c r="S183" s="154">
        <v>0</v>
      </c>
      <c r="T183" s="155">
        <f>S183*H183</f>
        <v>0</v>
      </c>
      <c r="U183" s="34"/>
      <c r="V183" s="34"/>
      <c r="W183" s="34"/>
      <c r="X183" s="34"/>
      <c r="Y183" s="34"/>
      <c r="Z183" s="34"/>
      <c r="AA183" s="34"/>
      <c r="AB183" s="34"/>
      <c r="AC183" s="34"/>
      <c r="AD183" s="34"/>
      <c r="AE183" s="34"/>
      <c r="AR183" s="156" t="s">
        <v>113</v>
      </c>
      <c r="AT183" s="156" t="s">
        <v>402</v>
      </c>
      <c r="AU183" s="156" t="s">
        <v>80</v>
      </c>
      <c r="AY183" s="19" t="s">
        <v>154</v>
      </c>
      <c r="BE183" s="157">
        <f>IF(N183="základní",J183,0)</f>
        <v>0</v>
      </c>
      <c r="BF183" s="157">
        <f>IF(N183="snížená",J183,0)</f>
        <v>0</v>
      </c>
      <c r="BG183" s="157">
        <f>IF(N183="zákl. přenesená",J183,0)</f>
        <v>0</v>
      </c>
      <c r="BH183" s="157">
        <f>IF(N183="sníž. přenesená",J183,0)</f>
        <v>0</v>
      </c>
      <c r="BI183" s="157">
        <f>IF(N183="nulová",J183,0)</f>
        <v>0</v>
      </c>
      <c r="BJ183" s="19" t="s">
        <v>15</v>
      </c>
      <c r="BK183" s="157">
        <f>ROUND(I183*H183,2)</f>
        <v>0</v>
      </c>
      <c r="BL183" s="19" t="s">
        <v>93</v>
      </c>
      <c r="BM183" s="156" t="s">
        <v>869</v>
      </c>
    </row>
    <row r="184" spans="1:65" s="2" customFormat="1" ht="24.15" customHeight="1">
      <c r="A184" s="34"/>
      <c r="B184" s="144"/>
      <c r="C184" s="192" t="s">
        <v>627</v>
      </c>
      <c r="D184" s="192" t="s">
        <v>402</v>
      </c>
      <c r="E184" s="193" t="s">
        <v>3159</v>
      </c>
      <c r="F184" s="194" t="s">
        <v>3160</v>
      </c>
      <c r="G184" s="195" t="s">
        <v>652</v>
      </c>
      <c r="H184" s="196">
        <v>5</v>
      </c>
      <c r="I184" s="197"/>
      <c r="J184" s="198">
        <f>ROUND(I184*H184,2)</f>
        <v>0</v>
      </c>
      <c r="K184" s="194" t="s">
        <v>3161</v>
      </c>
      <c r="L184" s="199"/>
      <c r="M184" s="200" t="s">
        <v>3</v>
      </c>
      <c r="N184" s="201" t="s">
        <v>43</v>
      </c>
      <c r="O184" s="55"/>
      <c r="P184" s="154">
        <f>O184*H184</f>
        <v>0</v>
      </c>
      <c r="Q184" s="154">
        <v>0</v>
      </c>
      <c r="R184" s="154">
        <f>Q184*H184</f>
        <v>0</v>
      </c>
      <c r="S184" s="154">
        <v>0</v>
      </c>
      <c r="T184" s="155">
        <f>S184*H184</f>
        <v>0</v>
      </c>
      <c r="U184" s="34"/>
      <c r="V184" s="34"/>
      <c r="W184" s="34"/>
      <c r="X184" s="34"/>
      <c r="Y184" s="34"/>
      <c r="Z184" s="34"/>
      <c r="AA184" s="34"/>
      <c r="AB184" s="34"/>
      <c r="AC184" s="34"/>
      <c r="AD184" s="34"/>
      <c r="AE184" s="34"/>
      <c r="AR184" s="156" t="s">
        <v>113</v>
      </c>
      <c r="AT184" s="156" t="s">
        <v>402</v>
      </c>
      <c r="AU184" s="156" t="s">
        <v>80</v>
      </c>
      <c r="AY184" s="19" t="s">
        <v>154</v>
      </c>
      <c r="BE184" s="157">
        <f>IF(N184="základní",J184,0)</f>
        <v>0</v>
      </c>
      <c r="BF184" s="157">
        <f>IF(N184="snížená",J184,0)</f>
        <v>0</v>
      </c>
      <c r="BG184" s="157">
        <f>IF(N184="zákl. přenesená",J184,0)</f>
        <v>0</v>
      </c>
      <c r="BH184" s="157">
        <f>IF(N184="sníž. přenesená",J184,0)</f>
        <v>0</v>
      </c>
      <c r="BI184" s="157">
        <f>IF(N184="nulová",J184,0)</f>
        <v>0</v>
      </c>
      <c r="BJ184" s="19" t="s">
        <v>15</v>
      </c>
      <c r="BK184" s="157">
        <f>ROUND(I184*H184,2)</f>
        <v>0</v>
      </c>
      <c r="BL184" s="19" t="s">
        <v>93</v>
      </c>
      <c r="BM184" s="156" t="s">
        <v>878</v>
      </c>
    </row>
    <row r="185" spans="1:65" s="2" customFormat="1" ht="37.8" customHeight="1">
      <c r="A185" s="34"/>
      <c r="B185" s="144"/>
      <c r="C185" s="145" t="s">
        <v>634</v>
      </c>
      <c r="D185" s="145" t="s">
        <v>157</v>
      </c>
      <c r="E185" s="146" t="s">
        <v>3072</v>
      </c>
      <c r="F185" s="147" t="s">
        <v>3073</v>
      </c>
      <c r="G185" s="148" t="s">
        <v>652</v>
      </c>
      <c r="H185" s="149">
        <v>10</v>
      </c>
      <c r="I185" s="150"/>
      <c r="J185" s="151">
        <f>ROUND(I185*H185,2)</f>
        <v>0</v>
      </c>
      <c r="K185" s="147" t="s">
        <v>3057</v>
      </c>
      <c r="L185" s="35"/>
      <c r="M185" s="152" t="s">
        <v>3</v>
      </c>
      <c r="N185" s="153" t="s">
        <v>43</v>
      </c>
      <c r="O185" s="55"/>
      <c r="P185" s="154">
        <f>O185*H185</f>
        <v>0</v>
      </c>
      <c r="Q185" s="154">
        <v>0</v>
      </c>
      <c r="R185" s="154">
        <f>Q185*H185</f>
        <v>0</v>
      </c>
      <c r="S185" s="154">
        <v>0</v>
      </c>
      <c r="T185" s="155">
        <f>S185*H185</f>
        <v>0</v>
      </c>
      <c r="U185" s="34"/>
      <c r="V185" s="34"/>
      <c r="W185" s="34"/>
      <c r="X185" s="34"/>
      <c r="Y185" s="34"/>
      <c r="Z185" s="34"/>
      <c r="AA185" s="34"/>
      <c r="AB185" s="34"/>
      <c r="AC185" s="34"/>
      <c r="AD185" s="34"/>
      <c r="AE185" s="34"/>
      <c r="AR185" s="156" t="s">
        <v>93</v>
      </c>
      <c r="AT185" s="156" t="s">
        <v>157</v>
      </c>
      <c r="AU185" s="156" t="s">
        <v>80</v>
      </c>
      <c r="AY185" s="19" t="s">
        <v>154</v>
      </c>
      <c r="BE185" s="157">
        <f>IF(N185="základní",J185,0)</f>
        <v>0</v>
      </c>
      <c r="BF185" s="157">
        <f>IF(N185="snížená",J185,0)</f>
        <v>0</v>
      </c>
      <c r="BG185" s="157">
        <f>IF(N185="zákl. přenesená",J185,0)</f>
        <v>0</v>
      </c>
      <c r="BH185" s="157">
        <f>IF(N185="sníž. přenesená",J185,0)</f>
        <v>0</v>
      </c>
      <c r="BI185" s="157">
        <f>IF(N185="nulová",J185,0)</f>
        <v>0</v>
      </c>
      <c r="BJ185" s="19" t="s">
        <v>15</v>
      </c>
      <c r="BK185" s="157">
        <f>ROUND(I185*H185,2)</f>
        <v>0</v>
      </c>
      <c r="BL185" s="19" t="s">
        <v>93</v>
      </c>
      <c r="BM185" s="156" t="s">
        <v>188</v>
      </c>
    </row>
    <row r="186" spans="1:47" s="2" customFormat="1" ht="10.2">
      <c r="A186" s="34"/>
      <c r="B186" s="35"/>
      <c r="C186" s="34"/>
      <c r="D186" s="158" t="s">
        <v>163</v>
      </c>
      <c r="E186" s="34"/>
      <c r="F186" s="159" t="s">
        <v>3074</v>
      </c>
      <c r="G186" s="34"/>
      <c r="H186" s="34"/>
      <c r="I186" s="160"/>
      <c r="J186" s="34"/>
      <c r="K186" s="34"/>
      <c r="L186" s="35"/>
      <c r="M186" s="161"/>
      <c r="N186" s="162"/>
      <c r="O186" s="55"/>
      <c r="P186" s="55"/>
      <c r="Q186" s="55"/>
      <c r="R186" s="55"/>
      <c r="S186" s="55"/>
      <c r="T186" s="56"/>
      <c r="U186" s="34"/>
      <c r="V186" s="34"/>
      <c r="W186" s="34"/>
      <c r="X186" s="34"/>
      <c r="Y186" s="34"/>
      <c r="Z186" s="34"/>
      <c r="AA186" s="34"/>
      <c r="AB186" s="34"/>
      <c r="AC186" s="34"/>
      <c r="AD186" s="34"/>
      <c r="AE186" s="34"/>
      <c r="AT186" s="19" t="s">
        <v>163</v>
      </c>
      <c r="AU186" s="19" t="s">
        <v>80</v>
      </c>
    </row>
    <row r="187" spans="1:65" s="2" customFormat="1" ht="16.5" customHeight="1">
      <c r="A187" s="34"/>
      <c r="B187" s="144"/>
      <c r="C187" s="192" t="s">
        <v>641</v>
      </c>
      <c r="D187" s="192" t="s">
        <v>402</v>
      </c>
      <c r="E187" s="193" t="s">
        <v>3075</v>
      </c>
      <c r="F187" s="194" t="s">
        <v>3076</v>
      </c>
      <c r="G187" s="195" t="s">
        <v>652</v>
      </c>
      <c r="H187" s="196">
        <v>4</v>
      </c>
      <c r="I187" s="197"/>
      <c r="J187" s="198">
        <f>ROUND(I187*H187,2)</f>
        <v>0</v>
      </c>
      <c r="K187" s="194" t="s">
        <v>3057</v>
      </c>
      <c r="L187" s="199"/>
      <c r="M187" s="200" t="s">
        <v>3</v>
      </c>
      <c r="N187" s="201" t="s">
        <v>43</v>
      </c>
      <c r="O187" s="55"/>
      <c r="P187" s="154">
        <f>O187*H187</f>
        <v>0</v>
      </c>
      <c r="Q187" s="154">
        <v>0</v>
      </c>
      <c r="R187" s="154">
        <f>Q187*H187</f>
        <v>0</v>
      </c>
      <c r="S187" s="154">
        <v>0</v>
      </c>
      <c r="T187" s="155">
        <f>S187*H187</f>
        <v>0</v>
      </c>
      <c r="U187" s="34"/>
      <c r="V187" s="34"/>
      <c r="W187" s="34"/>
      <c r="X187" s="34"/>
      <c r="Y187" s="34"/>
      <c r="Z187" s="34"/>
      <c r="AA187" s="34"/>
      <c r="AB187" s="34"/>
      <c r="AC187" s="34"/>
      <c r="AD187" s="34"/>
      <c r="AE187" s="34"/>
      <c r="AR187" s="156" t="s">
        <v>113</v>
      </c>
      <c r="AT187" s="156" t="s">
        <v>402</v>
      </c>
      <c r="AU187" s="156" t="s">
        <v>80</v>
      </c>
      <c r="AY187" s="19" t="s">
        <v>154</v>
      </c>
      <c r="BE187" s="157">
        <f>IF(N187="základní",J187,0)</f>
        <v>0</v>
      </c>
      <c r="BF187" s="157">
        <f>IF(N187="snížená",J187,0)</f>
        <v>0</v>
      </c>
      <c r="BG187" s="157">
        <f>IF(N187="zákl. přenesená",J187,0)</f>
        <v>0</v>
      </c>
      <c r="BH187" s="157">
        <f>IF(N187="sníž. přenesená",J187,0)</f>
        <v>0</v>
      </c>
      <c r="BI187" s="157">
        <f>IF(N187="nulová",J187,0)</f>
        <v>0</v>
      </c>
      <c r="BJ187" s="19" t="s">
        <v>15</v>
      </c>
      <c r="BK187" s="157">
        <f>ROUND(I187*H187,2)</f>
        <v>0</v>
      </c>
      <c r="BL187" s="19" t="s">
        <v>93</v>
      </c>
      <c r="BM187" s="156" t="s">
        <v>907</v>
      </c>
    </row>
    <row r="188" spans="1:65" s="2" customFormat="1" ht="16.5" customHeight="1">
      <c r="A188" s="34"/>
      <c r="B188" s="144"/>
      <c r="C188" s="192" t="s">
        <v>649</v>
      </c>
      <c r="D188" s="192" t="s">
        <v>402</v>
      </c>
      <c r="E188" s="193" t="s">
        <v>3077</v>
      </c>
      <c r="F188" s="194" t="s">
        <v>3078</v>
      </c>
      <c r="G188" s="195" t="s">
        <v>652</v>
      </c>
      <c r="H188" s="196">
        <v>6</v>
      </c>
      <c r="I188" s="197"/>
      <c r="J188" s="198">
        <f>ROUND(I188*H188,2)</f>
        <v>0</v>
      </c>
      <c r="K188" s="194" t="s">
        <v>3057</v>
      </c>
      <c r="L188" s="199"/>
      <c r="M188" s="200" t="s">
        <v>3</v>
      </c>
      <c r="N188" s="201" t="s">
        <v>43</v>
      </c>
      <c r="O188" s="55"/>
      <c r="P188" s="154">
        <f>O188*H188</f>
        <v>0</v>
      </c>
      <c r="Q188" s="154">
        <v>0</v>
      </c>
      <c r="R188" s="154">
        <f>Q188*H188</f>
        <v>0</v>
      </c>
      <c r="S188" s="154">
        <v>0</v>
      </c>
      <c r="T188" s="155">
        <f>S188*H188</f>
        <v>0</v>
      </c>
      <c r="U188" s="34"/>
      <c r="V188" s="34"/>
      <c r="W188" s="34"/>
      <c r="X188" s="34"/>
      <c r="Y188" s="34"/>
      <c r="Z188" s="34"/>
      <c r="AA188" s="34"/>
      <c r="AB188" s="34"/>
      <c r="AC188" s="34"/>
      <c r="AD188" s="34"/>
      <c r="AE188" s="34"/>
      <c r="AR188" s="156" t="s">
        <v>113</v>
      </c>
      <c r="AT188" s="156" t="s">
        <v>402</v>
      </c>
      <c r="AU188" s="156" t="s">
        <v>80</v>
      </c>
      <c r="AY188" s="19" t="s">
        <v>154</v>
      </c>
      <c r="BE188" s="157">
        <f>IF(N188="základní",J188,0)</f>
        <v>0</v>
      </c>
      <c r="BF188" s="157">
        <f>IF(N188="snížená",J188,0)</f>
        <v>0</v>
      </c>
      <c r="BG188" s="157">
        <f>IF(N188="zákl. přenesená",J188,0)</f>
        <v>0</v>
      </c>
      <c r="BH188" s="157">
        <f>IF(N188="sníž. přenesená",J188,0)</f>
        <v>0</v>
      </c>
      <c r="BI188" s="157">
        <f>IF(N188="nulová",J188,0)</f>
        <v>0</v>
      </c>
      <c r="BJ188" s="19" t="s">
        <v>15</v>
      </c>
      <c r="BK188" s="157">
        <f>ROUND(I188*H188,2)</f>
        <v>0</v>
      </c>
      <c r="BL188" s="19" t="s">
        <v>93</v>
      </c>
      <c r="BM188" s="156" t="s">
        <v>194</v>
      </c>
    </row>
    <row r="189" spans="1:65" s="2" customFormat="1" ht="37.8" customHeight="1">
      <c r="A189" s="34"/>
      <c r="B189" s="144"/>
      <c r="C189" s="145" t="s">
        <v>657</v>
      </c>
      <c r="D189" s="145" t="s">
        <v>157</v>
      </c>
      <c r="E189" s="146" t="s">
        <v>3079</v>
      </c>
      <c r="F189" s="147" t="s">
        <v>3080</v>
      </c>
      <c r="G189" s="148" t="s">
        <v>652</v>
      </c>
      <c r="H189" s="149">
        <v>17</v>
      </c>
      <c r="I189" s="150"/>
      <c r="J189" s="151">
        <f>ROUND(I189*H189,2)</f>
        <v>0</v>
      </c>
      <c r="K189" s="147" t="s">
        <v>3057</v>
      </c>
      <c r="L189" s="35"/>
      <c r="M189" s="152" t="s">
        <v>3</v>
      </c>
      <c r="N189" s="153" t="s">
        <v>43</v>
      </c>
      <c r="O189" s="55"/>
      <c r="P189" s="154">
        <f>O189*H189</f>
        <v>0</v>
      </c>
      <c r="Q189" s="154">
        <v>0</v>
      </c>
      <c r="R189" s="154">
        <f>Q189*H189</f>
        <v>0</v>
      </c>
      <c r="S189" s="154">
        <v>0</v>
      </c>
      <c r="T189" s="155">
        <f>S189*H189</f>
        <v>0</v>
      </c>
      <c r="U189" s="34"/>
      <c r="V189" s="34"/>
      <c r="W189" s="34"/>
      <c r="X189" s="34"/>
      <c r="Y189" s="34"/>
      <c r="Z189" s="34"/>
      <c r="AA189" s="34"/>
      <c r="AB189" s="34"/>
      <c r="AC189" s="34"/>
      <c r="AD189" s="34"/>
      <c r="AE189" s="34"/>
      <c r="AR189" s="156" t="s">
        <v>93</v>
      </c>
      <c r="AT189" s="156" t="s">
        <v>157</v>
      </c>
      <c r="AU189" s="156" t="s">
        <v>80</v>
      </c>
      <c r="AY189" s="19" t="s">
        <v>154</v>
      </c>
      <c r="BE189" s="157">
        <f>IF(N189="základní",J189,0)</f>
        <v>0</v>
      </c>
      <c r="BF189" s="157">
        <f>IF(N189="snížená",J189,0)</f>
        <v>0</v>
      </c>
      <c r="BG189" s="157">
        <f>IF(N189="zákl. přenesená",J189,0)</f>
        <v>0</v>
      </c>
      <c r="BH189" s="157">
        <f>IF(N189="sníž. přenesená",J189,0)</f>
        <v>0</v>
      </c>
      <c r="BI189" s="157">
        <f>IF(N189="nulová",J189,0)</f>
        <v>0</v>
      </c>
      <c r="BJ189" s="19" t="s">
        <v>15</v>
      </c>
      <c r="BK189" s="157">
        <f>ROUND(I189*H189,2)</f>
        <v>0</v>
      </c>
      <c r="BL189" s="19" t="s">
        <v>93</v>
      </c>
      <c r="BM189" s="156" t="s">
        <v>938</v>
      </c>
    </row>
    <row r="190" spans="1:47" s="2" customFormat="1" ht="10.2">
      <c r="A190" s="34"/>
      <c r="B190" s="35"/>
      <c r="C190" s="34"/>
      <c r="D190" s="158" t="s">
        <v>163</v>
      </c>
      <c r="E190" s="34"/>
      <c r="F190" s="159" t="s">
        <v>3081</v>
      </c>
      <c r="G190" s="34"/>
      <c r="H190" s="34"/>
      <c r="I190" s="160"/>
      <c r="J190" s="34"/>
      <c r="K190" s="34"/>
      <c r="L190" s="35"/>
      <c r="M190" s="161"/>
      <c r="N190" s="162"/>
      <c r="O190" s="55"/>
      <c r="P190" s="55"/>
      <c r="Q190" s="55"/>
      <c r="R190" s="55"/>
      <c r="S190" s="55"/>
      <c r="T190" s="56"/>
      <c r="U190" s="34"/>
      <c r="V190" s="34"/>
      <c r="W190" s="34"/>
      <c r="X190" s="34"/>
      <c r="Y190" s="34"/>
      <c r="Z190" s="34"/>
      <c r="AA190" s="34"/>
      <c r="AB190" s="34"/>
      <c r="AC190" s="34"/>
      <c r="AD190" s="34"/>
      <c r="AE190" s="34"/>
      <c r="AT190" s="19" t="s">
        <v>163</v>
      </c>
      <c r="AU190" s="19" t="s">
        <v>80</v>
      </c>
    </row>
    <row r="191" spans="1:65" s="2" customFormat="1" ht="24.15" customHeight="1">
      <c r="A191" s="34"/>
      <c r="B191" s="144"/>
      <c r="C191" s="192" t="s">
        <v>665</v>
      </c>
      <c r="D191" s="192" t="s">
        <v>402</v>
      </c>
      <c r="E191" s="193" t="s">
        <v>3162</v>
      </c>
      <c r="F191" s="194" t="s">
        <v>3163</v>
      </c>
      <c r="G191" s="195" t="s">
        <v>652</v>
      </c>
      <c r="H191" s="196">
        <v>10</v>
      </c>
      <c r="I191" s="197"/>
      <c r="J191" s="198">
        <f>ROUND(I191*H191,2)</f>
        <v>0</v>
      </c>
      <c r="K191" s="194" t="s">
        <v>3161</v>
      </c>
      <c r="L191" s="199"/>
      <c r="M191" s="200" t="s">
        <v>3</v>
      </c>
      <c r="N191" s="201" t="s">
        <v>43</v>
      </c>
      <c r="O191" s="55"/>
      <c r="P191" s="154">
        <f>O191*H191</f>
        <v>0</v>
      </c>
      <c r="Q191" s="154">
        <v>0</v>
      </c>
      <c r="R191" s="154">
        <f>Q191*H191</f>
        <v>0</v>
      </c>
      <c r="S191" s="154">
        <v>0</v>
      </c>
      <c r="T191" s="155">
        <f>S191*H191</f>
        <v>0</v>
      </c>
      <c r="U191" s="34"/>
      <c r="V191" s="34"/>
      <c r="W191" s="34"/>
      <c r="X191" s="34"/>
      <c r="Y191" s="34"/>
      <c r="Z191" s="34"/>
      <c r="AA191" s="34"/>
      <c r="AB191" s="34"/>
      <c r="AC191" s="34"/>
      <c r="AD191" s="34"/>
      <c r="AE191" s="34"/>
      <c r="AR191" s="156" t="s">
        <v>113</v>
      </c>
      <c r="AT191" s="156" t="s">
        <v>402</v>
      </c>
      <c r="AU191" s="156" t="s">
        <v>80</v>
      </c>
      <c r="AY191" s="19" t="s">
        <v>154</v>
      </c>
      <c r="BE191" s="157">
        <f>IF(N191="základní",J191,0)</f>
        <v>0</v>
      </c>
      <c r="BF191" s="157">
        <f>IF(N191="snížená",J191,0)</f>
        <v>0</v>
      </c>
      <c r="BG191" s="157">
        <f>IF(N191="zákl. přenesená",J191,0)</f>
        <v>0</v>
      </c>
      <c r="BH191" s="157">
        <f>IF(N191="sníž. přenesená",J191,0)</f>
        <v>0</v>
      </c>
      <c r="BI191" s="157">
        <f>IF(N191="nulová",J191,0)</f>
        <v>0</v>
      </c>
      <c r="BJ191" s="19" t="s">
        <v>15</v>
      </c>
      <c r="BK191" s="157">
        <f>ROUND(I191*H191,2)</f>
        <v>0</v>
      </c>
      <c r="BL191" s="19" t="s">
        <v>93</v>
      </c>
      <c r="BM191" s="156" t="s">
        <v>952</v>
      </c>
    </row>
    <row r="192" spans="1:65" s="2" customFormat="1" ht="24.15" customHeight="1">
      <c r="A192" s="34"/>
      <c r="B192" s="144"/>
      <c r="C192" s="192" t="s">
        <v>671</v>
      </c>
      <c r="D192" s="192" t="s">
        <v>402</v>
      </c>
      <c r="E192" s="193" t="s">
        <v>3082</v>
      </c>
      <c r="F192" s="194" t="s">
        <v>3083</v>
      </c>
      <c r="G192" s="195" t="s">
        <v>652</v>
      </c>
      <c r="H192" s="196">
        <v>3</v>
      </c>
      <c r="I192" s="197"/>
      <c r="J192" s="198">
        <f>ROUND(I192*H192,2)</f>
        <v>0</v>
      </c>
      <c r="K192" s="194" t="s">
        <v>3057</v>
      </c>
      <c r="L192" s="199"/>
      <c r="M192" s="200" t="s">
        <v>3</v>
      </c>
      <c r="N192" s="201" t="s">
        <v>43</v>
      </c>
      <c r="O192" s="55"/>
      <c r="P192" s="154">
        <f>O192*H192</f>
        <v>0</v>
      </c>
      <c r="Q192" s="154">
        <v>0</v>
      </c>
      <c r="R192" s="154">
        <f>Q192*H192</f>
        <v>0</v>
      </c>
      <c r="S192" s="154">
        <v>0</v>
      </c>
      <c r="T192" s="155">
        <f>S192*H192</f>
        <v>0</v>
      </c>
      <c r="U192" s="34"/>
      <c r="V192" s="34"/>
      <c r="W192" s="34"/>
      <c r="X192" s="34"/>
      <c r="Y192" s="34"/>
      <c r="Z192" s="34"/>
      <c r="AA192" s="34"/>
      <c r="AB192" s="34"/>
      <c r="AC192" s="34"/>
      <c r="AD192" s="34"/>
      <c r="AE192" s="34"/>
      <c r="AR192" s="156" t="s">
        <v>113</v>
      </c>
      <c r="AT192" s="156" t="s">
        <v>402</v>
      </c>
      <c r="AU192" s="156" t="s">
        <v>80</v>
      </c>
      <c r="AY192" s="19" t="s">
        <v>154</v>
      </c>
      <c r="BE192" s="157">
        <f>IF(N192="základní",J192,0)</f>
        <v>0</v>
      </c>
      <c r="BF192" s="157">
        <f>IF(N192="snížená",J192,0)</f>
        <v>0</v>
      </c>
      <c r="BG192" s="157">
        <f>IF(N192="zákl. přenesená",J192,0)</f>
        <v>0</v>
      </c>
      <c r="BH192" s="157">
        <f>IF(N192="sníž. přenesená",J192,0)</f>
        <v>0</v>
      </c>
      <c r="BI192" s="157">
        <f>IF(N192="nulová",J192,0)</f>
        <v>0</v>
      </c>
      <c r="BJ192" s="19" t="s">
        <v>15</v>
      </c>
      <c r="BK192" s="157">
        <f>ROUND(I192*H192,2)</f>
        <v>0</v>
      </c>
      <c r="BL192" s="19" t="s">
        <v>93</v>
      </c>
      <c r="BM192" s="156" t="s">
        <v>965</v>
      </c>
    </row>
    <row r="193" spans="1:65" s="2" customFormat="1" ht="24.15" customHeight="1">
      <c r="A193" s="34"/>
      <c r="B193" s="144"/>
      <c r="C193" s="192" t="s">
        <v>677</v>
      </c>
      <c r="D193" s="192" t="s">
        <v>402</v>
      </c>
      <c r="E193" s="193" t="s">
        <v>3164</v>
      </c>
      <c r="F193" s="194" t="s">
        <v>3165</v>
      </c>
      <c r="G193" s="195" t="s">
        <v>652</v>
      </c>
      <c r="H193" s="196">
        <v>4</v>
      </c>
      <c r="I193" s="197"/>
      <c r="J193" s="198">
        <f>ROUND(I193*H193,2)</f>
        <v>0</v>
      </c>
      <c r="K193" s="194" t="s">
        <v>3161</v>
      </c>
      <c r="L193" s="199"/>
      <c r="M193" s="200" t="s">
        <v>3</v>
      </c>
      <c r="N193" s="201" t="s">
        <v>43</v>
      </c>
      <c r="O193" s="55"/>
      <c r="P193" s="154">
        <f>O193*H193</f>
        <v>0</v>
      </c>
      <c r="Q193" s="154">
        <v>0</v>
      </c>
      <c r="R193" s="154">
        <f>Q193*H193</f>
        <v>0</v>
      </c>
      <c r="S193" s="154">
        <v>0</v>
      </c>
      <c r="T193" s="155">
        <f>S193*H193</f>
        <v>0</v>
      </c>
      <c r="U193" s="34"/>
      <c r="V193" s="34"/>
      <c r="W193" s="34"/>
      <c r="X193" s="34"/>
      <c r="Y193" s="34"/>
      <c r="Z193" s="34"/>
      <c r="AA193" s="34"/>
      <c r="AB193" s="34"/>
      <c r="AC193" s="34"/>
      <c r="AD193" s="34"/>
      <c r="AE193" s="34"/>
      <c r="AR193" s="156" t="s">
        <v>113</v>
      </c>
      <c r="AT193" s="156" t="s">
        <v>402</v>
      </c>
      <c r="AU193" s="156" t="s">
        <v>80</v>
      </c>
      <c r="AY193" s="19" t="s">
        <v>154</v>
      </c>
      <c r="BE193" s="157">
        <f>IF(N193="základní",J193,0)</f>
        <v>0</v>
      </c>
      <c r="BF193" s="157">
        <f>IF(N193="snížená",J193,0)</f>
        <v>0</v>
      </c>
      <c r="BG193" s="157">
        <f>IF(N193="zákl. přenesená",J193,0)</f>
        <v>0</v>
      </c>
      <c r="BH193" s="157">
        <f>IF(N193="sníž. přenesená",J193,0)</f>
        <v>0</v>
      </c>
      <c r="BI193" s="157">
        <f>IF(N193="nulová",J193,0)</f>
        <v>0</v>
      </c>
      <c r="BJ193" s="19" t="s">
        <v>15</v>
      </c>
      <c r="BK193" s="157">
        <f>ROUND(I193*H193,2)</f>
        <v>0</v>
      </c>
      <c r="BL193" s="19" t="s">
        <v>93</v>
      </c>
      <c r="BM193" s="156" t="s">
        <v>973</v>
      </c>
    </row>
    <row r="194" spans="1:65" s="2" customFormat="1" ht="24.15" customHeight="1">
      <c r="A194" s="34"/>
      <c r="B194" s="144"/>
      <c r="C194" s="145" t="s">
        <v>682</v>
      </c>
      <c r="D194" s="145" t="s">
        <v>157</v>
      </c>
      <c r="E194" s="146" t="s">
        <v>3093</v>
      </c>
      <c r="F194" s="147" t="s">
        <v>3094</v>
      </c>
      <c r="G194" s="148" t="s">
        <v>183</v>
      </c>
      <c r="H194" s="149">
        <v>115</v>
      </c>
      <c r="I194" s="150"/>
      <c r="J194" s="151">
        <f>ROUND(I194*H194,2)</f>
        <v>0</v>
      </c>
      <c r="K194" s="147" t="s">
        <v>3057</v>
      </c>
      <c r="L194" s="35"/>
      <c r="M194" s="152" t="s">
        <v>3</v>
      </c>
      <c r="N194" s="153" t="s">
        <v>43</v>
      </c>
      <c r="O194" s="55"/>
      <c r="P194" s="154">
        <f>O194*H194</f>
        <v>0</v>
      </c>
      <c r="Q194" s="154">
        <v>0</v>
      </c>
      <c r="R194" s="154">
        <f>Q194*H194</f>
        <v>0</v>
      </c>
      <c r="S194" s="154">
        <v>0</v>
      </c>
      <c r="T194" s="155">
        <f>S194*H194</f>
        <v>0</v>
      </c>
      <c r="U194" s="34"/>
      <c r="V194" s="34"/>
      <c r="W194" s="34"/>
      <c r="X194" s="34"/>
      <c r="Y194" s="34"/>
      <c r="Z194" s="34"/>
      <c r="AA194" s="34"/>
      <c r="AB194" s="34"/>
      <c r="AC194" s="34"/>
      <c r="AD194" s="34"/>
      <c r="AE194" s="34"/>
      <c r="AR194" s="156" t="s">
        <v>93</v>
      </c>
      <c r="AT194" s="156" t="s">
        <v>157</v>
      </c>
      <c r="AU194" s="156" t="s">
        <v>80</v>
      </c>
      <c r="AY194" s="19" t="s">
        <v>154</v>
      </c>
      <c r="BE194" s="157">
        <f>IF(N194="základní",J194,0)</f>
        <v>0</v>
      </c>
      <c r="BF194" s="157">
        <f>IF(N194="snížená",J194,0)</f>
        <v>0</v>
      </c>
      <c r="BG194" s="157">
        <f>IF(N194="zákl. přenesená",J194,0)</f>
        <v>0</v>
      </c>
      <c r="BH194" s="157">
        <f>IF(N194="sníž. přenesená",J194,0)</f>
        <v>0</v>
      </c>
      <c r="BI194" s="157">
        <f>IF(N194="nulová",J194,0)</f>
        <v>0</v>
      </c>
      <c r="BJ194" s="19" t="s">
        <v>15</v>
      </c>
      <c r="BK194" s="157">
        <f>ROUND(I194*H194,2)</f>
        <v>0</v>
      </c>
      <c r="BL194" s="19" t="s">
        <v>93</v>
      </c>
      <c r="BM194" s="156" t="s">
        <v>981</v>
      </c>
    </row>
    <row r="195" spans="1:47" s="2" customFormat="1" ht="10.2">
      <c r="A195" s="34"/>
      <c r="B195" s="35"/>
      <c r="C195" s="34"/>
      <c r="D195" s="158" t="s">
        <v>163</v>
      </c>
      <c r="E195" s="34"/>
      <c r="F195" s="159" t="s">
        <v>3095</v>
      </c>
      <c r="G195" s="34"/>
      <c r="H195" s="34"/>
      <c r="I195" s="160"/>
      <c r="J195" s="34"/>
      <c r="K195" s="34"/>
      <c r="L195" s="35"/>
      <c r="M195" s="161"/>
      <c r="N195" s="162"/>
      <c r="O195" s="55"/>
      <c r="P195" s="55"/>
      <c r="Q195" s="55"/>
      <c r="R195" s="55"/>
      <c r="S195" s="55"/>
      <c r="T195" s="56"/>
      <c r="U195" s="34"/>
      <c r="V195" s="34"/>
      <c r="W195" s="34"/>
      <c r="X195" s="34"/>
      <c r="Y195" s="34"/>
      <c r="Z195" s="34"/>
      <c r="AA195" s="34"/>
      <c r="AB195" s="34"/>
      <c r="AC195" s="34"/>
      <c r="AD195" s="34"/>
      <c r="AE195" s="34"/>
      <c r="AT195" s="19" t="s">
        <v>163</v>
      </c>
      <c r="AU195" s="19" t="s">
        <v>80</v>
      </c>
    </row>
    <row r="196" spans="1:65" s="2" customFormat="1" ht="21.75" customHeight="1">
      <c r="A196" s="34"/>
      <c r="B196" s="144"/>
      <c r="C196" s="145" t="s">
        <v>688</v>
      </c>
      <c r="D196" s="145" t="s">
        <v>157</v>
      </c>
      <c r="E196" s="146" t="s">
        <v>3096</v>
      </c>
      <c r="F196" s="147" t="s">
        <v>3097</v>
      </c>
      <c r="G196" s="148" t="s">
        <v>183</v>
      </c>
      <c r="H196" s="149">
        <v>115</v>
      </c>
      <c r="I196" s="150"/>
      <c r="J196" s="151">
        <f>ROUND(I196*H196,2)</f>
        <v>0</v>
      </c>
      <c r="K196" s="147" t="s">
        <v>3057</v>
      </c>
      <c r="L196" s="35"/>
      <c r="M196" s="152" t="s">
        <v>3</v>
      </c>
      <c r="N196" s="153" t="s">
        <v>43</v>
      </c>
      <c r="O196" s="55"/>
      <c r="P196" s="154">
        <f>O196*H196</f>
        <v>0</v>
      </c>
      <c r="Q196" s="154">
        <v>0</v>
      </c>
      <c r="R196" s="154">
        <f>Q196*H196</f>
        <v>0</v>
      </c>
      <c r="S196" s="154">
        <v>0</v>
      </c>
      <c r="T196" s="155">
        <f>S196*H196</f>
        <v>0</v>
      </c>
      <c r="U196" s="34"/>
      <c r="V196" s="34"/>
      <c r="W196" s="34"/>
      <c r="X196" s="34"/>
      <c r="Y196" s="34"/>
      <c r="Z196" s="34"/>
      <c r="AA196" s="34"/>
      <c r="AB196" s="34"/>
      <c r="AC196" s="34"/>
      <c r="AD196" s="34"/>
      <c r="AE196" s="34"/>
      <c r="AR196" s="156" t="s">
        <v>93</v>
      </c>
      <c r="AT196" s="156" t="s">
        <v>157</v>
      </c>
      <c r="AU196" s="156" t="s">
        <v>80</v>
      </c>
      <c r="AY196" s="19" t="s">
        <v>154</v>
      </c>
      <c r="BE196" s="157">
        <f>IF(N196="základní",J196,0)</f>
        <v>0</v>
      </c>
      <c r="BF196" s="157">
        <f>IF(N196="snížená",J196,0)</f>
        <v>0</v>
      </c>
      <c r="BG196" s="157">
        <f>IF(N196="zákl. přenesená",J196,0)</f>
        <v>0</v>
      </c>
      <c r="BH196" s="157">
        <f>IF(N196="sníž. přenesená",J196,0)</f>
        <v>0</v>
      </c>
      <c r="BI196" s="157">
        <f>IF(N196="nulová",J196,0)</f>
        <v>0</v>
      </c>
      <c r="BJ196" s="19" t="s">
        <v>15</v>
      </c>
      <c r="BK196" s="157">
        <f>ROUND(I196*H196,2)</f>
        <v>0</v>
      </c>
      <c r="BL196" s="19" t="s">
        <v>93</v>
      </c>
      <c r="BM196" s="156" t="s">
        <v>989</v>
      </c>
    </row>
    <row r="197" spans="1:47" s="2" customFormat="1" ht="10.2">
      <c r="A197" s="34"/>
      <c r="B197" s="35"/>
      <c r="C197" s="34"/>
      <c r="D197" s="158" t="s">
        <v>163</v>
      </c>
      <c r="E197" s="34"/>
      <c r="F197" s="159" t="s">
        <v>3098</v>
      </c>
      <c r="G197" s="34"/>
      <c r="H197" s="34"/>
      <c r="I197" s="160"/>
      <c r="J197" s="34"/>
      <c r="K197" s="34"/>
      <c r="L197" s="35"/>
      <c r="M197" s="161"/>
      <c r="N197" s="162"/>
      <c r="O197" s="55"/>
      <c r="P197" s="55"/>
      <c r="Q197" s="55"/>
      <c r="R197" s="55"/>
      <c r="S197" s="55"/>
      <c r="T197" s="56"/>
      <c r="U197" s="34"/>
      <c r="V197" s="34"/>
      <c r="W197" s="34"/>
      <c r="X197" s="34"/>
      <c r="Y197" s="34"/>
      <c r="Z197" s="34"/>
      <c r="AA197" s="34"/>
      <c r="AB197" s="34"/>
      <c r="AC197" s="34"/>
      <c r="AD197" s="34"/>
      <c r="AE197" s="34"/>
      <c r="AT197" s="19" t="s">
        <v>163</v>
      </c>
      <c r="AU197" s="19" t="s">
        <v>80</v>
      </c>
    </row>
    <row r="198" spans="1:65" s="2" customFormat="1" ht="24.15" customHeight="1">
      <c r="A198" s="34"/>
      <c r="B198" s="144"/>
      <c r="C198" s="145" t="s">
        <v>693</v>
      </c>
      <c r="D198" s="145" t="s">
        <v>157</v>
      </c>
      <c r="E198" s="146" t="s">
        <v>3166</v>
      </c>
      <c r="F198" s="147" t="s">
        <v>3167</v>
      </c>
      <c r="G198" s="148" t="s">
        <v>3101</v>
      </c>
      <c r="H198" s="149">
        <v>4</v>
      </c>
      <c r="I198" s="150"/>
      <c r="J198" s="151">
        <f>ROUND(I198*H198,2)</f>
        <v>0</v>
      </c>
      <c r="K198" s="147" t="s">
        <v>3057</v>
      </c>
      <c r="L198" s="35"/>
      <c r="M198" s="152" t="s">
        <v>3</v>
      </c>
      <c r="N198" s="153" t="s">
        <v>43</v>
      </c>
      <c r="O198" s="55"/>
      <c r="P198" s="154">
        <f>O198*H198</f>
        <v>0</v>
      </c>
      <c r="Q198" s="154">
        <v>0</v>
      </c>
      <c r="R198" s="154">
        <f>Q198*H198</f>
        <v>0</v>
      </c>
      <c r="S198" s="154">
        <v>0</v>
      </c>
      <c r="T198" s="155">
        <f>S198*H198</f>
        <v>0</v>
      </c>
      <c r="U198" s="34"/>
      <c r="V198" s="34"/>
      <c r="W198" s="34"/>
      <c r="X198" s="34"/>
      <c r="Y198" s="34"/>
      <c r="Z198" s="34"/>
      <c r="AA198" s="34"/>
      <c r="AB198" s="34"/>
      <c r="AC198" s="34"/>
      <c r="AD198" s="34"/>
      <c r="AE198" s="34"/>
      <c r="AR198" s="156" t="s">
        <v>93</v>
      </c>
      <c r="AT198" s="156" t="s">
        <v>157</v>
      </c>
      <c r="AU198" s="156" t="s">
        <v>80</v>
      </c>
      <c r="AY198" s="19" t="s">
        <v>154</v>
      </c>
      <c r="BE198" s="157">
        <f>IF(N198="základní",J198,0)</f>
        <v>0</v>
      </c>
      <c r="BF198" s="157">
        <f>IF(N198="snížená",J198,0)</f>
        <v>0</v>
      </c>
      <c r="BG198" s="157">
        <f>IF(N198="zákl. přenesená",J198,0)</f>
        <v>0</v>
      </c>
      <c r="BH198" s="157">
        <f>IF(N198="sníž. přenesená",J198,0)</f>
        <v>0</v>
      </c>
      <c r="BI198" s="157">
        <f>IF(N198="nulová",J198,0)</f>
        <v>0</v>
      </c>
      <c r="BJ198" s="19" t="s">
        <v>15</v>
      </c>
      <c r="BK198" s="157">
        <f>ROUND(I198*H198,2)</f>
        <v>0</v>
      </c>
      <c r="BL198" s="19" t="s">
        <v>93</v>
      </c>
      <c r="BM198" s="156" t="s">
        <v>997</v>
      </c>
    </row>
    <row r="199" spans="1:47" s="2" customFormat="1" ht="10.2">
      <c r="A199" s="34"/>
      <c r="B199" s="35"/>
      <c r="C199" s="34"/>
      <c r="D199" s="158" t="s">
        <v>163</v>
      </c>
      <c r="E199" s="34"/>
      <c r="F199" s="159" t="s">
        <v>3168</v>
      </c>
      <c r="G199" s="34"/>
      <c r="H199" s="34"/>
      <c r="I199" s="160"/>
      <c r="J199" s="34"/>
      <c r="K199" s="34"/>
      <c r="L199" s="35"/>
      <c r="M199" s="161"/>
      <c r="N199" s="162"/>
      <c r="O199" s="55"/>
      <c r="P199" s="55"/>
      <c r="Q199" s="55"/>
      <c r="R199" s="55"/>
      <c r="S199" s="55"/>
      <c r="T199" s="56"/>
      <c r="U199" s="34"/>
      <c r="V199" s="34"/>
      <c r="W199" s="34"/>
      <c r="X199" s="34"/>
      <c r="Y199" s="34"/>
      <c r="Z199" s="34"/>
      <c r="AA199" s="34"/>
      <c r="AB199" s="34"/>
      <c r="AC199" s="34"/>
      <c r="AD199" s="34"/>
      <c r="AE199" s="34"/>
      <c r="AT199" s="19" t="s">
        <v>163</v>
      </c>
      <c r="AU199" s="19" t="s">
        <v>80</v>
      </c>
    </row>
    <row r="200" spans="1:65" s="2" customFormat="1" ht="37.8" customHeight="1">
      <c r="A200" s="34"/>
      <c r="B200" s="144"/>
      <c r="C200" s="145" t="s">
        <v>700</v>
      </c>
      <c r="D200" s="145" t="s">
        <v>157</v>
      </c>
      <c r="E200" s="146" t="s">
        <v>3103</v>
      </c>
      <c r="F200" s="147" t="s">
        <v>3104</v>
      </c>
      <c r="G200" s="148" t="s">
        <v>2174</v>
      </c>
      <c r="H200" s="210"/>
      <c r="I200" s="150"/>
      <c r="J200" s="151">
        <f>ROUND(I200*H200,2)</f>
        <v>0</v>
      </c>
      <c r="K200" s="147" t="s">
        <v>3057</v>
      </c>
      <c r="L200" s="35"/>
      <c r="M200" s="152" t="s">
        <v>3</v>
      </c>
      <c r="N200" s="153" t="s">
        <v>43</v>
      </c>
      <c r="O200" s="55"/>
      <c r="P200" s="154">
        <f>O200*H200</f>
        <v>0</v>
      </c>
      <c r="Q200" s="154">
        <v>0</v>
      </c>
      <c r="R200" s="154">
        <f>Q200*H200</f>
        <v>0</v>
      </c>
      <c r="S200" s="154">
        <v>0</v>
      </c>
      <c r="T200" s="155">
        <f>S200*H200</f>
        <v>0</v>
      </c>
      <c r="U200" s="34"/>
      <c r="V200" s="34"/>
      <c r="W200" s="34"/>
      <c r="X200" s="34"/>
      <c r="Y200" s="34"/>
      <c r="Z200" s="34"/>
      <c r="AA200" s="34"/>
      <c r="AB200" s="34"/>
      <c r="AC200" s="34"/>
      <c r="AD200" s="34"/>
      <c r="AE200" s="34"/>
      <c r="AR200" s="156" t="s">
        <v>93</v>
      </c>
      <c r="AT200" s="156" t="s">
        <v>157</v>
      </c>
      <c r="AU200" s="156" t="s">
        <v>80</v>
      </c>
      <c r="AY200" s="19" t="s">
        <v>154</v>
      </c>
      <c r="BE200" s="157">
        <f>IF(N200="základní",J200,0)</f>
        <v>0</v>
      </c>
      <c r="BF200" s="157">
        <f>IF(N200="snížená",J200,0)</f>
        <v>0</v>
      </c>
      <c r="BG200" s="157">
        <f>IF(N200="zákl. přenesená",J200,0)</f>
        <v>0</v>
      </c>
      <c r="BH200" s="157">
        <f>IF(N200="sníž. přenesená",J200,0)</f>
        <v>0</v>
      </c>
      <c r="BI200" s="157">
        <f>IF(N200="nulová",J200,0)</f>
        <v>0</v>
      </c>
      <c r="BJ200" s="19" t="s">
        <v>15</v>
      </c>
      <c r="BK200" s="157">
        <f>ROUND(I200*H200,2)</f>
        <v>0</v>
      </c>
      <c r="BL200" s="19" t="s">
        <v>93</v>
      </c>
      <c r="BM200" s="156" t="s">
        <v>1005</v>
      </c>
    </row>
    <row r="201" spans="1:47" s="2" customFormat="1" ht="10.2">
      <c r="A201" s="34"/>
      <c r="B201" s="35"/>
      <c r="C201" s="34"/>
      <c r="D201" s="158" t="s">
        <v>163</v>
      </c>
      <c r="E201" s="34"/>
      <c r="F201" s="159" t="s">
        <v>3105</v>
      </c>
      <c r="G201" s="34"/>
      <c r="H201" s="34"/>
      <c r="I201" s="160"/>
      <c r="J201" s="34"/>
      <c r="K201" s="34"/>
      <c r="L201" s="35"/>
      <c r="M201" s="161"/>
      <c r="N201" s="162"/>
      <c r="O201" s="55"/>
      <c r="P201" s="55"/>
      <c r="Q201" s="55"/>
      <c r="R201" s="55"/>
      <c r="S201" s="55"/>
      <c r="T201" s="56"/>
      <c r="U201" s="34"/>
      <c r="V201" s="34"/>
      <c r="W201" s="34"/>
      <c r="X201" s="34"/>
      <c r="Y201" s="34"/>
      <c r="Z201" s="34"/>
      <c r="AA201" s="34"/>
      <c r="AB201" s="34"/>
      <c r="AC201" s="34"/>
      <c r="AD201" s="34"/>
      <c r="AE201" s="34"/>
      <c r="AT201" s="19" t="s">
        <v>163</v>
      </c>
      <c r="AU201" s="19" t="s">
        <v>80</v>
      </c>
    </row>
    <row r="202" spans="2:63" s="12" customFormat="1" ht="22.8" customHeight="1">
      <c r="B202" s="131"/>
      <c r="D202" s="132" t="s">
        <v>71</v>
      </c>
      <c r="E202" s="142" t="s">
        <v>3169</v>
      </c>
      <c r="F202" s="142" t="s">
        <v>3170</v>
      </c>
      <c r="I202" s="134"/>
      <c r="J202" s="143">
        <f>BK202</f>
        <v>0</v>
      </c>
      <c r="L202" s="131"/>
      <c r="M202" s="136"/>
      <c r="N202" s="137"/>
      <c r="O202" s="137"/>
      <c r="P202" s="138">
        <f>SUM(P203:P239)</f>
        <v>0</v>
      </c>
      <c r="Q202" s="137"/>
      <c r="R202" s="138">
        <f>SUM(R203:R239)</f>
        <v>0</v>
      </c>
      <c r="S202" s="137"/>
      <c r="T202" s="139">
        <f>SUM(T203:T239)</f>
        <v>0</v>
      </c>
      <c r="AR202" s="132" t="s">
        <v>80</v>
      </c>
      <c r="AT202" s="140" t="s">
        <v>71</v>
      </c>
      <c r="AU202" s="140" t="s">
        <v>15</v>
      </c>
      <c r="AY202" s="132" t="s">
        <v>154</v>
      </c>
      <c r="BK202" s="141">
        <f>SUM(BK203:BK239)</f>
        <v>0</v>
      </c>
    </row>
    <row r="203" spans="1:65" s="2" customFormat="1" ht="24.15" customHeight="1">
      <c r="A203" s="34"/>
      <c r="B203" s="144"/>
      <c r="C203" s="145" t="s">
        <v>707</v>
      </c>
      <c r="D203" s="145" t="s">
        <v>157</v>
      </c>
      <c r="E203" s="146" t="s">
        <v>3171</v>
      </c>
      <c r="F203" s="147" t="s">
        <v>3172</v>
      </c>
      <c r="G203" s="148" t="s">
        <v>183</v>
      </c>
      <c r="H203" s="149">
        <v>15</v>
      </c>
      <c r="I203" s="150"/>
      <c r="J203" s="151">
        <f>ROUND(I203*H203,2)</f>
        <v>0</v>
      </c>
      <c r="K203" s="147" t="s">
        <v>3057</v>
      </c>
      <c r="L203" s="35"/>
      <c r="M203" s="152" t="s">
        <v>3</v>
      </c>
      <c r="N203" s="153" t="s">
        <v>43</v>
      </c>
      <c r="O203" s="55"/>
      <c r="P203" s="154">
        <f>O203*H203</f>
        <v>0</v>
      </c>
      <c r="Q203" s="154">
        <v>0</v>
      </c>
      <c r="R203" s="154">
        <f>Q203*H203</f>
        <v>0</v>
      </c>
      <c r="S203" s="154">
        <v>0</v>
      </c>
      <c r="T203" s="155">
        <f>S203*H203</f>
        <v>0</v>
      </c>
      <c r="U203" s="34"/>
      <c r="V203" s="34"/>
      <c r="W203" s="34"/>
      <c r="X203" s="34"/>
      <c r="Y203" s="34"/>
      <c r="Z203" s="34"/>
      <c r="AA203" s="34"/>
      <c r="AB203" s="34"/>
      <c r="AC203" s="34"/>
      <c r="AD203" s="34"/>
      <c r="AE203" s="34"/>
      <c r="AR203" s="156" t="s">
        <v>180</v>
      </c>
      <c r="AT203" s="156" t="s">
        <v>157</v>
      </c>
      <c r="AU203" s="156" t="s">
        <v>80</v>
      </c>
      <c r="AY203" s="19" t="s">
        <v>154</v>
      </c>
      <c r="BE203" s="157">
        <f>IF(N203="základní",J203,0)</f>
        <v>0</v>
      </c>
      <c r="BF203" s="157">
        <f>IF(N203="snížená",J203,0)</f>
        <v>0</v>
      </c>
      <c r="BG203" s="157">
        <f>IF(N203="zákl. přenesená",J203,0)</f>
        <v>0</v>
      </c>
      <c r="BH203" s="157">
        <f>IF(N203="sníž. přenesená",J203,0)</f>
        <v>0</v>
      </c>
      <c r="BI203" s="157">
        <f>IF(N203="nulová",J203,0)</f>
        <v>0</v>
      </c>
      <c r="BJ203" s="19" t="s">
        <v>15</v>
      </c>
      <c r="BK203" s="157">
        <f>ROUND(I203*H203,2)</f>
        <v>0</v>
      </c>
      <c r="BL203" s="19" t="s">
        <v>180</v>
      </c>
      <c r="BM203" s="156" t="s">
        <v>1013</v>
      </c>
    </row>
    <row r="204" spans="1:47" s="2" customFormat="1" ht="10.2">
      <c r="A204" s="34"/>
      <c r="B204" s="35"/>
      <c r="C204" s="34"/>
      <c r="D204" s="158" t="s">
        <v>163</v>
      </c>
      <c r="E204" s="34"/>
      <c r="F204" s="159" t="s">
        <v>3173</v>
      </c>
      <c r="G204" s="34"/>
      <c r="H204" s="34"/>
      <c r="I204" s="160"/>
      <c r="J204" s="34"/>
      <c r="K204" s="34"/>
      <c r="L204" s="35"/>
      <c r="M204" s="161"/>
      <c r="N204" s="162"/>
      <c r="O204" s="55"/>
      <c r="P204" s="55"/>
      <c r="Q204" s="55"/>
      <c r="R204" s="55"/>
      <c r="S204" s="55"/>
      <c r="T204" s="56"/>
      <c r="U204" s="34"/>
      <c r="V204" s="34"/>
      <c r="W204" s="34"/>
      <c r="X204" s="34"/>
      <c r="Y204" s="34"/>
      <c r="Z204" s="34"/>
      <c r="AA204" s="34"/>
      <c r="AB204" s="34"/>
      <c r="AC204" s="34"/>
      <c r="AD204" s="34"/>
      <c r="AE204" s="34"/>
      <c r="AT204" s="19" t="s">
        <v>163</v>
      </c>
      <c r="AU204" s="19" t="s">
        <v>80</v>
      </c>
    </row>
    <row r="205" spans="1:65" s="2" customFormat="1" ht="37.8" customHeight="1">
      <c r="A205" s="34"/>
      <c r="B205" s="144"/>
      <c r="C205" s="145" t="s">
        <v>712</v>
      </c>
      <c r="D205" s="145" t="s">
        <v>157</v>
      </c>
      <c r="E205" s="146" t="s">
        <v>3174</v>
      </c>
      <c r="F205" s="147" t="s">
        <v>3175</v>
      </c>
      <c r="G205" s="148" t="s">
        <v>183</v>
      </c>
      <c r="H205" s="149">
        <v>270</v>
      </c>
      <c r="I205" s="150"/>
      <c r="J205" s="151">
        <f>ROUND(I205*H205,2)</f>
        <v>0</v>
      </c>
      <c r="K205" s="147" t="s">
        <v>3057</v>
      </c>
      <c r="L205" s="35"/>
      <c r="M205" s="152" t="s">
        <v>3</v>
      </c>
      <c r="N205" s="153" t="s">
        <v>43</v>
      </c>
      <c r="O205" s="55"/>
      <c r="P205" s="154">
        <f>O205*H205</f>
        <v>0</v>
      </c>
      <c r="Q205" s="154">
        <v>0</v>
      </c>
      <c r="R205" s="154">
        <f>Q205*H205</f>
        <v>0</v>
      </c>
      <c r="S205" s="154">
        <v>0</v>
      </c>
      <c r="T205" s="155">
        <f>S205*H205</f>
        <v>0</v>
      </c>
      <c r="U205" s="34"/>
      <c r="V205" s="34"/>
      <c r="W205" s="34"/>
      <c r="X205" s="34"/>
      <c r="Y205" s="34"/>
      <c r="Z205" s="34"/>
      <c r="AA205" s="34"/>
      <c r="AB205" s="34"/>
      <c r="AC205" s="34"/>
      <c r="AD205" s="34"/>
      <c r="AE205" s="34"/>
      <c r="AR205" s="156" t="s">
        <v>180</v>
      </c>
      <c r="AT205" s="156" t="s">
        <v>157</v>
      </c>
      <c r="AU205" s="156" t="s">
        <v>80</v>
      </c>
      <c r="AY205" s="19" t="s">
        <v>154</v>
      </c>
      <c r="BE205" s="157">
        <f>IF(N205="základní",J205,0)</f>
        <v>0</v>
      </c>
      <c r="BF205" s="157">
        <f>IF(N205="snížená",J205,0)</f>
        <v>0</v>
      </c>
      <c r="BG205" s="157">
        <f>IF(N205="zákl. přenesená",J205,0)</f>
        <v>0</v>
      </c>
      <c r="BH205" s="157">
        <f>IF(N205="sníž. přenesená",J205,0)</f>
        <v>0</v>
      </c>
      <c r="BI205" s="157">
        <f>IF(N205="nulová",J205,0)</f>
        <v>0</v>
      </c>
      <c r="BJ205" s="19" t="s">
        <v>15</v>
      </c>
      <c r="BK205" s="157">
        <f>ROUND(I205*H205,2)</f>
        <v>0</v>
      </c>
      <c r="BL205" s="19" t="s">
        <v>180</v>
      </c>
      <c r="BM205" s="156" t="s">
        <v>1021</v>
      </c>
    </row>
    <row r="206" spans="1:47" s="2" customFormat="1" ht="10.2">
      <c r="A206" s="34"/>
      <c r="B206" s="35"/>
      <c r="C206" s="34"/>
      <c r="D206" s="158" t="s">
        <v>163</v>
      </c>
      <c r="E206" s="34"/>
      <c r="F206" s="159" t="s">
        <v>3176</v>
      </c>
      <c r="G206" s="34"/>
      <c r="H206" s="34"/>
      <c r="I206" s="160"/>
      <c r="J206" s="34"/>
      <c r="K206" s="34"/>
      <c r="L206" s="35"/>
      <c r="M206" s="161"/>
      <c r="N206" s="162"/>
      <c r="O206" s="55"/>
      <c r="P206" s="55"/>
      <c r="Q206" s="55"/>
      <c r="R206" s="55"/>
      <c r="S206" s="55"/>
      <c r="T206" s="56"/>
      <c r="U206" s="34"/>
      <c r="V206" s="34"/>
      <c r="W206" s="34"/>
      <c r="X206" s="34"/>
      <c r="Y206" s="34"/>
      <c r="Z206" s="34"/>
      <c r="AA206" s="34"/>
      <c r="AB206" s="34"/>
      <c r="AC206" s="34"/>
      <c r="AD206" s="34"/>
      <c r="AE206" s="34"/>
      <c r="AT206" s="19" t="s">
        <v>163</v>
      </c>
      <c r="AU206" s="19" t="s">
        <v>80</v>
      </c>
    </row>
    <row r="207" spans="1:65" s="2" customFormat="1" ht="33" customHeight="1">
      <c r="A207" s="34"/>
      <c r="B207" s="144"/>
      <c r="C207" s="145" t="s">
        <v>721</v>
      </c>
      <c r="D207" s="145" t="s">
        <v>157</v>
      </c>
      <c r="E207" s="146" t="s">
        <v>3177</v>
      </c>
      <c r="F207" s="147" t="s">
        <v>3178</v>
      </c>
      <c r="G207" s="148" t="s">
        <v>183</v>
      </c>
      <c r="H207" s="149">
        <v>250</v>
      </c>
      <c r="I207" s="150"/>
      <c r="J207" s="151">
        <f>ROUND(I207*H207,2)</f>
        <v>0</v>
      </c>
      <c r="K207" s="147" t="s">
        <v>3057</v>
      </c>
      <c r="L207" s="35"/>
      <c r="M207" s="152" t="s">
        <v>3</v>
      </c>
      <c r="N207" s="153" t="s">
        <v>43</v>
      </c>
      <c r="O207" s="55"/>
      <c r="P207" s="154">
        <f>O207*H207</f>
        <v>0</v>
      </c>
      <c r="Q207" s="154">
        <v>0</v>
      </c>
      <c r="R207" s="154">
        <f>Q207*H207</f>
        <v>0</v>
      </c>
      <c r="S207" s="154">
        <v>0</v>
      </c>
      <c r="T207" s="155">
        <f>S207*H207</f>
        <v>0</v>
      </c>
      <c r="U207" s="34"/>
      <c r="V207" s="34"/>
      <c r="W207" s="34"/>
      <c r="X207" s="34"/>
      <c r="Y207" s="34"/>
      <c r="Z207" s="34"/>
      <c r="AA207" s="34"/>
      <c r="AB207" s="34"/>
      <c r="AC207" s="34"/>
      <c r="AD207" s="34"/>
      <c r="AE207" s="34"/>
      <c r="AR207" s="156" t="s">
        <v>180</v>
      </c>
      <c r="AT207" s="156" t="s">
        <v>157</v>
      </c>
      <c r="AU207" s="156" t="s">
        <v>80</v>
      </c>
      <c r="AY207" s="19" t="s">
        <v>154</v>
      </c>
      <c r="BE207" s="157">
        <f>IF(N207="základní",J207,0)</f>
        <v>0</v>
      </c>
      <c r="BF207" s="157">
        <f>IF(N207="snížená",J207,0)</f>
        <v>0</v>
      </c>
      <c r="BG207" s="157">
        <f>IF(N207="zákl. přenesená",J207,0)</f>
        <v>0</v>
      </c>
      <c r="BH207" s="157">
        <f>IF(N207="sníž. přenesená",J207,0)</f>
        <v>0</v>
      </c>
      <c r="BI207" s="157">
        <f>IF(N207="nulová",J207,0)</f>
        <v>0</v>
      </c>
      <c r="BJ207" s="19" t="s">
        <v>15</v>
      </c>
      <c r="BK207" s="157">
        <f>ROUND(I207*H207,2)</f>
        <v>0</v>
      </c>
      <c r="BL207" s="19" t="s">
        <v>180</v>
      </c>
      <c r="BM207" s="156" t="s">
        <v>1029</v>
      </c>
    </row>
    <row r="208" spans="1:47" s="2" customFormat="1" ht="10.2">
      <c r="A208" s="34"/>
      <c r="B208" s="35"/>
      <c r="C208" s="34"/>
      <c r="D208" s="158" t="s">
        <v>163</v>
      </c>
      <c r="E208" s="34"/>
      <c r="F208" s="159" t="s">
        <v>3179</v>
      </c>
      <c r="G208" s="34"/>
      <c r="H208" s="34"/>
      <c r="I208" s="160"/>
      <c r="J208" s="34"/>
      <c r="K208" s="34"/>
      <c r="L208" s="35"/>
      <c r="M208" s="161"/>
      <c r="N208" s="162"/>
      <c r="O208" s="55"/>
      <c r="P208" s="55"/>
      <c r="Q208" s="55"/>
      <c r="R208" s="55"/>
      <c r="S208" s="55"/>
      <c r="T208" s="56"/>
      <c r="U208" s="34"/>
      <c r="V208" s="34"/>
      <c r="W208" s="34"/>
      <c r="X208" s="34"/>
      <c r="Y208" s="34"/>
      <c r="Z208" s="34"/>
      <c r="AA208" s="34"/>
      <c r="AB208" s="34"/>
      <c r="AC208" s="34"/>
      <c r="AD208" s="34"/>
      <c r="AE208" s="34"/>
      <c r="AT208" s="19" t="s">
        <v>163</v>
      </c>
      <c r="AU208" s="19" t="s">
        <v>80</v>
      </c>
    </row>
    <row r="209" spans="1:65" s="2" customFormat="1" ht="33" customHeight="1">
      <c r="A209" s="34"/>
      <c r="B209" s="144"/>
      <c r="C209" s="145" t="s">
        <v>726</v>
      </c>
      <c r="D209" s="145" t="s">
        <v>157</v>
      </c>
      <c r="E209" s="146" t="s">
        <v>3180</v>
      </c>
      <c r="F209" s="147" t="s">
        <v>3181</v>
      </c>
      <c r="G209" s="148" t="s">
        <v>183</v>
      </c>
      <c r="H209" s="149">
        <v>185</v>
      </c>
      <c r="I209" s="150"/>
      <c r="J209" s="151">
        <f>ROUND(I209*H209,2)</f>
        <v>0</v>
      </c>
      <c r="K209" s="147" t="s">
        <v>3057</v>
      </c>
      <c r="L209" s="35"/>
      <c r="M209" s="152" t="s">
        <v>3</v>
      </c>
      <c r="N209" s="153" t="s">
        <v>43</v>
      </c>
      <c r="O209" s="55"/>
      <c r="P209" s="154">
        <f>O209*H209</f>
        <v>0</v>
      </c>
      <c r="Q209" s="154">
        <v>0</v>
      </c>
      <c r="R209" s="154">
        <f>Q209*H209</f>
        <v>0</v>
      </c>
      <c r="S209" s="154">
        <v>0</v>
      </c>
      <c r="T209" s="155">
        <f>S209*H209</f>
        <v>0</v>
      </c>
      <c r="U209" s="34"/>
      <c r="V209" s="34"/>
      <c r="W209" s="34"/>
      <c r="X209" s="34"/>
      <c r="Y209" s="34"/>
      <c r="Z209" s="34"/>
      <c r="AA209" s="34"/>
      <c r="AB209" s="34"/>
      <c r="AC209" s="34"/>
      <c r="AD209" s="34"/>
      <c r="AE209" s="34"/>
      <c r="AR209" s="156" t="s">
        <v>180</v>
      </c>
      <c r="AT209" s="156" t="s">
        <v>157</v>
      </c>
      <c r="AU209" s="156" t="s">
        <v>80</v>
      </c>
      <c r="AY209" s="19" t="s">
        <v>154</v>
      </c>
      <c r="BE209" s="157">
        <f>IF(N209="základní",J209,0)</f>
        <v>0</v>
      </c>
      <c r="BF209" s="157">
        <f>IF(N209="snížená",J209,0)</f>
        <v>0</v>
      </c>
      <c r="BG209" s="157">
        <f>IF(N209="zákl. přenesená",J209,0)</f>
        <v>0</v>
      </c>
      <c r="BH209" s="157">
        <f>IF(N209="sníž. přenesená",J209,0)</f>
        <v>0</v>
      </c>
      <c r="BI209" s="157">
        <f>IF(N209="nulová",J209,0)</f>
        <v>0</v>
      </c>
      <c r="BJ209" s="19" t="s">
        <v>15</v>
      </c>
      <c r="BK209" s="157">
        <f>ROUND(I209*H209,2)</f>
        <v>0</v>
      </c>
      <c r="BL209" s="19" t="s">
        <v>180</v>
      </c>
      <c r="BM209" s="156" t="s">
        <v>1037</v>
      </c>
    </row>
    <row r="210" spans="1:47" s="2" customFormat="1" ht="10.2">
      <c r="A210" s="34"/>
      <c r="B210" s="35"/>
      <c r="C210" s="34"/>
      <c r="D210" s="158" t="s">
        <v>163</v>
      </c>
      <c r="E210" s="34"/>
      <c r="F210" s="159" t="s">
        <v>3182</v>
      </c>
      <c r="G210" s="34"/>
      <c r="H210" s="34"/>
      <c r="I210" s="160"/>
      <c r="J210" s="34"/>
      <c r="K210" s="34"/>
      <c r="L210" s="35"/>
      <c r="M210" s="161"/>
      <c r="N210" s="162"/>
      <c r="O210" s="55"/>
      <c r="P210" s="55"/>
      <c r="Q210" s="55"/>
      <c r="R210" s="55"/>
      <c r="S210" s="55"/>
      <c r="T210" s="56"/>
      <c r="U210" s="34"/>
      <c r="V210" s="34"/>
      <c r="W210" s="34"/>
      <c r="X210" s="34"/>
      <c r="Y210" s="34"/>
      <c r="Z210" s="34"/>
      <c r="AA210" s="34"/>
      <c r="AB210" s="34"/>
      <c r="AC210" s="34"/>
      <c r="AD210" s="34"/>
      <c r="AE210" s="34"/>
      <c r="AT210" s="19" t="s">
        <v>163</v>
      </c>
      <c r="AU210" s="19" t="s">
        <v>80</v>
      </c>
    </row>
    <row r="211" spans="1:65" s="2" customFormat="1" ht="33" customHeight="1">
      <c r="A211" s="34"/>
      <c r="B211" s="144"/>
      <c r="C211" s="145" t="s">
        <v>729</v>
      </c>
      <c r="D211" s="145" t="s">
        <v>157</v>
      </c>
      <c r="E211" s="146" t="s">
        <v>3183</v>
      </c>
      <c r="F211" s="147" t="s">
        <v>3184</v>
      </c>
      <c r="G211" s="148" t="s">
        <v>183</v>
      </c>
      <c r="H211" s="149">
        <v>55</v>
      </c>
      <c r="I211" s="150"/>
      <c r="J211" s="151">
        <f>ROUND(I211*H211,2)</f>
        <v>0</v>
      </c>
      <c r="K211" s="147" t="s">
        <v>3057</v>
      </c>
      <c r="L211" s="35"/>
      <c r="M211" s="152" t="s">
        <v>3</v>
      </c>
      <c r="N211" s="153" t="s">
        <v>43</v>
      </c>
      <c r="O211" s="55"/>
      <c r="P211" s="154">
        <f>O211*H211</f>
        <v>0</v>
      </c>
      <c r="Q211" s="154">
        <v>0</v>
      </c>
      <c r="R211" s="154">
        <f>Q211*H211</f>
        <v>0</v>
      </c>
      <c r="S211" s="154">
        <v>0</v>
      </c>
      <c r="T211" s="155">
        <f>S211*H211</f>
        <v>0</v>
      </c>
      <c r="U211" s="34"/>
      <c r="V211" s="34"/>
      <c r="W211" s="34"/>
      <c r="X211" s="34"/>
      <c r="Y211" s="34"/>
      <c r="Z211" s="34"/>
      <c r="AA211" s="34"/>
      <c r="AB211" s="34"/>
      <c r="AC211" s="34"/>
      <c r="AD211" s="34"/>
      <c r="AE211" s="34"/>
      <c r="AR211" s="156" t="s">
        <v>180</v>
      </c>
      <c r="AT211" s="156" t="s">
        <v>157</v>
      </c>
      <c r="AU211" s="156" t="s">
        <v>80</v>
      </c>
      <c r="AY211" s="19" t="s">
        <v>154</v>
      </c>
      <c r="BE211" s="157">
        <f>IF(N211="základní",J211,0)</f>
        <v>0</v>
      </c>
      <c r="BF211" s="157">
        <f>IF(N211="snížená",J211,0)</f>
        <v>0</v>
      </c>
      <c r="BG211" s="157">
        <f>IF(N211="zákl. přenesená",J211,0)</f>
        <v>0</v>
      </c>
      <c r="BH211" s="157">
        <f>IF(N211="sníž. přenesená",J211,0)</f>
        <v>0</v>
      </c>
      <c r="BI211" s="157">
        <f>IF(N211="nulová",J211,0)</f>
        <v>0</v>
      </c>
      <c r="BJ211" s="19" t="s">
        <v>15</v>
      </c>
      <c r="BK211" s="157">
        <f>ROUND(I211*H211,2)</f>
        <v>0</v>
      </c>
      <c r="BL211" s="19" t="s">
        <v>180</v>
      </c>
      <c r="BM211" s="156" t="s">
        <v>1045</v>
      </c>
    </row>
    <row r="212" spans="1:47" s="2" customFormat="1" ht="10.2">
      <c r="A212" s="34"/>
      <c r="B212" s="35"/>
      <c r="C212" s="34"/>
      <c r="D212" s="158" t="s">
        <v>163</v>
      </c>
      <c r="E212" s="34"/>
      <c r="F212" s="159" t="s">
        <v>3185</v>
      </c>
      <c r="G212" s="34"/>
      <c r="H212" s="34"/>
      <c r="I212" s="160"/>
      <c r="J212" s="34"/>
      <c r="K212" s="34"/>
      <c r="L212" s="35"/>
      <c r="M212" s="161"/>
      <c r="N212" s="162"/>
      <c r="O212" s="55"/>
      <c r="P212" s="55"/>
      <c r="Q212" s="55"/>
      <c r="R212" s="55"/>
      <c r="S212" s="55"/>
      <c r="T212" s="56"/>
      <c r="U212" s="34"/>
      <c r="V212" s="34"/>
      <c r="W212" s="34"/>
      <c r="X212" s="34"/>
      <c r="Y212" s="34"/>
      <c r="Z212" s="34"/>
      <c r="AA212" s="34"/>
      <c r="AB212" s="34"/>
      <c r="AC212" s="34"/>
      <c r="AD212" s="34"/>
      <c r="AE212" s="34"/>
      <c r="AT212" s="19" t="s">
        <v>163</v>
      </c>
      <c r="AU212" s="19" t="s">
        <v>80</v>
      </c>
    </row>
    <row r="213" spans="1:65" s="2" customFormat="1" ht="33" customHeight="1">
      <c r="A213" s="34"/>
      <c r="B213" s="144"/>
      <c r="C213" s="145" t="s">
        <v>734</v>
      </c>
      <c r="D213" s="145" t="s">
        <v>157</v>
      </c>
      <c r="E213" s="146" t="s">
        <v>3186</v>
      </c>
      <c r="F213" s="147" t="s">
        <v>3187</v>
      </c>
      <c r="G213" s="148" t="s">
        <v>183</v>
      </c>
      <c r="H213" s="149">
        <v>120</v>
      </c>
      <c r="I213" s="150"/>
      <c r="J213" s="151">
        <f>ROUND(I213*H213,2)</f>
        <v>0</v>
      </c>
      <c r="K213" s="147" t="s">
        <v>3057</v>
      </c>
      <c r="L213" s="35"/>
      <c r="M213" s="152" t="s">
        <v>3</v>
      </c>
      <c r="N213" s="153" t="s">
        <v>43</v>
      </c>
      <c r="O213" s="55"/>
      <c r="P213" s="154">
        <f>O213*H213</f>
        <v>0</v>
      </c>
      <c r="Q213" s="154">
        <v>0</v>
      </c>
      <c r="R213" s="154">
        <f>Q213*H213</f>
        <v>0</v>
      </c>
      <c r="S213" s="154">
        <v>0</v>
      </c>
      <c r="T213" s="155">
        <f>S213*H213</f>
        <v>0</v>
      </c>
      <c r="U213" s="34"/>
      <c r="V213" s="34"/>
      <c r="W213" s="34"/>
      <c r="X213" s="34"/>
      <c r="Y213" s="34"/>
      <c r="Z213" s="34"/>
      <c r="AA213" s="34"/>
      <c r="AB213" s="34"/>
      <c r="AC213" s="34"/>
      <c r="AD213" s="34"/>
      <c r="AE213" s="34"/>
      <c r="AR213" s="156" t="s">
        <v>180</v>
      </c>
      <c r="AT213" s="156" t="s">
        <v>157</v>
      </c>
      <c r="AU213" s="156" t="s">
        <v>80</v>
      </c>
      <c r="AY213" s="19" t="s">
        <v>154</v>
      </c>
      <c r="BE213" s="157">
        <f>IF(N213="základní",J213,0)</f>
        <v>0</v>
      </c>
      <c r="BF213" s="157">
        <f>IF(N213="snížená",J213,0)</f>
        <v>0</v>
      </c>
      <c r="BG213" s="157">
        <f>IF(N213="zákl. přenesená",J213,0)</f>
        <v>0</v>
      </c>
      <c r="BH213" s="157">
        <f>IF(N213="sníž. přenesená",J213,0)</f>
        <v>0</v>
      </c>
      <c r="BI213" s="157">
        <f>IF(N213="nulová",J213,0)</f>
        <v>0</v>
      </c>
      <c r="BJ213" s="19" t="s">
        <v>15</v>
      </c>
      <c r="BK213" s="157">
        <f>ROUND(I213*H213,2)</f>
        <v>0</v>
      </c>
      <c r="BL213" s="19" t="s">
        <v>180</v>
      </c>
      <c r="BM213" s="156" t="s">
        <v>1053</v>
      </c>
    </row>
    <row r="214" spans="1:47" s="2" customFormat="1" ht="10.2">
      <c r="A214" s="34"/>
      <c r="B214" s="35"/>
      <c r="C214" s="34"/>
      <c r="D214" s="158" t="s">
        <v>163</v>
      </c>
      <c r="E214" s="34"/>
      <c r="F214" s="159" t="s">
        <v>3188</v>
      </c>
      <c r="G214" s="34"/>
      <c r="H214" s="34"/>
      <c r="I214" s="160"/>
      <c r="J214" s="34"/>
      <c r="K214" s="34"/>
      <c r="L214" s="35"/>
      <c r="M214" s="161"/>
      <c r="N214" s="162"/>
      <c r="O214" s="55"/>
      <c r="P214" s="55"/>
      <c r="Q214" s="55"/>
      <c r="R214" s="55"/>
      <c r="S214" s="55"/>
      <c r="T214" s="56"/>
      <c r="U214" s="34"/>
      <c r="V214" s="34"/>
      <c r="W214" s="34"/>
      <c r="X214" s="34"/>
      <c r="Y214" s="34"/>
      <c r="Z214" s="34"/>
      <c r="AA214" s="34"/>
      <c r="AB214" s="34"/>
      <c r="AC214" s="34"/>
      <c r="AD214" s="34"/>
      <c r="AE214" s="34"/>
      <c r="AT214" s="19" t="s">
        <v>163</v>
      </c>
      <c r="AU214" s="19" t="s">
        <v>80</v>
      </c>
    </row>
    <row r="215" spans="1:65" s="2" customFormat="1" ht="21.75" customHeight="1">
      <c r="A215" s="34"/>
      <c r="B215" s="144"/>
      <c r="C215" s="145" t="s">
        <v>741</v>
      </c>
      <c r="D215" s="145" t="s">
        <v>157</v>
      </c>
      <c r="E215" s="146" t="s">
        <v>3189</v>
      </c>
      <c r="F215" s="147" t="s">
        <v>3190</v>
      </c>
      <c r="G215" s="148" t="s">
        <v>183</v>
      </c>
      <c r="H215" s="149">
        <v>400</v>
      </c>
      <c r="I215" s="150"/>
      <c r="J215" s="151">
        <f>ROUND(I215*H215,2)</f>
        <v>0</v>
      </c>
      <c r="K215" s="147" t="s">
        <v>3</v>
      </c>
      <c r="L215" s="35"/>
      <c r="M215" s="152" t="s">
        <v>3</v>
      </c>
      <c r="N215" s="153" t="s">
        <v>43</v>
      </c>
      <c r="O215" s="55"/>
      <c r="P215" s="154">
        <f>O215*H215</f>
        <v>0</v>
      </c>
      <c r="Q215" s="154">
        <v>0</v>
      </c>
      <c r="R215" s="154">
        <f>Q215*H215</f>
        <v>0</v>
      </c>
      <c r="S215" s="154">
        <v>0</v>
      </c>
      <c r="T215" s="155">
        <f>S215*H215</f>
        <v>0</v>
      </c>
      <c r="U215" s="34"/>
      <c r="V215" s="34"/>
      <c r="W215" s="34"/>
      <c r="X215" s="34"/>
      <c r="Y215" s="34"/>
      <c r="Z215" s="34"/>
      <c r="AA215" s="34"/>
      <c r="AB215" s="34"/>
      <c r="AC215" s="34"/>
      <c r="AD215" s="34"/>
      <c r="AE215" s="34"/>
      <c r="AR215" s="156" t="s">
        <v>180</v>
      </c>
      <c r="AT215" s="156" t="s">
        <v>157</v>
      </c>
      <c r="AU215" s="156" t="s">
        <v>80</v>
      </c>
      <c r="AY215" s="19" t="s">
        <v>154</v>
      </c>
      <c r="BE215" s="157">
        <f>IF(N215="základní",J215,0)</f>
        <v>0</v>
      </c>
      <c r="BF215" s="157">
        <f>IF(N215="snížená",J215,0)</f>
        <v>0</v>
      </c>
      <c r="BG215" s="157">
        <f>IF(N215="zákl. přenesená",J215,0)</f>
        <v>0</v>
      </c>
      <c r="BH215" s="157">
        <f>IF(N215="sníž. přenesená",J215,0)</f>
        <v>0</v>
      </c>
      <c r="BI215" s="157">
        <f>IF(N215="nulová",J215,0)</f>
        <v>0</v>
      </c>
      <c r="BJ215" s="19" t="s">
        <v>15</v>
      </c>
      <c r="BK215" s="157">
        <f>ROUND(I215*H215,2)</f>
        <v>0</v>
      </c>
      <c r="BL215" s="19" t="s">
        <v>180</v>
      </c>
      <c r="BM215" s="156" t="s">
        <v>1061</v>
      </c>
    </row>
    <row r="216" spans="1:65" s="2" customFormat="1" ht="16.5" customHeight="1">
      <c r="A216" s="34"/>
      <c r="B216" s="144"/>
      <c r="C216" s="192" t="s">
        <v>748</v>
      </c>
      <c r="D216" s="192" t="s">
        <v>402</v>
      </c>
      <c r="E216" s="193" t="s">
        <v>3191</v>
      </c>
      <c r="F216" s="194" t="s">
        <v>3192</v>
      </c>
      <c r="G216" s="195" t="s">
        <v>183</v>
      </c>
      <c r="H216" s="196">
        <v>400</v>
      </c>
      <c r="I216" s="197"/>
      <c r="J216" s="198">
        <f>ROUND(I216*H216,2)</f>
        <v>0</v>
      </c>
      <c r="K216" s="194" t="s">
        <v>3</v>
      </c>
      <c r="L216" s="199"/>
      <c r="M216" s="200" t="s">
        <v>3</v>
      </c>
      <c r="N216" s="201" t="s">
        <v>43</v>
      </c>
      <c r="O216" s="55"/>
      <c r="P216" s="154">
        <f>O216*H216</f>
        <v>0</v>
      </c>
      <c r="Q216" s="154">
        <v>0</v>
      </c>
      <c r="R216" s="154">
        <f>Q216*H216</f>
        <v>0</v>
      </c>
      <c r="S216" s="154">
        <v>0</v>
      </c>
      <c r="T216" s="155">
        <f>S216*H216</f>
        <v>0</v>
      </c>
      <c r="U216" s="34"/>
      <c r="V216" s="34"/>
      <c r="W216" s="34"/>
      <c r="X216" s="34"/>
      <c r="Y216" s="34"/>
      <c r="Z216" s="34"/>
      <c r="AA216" s="34"/>
      <c r="AB216" s="34"/>
      <c r="AC216" s="34"/>
      <c r="AD216" s="34"/>
      <c r="AE216" s="34"/>
      <c r="AR216" s="156" t="s">
        <v>521</v>
      </c>
      <c r="AT216" s="156" t="s">
        <v>402</v>
      </c>
      <c r="AU216" s="156" t="s">
        <v>80</v>
      </c>
      <c r="AY216" s="19" t="s">
        <v>154</v>
      </c>
      <c r="BE216" s="157">
        <f>IF(N216="základní",J216,0)</f>
        <v>0</v>
      </c>
      <c r="BF216" s="157">
        <f>IF(N216="snížená",J216,0)</f>
        <v>0</v>
      </c>
      <c r="BG216" s="157">
        <f>IF(N216="zákl. přenesená",J216,0)</f>
        <v>0</v>
      </c>
      <c r="BH216" s="157">
        <f>IF(N216="sníž. přenesená",J216,0)</f>
        <v>0</v>
      </c>
      <c r="BI216" s="157">
        <f>IF(N216="nulová",J216,0)</f>
        <v>0</v>
      </c>
      <c r="BJ216" s="19" t="s">
        <v>15</v>
      </c>
      <c r="BK216" s="157">
        <f>ROUND(I216*H216,2)</f>
        <v>0</v>
      </c>
      <c r="BL216" s="19" t="s">
        <v>180</v>
      </c>
      <c r="BM216" s="156" t="s">
        <v>1069</v>
      </c>
    </row>
    <row r="217" spans="1:65" s="2" customFormat="1" ht="16.5" customHeight="1">
      <c r="A217" s="34"/>
      <c r="B217" s="144"/>
      <c r="C217" s="145" t="s">
        <v>755</v>
      </c>
      <c r="D217" s="145" t="s">
        <v>157</v>
      </c>
      <c r="E217" s="146" t="s">
        <v>3193</v>
      </c>
      <c r="F217" s="147" t="s">
        <v>3194</v>
      </c>
      <c r="G217" s="148" t="s">
        <v>183</v>
      </c>
      <c r="H217" s="149">
        <v>185</v>
      </c>
      <c r="I217" s="150"/>
      <c r="J217" s="151">
        <f>ROUND(I217*H217,2)</f>
        <v>0</v>
      </c>
      <c r="K217" s="147" t="s">
        <v>3057</v>
      </c>
      <c r="L217" s="35"/>
      <c r="M217" s="152" t="s">
        <v>3</v>
      </c>
      <c r="N217" s="153" t="s">
        <v>43</v>
      </c>
      <c r="O217" s="55"/>
      <c r="P217" s="154">
        <f>O217*H217</f>
        <v>0</v>
      </c>
      <c r="Q217" s="154">
        <v>0</v>
      </c>
      <c r="R217" s="154">
        <f>Q217*H217</f>
        <v>0</v>
      </c>
      <c r="S217" s="154">
        <v>0</v>
      </c>
      <c r="T217" s="155">
        <f>S217*H217</f>
        <v>0</v>
      </c>
      <c r="U217" s="34"/>
      <c r="V217" s="34"/>
      <c r="W217" s="34"/>
      <c r="X217" s="34"/>
      <c r="Y217" s="34"/>
      <c r="Z217" s="34"/>
      <c r="AA217" s="34"/>
      <c r="AB217" s="34"/>
      <c r="AC217" s="34"/>
      <c r="AD217" s="34"/>
      <c r="AE217" s="34"/>
      <c r="AR217" s="156" t="s">
        <v>180</v>
      </c>
      <c r="AT217" s="156" t="s">
        <v>157</v>
      </c>
      <c r="AU217" s="156" t="s">
        <v>80</v>
      </c>
      <c r="AY217" s="19" t="s">
        <v>154</v>
      </c>
      <c r="BE217" s="157">
        <f>IF(N217="základní",J217,0)</f>
        <v>0</v>
      </c>
      <c r="BF217" s="157">
        <f>IF(N217="snížená",J217,0)</f>
        <v>0</v>
      </c>
      <c r="BG217" s="157">
        <f>IF(N217="zákl. přenesená",J217,0)</f>
        <v>0</v>
      </c>
      <c r="BH217" s="157">
        <f>IF(N217="sníž. přenesená",J217,0)</f>
        <v>0</v>
      </c>
      <c r="BI217" s="157">
        <f>IF(N217="nulová",J217,0)</f>
        <v>0</v>
      </c>
      <c r="BJ217" s="19" t="s">
        <v>15</v>
      </c>
      <c r="BK217" s="157">
        <f>ROUND(I217*H217,2)</f>
        <v>0</v>
      </c>
      <c r="BL217" s="19" t="s">
        <v>180</v>
      </c>
      <c r="BM217" s="156" t="s">
        <v>1077</v>
      </c>
    </row>
    <row r="218" spans="1:47" s="2" customFormat="1" ht="10.2">
      <c r="A218" s="34"/>
      <c r="B218" s="35"/>
      <c r="C218" s="34"/>
      <c r="D218" s="158" t="s">
        <v>163</v>
      </c>
      <c r="E218" s="34"/>
      <c r="F218" s="159" t="s">
        <v>3195</v>
      </c>
      <c r="G218" s="34"/>
      <c r="H218" s="34"/>
      <c r="I218" s="160"/>
      <c r="J218" s="34"/>
      <c r="K218" s="34"/>
      <c r="L218" s="35"/>
      <c r="M218" s="161"/>
      <c r="N218" s="162"/>
      <c r="O218" s="55"/>
      <c r="P218" s="55"/>
      <c r="Q218" s="55"/>
      <c r="R218" s="55"/>
      <c r="S218" s="55"/>
      <c r="T218" s="56"/>
      <c r="U218" s="34"/>
      <c r="V218" s="34"/>
      <c r="W218" s="34"/>
      <c r="X218" s="34"/>
      <c r="Y218" s="34"/>
      <c r="Z218" s="34"/>
      <c r="AA218" s="34"/>
      <c r="AB218" s="34"/>
      <c r="AC218" s="34"/>
      <c r="AD218" s="34"/>
      <c r="AE218" s="34"/>
      <c r="AT218" s="19" t="s">
        <v>163</v>
      </c>
      <c r="AU218" s="19" t="s">
        <v>80</v>
      </c>
    </row>
    <row r="219" spans="1:65" s="2" customFormat="1" ht="16.5" customHeight="1">
      <c r="A219" s="34"/>
      <c r="B219" s="144"/>
      <c r="C219" s="145" t="s">
        <v>762</v>
      </c>
      <c r="D219" s="145" t="s">
        <v>157</v>
      </c>
      <c r="E219" s="146" t="s">
        <v>3196</v>
      </c>
      <c r="F219" s="147" t="s">
        <v>3197</v>
      </c>
      <c r="G219" s="148" t="s">
        <v>183</v>
      </c>
      <c r="H219" s="149">
        <v>120</v>
      </c>
      <c r="I219" s="150"/>
      <c r="J219" s="151">
        <f>ROUND(I219*H219,2)</f>
        <v>0</v>
      </c>
      <c r="K219" s="147" t="s">
        <v>3057</v>
      </c>
      <c r="L219" s="35"/>
      <c r="M219" s="152" t="s">
        <v>3</v>
      </c>
      <c r="N219" s="153" t="s">
        <v>43</v>
      </c>
      <c r="O219" s="55"/>
      <c r="P219" s="154">
        <f>O219*H219</f>
        <v>0</v>
      </c>
      <c r="Q219" s="154">
        <v>0</v>
      </c>
      <c r="R219" s="154">
        <f>Q219*H219</f>
        <v>0</v>
      </c>
      <c r="S219" s="154">
        <v>0</v>
      </c>
      <c r="T219" s="155">
        <f>S219*H219</f>
        <v>0</v>
      </c>
      <c r="U219" s="34"/>
      <c r="V219" s="34"/>
      <c r="W219" s="34"/>
      <c r="X219" s="34"/>
      <c r="Y219" s="34"/>
      <c r="Z219" s="34"/>
      <c r="AA219" s="34"/>
      <c r="AB219" s="34"/>
      <c r="AC219" s="34"/>
      <c r="AD219" s="34"/>
      <c r="AE219" s="34"/>
      <c r="AR219" s="156" t="s">
        <v>180</v>
      </c>
      <c r="AT219" s="156" t="s">
        <v>157</v>
      </c>
      <c r="AU219" s="156" t="s">
        <v>80</v>
      </c>
      <c r="AY219" s="19" t="s">
        <v>154</v>
      </c>
      <c r="BE219" s="157">
        <f>IF(N219="základní",J219,0)</f>
        <v>0</v>
      </c>
      <c r="BF219" s="157">
        <f>IF(N219="snížená",J219,0)</f>
        <v>0</v>
      </c>
      <c r="BG219" s="157">
        <f>IF(N219="zákl. přenesená",J219,0)</f>
        <v>0</v>
      </c>
      <c r="BH219" s="157">
        <f>IF(N219="sníž. přenesená",J219,0)</f>
        <v>0</v>
      </c>
      <c r="BI219" s="157">
        <f>IF(N219="nulová",J219,0)</f>
        <v>0</v>
      </c>
      <c r="BJ219" s="19" t="s">
        <v>15</v>
      </c>
      <c r="BK219" s="157">
        <f>ROUND(I219*H219,2)</f>
        <v>0</v>
      </c>
      <c r="BL219" s="19" t="s">
        <v>180</v>
      </c>
      <c r="BM219" s="156" t="s">
        <v>1086</v>
      </c>
    </row>
    <row r="220" spans="1:47" s="2" customFormat="1" ht="10.2">
      <c r="A220" s="34"/>
      <c r="B220" s="35"/>
      <c r="C220" s="34"/>
      <c r="D220" s="158" t="s">
        <v>163</v>
      </c>
      <c r="E220" s="34"/>
      <c r="F220" s="159" t="s">
        <v>3198</v>
      </c>
      <c r="G220" s="34"/>
      <c r="H220" s="34"/>
      <c r="I220" s="160"/>
      <c r="J220" s="34"/>
      <c r="K220" s="34"/>
      <c r="L220" s="35"/>
      <c r="M220" s="161"/>
      <c r="N220" s="162"/>
      <c r="O220" s="55"/>
      <c r="P220" s="55"/>
      <c r="Q220" s="55"/>
      <c r="R220" s="55"/>
      <c r="S220" s="55"/>
      <c r="T220" s="56"/>
      <c r="U220" s="34"/>
      <c r="V220" s="34"/>
      <c r="W220" s="34"/>
      <c r="X220" s="34"/>
      <c r="Y220" s="34"/>
      <c r="Z220" s="34"/>
      <c r="AA220" s="34"/>
      <c r="AB220" s="34"/>
      <c r="AC220" s="34"/>
      <c r="AD220" s="34"/>
      <c r="AE220" s="34"/>
      <c r="AT220" s="19" t="s">
        <v>163</v>
      </c>
      <c r="AU220" s="19" t="s">
        <v>80</v>
      </c>
    </row>
    <row r="221" spans="1:65" s="2" customFormat="1" ht="16.5" customHeight="1">
      <c r="A221" s="34"/>
      <c r="B221" s="144"/>
      <c r="C221" s="145" t="s">
        <v>769</v>
      </c>
      <c r="D221" s="145" t="s">
        <v>157</v>
      </c>
      <c r="E221" s="146" t="s">
        <v>3199</v>
      </c>
      <c r="F221" s="147" t="s">
        <v>3200</v>
      </c>
      <c r="G221" s="148" t="s">
        <v>183</v>
      </c>
      <c r="H221" s="149">
        <v>55</v>
      </c>
      <c r="I221" s="150"/>
      <c r="J221" s="151">
        <f>ROUND(I221*H221,2)</f>
        <v>0</v>
      </c>
      <c r="K221" s="147" t="s">
        <v>3057</v>
      </c>
      <c r="L221" s="35"/>
      <c r="M221" s="152" t="s">
        <v>3</v>
      </c>
      <c r="N221" s="153" t="s">
        <v>43</v>
      </c>
      <c r="O221" s="55"/>
      <c r="P221" s="154">
        <f>O221*H221</f>
        <v>0</v>
      </c>
      <c r="Q221" s="154">
        <v>0</v>
      </c>
      <c r="R221" s="154">
        <f>Q221*H221</f>
        <v>0</v>
      </c>
      <c r="S221" s="154">
        <v>0</v>
      </c>
      <c r="T221" s="155">
        <f>S221*H221</f>
        <v>0</v>
      </c>
      <c r="U221" s="34"/>
      <c r="V221" s="34"/>
      <c r="W221" s="34"/>
      <c r="X221" s="34"/>
      <c r="Y221" s="34"/>
      <c r="Z221" s="34"/>
      <c r="AA221" s="34"/>
      <c r="AB221" s="34"/>
      <c r="AC221" s="34"/>
      <c r="AD221" s="34"/>
      <c r="AE221" s="34"/>
      <c r="AR221" s="156" t="s">
        <v>180</v>
      </c>
      <c r="AT221" s="156" t="s">
        <v>157</v>
      </c>
      <c r="AU221" s="156" t="s">
        <v>80</v>
      </c>
      <c r="AY221" s="19" t="s">
        <v>154</v>
      </c>
      <c r="BE221" s="157">
        <f>IF(N221="základní",J221,0)</f>
        <v>0</v>
      </c>
      <c r="BF221" s="157">
        <f>IF(N221="snížená",J221,0)</f>
        <v>0</v>
      </c>
      <c r="BG221" s="157">
        <f>IF(N221="zákl. přenesená",J221,0)</f>
        <v>0</v>
      </c>
      <c r="BH221" s="157">
        <f>IF(N221="sníž. přenesená",J221,0)</f>
        <v>0</v>
      </c>
      <c r="BI221" s="157">
        <f>IF(N221="nulová",J221,0)</f>
        <v>0</v>
      </c>
      <c r="BJ221" s="19" t="s">
        <v>15</v>
      </c>
      <c r="BK221" s="157">
        <f>ROUND(I221*H221,2)</f>
        <v>0</v>
      </c>
      <c r="BL221" s="19" t="s">
        <v>180</v>
      </c>
      <c r="BM221" s="156" t="s">
        <v>1096</v>
      </c>
    </row>
    <row r="222" spans="1:47" s="2" customFormat="1" ht="10.2">
      <c r="A222" s="34"/>
      <c r="B222" s="35"/>
      <c r="C222" s="34"/>
      <c r="D222" s="158" t="s">
        <v>163</v>
      </c>
      <c r="E222" s="34"/>
      <c r="F222" s="159" t="s">
        <v>3201</v>
      </c>
      <c r="G222" s="34"/>
      <c r="H222" s="34"/>
      <c r="I222" s="160"/>
      <c r="J222" s="34"/>
      <c r="K222" s="34"/>
      <c r="L222" s="35"/>
      <c r="M222" s="161"/>
      <c r="N222" s="162"/>
      <c r="O222" s="55"/>
      <c r="P222" s="55"/>
      <c r="Q222" s="55"/>
      <c r="R222" s="55"/>
      <c r="S222" s="55"/>
      <c r="T222" s="56"/>
      <c r="U222" s="34"/>
      <c r="V222" s="34"/>
      <c r="W222" s="34"/>
      <c r="X222" s="34"/>
      <c r="Y222" s="34"/>
      <c r="Z222" s="34"/>
      <c r="AA222" s="34"/>
      <c r="AB222" s="34"/>
      <c r="AC222" s="34"/>
      <c r="AD222" s="34"/>
      <c r="AE222" s="34"/>
      <c r="AT222" s="19" t="s">
        <v>163</v>
      </c>
      <c r="AU222" s="19" t="s">
        <v>80</v>
      </c>
    </row>
    <row r="223" spans="1:65" s="2" customFormat="1" ht="24.15" customHeight="1">
      <c r="A223" s="34"/>
      <c r="B223" s="144"/>
      <c r="C223" s="145" t="s">
        <v>775</v>
      </c>
      <c r="D223" s="145" t="s">
        <v>157</v>
      </c>
      <c r="E223" s="146" t="s">
        <v>3202</v>
      </c>
      <c r="F223" s="147" t="s">
        <v>3203</v>
      </c>
      <c r="G223" s="148" t="s">
        <v>652</v>
      </c>
      <c r="H223" s="149">
        <v>77</v>
      </c>
      <c r="I223" s="150"/>
      <c r="J223" s="151">
        <f>ROUND(I223*H223,2)</f>
        <v>0</v>
      </c>
      <c r="K223" s="147" t="s">
        <v>3057</v>
      </c>
      <c r="L223" s="35"/>
      <c r="M223" s="152" t="s">
        <v>3</v>
      </c>
      <c r="N223" s="153" t="s">
        <v>43</v>
      </c>
      <c r="O223" s="55"/>
      <c r="P223" s="154">
        <f>O223*H223</f>
        <v>0</v>
      </c>
      <c r="Q223" s="154">
        <v>0</v>
      </c>
      <c r="R223" s="154">
        <f>Q223*H223</f>
        <v>0</v>
      </c>
      <c r="S223" s="154">
        <v>0</v>
      </c>
      <c r="T223" s="155">
        <f>S223*H223</f>
        <v>0</v>
      </c>
      <c r="U223" s="34"/>
      <c r="V223" s="34"/>
      <c r="W223" s="34"/>
      <c r="X223" s="34"/>
      <c r="Y223" s="34"/>
      <c r="Z223" s="34"/>
      <c r="AA223" s="34"/>
      <c r="AB223" s="34"/>
      <c r="AC223" s="34"/>
      <c r="AD223" s="34"/>
      <c r="AE223" s="34"/>
      <c r="AR223" s="156" t="s">
        <v>180</v>
      </c>
      <c r="AT223" s="156" t="s">
        <v>157</v>
      </c>
      <c r="AU223" s="156" t="s">
        <v>80</v>
      </c>
      <c r="AY223" s="19" t="s">
        <v>154</v>
      </c>
      <c r="BE223" s="157">
        <f>IF(N223="základní",J223,0)</f>
        <v>0</v>
      </c>
      <c r="BF223" s="157">
        <f>IF(N223="snížená",J223,0)</f>
        <v>0</v>
      </c>
      <c r="BG223" s="157">
        <f>IF(N223="zákl. přenesená",J223,0)</f>
        <v>0</v>
      </c>
      <c r="BH223" s="157">
        <f>IF(N223="sníž. přenesená",J223,0)</f>
        <v>0</v>
      </c>
      <c r="BI223" s="157">
        <f>IF(N223="nulová",J223,0)</f>
        <v>0</v>
      </c>
      <c r="BJ223" s="19" t="s">
        <v>15</v>
      </c>
      <c r="BK223" s="157">
        <f>ROUND(I223*H223,2)</f>
        <v>0</v>
      </c>
      <c r="BL223" s="19" t="s">
        <v>180</v>
      </c>
      <c r="BM223" s="156" t="s">
        <v>1106</v>
      </c>
    </row>
    <row r="224" spans="1:47" s="2" customFormat="1" ht="10.2">
      <c r="A224" s="34"/>
      <c r="B224" s="35"/>
      <c r="C224" s="34"/>
      <c r="D224" s="158" t="s">
        <v>163</v>
      </c>
      <c r="E224" s="34"/>
      <c r="F224" s="159" t="s">
        <v>3204</v>
      </c>
      <c r="G224" s="34"/>
      <c r="H224" s="34"/>
      <c r="I224" s="160"/>
      <c r="J224" s="34"/>
      <c r="K224" s="34"/>
      <c r="L224" s="35"/>
      <c r="M224" s="161"/>
      <c r="N224" s="162"/>
      <c r="O224" s="55"/>
      <c r="P224" s="55"/>
      <c r="Q224" s="55"/>
      <c r="R224" s="55"/>
      <c r="S224" s="55"/>
      <c r="T224" s="56"/>
      <c r="U224" s="34"/>
      <c r="V224" s="34"/>
      <c r="W224" s="34"/>
      <c r="X224" s="34"/>
      <c r="Y224" s="34"/>
      <c r="Z224" s="34"/>
      <c r="AA224" s="34"/>
      <c r="AB224" s="34"/>
      <c r="AC224" s="34"/>
      <c r="AD224" s="34"/>
      <c r="AE224" s="34"/>
      <c r="AT224" s="19" t="s">
        <v>163</v>
      </c>
      <c r="AU224" s="19" t="s">
        <v>80</v>
      </c>
    </row>
    <row r="225" spans="1:65" s="2" customFormat="1" ht="37.8" customHeight="1">
      <c r="A225" s="34"/>
      <c r="B225" s="144"/>
      <c r="C225" s="145" t="s">
        <v>779</v>
      </c>
      <c r="D225" s="145" t="s">
        <v>157</v>
      </c>
      <c r="E225" s="146" t="s">
        <v>3205</v>
      </c>
      <c r="F225" s="147" t="s">
        <v>3206</v>
      </c>
      <c r="G225" s="148" t="s">
        <v>652</v>
      </c>
      <c r="H225" s="149">
        <v>4</v>
      </c>
      <c r="I225" s="150"/>
      <c r="J225" s="151">
        <f>ROUND(I225*H225,2)</f>
        <v>0</v>
      </c>
      <c r="K225" s="147" t="s">
        <v>3057</v>
      </c>
      <c r="L225" s="35"/>
      <c r="M225" s="152" t="s">
        <v>3</v>
      </c>
      <c r="N225" s="153" t="s">
        <v>43</v>
      </c>
      <c r="O225" s="55"/>
      <c r="P225" s="154">
        <f>O225*H225</f>
        <v>0</v>
      </c>
      <c r="Q225" s="154">
        <v>0</v>
      </c>
      <c r="R225" s="154">
        <f>Q225*H225</f>
        <v>0</v>
      </c>
      <c r="S225" s="154">
        <v>0</v>
      </c>
      <c r="T225" s="155">
        <f>S225*H225</f>
        <v>0</v>
      </c>
      <c r="U225" s="34"/>
      <c r="V225" s="34"/>
      <c r="W225" s="34"/>
      <c r="X225" s="34"/>
      <c r="Y225" s="34"/>
      <c r="Z225" s="34"/>
      <c r="AA225" s="34"/>
      <c r="AB225" s="34"/>
      <c r="AC225" s="34"/>
      <c r="AD225" s="34"/>
      <c r="AE225" s="34"/>
      <c r="AR225" s="156" t="s">
        <v>180</v>
      </c>
      <c r="AT225" s="156" t="s">
        <v>157</v>
      </c>
      <c r="AU225" s="156" t="s">
        <v>80</v>
      </c>
      <c r="AY225" s="19" t="s">
        <v>154</v>
      </c>
      <c r="BE225" s="157">
        <f>IF(N225="základní",J225,0)</f>
        <v>0</v>
      </c>
      <c r="BF225" s="157">
        <f>IF(N225="snížená",J225,0)</f>
        <v>0</v>
      </c>
      <c r="BG225" s="157">
        <f>IF(N225="zákl. přenesená",J225,0)</f>
        <v>0</v>
      </c>
      <c r="BH225" s="157">
        <f>IF(N225="sníž. přenesená",J225,0)</f>
        <v>0</v>
      </c>
      <c r="BI225" s="157">
        <f>IF(N225="nulová",J225,0)</f>
        <v>0</v>
      </c>
      <c r="BJ225" s="19" t="s">
        <v>15</v>
      </c>
      <c r="BK225" s="157">
        <f>ROUND(I225*H225,2)</f>
        <v>0</v>
      </c>
      <c r="BL225" s="19" t="s">
        <v>180</v>
      </c>
      <c r="BM225" s="156" t="s">
        <v>1116</v>
      </c>
    </row>
    <row r="226" spans="1:47" s="2" customFormat="1" ht="10.2">
      <c r="A226" s="34"/>
      <c r="B226" s="35"/>
      <c r="C226" s="34"/>
      <c r="D226" s="158" t="s">
        <v>163</v>
      </c>
      <c r="E226" s="34"/>
      <c r="F226" s="159" t="s">
        <v>3207</v>
      </c>
      <c r="G226" s="34"/>
      <c r="H226" s="34"/>
      <c r="I226" s="160"/>
      <c r="J226" s="34"/>
      <c r="K226" s="34"/>
      <c r="L226" s="35"/>
      <c r="M226" s="161"/>
      <c r="N226" s="162"/>
      <c r="O226" s="55"/>
      <c r="P226" s="55"/>
      <c r="Q226" s="55"/>
      <c r="R226" s="55"/>
      <c r="S226" s="55"/>
      <c r="T226" s="56"/>
      <c r="U226" s="34"/>
      <c r="V226" s="34"/>
      <c r="W226" s="34"/>
      <c r="X226" s="34"/>
      <c r="Y226" s="34"/>
      <c r="Z226" s="34"/>
      <c r="AA226" s="34"/>
      <c r="AB226" s="34"/>
      <c r="AC226" s="34"/>
      <c r="AD226" s="34"/>
      <c r="AE226" s="34"/>
      <c r="AT226" s="19" t="s">
        <v>163</v>
      </c>
      <c r="AU226" s="19" t="s">
        <v>80</v>
      </c>
    </row>
    <row r="227" spans="1:65" s="2" customFormat="1" ht="33" customHeight="1">
      <c r="A227" s="34"/>
      <c r="B227" s="144"/>
      <c r="C227" s="145" t="s">
        <v>783</v>
      </c>
      <c r="D227" s="145" t="s">
        <v>157</v>
      </c>
      <c r="E227" s="146" t="s">
        <v>3208</v>
      </c>
      <c r="F227" s="147" t="s">
        <v>3209</v>
      </c>
      <c r="G227" s="148" t="s">
        <v>652</v>
      </c>
      <c r="H227" s="149">
        <v>4</v>
      </c>
      <c r="I227" s="150"/>
      <c r="J227" s="151">
        <f>ROUND(I227*H227,2)</f>
        <v>0</v>
      </c>
      <c r="K227" s="147" t="s">
        <v>3057</v>
      </c>
      <c r="L227" s="35"/>
      <c r="M227" s="152" t="s">
        <v>3</v>
      </c>
      <c r="N227" s="153" t="s">
        <v>43</v>
      </c>
      <c r="O227" s="55"/>
      <c r="P227" s="154">
        <f>O227*H227</f>
        <v>0</v>
      </c>
      <c r="Q227" s="154">
        <v>0</v>
      </c>
      <c r="R227" s="154">
        <f>Q227*H227</f>
        <v>0</v>
      </c>
      <c r="S227" s="154">
        <v>0</v>
      </c>
      <c r="T227" s="155">
        <f>S227*H227</f>
        <v>0</v>
      </c>
      <c r="U227" s="34"/>
      <c r="V227" s="34"/>
      <c r="W227" s="34"/>
      <c r="X227" s="34"/>
      <c r="Y227" s="34"/>
      <c r="Z227" s="34"/>
      <c r="AA227" s="34"/>
      <c r="AB227" s="34"/>
      <c r="AC227" s="34"/>
      <c r="AD227" s="34"/>
      <c r="AE227" s="34"/>
      <c r="AR227" s="156" t="s">
        <v>180</v>
      </c>
      <c r="AT227" s="156" t="s">
        <v>157</v>
      </c>
      <c r="AU227" s="156" t="s">
        <v>80</v>
      </c>
      <c r="AY227" s="19" t="s">
        <v>154</v>
      </c>
      <c r="BE227" s="157">
        <f>IF(N227="základní",J227,0)</f>
        <v>0</v>
      </c>
      <c r="BF227" s="157">
        <f>IF(N227="snížená",J227,0)</f>
        <v>0</v>
      </c>
      <c r="BG227" s="157">
        <f>IF(N227="zákl. přenesená",J227,0)</f>
        <v>0</v>
      </c>
      <c r="BH227" s="157">
        <f>IF(N227="sníž. přenesená",J227,0)</f>
        <v>0</v>
      </c>
      <c r="BI227" s="157">
        <f>IF(N227="nulová",J227,0)</f>
        <v>0</v>
      </c>
      <c r="BJ227" s="19" t="s">
        <v>15</v>
      </c>
      <c r="BK227" s="157">
        <f>ROUND(I227*H227,2)</f>
        <v>0</v>
      </c>
      <c r="BL227" s="19" t="s">
        <v>180</v>
      </c>
      <c r="BM227" s="156" t="s">
        <v>1129</v>
      </c>
    </row>
    <row r="228" spans="1:47" s="2" customFormat="1" ht="10.2">
      <c r="A228" s="34"/>
      <c r="B228" s="35"/>
      <c r="C228" s="34"/>
      <c r="D228" s="158" t="s">
        <v>163</v>
      </c>
      <c r="E228" s="34"/>
      <c r="F228" s="159" t="s">
        <v>3210</v>
      </c>
      <c r="G228" s="34"/>
      <c r="H228" s="34"/>
      <c r="I228" s="160"/>
      <c r="J228" s="34"/>
      <c r="K228" s="34"/>
      <c r="L228" s="35"/>
      <c r="M228" s="161"/>
      <c r="N228" s="162"/>
      <c r="O228" s="55"/>
      <c r="P228" s="55"/>
      <c r="Q228" s="55"/>
      <c r="R228" s="55"/>
      <c r="S228" s="55"/>
      <c r="T228" s="56"/>
      <c r="U228" s="34"/>
      <c r="V228" s="34"/>
      <c r="W228" s="34"/>
      <c r="X228" s="34"/>
      <c r="Y228" s="34"/>
      <c r="Z228" s="34"/>
      <c r="AA228" s="34"/>
      <c r="AB228" s="34"/>
      <c r="AC228" s="34"/>
      <c r="AD228" s="34"/>
      <c r="AE228" s="34"/>
      <c r="AT228" s="19" t="s">
        <v>163</v>
      </c>
      <c r="AU228" s="19" t="s">
        <v>80</v>
      </c>
    </row>
    <row r="229" spans="1:65" s="2" customFormat="1" ht="49.05" customHeight="1">
      <c r="A229" s="34"/>
      <c r="B229" s="144"/>
      <c r="C229" s="145" t="s">
        <v>787</v>
      </c>
      <c r="D229" s="145" t="s">
        <v>157</v>
      </c>
      <c r="E229" s="146" t="s">
        <v>3211</v>
      </c>
      <c r="F229" s="147" t="s">
        <v>3212</v>
      </c>
      <c r="G229" s="148" t="s">
        <v>652</v>
      </c>
      <c r="H229" s="149">
        <v>1</v>
      </c>
      <c r="I229" s="150"/>
      <c r="J229" s="151">
        <f>ROUND(I229*H229,2)</f>
        <v>0</v>
      </c>
      <c r="K229" s="147" t="s">
        <v>3</v>
      </c>
      <c r="L229" s="35"/>
      <c r="M229" s="152" t="s">
        <v>3</v>
      </c>
      <c r="N229" s="153" t="s">
        <v>43</v>
      </c>
      <c r="O229" s="55"/>
      <c r="P229" s="154">
        <f>O229*H229</f>
        <v>0</v>
      </c>
      <c r="Q229" s="154">
        <v>0</v>
      </c>
      <c r="R229" s="154">
        <f>Q229*H229</f>
        <v>0</v>
      </c>
      <c r="S229" s="154">
        <v>0</v>
      </c>
      <c r="T229" s="155">
        <f>S229*H229</f>
        <v>0</v>
      </c>
      <c r="U229" s="34"/>
      <c r="V229" s="34"/>
      <c r="W229" s="34"/>
      <c r="X229" s="34"/>
      <c r="Y229" s="34"/>
      <c r="Z229" s="34"/>
      <c r="AA229" s="34"/>
      <c r="AB229" s="34"/>
      <c r="AC229" s="34"/>
      <c r="AD229" s="34"/>
      <c r="AE229" s="34"/>
      <c r="AR229" s="156" t="s">
        <v>180</v>
      </c>
      <c r="AT229" s="156" t="s">
        <v>157</v>
      </c>
      <c r="AU229" s="156" t="s">
        <v>80</v>
      </c>
      <c r="AY229" s="19" t="s">
        <v>154</v>
      </c>
      <c r="BE229" s="157">
        <f>IF(N229="základní",J229,0)</f>
        <v>0</v>
      </c>
      <c r="BF229" s="157">
        <f>IF(N229="snížená",J229,0)</f>
        <v>0</v>
      </c>
      <c r="BG229" s="157">
        <f>IF(N229="zákl. přenesená",J229,0)</f>
        <v>0</v>
      </c>
      <c r="BH229" s="157">
        <f>IF(N229="sníž. přenesená",J229,0)</f>
        <v>0</v>
      </c>
      <c r="BI229" s="157">
        <f>IF(N229="nulová",J229,0)</f>
        <v>0</v>
      </c>
      <c r="BJ229" s="19" t="s">
        <v>15</v>
      </c>
      <c r="BK229" s="157">
        <f>ROUND(I229*H229,2)</f>
        <v>0</v>
      </c>
      <c r="BL229" s="19" t="s">
        <v>180</v>
      </c>
      <c r="BM229" s="156" t="s">
        <v>1141</v>
      </c>
    </row>
    <row r="230" spans="1:65" s="2" customFormat="1" ht="49.05" customHeight="1">
      <c r="A230" s="34"/>
      <c r="B230" s="144"/>
      <c r="C230" s="145" t="s">
        <v>791</v>
      </c>
      <c r="D230" s="145" t="s">
        <v>157</v>
      </c>
      <c r="E230" s="146" t="s">
        <v>3213</v>
      </c>
      <c r="F230" s="147" t="s">
        <v>3214</v>
      </c>
      <c r="G230" s="148" t="s">
        <v>652</v>
      </c>
      <c r="H230" s="149">
        <v>1</v>
      </c>
      <c r="I230" s="150"/>
      <c r="J230" s="151">
        <f>ROUND(I230*H230,2)</f>
        <v>0</v>
      </c>
      <c r="K230" s="147" t="s">
        <v>3</v>
      </c>
      <c r="L230" s="35"/>
      <c r="M230" s="152" t="s">
        <v>3</v>
      </c>
      <c r="N230" s="153" t="s">
        <v>43</v>
      </c>
      <c r="O230" s="55"/>
      <c r="P230" s="154">
        <f>O230*H230</f>
        <v>0</v>
      </c>
      <c r="Q230" s="154">
        <v>0</v>
      </c>
      <c r="R230" s="154">
        <f>Q230*H230</f>
        <v>0</v>
      </c>
      <c r="S230" s="154">
        <v>0</v>
      </c>
      <c r="T230" s="155">
        <f>S230*H230</f>
        <v>0</v>
      </c>
      <c r="U230" s="34"/>
      <c r="V230" s="34"/>
      <c r="W230" s="34"/>
      <c r="X230" s="34"/>
      <c r="Y230" s="34"/>
      <c r="Z230" s="34"/>
      <c r="AA230" s="34"/>
      <c r="AB230" s="34"/>
      <c r="AC230" s="34"/>
      <c r="AD230" s="34"/>
      <c r="AE230" s="34"/>
      <c r="AR230" s="156" t="s">
        <v>180</v>
      </c>
      <c r="AT230" s="156" t="s">
        <v>157</v>
      </c>
      <c r="AU230" s="156" t="s">
        <v>80</v>
      </c>
      <c r="AY230" s="19" t="s">
        <v>154</v>
      </c>
      <c r="BE230" s="157">
        <f>IF(N230="základní",J230,0)</f>
        <v>0</v>
      </c>
      <c r="BF230" s="157">
        <f>IF(N230="snížená",J230,0)</f>
        <v>0</v>
      </c>
      <c r="BG230" s="157">
        <f>IF(N230="zákl. přenesená",J230,0)</f>
        <v>0</v>
      </c>
      <c r="BH230" s="157">
        <f>IF(N230="sníž. přenesená",J230,0)</f>
        <v>0</v>
      </c>
      <c r="BI230" s="157">
        <f>IF(N230="nulová",J230,0)</f>
        <v>0</v>
      </c>
      <c r="BJ230" s="19" t="s">
        <v>15</v>
      </c>
      <c r="BK230" s="157">
        <f>ROUND(I230*H230,2)</f>
        <v>0</v>
      </c>
      <c r="BL230" s="19" t="s">
        <v>180</v>
      </c>
      <c r="BM230" s="156" t="s">
        <v>1268</v>
      </c>
    </row>
    <row r="231" spans="1:65" s="2" customFormat="1" ht="16.5" customHeight="1">
      <c r="A231" s="34"/>
      <c r="B231" s="144"/>
      <c r="C231" s="145" t="s">
        <v>795</v>
      </c>
      <c r="D231" s="145" t="s">
        <v>157</v>
      </c>
      <c r="E231" s="146" t="s">
        <v>3215</v>
      </c>
      <c r="F231" s="147" t="s">
        <v>3216</v>
      </c>
      <c r="G231" s="148" t="s">
        <v>652</v>
      </c>
      <c r="H231" s="149">
        <v>1</v>
      </c>
      <c r="I231" s="150"/>
      <c r="J231" s="151">
        <f>ROUND(I231*H231,2)</f>
        <v>0</v>
      </c>
      <c r="K231" s="147" t="s">
        <v>3057</v>
      </c>
      <c r="L231" s="35"/>
      <c r="M231" s="152" t="s">
        <v>3</v>
      </c>
      <c r="N231" s="153" t="s">
        <v>43</v>
      </c>
      <c r="O231" s="55"/>
      <c r="P231" s="154">
        <f>O231*H231</f>
        <v>0</v>
      </c>
      <c r="Q231" s="154">
        <v>0</v>
      </c>
      <c r="R231" s="154">
        <f>Q231*H231</f>
        <v>0</v>
      </c>
      <c r="S231" s="154">
        <v>0</v>
      </c>
      <c r="T231" s="155">
        <f>S231*H231</f>
        <v>0</v>
      </c>
      <c r="U231" s="34"/>
      <c r="V231" s="34"/>
      <c r="W231" s="34"/>
      <c r="X231" s="34"/>
      <c r="Y231" s="34"/>
      <c r="Z231" s="34"/>
      <c r="AA231" s="34"/>
      <c r="AB231" s="34"/>
      <c r="AC231" s="34"/>
      <c r="AD231" s="34"/>
      <c r="AE231" s="34"/>
      <c r="AR231" s="156" t="s">
        <v>180</v>
      </c>
      <c r="AT231" s="156" t="s">
        <v>157</v>
      </c>
      <c r="AU231" s="156" t="s">
        <v>80</v>
      </c>
      <c r="AY231" s="19" t="s">
        <v>154</v>
      </c>
      <c r="BE231" s="157">
        <f>IF(N231="základní",J231,0)</f>
        <v>0</v>
      </c>
      <c r="BF231" s="157">
        <f>IF(N231="snížená",J231,0)</f>
        <v>0</v>
      </c>
      <c r="BG231" s="157">
        <f>IF(N231="zákl. přenesená",J231,0)</f>
        <v>0</v>
      </c>
      <c r="BH231" s="157">
        <f>IF(N231="sníž. přenesená",J231,0)</f>
        <v>0</v>
      </c>
      <c r="BI231" s="157">
        <f>IF(N231="nulová",J231,0)</f>
        <v>0</v>
      </c>
      <c r="BJ231" s="19" t="s">
        <v>15</v>
      </c>
      <c r="BK231" s="157">
        <f>ROUND(I231*H231,2)</f>
        <v>0</v>
      </c>
      <c r="BL231" s="19" t="s">
        <v>180</v>
      </c>
      <c r="BM231" s="156" t="s">
        <v>1280</v>
      </c>
    </row>
    <row r="232" spans="1:47" s="2" customFormat="1" ht="10.2">
      <c r="A232" s="34"/>
      <c r="B232" s="35"/>
      <c r="C232" s="34"/>
      <c r="D232" s="158" t="s">
        <v>163</v>
      </c>
      <c r="E232" s="34"/>
      <c r="F232" s="159" t="s">
        <v>3217</v>
      </c>
      <c r="G232" s="34"/>
      <c r="H232" s="34"/>
      <c r="I232" s="160"/>
      <c r="J232" s="34"/>
      <c r="K232" s="34"/>
      <c r="L232" s="35"/>
      <c r="M232" s="161"/>
      <c r="N232" s="162"/>
      <c r="O232" s="55"/>
      <c r="P232" s="55"/>
      <c r="Q232" s="55"/>
      <c r="R232" s="55"/>
      <c r="S232" s="55"/>
      <c r="T232" s="56"/>
      <c r="U232" s="34"/>
      <c r="V232" s="34"/>
      <c r="W232" s="34"/>
      <c r="X232" s="34"/>
      <c r="Y232" s="34"/>
      <c r="Z232" s="34"/>
      <c r="AA232" s="34"/>
      <c r="AB232" s="34"/>
      <c r="AC232" s="34"/>
      <c r="AD232" s="34"/>
      <c r="AE232" s="34"/>
      <c r="AT232" s="19" t="s">
        <v>163</v>
      </c>
      <c r="AU232" s="19" t="s">
        <v>80</v>
      </c>
    </row>
    <row r="233" spans="1:65" s="2" customFormat="1" ht="37.8" customHeight="1">
      <c r="A233" s="34"/>
      <c r="B233" s="144"/>
      <c r="C233" s="145" t="s">
        <v>799</v>
      </c>
      <c r="D233" s="145" t="s">
        <v>157</v>
      </c>
      <c r="E233" s="146" t="s">
        <v>3218</v>
      </c>
      <c r="F233" s="147" t="s">
        <v>3219</v>
      </c>
      <c r="G233" s="148" t="s">
        <v>652</v>
      </c>
      <c r="H233" s="149">
        <v>1</v>
      </c>
      <c r="I233" s="150"/>
      <c r="J233" s="151">
        <f>ROUND(I233*H233,2)</f>
        <v>0</v>
      </c>
      <c r="K233" s="147" t="s">
        <v>3</v>
      </c>
      <c r="L233" s="35"/>
      <c r="M233" s="152" t="s">
        <v>3</v>
      </c>
      <c r="N233" s="153" t="s">
        <v>43</v>
      </c>
      <c r="O233" s="55"/>
      <c r="P233" s="154">
        <f>O233*H233</f>
        <v>0</v>
      </c>
      <c r="Q233" s="154">
        <v>0</v>
      </c>
      <c r="R233" s="154">
        <f>Q233*H233</f>
        <v>0</v>
      </c>
      <c r="S233" s="154">
        <v>0</v>
      </c>
      <c r="T233" s="155">
        <f>S233*H233</f>
        <v>0</v>
      </c>
      <c r="U233" s="34"/>
      <c r="V233" s="34"/>
      <c r="W233" s="34"/>
      <c r="X233" s="34"/>
      <c r="Y233" s="34"/>
      <c r="Z233" s="34"/>
      <c r="AA233" s="34"/>
      <c r="AB233" s="34"/>
      <c r="AC233" s="34"/>
      <c r="AD233" s="34"/>
      <c r="AE233" s="34"/>
      <c r="AR233" s="156" t="s">
        <v>180</v>
      </c>
      <c r="AT233" s="156" t="s">
        <v>157</v>
      </c>
      <c r="AU233" s="156" t="s">
        <v>80</v>
      </c>
      <c r="AY233" s="19" t="s">
        <v>154</v>
      </c>
      <c r="BE233" s="157">
        <f>IF(N233="základní",J233,0)</f>
        <v>0</v>
      </c>
      <c r="BF233" s="157">
        <f>IF(N233="snížená",J233,0)</f>
        <v>0</v>
      </c>
      <c r="BG233" s="157">
        <f>IF(N233="zákl. přenesená",J233,0)</f>
        <v>0</v>
      </c>
      <c r="BH233" s="157">
        <f>IF(N233="sníž. přenesená",J233,0)</f>
        <v>0</v>
      </c>
      <c r="BI233" s="157">
        <f>IF(N233="nulová",J233,0)</f>
        <v>0</v>
      </c>
      <c r="BJ233" s="19" t="s">
        <v>15</v>
      </c>
      <c r="BK233" s="157">
        <f>ROUND(I233*H233,2)</f>
        <v>0</v>
      </c>
      <c r="BL233" s="19" t="s">
        <v>180</v>
      </c>
      <c r="BM233" s="156" t="s">
        <v>1308</v>
      </c>
    </row>
    <row r="234" spans="1:65" s="2" customFormat="1" ht="37.8" customHeight="1">
      <c r="A234" s="34"/>
      <c r="B234" s="144"/>
      <c r="C234" s="145" t="s">
        <v>803</v>
      </c>
      <c r="D234" s="145" t="s">
        <v>157</v>
      </c>
      <c r="E234" s="146" t="s">
        <v>3220</v>
      </c>
      <c r="F234" s="147" t="s">
        <v>3221</v>
      </c>
      <c r="G234" s="148" t="s">
        <v>183</v>
      </c>
      <c r="H234" s="149">
        <v>1295</v>
      </c>
      <c r="I234" s="150"/>
      <c r="J234" s="151">
        <f>ROUND(I234*H234,2)</f>
        <v>0</v>
      </c>
      <c r="K234" s="147" t="s">
        <v>3057</v>
      </c>
      <c r="L234" s="35"/>
      <c r="M234" s="152" t="s">
        <v>3</v>
      </c>
      <c r="N234" s="153" t="s">
        <v>43</v>
      </c>
      <c r="O234" s="55"/>
      <c r="P234" s="154">
        <f>O234*H234</f>
        <v>0</v>
      </c>
      <c r="Q234" s="154">
        <v>0</v>
      </c>
      <c r="R234" s="154">
        <f>Q234*H234</f>
        <v>0</v>
      </c>
      <c r="S234" s="154">
        <v>0</v>
      </c>
      <c r="T234" s="155">
        <f>S234*H234</f>
        <v>0</v>
      </c>
      <c r="U234" s="34"/>
      <c r="V234" s="34"/>
      <c r="W234" s="34"/>
      <c r="X234" s="34"/>
      <c r="Y234" s="34"/>
      <c r="Z234" s="34"/>
      <c r="AA234" s="34"/>
      <c r="AB234" s="34"/>
      <c r="AC234" s="34"/>
      <c r="AD234" s="34"/>
      <c r="AE234" s="34"/>
      <c r="AR234" s="156" t="s">
        <v>180</v>
      </c>
      <c r="AT234" s="156" t="s">
        <v>157</v>
      </c>
      <c r="AU234" s="156" t="s">
        <v>80</v>
      </c>
      <c r="AY234" s="19" t="s">
        <v>154</v>
      </c>
      <c r="BE234" s="157">
        <f>IF(N234="základní",J234,0)</f>
        <v>0</v>
      </c>
      <c r="BF234" s="157">
        <f>IF(N234="snížená",J234,0)</f>
        <v>0</v>
      </c>
      <c r="BG234" s="157">
        <f>IF(N234="zákl. přenesená",J234,0)</f>
        <v>0</v>
      </c>
      <c r="BH234" s="157">
        <f>IF(N234="sníž. přenesená",J234,0)</f>
        <v>0</v>
      </c>
      <c r="BI234" s="157">
        <f>IF(N234="nulová",J234,0)</f>
        <v>0</v>
      </c>
      <c r="BJ234" s="19" t="s">
        <v>15</v>
      </c>
      <c r="BK234" s="157">
        <f>ROUND(I234*H234,2)</f>
        <v>0</v>
      </c>
      <c r="BL234" s="19" t="s">
        <v>180</v>
      </c>
      <c r="BM234" s="156" t="s">
        <v>1324</v>
      </c>
    </row>
    <row r="235" spans="1:47" s="2" customFormat="1" ht="10.2">
      <c r="A235" s="34"/>
      <c r="B235" s="35"/>
      <c r="C235" s="34"/>
      <c r="D235" s="158" t="s">
        <v>163</v>
      </c>
      <c r="E235" s="34"/>
      <c r="F235" s="159" t="s">
        <v>3222</v>
      </c>
      <c r="G235" s="34"/>
      <c r="H235" s="34"/>
      <c r="I235" s="160"/>
      <c r="J235" s="34"/>
      <c r="K235" s="34"/>
      <c r="L235" s="35"/>
      <c r="M235" s="161"/>
      <c r="N235" s="162"/>
      <c r="O235" s="55"/>
      <c r="P235" s="55"/>
      <c r="Q235" s="55"/>
      <c r="R235" s="55"/>
      <c r="S235" s="55"/>
      <c r="T235" s="56"/>
      <c r="U235" s="34"/>
      <c r="V235" s="34"/>
      <c r="W235" s="34"/>
      <c r="X235" s="34"/>
      <c r="Y235" s="34"/>
      <c r="Z235" s="34"/>
      <c r="AA235" s="34"/>
      <c r="AB235" s="34"/>
      <c r="AC235" s="34"/>
      <c r="AD235" s="34"/>
      <c r="AE235" s="34"/>
      <c r="AT235" s="19" t="s">
        <v>163</v>
      </c>
      <c r="AU235" s="19" t="s">
        <v>80</v>
      </c>
    </row>
    <row r="236" spans="1:65" s="2" customFormat="1" ht="33" customHeight="1">
      <c r="A236" s="34"/>
      <c r="B236" s="144"/>
      <c r="C236" s="145" t="s">
        <v>807</v>
      </c>
      <c r="D236" s="145" t="s">
        <v>157</v>
      </c>
      <c r="E236" s="146" t="s">
        <v>3223</v>
      </c>
      <c r="F236" s="147" t="s">
        <v>3224</v>
      </c>
      <c r="G236" s="148" t="s">
        <v>183</v>
      </c>
      <c r="H236" s="149">
        <v>1295</v>
      </c>
      <c r="I236" s="150"/>
      <c r="J236" s="151">
        <f>ROUND(I236*H236,2)</f>
        <v>0</v>
      </c>
      <c r="K236" s="147" t="s">
        <v>3057</v>
      </c>
      <c r="L236" s="35"/>
      <c r="M236" s="152" t="s">
        <v>3</v>
      </c>
      <c r="N236" s="153" t="s">
        <v>43</v>
      </c>
      <c r="O236" s="55"/>
      <c r="P236" s="154">
        <f>O236*H236</f>
        <v>0</v>
      </c>
      <c r="Q236" s="154">
        <v>0</v>
      </c>
      <c r="R236" s="154">
        <f>Q236*H236</f>
        <v>0</v>
      </c>
      <c r="S236" s="154">
        <v>0</v>
      </c>
      <c r="T236" s="155">
        <f>S236*H236</f>
        <v>0</v>
      </c>
      <c r="U236" s="34"/>
      <c r="V236" s="34"/>
      <c r="W236" s="34"/>
      <c r="X236" s="34"/>
      <c r="Y236" s="34"/>
      <c r="Z236" s="34"/>
      <c r="AA236" s="34"/>
      <c r="AB236" s="34"/>
      <c r="AC236" s="34"/>
      <c r="AD236" s="34"/>
      <c r="AE236" s="34"/>
      <c r="AR236" s="156" t="s">
        <v>180</v>
      </c>
      <c r="AT236" s="156" t="s">
        <v>157</v>
      </c>
      <c r="AU236" s="156" t="s">
        <v>80</v>
      </c>
      <c r="AY236" s="19" t="s">
        <v>154</v>
      </c>
      <c r="BE236" s="157">
        <f>IF(N236="základní",J236,0)</f>
        <v>0</v>
      </c>
      <c r="BF236" s="157">
        <f>IF(N236="snížená",J236,0)</f>
        <v>0</v>
      </c>
      <c r="BG236" s="157">
        <f>IF(N236="zákl. přenesená",J236,0)</f>
        <v>0</v>
      </c>
      <c r="BH236" s="157">
        <f>IF(N236="sníž. přenesená",J236,0)</f>
        <v>0</v>
      </c>
      <c r="BI236" s="157">
        <f>IF(N236="nulová",J236,0)</f>
        <v>0</v>
      </c>
      <c r="BJ236" s="19" t="s">
        <v>15</v>
      </c>
      <c r="BK236" s="157">
        <f>ROUND(I236*H236,2)</f>
        <v>0</v>
      </c>
      <c r="BL236" s="19" t="s">
        <v>180</v>
      </c>
      <c r="BM236" s="156" t="s">
        <v>1348</v>
      </c>
    </row>
    <row r="237" spans="1:47" s="2" customFormat="1" ht="10.2">
      <c r="A237" s="34"/>
      <c r="B237" s="35"/>
      <c r="C237" s="34"/>
      <c r="D237" s="158" t="s">
        <v>163</v>
      </c>
      <c r="E237" s="34"/>
      <c r="F237" s="159" t="s">
        <v>3225</v>
      </c>
      <c r="G237" s="34"/>
      <c r="H237" s="34"/>
      <c r="I237" s="160"/>
      <c r="J237" s="34"/>
      <c r="K237" s="34"/>
      <c r="L237" s="35"/>
      <c r="M237" s="161"/>
      <c r="N237" s="162"/>
      <c r="O237" s="55"/>
      <c r="P237" s="55"/>
      <c r="Q237" s="55"/>
      <c r="R237" s="55"/>
      <c r="S237" s="55"/>
      <c r="T237" s="56"/>
      <c r="U237" s="34"/>
      <c r="V237" s="34"/>
      <c r="W237" s="34"/>
      <c r="X237" s="34"/>
      <c r="Y237" s="34"/>
      <c r="Z237" s="34"/>
      <c r="AA237" s="34"/>
      <c r="AB237" s="34"/>
      <c r="AC237" s="34"/>
      <c r="AD237" s="34"/>
      <c r="AE237" s="34"/>
      <c r="AT237" s="19" t="s">
        <v>163</v>
      </c>
      <c r="AU237" s="19" t="s">
        <v>80</v>
      </c>
    </row>
    <row r="238" spans="1:65" s="2" customFormat="1" ht="37.8" customHeight="1">
      <c r="A238" s="34"/>
      <c r="B238" s="144"/>
      <c r="C238" s="145" t="s">
        <v>811</v>
      </c>
      <c r="D238" s="145" t="s">
        <v>157</v>
      </c>
      <c r="E238" s="146" t="s">
        <v>3226</v>
      </c>
      <c r="F238" s="147" t="s">
        <v>3227</v>
      </c>
      <c r="G238" s="148" t="s">
        <v>2174</v>
      </c>
      <c r="H238" s="210"/>
      <c r="I238" s="150"/>
      <c r="J238" s="151">
        <f>ROUND(I238*H238,2)</f>
        <v>0</v>
      </c>
      <c r="K238" s="147" t="s">
        <v>3057</v>
      </c>
      <c r="L238" s="35"/>
      <c r="M238" s="152" t="s">
        <v>3</v>
      </c>
      <c r="N238" s="153" t="s">
        <v>43</v>
      </c>
      <c r="O238" s="55"/>
      <c r="P238" s="154">
        <f>O238*H238</f>
        <v>0</v>
      </c>
      <c r="Q238" s="154">
        <v>0</v>
      </c>
      <c r="R238" s="154">
        <f>Q238*H238</f>
        <v>0</v>
      </c>
      <c r="S238" s="154">
        <v>0</v>
      </c>
      <c r="T238" s="155">
        <f>S238*H238</f>
        <v>0</v>
      </c>
      <c r="U238" s="34"/>
      <c r="V238" s="34"/>
      <c r="W238" s="34"/>
      <c r="X238" s="34"/>
      <c r="Y238" s="34"/>
      <c r="Z238" s="34"/>
      <c r="AA238" s="34"/>
      <c r="AB238" s="34"/>
      <c r="AC238" s="34"/>
      <c r="AD238" s="34"/>
      <c r="AE238" s="34"/>
      <c r="AR238" s="156" t="s">
        <v>180</v>
      </c>
      <c r="AT238" s="156" t="s">
        <v>157</v>
      </c>
      <c r="AU238" s="156" t="s">
        <v>80</v>
      </c>
      <c r="AY238" s="19" t="s">
        <v>154</v>
      </c>
      <c r="BE238" s="157">
        <f>IF(N238="základní",J238,0)</f>
        <v>0</v>
      </c>
      <c r="BF238" s="157">
        <f>IF(N238="snížená",J238,0)</f>
        <v>0</v>
      </c>
      <c r="BG238" s="157">
        <f>IF(N238="zákl. přenesená",J238,0)</f>
        <v>0</v>
      </c>
      <c r="BH238" s="157">
        <f>IF(N238="sníž. přenesená",J238,0)</f>
        <v>0</v>
      </c>
      <c r="BI238" s="157">
        <f>IF(N238="nulová",J238,0)</f>
        <v>0</v>
      </c>
      <c r="BJ238" s="19" t="s">
        <v>15</v>
      </c>
      <c r="BK238" s="157">
        <f>ROUND(I238*H238,2)</f>
        <v>0</v>
      </c>
      <c r="BL238" s="19" t="s">
        <v>180</v>
      </c>
      <c r="BM238" s="156" t="s">
        <v>1370</v>
      </c>
    </row>
    <row r="239" spans="1:47" s="2" customFormat="1" ht="10.2">
      <c r="A239" s="34"/>
      <c r="B239" s="35"/>
      <c r="C239" s="34"/>
      <c r="D239" s="158" t="s">
        <v>163</v>
      </c>
      <c r="E239" s="34"/>
      <c r="F239" s="159" t="s">
        <v>3228</v>
      </c>
      <c r="G239" s="34"/>
      <c r="H239" s="34"/>
      <c r="I239" s="160"/>
      <c r="J239" s="34"/>
      <c r="K239" s="34"/>
      <c r="L239" s="35"/>
      <c r="M239" s="161"/>
      <c r="N239" s="162"/>
      <c r="O239" s="55"/>
      <c r="P239" s="55"/>
      <c r="Q239" s="55"/>
      <c r="R239" s="55"/>
      <c r="S239" s="55"/>
      <c r="T239" s="56"/>
      <c r="U239" s="34"/>
      <c r="V239" s="34"/>
      <c r="W239" s="34"/>
      <c r="X239" s="34"/>
      <c r="Y239" s="34"/>
      <c r="Z239" s="34"/>
      <c r="AA239" s="34"/>
      <c r="AB239" s="34"/>
      <c r="AC239" s="34"/>
      <c r="AD239" s="34"/>
      <c r="AE239" s="34"/>
      <c r="AT239" s="19" t="s">
        <v>163</v>
      </c>
      <c r="AU239" s="19" t="s">
        <v>80</v>
      </c>
    </row>
    <row r="240" spans="2:63" s="12" customFormat="1" ht="22.8" customHeight="1">
      <c r="B240" s="131"/>
      <c r="D240" s="132" t="s">
        <v>71</v>
      </c>
      <c r="E240" s="142" t="s">
        <v>3229</v>
      </c>
      <c r="F240" s="142" t="s">
        <v>3230</v>
      </c>
      <c r="I240" s="134"/>
      <c r="J240" s="143">
        <f>BK240</f>
        <v>0</v>
      </c>
      <c r="L240" s="131"/>
      <c r="M240" s="136"/>
      <c r="N240" s="137"/>
      <c r="O240" s="137"/>
      <c r="P240" s="138">
        <f>SUM(P241:P257)</f>
        <v>0</v>
      </c>
      <c r="Q240" s="137"/>
      <c r="R240" s="138">
        <f>SUM(R241:R257)</f>
        <v>0</v>
      </c>
      <c r="S240" s="137"/>
      <c r="T240" s="139">
        <f>SUM(T241:T257)</f>
        <v>0</v>
      </c>
      <c r="AR240" s="132" t="s">
        <v>15</v>
      </c>
      <c r="AT240" s="140" t="s">
        <v>71</v>
      </c>
      <c r="AU240" s="140" t="s">
        <v>15</v>
      </c>
      <c r="AY240" s="132" t="s">
        <v>154</v>
      </c>
      <c r="BK240" s="141">
        <f>SUM(BK241:BK257)</f>
        <v>0</v>
      </c>
    </row>
    <row r="241" spans="1:65" s="2" customFormat="1" ht="33" customHeight="1">
      <c r="A241" s="34"/>
      <c r="B241" s="144"/>
      <c r="C241" s="145" t="s">
        <v>815</v>
      </c>
      <c r="D241" s="145" t="s">
        <v>157</v>
      </c>
      <c r="E241" s="146" t="s">
        <v>3231</v>
      </c>
      <c r="F241" s="147" t="s">
        <v>3232</v>
      </c>
      <c r="G241" s="148" t="s">
        <v>3233</v>
      </c>
      <c r="H241" s="149">
        <v>2</v>
      </c>
      <c r="I241" s="150"/>
      <c r="J241" s="151">
        <f>ROUND(I241*H241,2)</f>
        <v>0</v>
      </c>
      <c r="K241" s="147" t="s">
        <v>3</v>
      </c>
      <c r="L241" s="35"/>
      <c r="M241" s="152" t="s">
        <v>3</v>
      </c>
      <c r="N241" s="153" t="s">
        <v>43</v>
      </c>
      <c r="O241" s="55"/>
      <c r="P241" s="154">
        <f>O241*H241</f>
        <v>0</v>
      </c>
      <c r="Q241" s="154">
        <v>0</v>
      </c>
      <c r="R241" s="154">
        <f>Q241*H241</f>
        <v>0</v>
      </c>
      <c r="S241" s="154">
        <v>0</v>
      </c>
      <c r="T241" s="155">
        <f>S241*H241</f>
        <v>0</v>
      </c>
      <c r="U241" s="34"/>
      <c r="V241" s="34"/>
      <c r="W241" s="34"/>
      <c r="X241" s="34"/>
      <c r="Y241" s="34"/>
      <c r="Z241" s="34"/>
      <c r="AA241" s="34"/>
      <c r="AB241" s="34"/>
      <c r="AC241" s="34"/>
      <c r="AD241" s="34"/>
      <c r="AE241" s="34"/>
      <c r="AR241" s="156" t="s">
        <v>93</v>
      </c>
      <c r="AT241" s="156" t="s">
        <v>157</v>
      </c>
      <c r="AU241" s="156" t="s">
        <v>80</v>
      </c>
      <c r="AY241" s="19" t="s">
        <v>154</v>
      </c>
      <c r="BE241" s="157">
        <f>IF(N241="základní",J241,0)</f>
        <v>0</v>
      </c>
      <c r="BF241" s="157">
        <f>IF(N241="snížená",J241,0)</f>
        <v>0</v>
      </c>
      <c r="BG241" s="157">
        <f>IF(N241="zákl. přenesená",J241,0)</f>
        <v>0</v>
      </c>
      <c r="BH241" s="157">
        <f>IF(N241="sníž. přenesená",J241,0)</f>
        <v>0</v>
      </c>
      <c r="BI241" s="157">
        <f>IF(N241="nulová",J241,0)</f>
        <v>0</v>
      </c>
      <c r="BJ241" s="19" t="s">
        <v>15</v>
      </c>
      <c r="BK241" s="157">
        <f>ROUND(I241*H241,2)</f>
        <v>0</v>
      </c>
      <c r="BL241" s="19" t="s">
        <v>93</v>
      </c>
      <c r="BM241" s="156" t="s">
        <v>1395</v>
      </c>
    </row>
    <row r="242" spans="1:65" s="2" customFormat="1" ht="24.15" customHeight="1">
      <c r="A242" s="34"/>
      <c r="B242" s="144"/>
      <c r="C242" s="145" t="s">
        <v>819</v>
      </c>
      <c r="D242" s="145" t="s">
        <v>157</v>
      </c>
      <c r="E242" s="146" t="s">
        <v>3234</v>
      </c>
      <c r="F242" s="147" t="s">
        <v>3235</v>
      </c>
      <c r="G242" s="148" t="s">
        <v>652</v>
      </c>
      <c r="H242" s="149">
        <v>1</v>
      </c>
      <c r="I242" s="150"/>
      <c r="J242" s="151">
        <f>ROUND(I242*H242,2)</f>
        <v>0</v>
      </c>
      <c r="K242" s="147" t="s">
        <v>3057</v>
      </c>
      <c r="L242" s="35"/>
      <c r="M242" s="152" t="s">
        <v>3</v>
      </c>
      <c r="N242" s="153" t="s">
        <v>43</v>
      </c>
      <c r="O242" s="55"/>
      <c r="P242" s="154">
        <f>O242*H242</f>
        <v>0</v>
      </c>
      <c r="Q242" s="154">
        <v>0</v>
      </c>
      <c r="R242" s="154">
        <f>Q242*H242</f>
        <v>0</v>
      </c>
      <c r="S242" s="154">
        <v>0</v>
      </c>
      <c r="T242" s="155">
        <f>S242*H242</f>
        <v>0</v>
      </c>
      <c r="U242" s="34"/>
      <c r="V242" s="34"/>
      <c r="W242" s="34"/>
      <c r="X242" s="34"/>
      <c r="Y242" s="34"/>
      <c r="Z242" s="34"/>
      <c r="AA242" s="34"/>
      <c r="AB242" s="34"/>
      <c r="AC242" s="34"/>
      <c r="AD242" s="34"/>
      <c r="AE242" s="34"/>
      <c r="AR242" s="156" t="s">
        <v>93</v>
      </c>
      <c r="AT242" s="156" t="s">
        <v>157</v>
      </c>
      <c r="AU242" s="156" t="s">
        <v>80</v>
      </c>
      <c r="AY242" s="19" t="s">
        <v>154</v>
      </c>
      <c r="BE242" s="157">
        <f>IF(N242="základní",J242,0)</f>
        <v>0</v>
      </c>
      <c r="BF242" s="157">
        <f>IF(N242="snížená",J242,0)</f>
        <v>0</v>
      </c>
      <c r="BG242" s="157">
        <f>IF(N242="zákl. přenesená",J242,0)</f>
        <v>0</v>
      </c>
      <c r="BH242" s="157">
        <f>IF(N242="sníž. přenesená",J242,0)</f>
        <v>0</v>
      </c>
      <c r="BI242" s="157">
        <f>IF(N242="nulová",J242,0)</f>
        <v>0</v>
      </c>
      <c r="BJ242" s="19" t="s">
        <v>15</v>
      </c>
      <c r="BK242" s="157">
        <f>ROUND(I242*H242,2)</f>
        <v>0</v>
      </c>
      <c r="BL242" s="19" t="s">
        <v>93</v>
      </c>
      <c r="BM242" s="156" t="s">
        <v>1406</v>
      </c>
    </row>
    <row r="243" spans="1:47" s="2" customFormat="1" ht="10.2">
      <c r="A243" s="34"/>
      <c r="B243" s="35"/>
      <c r="C243" s="34"/>
      <c r="D243" s="158" t="s">
        <v>163</v>
      </c>
      <c r="E243" s="34"/>
      <c r="F243" s="159" t="s">
        <v>3236</v>
      </c>
      <c r="G243" s="34"/>
      <c r="H243" s="34"/>
      <c r="I243" s="160"/>
      <c r="J243" s="34"/>
      <c r="K243" s="34"/>
      <c r="L243" s="35"/>
      <c r="M243" s="161"/>
      <c r="N243" s="162"/>
      <c r="O243" s="55"/>
      <c r="P243" s="55"/>
      <c r="Q243" s="55"/>
      <c r="R243" s="55"/>
      <c r="S243" s="55"/>
      <c r="T243" s="56"/>
      <c r="U243" s="34"/>
      <c r="V243" s="34"/>
      <c r="W243" s="34"/>
      <c r="X243" s="34"/>
      <c r="Y243" s="34"/>
      <c r="Z243" s="34"/>
      <c r="AA243" s="34"/>
      <c r="AB243" s="34"/>
      <c r="AC243" s="34"/>
      <c r="AD243" s="34"/>
      <c r="AE243" s="34"/>
      <c r="AT243" s="19" t="s">
        <v>163</v>
      </c>
      <c r="AU243" s="19" t="s">
        <v>80</v>
      </c>
    </row>
    <row r="244" spans="1:65" s="2" customFormat="1" ht="24.15" customHeight="1">
      <c r="A244" s="34"/>
      <c r="B244" s="144"/>
      <c r="C244" s="145" t="s">
        <v>823</v>
      </c>
      <c r="D244" s="145" t="s">
        <v>157</v>
      </c>
      <c r="E244" s="146" t="s">
        <v>3237</v>
      </c>
      <c r="F244" s="147" t="s">
        <v>3238</v>
      </c>
      <c r="G244" s="148" t="s">
        <v>183</v>
      </c>
      <c r="H244" s="149">
        <v>5</v>
      </c>
      <c r="I244" s="150"/>
      <c r="J244" s="151">
        <f>ROUND(I244*H244,2)</f>
        <v>0</v>
      </c>
      <c r="K244" s="147" t="s">
        <v>3057</v>
      </c>
      <c r="L244" s="35"/>
      <c r="M244" s="152" t="s">
        <v>3</v>
      </c>
      <c r="N244" s="153" t="s">
        <v>43</v>
      </c>
      <c r="O244" s="55"/>
      <c r="P244" s="154">
        <f>O244*H244</f>
        <v>0</v>
      </c>
      <c r="Q244" s="154">
        <v>0</v>
      </c>
      <c r="R244" s="154">
        <f>Q244*H244</f>
        <v>0</v>
      </c>
      <c r="S244" s="154">
        <v>0</v>
      </c>
      <c r="T244" s="155">
        <f>S244*H244</f>
        <v>0</v>
      </c>
      <c r="U244" s="34"/>
      <c r="V244" s="34"/>
      <c r="W244" s="34"/>
      <c r="X244" s="34"/>
      <c r="Y244" s="34"/>
      <c r="Z244" s="34"/>
      <c r="AA244" s="34"/>
      <c r="AB244" s="34"/>
      <c r="AC244" s="34"/>
      <c r="AD244" s="34"/>
      <c r="AE244" s="34"/>
      <c r="AR244" s="156" t="s">
        <v>93</v>
      </c>
      <c r="AT244" s="156" t="s">
        <v>157</v>
      </c>
      <c r="AU244" s="156" t="s">
        <v>80</v>
      </c>
      <c r="AY244" s="19" t="s">
        <v>154</v>
      </c>
      <c r="BE244" s="157">
        <f>IF(N244="základní",J244,0)</f>
        <v>0</v>
      </c>
      <c r="BF244" s="157">
        <f>IF(N244="snížená",J244,0)</f>
        <v>0</v>
      </c>
      <c r="BG244" s="157">
        <f>IF(N244="zákl. přenesená",J244,0)</f>
        <v>0</v>
      </c>
      <c r="BH244" s="157">
        <f>IF(N244="sníž. přenesená",J244,0)</f>
        <v>0</v>
      </c>
      <c r="BI244" s="157">
        <f>IF(N244="nulová",J244,0)</f>
        <v>0</v>
      </c>
      <c r="BJ244" s="19" t="s">
        <v>15</v>
      </c>
      <c r="BK244" s="157">
        <f>ROUND(I244*H244,2)</f>
        <v>0</v>
      </c>
      <c r="BL244" s="19" t="s">
        <v>93</v>
      </c>
      <c r="BM244" s="156" t="s">
        <v>1416</v>
      </c>
    </row>
    <row r="245" spans="1:47" s="2" customFormat="1" ht="10.2">
      <c r="A245" s="34"/>
      <c r="B245" s="35"/>
      <c r="C245" s="34"/>
      <c r="D245" s="158" t="s">
        <v>163</v>
      </c>
      <c r="E245" s="34"/>
      <c r="F245" s="159" t="s">
        <v>3239</v>
      </c>
      <c r="G245" s="34"/>
      <c r="H245" s="34"/>
      <c r="I245" s="160"/>
      <c r="J245" s="34"/>
      <c r="K245" s="34"/>
      <c r="L245" s="35"/>
      <c r="M245" s="161"/>
      <c r="N245" s="162"/>
      <c r="O245" s="55"/>
      <c r="P245" s="55"/>
      <c r="Q245" s="55"/>
      <c r="R245" s="55"/>
      <c r="S245" s="55"/>
      <c r="T245" s="56"/>
      <c r="U245" s="34"/>
      <c r="V245" s="34"/>
      <c r="W245" s="34"/>
      <c r="X245" s="34"/>
      <c r="Y245" s="34"/>
      <c r="Z245" s="34"/>
      <c r="AA245" s="34"/>
      <c r="AB245" s="34"/>
      <c r="AC245" s="34"/>
      <c r="AD245" s="34"/>
      <c r="AE245" s="34"/>
      <c r="AT245" s="19" t="s">
        <v>163</v>
      </c>
      <c r="AU245" s="19" t="s">
        <v>80</v>
      </c>
    </row>
    <row r="246" spans="1:65" s="2" customFormat="1" ht="24.15" customHeight="1">
      <c r="A246" s="34"/>
      <c r="B246" s="144"/>
      <c r="C246" s="145" t="s">
        <v>827</v>
      </c>
      <c r="D246" s="145" t="s">
        <v>157</v>
      </c>
      <c r="E246" s="146" t="s">
        <v>3240</v>
      </c>
      <c r="F246" s="147" t="s">
        <v>3241</v>
      </c>
      <c r="G246" s="148" t="s">
        <v>183</v>
      </c>
      <c r="H246" s="149">
        <v>15</v>
      </c>
      <c r="I246" s="150"/>
      <c r="J246" s="151">
        <f>ROUND(I246*H246,2)</f>
        <v>0</v>
      </c>
      <c r="K246" s="147" t="s">
        <v>3057</v>
      </c>
      <c r="L246" s="35"/>
      <c r="M246" s="152" t="s">
        <v>3</v>
      </c>
      <c r="N246" s="153" t="s">
        <v>43</v>
      </c>
      <c r="O246" s="55"/>
      <c r="P246" s="154">
        <f>O246*H246</f>
        <v>0</v>
      </c>
      <c r="Q246" s="154">
        <v>0</v>
      </c>
      <c r="R246" s="154">
        <f>Q246*H246</f>
        <v>0</v>
      </c>
      <c r="S246" s="154">
        <v>0</v>
      </c>
      <c r="T246" s="155">
        <f>S246*H246</f>
        <v>0</v>
      </c>
      <c r="U246" s="34"/>
      <c r="V246" s="34"/>
      <c r="W246" s="34"/>
      <c r="X246" s="34"/>
      <c r="Y246" s="34"/>
      <c r="Z246" s="34"/>
      <c r="AA246" s="34"/>
      <c r="AB246" s="34"/>
      <c r="AC246" s="34"/>
      <c r="AD246" s="34"/>
      <c r="AE246" s="34"/>
      <c r="AR246" s="156" t="s">
        <v>93</v>
      </c>
      <c r="AT246" s="156" t="s">
        <v>157</v>
      </c>
      <c r="AU246" s="156" t="s">
        <v>80</v>
      </c>
      <c r="AY246" s="19" t="s">
        <v>154</v>
      </c>
      <c r="BE246" s="157">
        <f>IF(N246="základní",J246,0)</f>
        <v>0</v>
      </c>
      <c r="BF246" s="157">
        <f>IF(N246="snížená",J246,0)</f>
        <v>0</v>
      </c>
      <c r="BG246" s="157">
        <f>IF(N246="zákl. přenesená",J246,0)</f>
        <v>0</v>
      </c>
      <c r="BH246" s="157">
        <f>IF(N246="sníž. přenesená",J246,0)</f>
        <v>0</v>
      </c>
      <c r="BI246" s="157">
        <f>IF(N246="nulová",J246,0)</f>
        <v>0</v>
      </c>
      <c r="BJ246" s="19" t="s">
        <v>15</v>
      </c>
      <c r="BK246" s="157">
        <f>ROUND(I246*H246,2)</f>
        <v>0</v>
      </c>
      <c r="BL246" s="19" t="s">
        <v>93</v>
      </c>
      <c r="BM246" s="156" t="s">
        <v>1437</v>
      </c>
    </row>
    <row r="247" spans="1:47" s="2" customFormat="1" ht="10.2">
      <c r="A247" s="34"/>
      <c r="B247" s="35"/>
      <c r="C247" s="34"/>
      <c r="D247" s="158" t="s">
        <v>163</v>
      </c>
      <c r="E247" s="34"/>
      <c r="F247" s="159" t="s">
        <v>3242</v>
      </c>
      <c r="G247" s="34"/>
      <c r="H247" s="34"/>
      <c r="I247" s="160"/>
      <c r="J247" s="34"/>
      <c r="K247" s="34"/>
      <c r="L247" s="35"/>
      <c r="M247" s="161"/>
      <c r="N247" s="162"/>
      <c r="O247" s="55"/>
      <c r="P247" s="55"/>
      <c r="Q247" s="55"/>
      <c r="R247" s="55"/>
      <c r="S247" s="55"/>
      <c r="T247" s="56"/>
      <c r="U247" s="34"/>
      <c r="V247" s="34"/>
      <c r="W247" s="34"/>
      <c r="X247" s="34"/>
      <c r="Y247" s="34"/>
      <c r="Z247" s="34"/>
      <c r="AA247" s="34"/>
      <c r="AB247" s="34"/>
      <c r="AC247" s="34"/>
      <c r="AD247" s="34"/>
      <c r="AE247" s="34"/>
      <c r="AT247" s="19" t="s">
        <v>163</v>
      </c>
      <c r="AU247" s="19" t="s">
        <v>80</v>
      </c>
    </row>
    <row r="248" spans="1:65" s="2" customFormat="1" ht="24.15" customHeight="1">
      <c r="A248" s="34"/>
      <c r="B248" s="144"/>
      <c r="C248" s="145" t="s">
        <v>831</v>
      </c>
      <c r="D248" s="145" t="s">
        <v>157</v>
      </c>
      <c r="E248" s="146" t="s">
        <v>3171</v>
      </c>
      <c r="F248" s="147" t="s">
        <v>3172</v>
      </c>
      <c r="G248" s="148" t="s">
        <v>183</v>
      </c>
      <c r="H248" s="149">
        <v>20</v>
      </c>
      <c r="I248" s="150"/>
      <c r="J248" s="151">
        <f>ROUND(I248*H248,2)</f>
        <v>0</v>
      </c>
      <c r="K248" s="147" t="s">
        <v>3057</v>
      </c>
      <c r="L248" s="35"/>
      <c r="M248" s="152" t="s">
        <v>3</v>
      </c>
      <c r="N248" s="153" t="s">
        <v>43</v>
      </c>
      <c r="O248" s="55"/>
      <c r="P248" s="154">
        <f>O248*H248</f>
        <v>0</v>
      </c>
      <c r="Q248" s="154">
        <v>0</v>
      </c>
      <c r="R248" s="154">
        <f>Q248*H248</f>
        <v>0</v>
      </c>
      <c r="S248" s="154">
        <v>0</v>
      </c>
      <c r="T248" s="155">
        <f>S248*H248</f>
        <v>0</v>
      </c>
      <c r="U248" s="34"/>
      <c r="V248" s="34"/>
      <c r="W248" s="34"/>
      <c r="X248" s="34"/>
      <c r="Y248" s="34"/>
      <c r="Z248" s="34"/>
      <c r="AA248" s="34"/>
      <c r="AB248" s="34"/>
      <c r="AC248" s="34"/>
      <c r="AD248" s="34"/>
      <c r="AE248" s="34"/>
      <c r="AR248" s="156" t="s">
        <v>93</v>
      </c>
      <c r="AT248" s="156" t="s">
        <v>157</v>
      </c>
      <c r="AU248" s="156" t="s">
        <v>80</v>
      </c>
      <c r="AY248" s="19" t="s">
        <v>154</v>
      </c>
      <c r="BE248" s="157">
        <f>IF(N248="základní",J248,0)</f>
        <v>0</v>
      </c>
      <c r="BF248" s="157">
        <f>IF(N248="snížená",J248,0)</f>
        <v>0</v>
      </c>
      <c r="BG248" s="157">
        <f>IF(N248="zákl. přenesená",J248,0)</f>
        <v>0</v>
      </c>
      <c r="BH248" s="157">
        <f>IF(N248="sníž. přenesená",J248,0)</f>
        <v>0</v>
      </c>
      <c r="BI248" s="157">
        <f>IF(N248="nulová",J248,0)</f>
        <v>0</v>
      </c>
      <c r="BJ248" s="19" t="s">
        <v>15</v>
      </c>
      <c r="BK248" s="157">
        <f>ROUND(I248*H248,2)</f>
        <v>0</v>
      </c>
      <c r="BL248" s="19" t="s">
        <v>93</v>
      </c>
      <c r="BM248" s="156" t="s">
        <v>1447</v>
      </c>
    </row>
    <row r="249" spans="1:47" s="2" customFormat="1" ht="10.2">
      <c r="A249" s="34"/>
      <c r="B249" s="35"/>
      <c r="C249" s="34"/>
      <c r="D249" s="158" t="s">
        <v>163</v>
      </c>
      <c r="E249" s="34"/>
      <c r="F249" s="159" t="s">
        <v>3173</v>
      </c>
      <c r="G249" s="34"/>
      <c r="H249" s="34"/>
      <c r="I249" s="160"/>
      <c r="J249" s="34"/>
      <c r="K249" s="34"/>
      <c r="L249" s="35"/>
      <c r="M249" s="161"/>
      <c r="N249" s="162"/>
      <c r="O249" s="55"/>
      <c r="P249" s="55"/>
      <c r="Q249" s="55"/>
      <c r="R249" s="55"/>
      <c r="S249" s="55"/>
      <c r="T249" s="56"/>
      <c r="U249" s="34"/>
      <c r="V249" s="34"/>
      <c r="W249" s="34"/>
      <c r="X249" s="34"/>
      <c r="Y249" s="34"/>
      <c r="Z249" s="34"/>
      <c r="AA249" s="34"/>
      <c r="AB249" s="34"/>
      <c r="AC249" s="34"/>
      <c r="AD249" s="34"/>
      <c r="AE249" s="34"/>
      <c r="AT249" s="19" t="s">
        <v>163</v>
      </c>
      <c r="AU249" s="19" t="s">
        <v>80</v>
      </c>
    </row>
    <row r="250" spans="1:65" s="2" customFormat="1" ht="24.15" customHeight="1">
      <c r="A250" s="34"/>
      <c r="B250" s="144"/>
      <c r="C250" s="145" t="s">
        <v>835</v>
      </c>
      <c r="D250" s="145" t="s">
        <v>157</v>
      </c>
      <c r="E250" s="146" t="s">
        <v>3243</v>
      </c>
      <c r="F250" s="147" t="s">
        <v>3244</v>
      </c>
      <c r="G250" s="148" t="s">
        <v>652</v>
      </c>
      <c r="H250" s="149">
        <v>1</v>
      </c>
      <c r="I250" s="150"/>
      <c r="J250" s="151">
        <f>ROUND(I250*H250,2)</f>
        <v>0</v>
      </c>
      <c r="K250" s="147" t="s">
        <v>3057</v>
      </c>
      <c r="L250" s="35"/>
      <c r="M250" s="152" t="s">
        <v>3</v>
      </c>
      <c r="N250" s="153" t="s">
        <v>43</v>
      </c>
      <c r="O250" s="55"/>
      <c r="P250" s="154">
        <f>O250*H250</f>
        <v>0</v>
      </c>
      <c r="Q250" s="154">
        <v>0</v>
      </c>
      <c r="R250" s="154">
        <f>Q250*H250</f>
        <v>0</v>
      </c>
      <c r="S250" s="154">
        <v>0</v>
      </c>
      <c r="T250" s="155">
        <f>S250*H250</f>
        <v>0</v>
      </c>
      <c r="U250" s="34"/>
      <c r="V250" s="34"/>
      <c r="W250" s="34"/>
      <c r="X250" s="34"/>
      <c r="Y250" s="34"/>
      <c r="Z250" s="34"/>
      <c r="AA250" s="34"/>
      <c r="AB250" s="34"/>
      <c r="AC250" s="34"/>
      <c r="AD250" s="34"/>
      <c r="AE250" s="34"/>
      <c r="AR250" s="156" t="s">
        <v>93</v>
      </c>
      <c r="AT250" s="156" t="s">
        <v>157</v>
      </c>
      <c r="AU250" s="156" t="s">
        <v>80</v>
      </c>
      <c r="AY250" s="19" t="s">
        <v>154</v>
      </c>
      <c r="BE250" s="157">
        <f>IF(N250="základní",J250,0)</f>
        <v>0</v>
      </c>
      <c r="BF250" s="157">
        <f>IF(N250="snížená",J250,0)</f>
        <v>0</v>
      </c>
      <c r="BG250" s="157">
        <f>IF(N250="zákl. přenesená",J250,0)</f>
        <v>0</v>
      </c>
      <c r="BH250" s="157">
        <f>IF(N250="sníž. přenesená",J250,0)</f>
        <v>0</v>
      </c>
      <c r="BI250" s="157">
        <f>IF(N250="nulová",J250,0)</f>
        <v>0</v>
      </c>
      <c r="BJ250" s="19" t="s">
        <v>15</v>
      </c>
      <c r="BK250" s="157">
        <f>ROUND(I250*H250,2)</f>
        <v>0</v>
      </c>
      <c r="BL250" s="19" t="s">
        <v>93</v>
      </c>
      <c r="BM250" s="156" t="s">
        <v>1460</v>
      </c>
    </row>
    <row r="251" spans="1:47" s="2" customFormat="1" ht="10.2">
      <c r="A251" s="34"/>
      <c r="B251" s="35"/>
      <c r="C251" s="34"/>
      <c r="D251" s="158" t="s">
        <v>163</v>
      </c>
      <c r="E251" s="34"/>
      <c r="F251" s="159" t="s">
        <v>3245</v>
      </c>
      <c r="G251" s="34"/>
      <c r="H251" s="34"/>
      <c r="I251" s="160"/>
      <c r="J251" s="34"/>
      <c r="K251" s="34"/>
      <c r="L251" s="35"/>
      <c r="M251" s="161"/>
      <c r="N251" s="162"/>
      <c r="O251" s="55"/>
      <c r="P251" s="55"/>
      <c r="Q251" s="55"/>
      <c r="R251" s="55"/>
      <c r="S251" s="55"/>
      <c r="T251" s="56"/>
      <c r="U251" s="34"/>
      <c r="V251" s="34"/>
      <c r="W251" s="34"/>
      <c r="X251" s="34"/>
      <c r="Y251" s="34"/>
      <c r="Z251" s="34"/>
      <c r="AA251" s="34"/>
      <c r="AB251" s="34"/>
      <c r="AC251" s="34"/>
      <c r="AD251" s="34"/>
      <c r="AE251" s="34"/>
      <c r="AT251" s="19" t="s">
        <v>163</v>
      </c>
      <c r="AU251" s="19" t="s">
        <v>80</v>
      </c>
    </row>
    <row r="252" spans="1:65" s="2" customFormat="1" ht="33" customHeight="1">
      <c r="A252" s="34"/>
      <c r="B252" s="144"/>
      <c r="C252" s="145" t="s">
        <v>839</v>
      </c>
      <c r="D252" s="145" t="s">
        <v>157</v>
      </c>
      <c r="E252" s="146" t="s">
        <v>3246</v>
      </c>
      <c r="F252" s="147" t="s">
        <v>3247</v>
      </c>
      <c r="G252" s="148" t="s">
        <v>652</v>
      </c>
      <c r="H252" s="149">
        <v>2</v>
      </c>
      <c r="I252" s="150"/>
      <c r="J252" s="151">
        <f>ROUND(I252*H252,2)</f>
        <v>0</v>
      </c>
      <c r="K252" s="147" t="s">
        <v>3057</v>
      </c>
      <c r="L252" s="35"/>
      <c r="M252" s="152" t="s">
        <v>3</v>
      </c>
      <c r="N252" s="153" t="s">
        <v>43</v>
      </c>
      <c r="O252" s="55"/>
      <c r="P252" s="154">
        <f>O252*H252</f>
        <v>0</v>
      </c>
      <c r="Q252" s="154">
        <v>0</v>
      </c>
      <c r="R252" s="154">
        <f>Q252*H252</f>
        <v>0</v>
      </c>
      <c r="S252" s="154">
        <v>0</v>
      </c>
      <c r="T252" s="155">
        <f>S252*H252</f>
        <v>0</v>
      </c>
      <c r="U252" s="34"/>
      <c r="V252" s="34"/>
      <c r="W252" s="34"/>
      <c r="X252" s="34"/>
      <c r="Y252" s="34"/>
      <c r="Z252" s="34"/>
      <c r="AA252" s="34"/>
      <c r="AB252" s="34"/>
      <c r="AC252" s="34"/>
      <c r="AD252" s="34"/>
      <c r="AE252" s="34"/>
      <c r="AR252" s="156" t="s">
        <v>93</v>
      </c>
      <c r="AT252" s="156" t="s">
        <v>157</v>
      </c>
      <c r="AU252" s="156" t="s">
        <v>80</v>
      </c>
      <c r="AY252" s="19" t="s">
        <v>154</v>
      </c>
      <c r="BE252" s="157">
        <f>IF(N252="základní",J252,0)</f>
        <v>0</v>
      </c>
      <c r="BF252" s="157">
        <f>IF(N252="snížená",J252,0)</f>
        <v>0</v>
      </c>
      <c r="BG252" s="157">
        <f>IF(N252="zákl. přenesená",J252,0)</f>
        <v>0</v>
      </c>
      <c r="BH252" s="157">
        <f>IF(N252="sníž. přenesená",J252,0)</f>
        <v>0</v>
      </c>
      <c r="BI252" s="157">
        <f>IF(N252="nulová",J252,0)</f>
        <v>0</v>
      </c>
      <c r="BJ252" s="19" t="s">
        <v>15</v>
      </c>
      <c r="BK252" s="157">
        <f>ROUND(I252*H252,2)</f>
        <v>0</v>
      </c>
      <c r="BL252" s="19" t="s">
        <v>93</v>
      </c>
      <c r="BM252" s="156" t="s">
        <v>1472</v>
      </c>
    </row>
    <row r="253" spans="1:47" s="2" customFormat="1" ht="10.2">
      <c r="A253" s="34"/>
      <c r="B253" s="35"/>
      <c r="C253" s="34"/>
      <c r="D253" s="158" t="s">
        <v>163</v>
      </c>
      <c r="E253" s="34"/>
      <c r="F253" s="159" t="s">
        <v>3248</v>
      </c>
      <c r="G253" s="34"/>
      <c r="H253" s="34"/>
      <c r="I253" s="160"/>
      <c r="J253" s="34"/>
      <c r="K253" s="34"/>
      <c r="L253" s="35"/>
      <c r="M253" s="161"/>
      <c r="N253" s="162"/>
      <c r="O253" s="55"/>
      <c r="P253" s="55"/>
      <c r="Q253" s="55"/>
      <c r="R253" s="55"/>
      <c r="S253" s="55"/>
      <c r="T253" s="56"/>
      <c r="U253" s="34"/>
      <c r="V253" s="34"/>
      <c r="W253" s="34"/>
      <c r="X253" s="34"/>
      <c r="Y253" s="34"/>
      <c r="Z253" s="34"/>
      <c r="AA253" s="34"/>
      <c r="AB253" s="34"/>
      <c r="AC253" s="34"/>
      <c r="AD253" s="34"/>
      <c r="AE253" s="34"/>
      <c r="AT253" s="19" t="s">
        <v>163</v>
      </c>
      <c r="AU253" s="19" t="s">
        <v>80</v>
      </c>
    </row>
    <row r="254" spans="1:65" s="2" customFormat="1" ht="37.8" customHeight="1">
      <c r="A254" s="34"/>
      <c r="B254" s="144"/>
      <c r="C254" s="145" t="s">
        <v>843</v>
      </c>
      <c r="D254" s="145" t="s">
        <v>157</v>
      </c>
      <c r="E254" s="146" t="s">
        <v>3220</v>
      </c>
      <c r="F254" s="147" t="s">
        <v>3221</v>
      </c>
      <c r="G254" s="148" t="s">
        <v>183</v>
      </c>
      <c r="H254" s="149">
        <v>40</v>
      </c>
      <c r="I254" s="150"/>
      <c r="J254" s="151">
        <f>ROUND(I254*H254,2)</f>
        <v>0</v>
      </c>
      <c r="K254" s="147" t="s">
        <v>3057</v>
      </c>
      <c r="L254" s="35"/>
      <c r="M254" s="152" t="s">
        <v>3</v>
      </c>
      <c r="N254" s="153" t="s">
        <v>43</v>
      </c>
      <c r="O254" s="55"/>
      <c r="P254" s="154">
        <f>O254*H254</f>
        <v>0</v>
      </c>
      <c r="Q254" s="154">
        <v>0</v>
      </c>
      <c r="R254" s="154">
        <f>Q254*H254</f>
        <v>0</v>
      </c>
      <c r="S254" s="154">
        <v>0</v>
      </c>
      <c r="T254" s="155">
        <f>S254*H254</f>
        <v>0</v>
      </c>
      <c r="U254" s="34"/>
      <c r="V254" s="34"/>
      <c r="W254" s="34"/>
      <c r="X254" s="34"/>
      <c r="Y254" s="34"/>
      <c r="Z254" s="34"/>
      <c r="AA254" s="34"/>
      <c r="AB254" s="34"/>
      <c r="AC254" s="34"/>
      <c r="AD254" s="34"/>
      <c r="AE254" s="34"/>
      <c r="AR254" s="156" t="s">
        <v>93</v>
      </c>
      <c r="AT254" s="156" t="s">
        <v>157</v>
      </c>
      <c r="AU254" s="156" t="s">
        <v>80</v>
      </c>
      <c r="AY254" s="19" t="s">
        <v>154</v>
      </c>
      <c r="BE254" s="157">
        <f>IF(N254="základní",J254,0)</f>
        <v>0</v>
      </c>
      <c r="BF254" s="157">
        <f>IF(N254="snížená",J254,0)</f>
        <v>0</v>
      </c>
      <c r="BG254" s="157">
        <f>IF(N254="zákl. přenesená",J254,0)</f>
        <v>0</v>
      </c>
      <c r="BH254" s="157">
        <f>IF(N254="sníž. přenesená",J254,0)</f>
        <v>0</v>
      </c>
      <c r="BI254" s="157">
        <f>IF(N254="nulová",J254,0)</f>
        <v>0</v>
      </c>
      <c r="BJ254" s="19" t="s">
        <v>15</v>
      </c>
      <c r="BK254" s="157">
        <f>ROUND(I254*H254,2)</f>
        <v>0</v>
      </c>
      <c r="BL254" s="19" t="s">
        <v>93</v>
      </c>
      <c r="BM254" s="156" t="s">
        <v>1482</v>
      </c>
    </row>
    <row r="255" spans="1:47" s="2" customFormat="1" ht="10.2">
      <c r="A255" s="34"/>
      <c r="B255" s="35"/>
      <c r="C255" s="34"/>
      <c r="D255" s="158" t="s">
        <v>163</v>
      </c>
      <c r="E255" s="34"/>
      <c r="F255" s="159" t="s">
        <v>3222</v>
      </c>
      <c r="G255" s="34"/>
      <c r="H255" s="34"/>
      <c r="I255" s="160"/>
      <c r="J255" s="34"/>
      <c r="K255" s="34"/>
      <c r="L255" s="35"/>
      <c r="M255" s="161"/>
      <c r="N255" s="162"/>
      <c r="O255" s="55"/>
      <c r="P255" s="55"/>
      <c r="Q255" s="55"/>
      <c r="R255" s="55"/>
      <c r="S255" s="55"/>
      <c r="T255" s="56"/>
      <c r="U255" s="34"/>
      <c r="V255" s="34"/>
      <c r="W255" s="34"/>
      <c r="X255" s="34"/>
      <c r="Y255" s="34"/>
      <c r="Z255" s="34"/>
      <c r="AA255" s="34"/>
      <c r="AB255" s="34"/>
      <c r="AC255" s="34"/>
      <c r="AD255" s="34"/>
      <c r="AE255" s="34"/>
      <c r="AT255" s="19" t="s">
        <v>163</v>
      </c>
      <c r="AU255" s="19" t="s">
        <v>80</v>
      </c>
    </row>
    <row r="256" spans="1:65" s="2" customFormat="1" ht="44.25" customHeight="1">
      <c r="A256" s="34"/>
      <c r="B256" s="144"/>
      <c r="C256" s="145" t="s">
        <v>848</v>
      </c>
      <c r="D256" s="145" t="s">
        <v>157</v>
      </c>
      <c r="E256" s="146" t="s">
        <v>3249</v>
      </c>
      <c r="F256" s="147" t="s">
        <v>3250</v>
      </c>
      <c r="G256" s="148" t="s">
        <v>2174</v>
      </c>
      <c r="H256" s="210"/>
      <c r="I256" s="150"/>
      <c r="J256" s="151">
        <f>ROUND(I256*H256,2)</f>
        <v>0</v>
      </c>
      <c r="K256" s="147" t="s">
        <v>3057</v>
      </c>
      <c r="L256" s="35"/>
      <c r="M256" s="152" t="s">
        <v>3</v>
      </c>
      <c r="N256" s="153" t="s">
        <v>43</v>
      </c>
      <c r="O256" s="55"/>
      <c r="P256" s="154">
        <f>O256*H256</f>
        <v>0</v>
      </c>
      <c r="Q256" s="154">
        <v>0</v>
      </c>
      <c r="R256" s="154">
        <f>Q256*H256</f>
        <v>0</v>
      </c>
      <c r="S256" s="154">
        <v>0</v>
      </c>
      <c r="T256" s="155">
        <f>S256*H256</f>
        <v>0</v>
      </c>
      <c r="U256" s="34"/>
      <c r="V256" s="34"/>
      <c r="W256" s="34"/>
      <c r="X256" s="34"/>
      <c r="Y256" s="34"/>
      <c r="Z256" s="34"/>
      <c r="AA256" s="34"/>
      <c r="AB256" s="34"/>
      <c r="AC256" s="34"/>
      <c r="AD256" s="34"/>
      <c r="AE256" s="34"/>
      <c r="AR256" s="156" t="s">
        <v>93</v>
      </c>
      <c r="AT256" s="156" t="s">
        <v>157</v>
      </c>
      <c r="AU256" s="156" t="s">
        <v>80</v>
      </c>
      <c r="AY256" s="19" t="s">
        <v>154</v>
      </c>
      <c r="BE256" s="157">
        <f>IF(N256="základní",J256,0)</f>
        <v>0</v>
      </c>
      <c r="BF256" s="157">
        <f>IF(N256="snížená",J256,0)</f>
        <v>0</v>
      </c>
      <c r="BG256" s="157">
        <f>IF(N256="zákl. přenesená",J256,0)</f>
        <v>0</v>
      </c>
      <c r="BH256" s="157">
        <f>IF(N256="sníž. přenesená",J256,0)</f>
        <v>0</v>
      </c>
      <c r="BI256" s="157">
        <f>IF(N256="nulová",J256,0)</f>
        <v>0</v>
      </c>
      <c r="BJ256" s="19" t="s">
        <v>15</v>
      </c>
      <c r="BK256" s="157">
        <f>ROUND(I256*H256,2)</f>
        <v>0</v>
      </c>
      <c r="BL256" s="19" t="s">
        <v>93</v>
      </c>
      <c r="BM256" s="156" t="s">
        <v>1495</v>
      </c>
    </row>
    <row r="257" spans="1:47" s="2" customFormat="1" ht="10.2">
      <c r="A257" s="34"/>
      <c r="B257" s="35"/>
      <c r="C257" s="34"/>
      <c r="D257" s="158" t="s">
        <v>163</v>
      </c>
      <c r="E257" s="34"/>
      <c r="F257" s="159" t="s">
        <v>3251</v>
      </c>
      <c r="G257" s="34"/>
      <c r="H257" s="34"/>
      <c r="I257" s="160"/>
      <c r="J257" s="34"/>
      <c r="K257" s="34"/>
      <c r="L257" s="35"/>
      <c r="M257" s="161"/>
      <c r="N257" s="162"/>
      <c r="O257" s="55"/>
      <c r="P257" s="55"/>
      <c r="Q257" s="55"/>
      <c r="R257" s="55"/>
      <c r="S257" s="55"/>
      <c r="T257" s="56"/>
      <c r="U257" s="34"/>
      <c r="V257" s="34"/>
      <c r="W257" s="34"/>
      <c r="X257" s="34"/>
      <c r="Y257" s="34"/>
      <c r="Z257" s="34"/>
      <c r="AA257" s="34"/>
      <c r="AB257" s="34"/>
      <c r="AC257" s="34"/>
      <c r="AD257" s="34"/>
      <c r="AE257" s="34"/>
      <c r="AT257" s="19" t="s">
        <v>163</v>
      </c>
      <c r="AU257" s="19" t="s">
        <v>80</v>
      </c>
    </row>
    <row r="258" spans="2:63" s="12" customFormat="1" ht="22.8" customHeight="1">
      <c r="B258" s="131"/>
      <c r="D258" s="132" t="s">
        <v>71</v>
      </c>
      <c r="E258" s="142" t="s">
        <v>3252</v>
      </c>
      <c r="F258" s="142" t="s">
        <v>3253</v>
      </c>
      <c r="I258" s="134"/>
      <c r="J258" s="143">
        <f>BK258</f>
        <v>0</v>
      </c>
      <c r="L258" s="131"/>
      <c r="M258" s="136"/>
      <c r="N258" s="137"/>
      <c r="O258" s="137"/>
      <c r="P258" s="138">
        <f>SUM(P259:P272)</f>
        <v>0</v>
      </c>
      <c r="Q258" s="137"/>
      <c r="R258" s="138">
        <f>SUM(R259:R272)</f>
        <v>0</v>
      </c>
      <c r="S258" s="137"/>
      <c r="T258" s="139">
        <f>SUM(T259:T272)</f>
        <v>0</v>
      </c>
      <c r="AR258" s="132" t="s">
        <v>15</v>
      </c>
      <c r="AT258" s="140" t="s">
        <v>71</v>
      </c>
      <c r="AU258" s="140" t="s">
        <v>15</v>
      </c>
      <c r="AY258" s="132" t="s">
        <v>154</v>
      </c>
      <c r="BK258" s="141">
        <f>SUM(BK259:BK272)</f>
        <v>0</v>
      </c>
    </row>
    <row r="259" spans="1:65" s="2" customFormat="1" ht="55.5" customHeight="1">
      <c r="A259" s="34"/>
      <c r="B259" s="144"/>
      <c r="C259" s="145" t="s">
        <v>855</v>
      </c>
      <c r="D259" s="145" t="s">
        <v>157</v>
      </c>
      <c r="E259" s="146" t="s">
        <v>3254</v>
      </c>
      <c r="F259" s="147" t="s">
        <v>3255</v>
      </c>
      <c r="G259" s="148" t="s">
        <v>183</v>
      </c>
      <c r="H259" s="149">
        <v>90</v>
      </c>
      <c r="I259" s="150"/>
      <c r="J259" s="151">
        <f>ROUND(I259*H259,2)</f>
        <v>0</v>
      </c>
      <c r="K259" s="147" t="s">
        <v>3057</v>
      </c>
      <c r="L259" s="35"/>
      <c r="M259" s="152" t="s">
        <v>3</v>
      </c>
      <c r="N259" s="153" t="s">
        <v>43</v>
      </c>
      <c r="O259" s="55"/>
      <c r="P259" s="154">
        <f>O259*H259</f>
        <v>0</v>
      </c>
      <c r="Q259" s="154">
        <v>0</v>
      </c>
      <c r="R259" s="154">
        <f>Q259*H259</f>
        <v>0</v>
      </c>
      <c r="S259" s="154">
        <v>0</v>
      </c>
      <c r="T259" s="155">
        <f>S259*H259</f>
        <v>0</v>
      </c>
      <c r="U259" s="34"/>
      <c r="V259" s="34"/>
      <c r="W259" s="34"/>
      <c r="X259" s="34"/>
      <c r="Y259" s="34"/>
      <c r="Z259" s="34"/>
      <c r="AA259" s="34"/>
      <c r="AB259" s="34"/>
      <c r="AC259" s="34"/>
      <c r="AD259" s="34"/>
      <c r="AE259" s="34"/>
      <c r="AR259" s="156" t="s">
        <v>93</v>
      </c>
      <c r="AT259" s="156" t="s">
        <v>157</v>
      </c>
      <c r="AU259" s="156" t="s">
        <v>80</v>
      </c>
      <c r="AY259" s="19" t="s">
        <v>154</v>
      </c>
      <c r="BE259" s="157">
        <f>IF(N259="základní",J259,0)</f>
        <v>0</v>
      </c>
      <c r="BF259" s="157">
        <f>IF(N259="snížená",J259,0)</f>
        <v>0</v>
      </c>
      <c r="BG259" s="157">
        <f>IF(N259="zákl. přenesená",J259,0)</f>
        <v>0</v>
      </c>
      <c r="BH259" s="157">
        <f>IF(N259="sníž. přenesená",J259,0)</f>
        <v>0</v>
      </c>
      <c r="BI259" s="157">
        <f>IF(N259="nulová",J259,0)</f>
        <v>0</v>
      </c>
      <c r="BJ259" s="19" t="s">
        <v>15</v>
      </c>
      <c r="BK259" s="157">
        <f>ROUND(I259*H259,2)</f>
        <v>0</v>
      </c>
      <c r="BL259" s="19" t="s">
        <v>93</v>
      </c>
      <c r="BM259" s="156" t="s">
        <v>1506</v>
      </c>
    </row>
    <row r="260" spans="1:47" s="2" customFormat="1" ht="10.2">
      <c r="A260" s="34"/>
      <c r="B260" s="35"/>
      <c r="C260" s="34"/>
      <c r="D260" s="158" t="s">
        <v>163</v>
      </c>
      <c r="E260" s="34"/>
      <c r="F260" s="159" t="s">
        <v>3256</v>
      </c>
      <c r="G260" s="34"/>
      <c r="H260" s="34"/>
      <c r="I260" s="160"/>
      <c r="J260" s="34"/>
      <c r="K260" s="34"/>
      <c r="L260" s="35"/>
      <c r="M260" s="161"/>
      <c r="N260" s="162"/>
      <c r="O260" s="55"/>
      <c r="P260" s="55"/>
      <c r="Q260" s="55"/>
      <c r="R260" s="55"/>
      <c r="S260" s="55"/>
      <c r="T260" s="56"/>
      <c r="U260" s="34"/>
      <c r="V260" s="34"/>
      <c r="W260" s="34"/>
      <c r="X260" s="34"/>
      <c r="Y260" s="34"/>
      <c r="Z260" s="34"/>
      <c r="AA260" s="34"/>
      <c r="AB260" s="34"/>
      <c r="AC260" s="34"/>
      <c r="AD260" s="34"/>
      <c r="AE260" s="34"/>
      <c r="AT260" s="19" t="s">
        <v>163</v>
      </c>
      <c r="AU260" s="19" t="s">
        <v>80</v>
      </c>
    </row>
    <row r="261" spans="1:65" s="2" customFormat="1" ht="55.5" customHeight="1">
      <c r="A261" s="34"/>
      <c r="B261" s="144"/>
      <c r="C261" s="145" t="s">
        <v>864</v>
      </c>
      <c r="D261" s="145" t="s">
        <v>157</v>
      </c>
      <c r="E261" s="146" t="s">
        <v>3257</v>
      </c>
      <c r="F261" s="147" t="s">
        <v>3258</v>
      </c>
      <c r="G261" s="148" t="s">
        <v>183</v>
      </c>
      <c r="H261" s="149">
        <v>85</v>
      </c>
      <c r="I261" s="150"/>
      <c r="J261" s="151">
        <f>ROUND(I261*H261,2)</f>
        <v>0</v>
      </c>
      <c r="K261" s="147" t="s">
        <v>3057</v>
      </c>
      <c r="L261" s="35"/>
      <c r="M261" s="152" t="s">
        <v>3</v>
      </c>
      <c r="N261" s="153" t="s">
        <v>43</v>
      </c>
      <c r="O261" s="55"/>
      <c r="P261" s="154">
        <f>O261*H261</f>
        <v>0</v>
      </c>
      <c r="Q261" s="154">
        <v>0</v>
      </c>
      <c r="R261" s="154">
        <f>Q261*H261</f>
        <v>0</v>
      </c>
      <c r="S261" s="154">
        <v>0</v>
      </c>
      <c r="T261" s="155">
        <f>S261*H261</f>
        <v>0</v>
      </c>
      <c r="U261" s="34"/>
      <c r="V261" s="34"/>
      <c r="W261" s="34"/>
      <c r="X261" s="34"/>
      <c r="Y261" s="34"/>
      <c r="Z261" s="34"/>
      <c r="AA261" s="34"/>
      <c r="AB261" s="34"/>
      <c r="AC261" s="34"/>
      <c r="AD261" s="34"/>
      <c r="AE261" s="34"/>
      <c r="AR261" s="156" t="s">
        <v>93</v>
      </c>
      <c r="AT261" s="156" t="s">
        <v>157</v>
      </c>
      <c r="AU261" s="156" t="s">
        <v>80</v>
      </c>
      <c r="AY261" s="19" t="s">
        <v>154</v>
      </c>
      <c r="BE261" s="157">
        <f>IF(N261="základní",J261,0)</f>
        <v>0</v>
      </c>
      <c r="BF261" s="157">
        <f>IF(N261="snížená",J261,0)</f>
        <v>0</v>
      </c>
      <c r="BG261" s="157">
        <f>IF(N261="zákl. přenesená",J261,0)</f>
        <v>0</v>
      </c>
      <c r="BH261" s="157">
        <f>IF(N261="sníž. přenesená",J261,0)</f>
        <v>0</v>
      </c>
      <c r="BI261" s="157">
        <f>IF(N261="nulová",J261,0)</f>
        <v>0</v>
      </c>
      <c r="BJ261" s="19" t="s">
        <v>15</v>
      </c>
      <c r="BK261" s="157">
        <f>ROUND(I261*H261,2)</f>
        <v>0</v>
      </c>
      <c r="BL261" s="19" t="s">
        <v>93</v>
      </c>
      <c r="BM261" s="156" t="s">
        <v>1516</v>
      </c>
    </row>
    <row r="262" spans="1:47" s="2" customFormat="1" ht="10.2">
      <c r="A262" s="34"/>
      <c r="B262" s="35"/>
      <c r="C262" s="34"/>
      <c r="D262" s="158" t="s">
        <v>163</v>
      </c>
      <c r="E262" s="34"/>
      <c r="F262" s="159" t="s">
        <v>3259</v>
      </c>
      <c r="G262" s="34"/>
      <c r="H262" s="34"/>
      <c r="I262" s="160"/>
      <c r="J262" s="34"/>
      <c r="K262" s="34"/>
      <c r="L262" s="35"/>
      <c r="M262" s="161"/>
      <c r="N262" s="162"/>
      <c r="O262" s="55"/>
      <c r="P262" s="55"/>
      <c r="Q262" s="55"/>
      <c r="R262" s="55"/>
      <c r="S262" s="55"/>
      <c r="T262" s="56"/>
      <c r="U262" s="34"/>
      <c r="V262" s="34"/>
      <c r="W262" s="34"/>
      <c r="X262" s="34"/>
      <c r="Y262" s="34"/>
      <c r="Z262" s="34"/>
      <c r="AA262" s="34"/>
      <c r="AB262" s="34"/>
      <c r="AC262" s="34"/>
      <c r="AD262" s="34"/>
      <c r="AE262" s="34"/>
      <c r="AT262" s="19" t="s">
        <v>163</v>
      </c>
      <c r="AU262" s="19" t="s">
        <v>80</v>
      </c>
    </row>
    <row r="263" spans="1:65" s="2" customFormat="1" ht="55.5" customHeight="1">
      <c r="A263" s="34"/>
      <c r="B263" s="144"/>
      <c r="C263" s="145" t="s">
        <v>869</v>
      </c>
      <c r="D263" s="145" t="s">
        <v>157</v>
      </c>
      <c r="E263" s="146" t="s">
        <v>3260</v>
      </c>
      <c r="F263" s="147" t="s">
        <v>3261</v>
      </c>
      <c r="G263" s="148" t="s">
        <v>183</v>
      </c>
      <c r="H263" s="149">
        <v>400</v>
      </c>
      <c r="I263" s="150"/>
      <c r="J263" s="151">
        <f>ROUND(I263*H263,2)</f>
        <v>0</v>
      </c>
      <c r="K263" s="147" t="s">
        <v>3057</v>
      </c>
      <c r="L263" s="35"/>
      <c r="M263" s="152" t="s">
        <v>3</v>
      </c>
      <c r="N263" s="153" t="s">
        <v>43</v>
      </c>
      <c r="O263" s="55"/>
      <c r="P263" s="154">
        <f>O263*H263</f>
        <v>0</v>
      </c>
      <c r="Q263" s="154">
        <v>0</v>
      </c>
      <c r="R263" s="154">
        <f>Q263*H263</f>
        <v>0</v>
      </c>
      <c r="S263" s="154">
        <v>0</v>
      </c>
      <c r="T263" s="155">
        <f>S263*H263</f>
        <v>0</v>
      </c>
      <c r="U263" s="34"/>
      <c r="V263" s="34"/>
      <c r="W263" s="34"/>
      <c r="X263" s="34"/>
      <c r="Y263" s="34"/>
      <c r="Z263" s="34"/>
      <c r="AA263" s="34"/>
      <c r="AB263" s="34"/>
      <c r="AC263" s="34"/>
      <c r="AD263" s="34"/>
      <c r="AE263" s="34"/>
      <c r="AR263" s="156" t="s">
        <v>93</v>
      </c>
      <c r="AT263" s="156" t="s">
        <v>157</v>
      </c>
      <c r="AU263" s="156" t="s">
        <v>80</v>
      </c>
      <c r="AY263" s="19" t="s">
        <v>154</v>
      </c>
      <c r="BE263" s="157">
        <f>IF(N263="základní",J263,0)</f>
        <v>0</v>
      </c>
      <c r="BF263" s="157">
        <f>IF(N263="snížená",J263,0)</f>
        <v>0</v>
      </c>
      <c r="BG263" s="157">
        <f>IF(N263="zákl. přenesená",J263,0)</f>
        <v>0</v>
      </c>
      <c r="BH263" s="157">
        <f>IF(N263="sníž. přenesená",J263,0)</f>
        <v>0</v>
      </c>
      <c r="BI263" s="157">
        <f>IF(N263="nulová",J263,0)</f>
        <v>0</v>
      </c>
      <c r="BJ263" s="19" t="s">
        <v>15</v>
      </c>
      <c r="BK263" s="157">
        <f>ROUND(I263*H263,2)</f>
        <v>0</v>
      </c>
      <c r="BL263" s="19" t="s">
        <v>93</v>
      </c>
      <c r="BM263" s="156" t="s">
        <v>1527</v>
      </c>
    </row>
    <row r="264" spans="1:47" s="2" customFormat="1" ht="10.2">
      <c r="A264" s="34"/>
      <c r="B264" s="35"/>
      <c r="C264" s="34"/>
      <c r="D264" s="158" t="s">
        <v>163</v>
      </c>
      <c r="E264" s="34"/>
      <c r="F264" s="159" t="s">
        <v>3262</v>
      </c>
      <c r="G264" s="34"/>
      <c r="H264" s="34"/>
      <c r="I264" s="160"/>
      <c r="J264" s="34"/>
      <c r="K264" s="34"/>
      <c r="L264" s="35"/>
      <c r="M264" s="161"/>
      <c r="N264" s="162"/>
      <c r="O264" s="55"/>
      <c r="P264" s="55"/>
      <c r="Q264" s="55"/>
      <c r="R264" s="55"/>
      <c r="S264" s="55"/>
      <c r="T264" s="56"/>
      <c r="U264" s="34"/>
      <c r="V264" s="34"/>
      <c r="W264" s="34"/>
      <c r="X264" s="34"/>
      <c r="Y264" s="34"/>
      <c r="Z264" s="34"/>
      <c r="AA264" s="34"/>
      <c r="AB264" s="34"/>
      <c r="AC264" s="34"/>
      <c r="AD264" s="34"/>
      <c r="AE264" s="34"/>
      <c r="AT264" s="19" t="s">
        <v>163</v>
      </c>
      <c r="AU264" s="19" t="s">
        <v>80</v>
      </c>
    </row>
    <row r="265" spans="1:65" s="2" customFormat="1" ht="55.5" customHeight="1">
      <c r="A265" s="34"/>
      <c r="B265" s="144"/>
      <c r="C265" s="145" t="s">
        <v>178</v>
      </c>
      <c r="D265" s="145" t="s">
        <v>157</v>
      </c>
      <c r="E265" s="146" t="s">
        <v>3263</v>
      </c>
      <c r="F265" s="147" t="s">
        <v>3264</v>
      </c>
      <c r="G265" s="148" t="s">
        <v>183</v>
      </c>
      <c r="H265" s="149">
        <v>5</v>
      </c>
      <c r="I265" s="150"/>
      <c r="J265" s="151">
        <f>ROUND(I265*H265,2)</f>
        <v>0</v>
      </c>
      <c r="K265" s="147" t="s">
        <v>3057</v>
      </c>
      <c r="L265" s="35"/>
      <c r="M265" s="152" t="s">
        <v>3</v>
      </c>
      <c r="N265" s="153" t="s">
        <v>43</v>
      </c>
      <c r="O265" s="55"/>
      <c r="P265" s="154">
        <f>O265*H265</f>
        <v>0</v>
      </c>
      <c r="Q265" s="154">
        <v>0</v>
      </c>
      <c r="R265" s="154">
        <f>Q265*H265</f>
        <v>0</v>
      </c>
      <c r="S265" s="154">
        <v>0</v>
      </c>
      <c r="T265" s="155">
        <f>S265*H265</f>
        <v>0</v>
      </c>
      <c r="U265" s="34"/>
      <c r="V265" s="34"/>
      <c r="W265" s="34"/>
      <c r="X265" s="34"/>
      <c r="Y265" s="34"/>
      <c r="Z265" s="34"/>
      <c r="AA265" s="34"/>
      <c r="AB265" s="34"/>
      <c r="AC265" s="34"/>
      <c r="AD265" s="34"/>
      <c r="AE265" s="34"/>
      <c r="AR265" s="156" t="s">
        <v>93</v>
      </c>
      <c r="AT265" s="156" t="s">
        <v>157</v>
      </c>
      <c r="AU265" s="156" t="s">
        <v>80</v>
      </c>
      <c r="AY265" s="19" t="s">
        <v>154</v>
      </c>
      <c r="BE265" s="157">
        <f>IF(N265="základní",J265,0)</f>
        <v>0</v>
      </c>
      <c r="BF265" s="157">
        <f>IF(N265="snížená",J265,0)</f>
        <v>0</v>
      </c>
      <c r="BG265" s="157">
        <f>IF(N265="zákl. přenesená",J265,0)</f>
        <v>0</v>
      </c>
      <c r="BH265" s="157">
        <f>IF(N265="sníž. přenesená",J265,0)</f>
        <v>0</v>
      </c>
      <c r="BI265" s="157">
        <f>IF(N265="nulová",J265,0)</f>
        <v>0</v>
      </c>
      <c r="BJ265" s="19" t="s">
        <v>15</v>
      </c>
      <c r="BK265" s="157">
        <f>ROUND(I265*H265,2)</f>
        <v>0</v>
      </c>
      <c r="BL265" s="19" t="s">
        <v>93</v>
      </c>
      <c r="BM265" s="156" t="s">
        <v>1537</v>
      </c>
    </row>
    <row r="266" spans="1:47" s="2" customFormat="1" ht="10.2">
      <c r="A266" s="34"/>
      <c r="B266" s="35"/>
      <c r="C266" s="34"/>
      <c r="D266" s="158" t="s">
        <v>163</v>
      </c>
      <c r="E266" s="34"/>
      <c r="F266" s="159" t="s">
        <v>3265</v>
      </c>
      <c r="G266" s="34"/>
      <c r="H266" s="34"/>
      <c r="I266" s="160"/>
      <c r="J266" s="34"/>
      <c r="K266" s="34"/>
      <c r="L266" s="35"/>
      <c r="M266" s="161"/>
      <c r="N266" s="162"/>
      <c r="O266" s="55"/>
      <c r="P266" s="55"/>
      <c r="Q266" s="55"/>
      <c r="R266" s="55"/>
      <c r="S266" s="55"/>
      <c r="T266" s="56"/>
      <c r="U266" s="34"/>
      <c r="V266" s="34"/>
      <c r="W266" s="34"/>
      <c r="X266" s="34"/>
      <c r="Y266" s="34"/>
      <c r="Z266" s="34"/>
      <c r="AA266" s="34"/>
      <c r="AB266" s="34"/>
      <c r="AC266" s="34"/>
      <c r="AD266" s="34"/>
      <c r="AE266" s="34"/>
      <c r="AT266" s="19" t="s">
        <v>163</v>
      </c>
      <c r="AU266" s="19" t="s">
        <v>80</v>
      </c>
    </row>
    <row r="267" spans="1:65" s="2" customFormat="1" ht="55.5" customHeight="1">
      <c r="A267" s="34"/>
      <c r="B267" s="144"/>
      <c r="C267" s="145" t="s">
        <v>878</v>
      </c>
      <c r="D267" s="145" t="s">
        <v>157</v>
      </c>
      <c r="E267" s="146" t="s">
        <v>3266</v>
      </c>
      <c r="F267" s="147" t="s">
        <v>3267</v>
      </c>
      <c r="G267" s="148" t="s">
        <v>183</v>
      </c>
      <c r="H267" s="149">
        <v>270</v>
      </c>
      <c r="I267" s="150"/>
      <c r="J267" s="151">
        <f aca="true" t="shared" si="0" ref="J267:J272">ROUND(I267*H267,2)</f>
        <v>0</v>
      </c>
      <c r="K267" s="147" t="s">
        <v>3</v>
      </c>
      <c r="L267" s="35"/>
      <c r="M267" s="152" t="s">
        <v>3</v>
      </c>
      <c r="N267" s="153" t="s">
        <v>43</v>
      </c>
      <c r="O267" s="55"/>
      <c r="P267" s="154">
        <f aca="true" t="shared" si="1" ref="P267:P272">O267*H267</f>
        <v>0</v>
      </c>
      <c r="Q267" s="154">
        <v>0</v>
      </c>
      <c r="R267" s="154">
        <f aca="true" t="shared" si="2" ref="R267:R272">Q267*H267</f>
        <v>0</v>
      </c>
      <c r="S267" s="154">
        <v>0</v>
      </c>
      <c r="T267" s="155">
        <f aca="true" t="shared" si="3" ref="T267:T272">S267*H267</f>
        <v>0</v>
      </c>
      <c r="U267" s="34"/>
      <c r="V267" s="34"/>
      <c r="W267" s="34"/>
      <c r="X267" s="34"/>
      <c r="Y267" s="34"/>
      <c r="Z267" s="34"/>
      <c r="AA267" s="34"/>
      <c r="AB267" s="34"/>
      <c r="AC267" s="34"/>
      <c r="AD267" s="34"/>
      <c r="AE267" s="34"/>
      <c r="AR267" s="156" t="s">
        <v>93</v>
      </c>
      <c r="AT267" s="156" t="s">
        <v>157</v>
      </c>
      <c r="AU267" s="156" t="s">
        <v>80</v>
      </c>
      <c r="AY267" s="19" t="s">
        <v>154</v>
      </c>
      <c r="BE267" s="157">
        <f aca="true" t="shared" si="4" ref="BE267:BE272">IF(N267="základní",J267,0)</f>
        <v>0</v>
      </c>
      <c r="BF267" s="157">
        <f aca="true" t="shared" si="5" ref="BF267:BF272">IF(N267="snížená",J267,0)</f>
        <v>0</v>
      </c>
      <c r="BG267" s="157">
        <f aca="true" t="shared" si="6" ref="BG267:BG272">IF(N267="zákl. přenesená",J267,0)</f>
        <v>0</v>
      </c>
      <c r="BH267" s="157">
        <f aca="true" t="shared" si="7" ref="BH267:BH272">IF(N267="sníž. přenesená",J267,0)</f>
        <v>0</v>
      </c>
      <c r="BI267" s="157">
        <f aca="true" t="shared" si="8" ref="BI267:BI272">IF(N267="nulová",J267,0)</f>
        <v>0</v>
      </c>
      <c r="BJ267" s="19" t="s">
        <v>15</v>
      </c>
      <c r="BK267" s="157">
        <f aca="true" t="shared" si="9" ref="BK267:BK272">ROUND(I267*H267,2)</f>
        <v>0</v>
      </c>
      <c r="BL267" s="19" t="s">
        <v>93</v>
      </c>
      <c r="BM267" s="156" t="s">
        <v>1545</v>
      </c>
    </row>
    <row r="268" spans="1:65" s="2" customFormat="1" ht="55.5" customHeight="1">
      <c r="A268" s="34"/>
      <c r="B268" s="144"/>
      <c r="C268" s="145" t="s">
        <v>885</v>
      </c>
      <c r="D268" s="145" t="s">
        <v>157</v>
      </c>
      <c r="E268" s="146" t="s">
        <v>3268</v>
      </c>
      <c r="F268" s="147" t="s">
        <v>3269</v>
      </c>
      <c r="G268" s="148" t="s">
        <v>183</v>
      </c>
      <c r="H268" s="149">
        <v>45</v>
      </c>
      <c r="I268" s="150"/>
      <c r="J268" s="151">
        <f t="shared" si="0"/>
        <v>0</v>
      </c>
      <c r="K268" s="147" t="s">
        <v>3</v>
      </c>
      <c r="L268" s="35"/>
      <c r="M268" s="152" t="s">
        <v>3</v>
      </c>
      <c r="N268" s="153" t="s">
        <v>43</v>
      </c>
      <c r="O268" s="55"/>
      <c r="P268" s="154">
        <f t="shared" si="1"/>
        <v>0</v>
      </c>
      <c r="Q268" s="154">
        <v>0</v>
      </c>
      <c r="R268" s="154">
        <f t="shared" si="2"/>
        <v>0</v>
      </c>
      <c r="S268" s="154">
        <v>0</v>
      </c>
      <c r="T268" s="155">
        <f t="shared" si="3"/>
        <v>0</v>
      </c>
      <c r="U268" s="34"/>
      <c r="V268" s="34"/>
      <c r="W268" s="34"/>
      <c r="X268" s="34"/>
      <c r="Y268" s="34"/>
      <c r="Z268" s="34"/>
      <c r="AA268" s="34"/>
      <c r="AB268" s="34"/>
      <c r="AC268" s="34"/>
      <c r="AD268" s="34"/>
      <c r="AE268" s="34"/>
      <c r="AR268" s="156" t="s">
        <v>93</v>
      </c>
      <c r="AT268" s="156" t="s">
        <v>157</v>
      </c>
      <c r="AU268" s="156" t="s">
        <v>80</v>
      </c>
      <c r="AY268" s="19" t="s">
        <v>154</v>
      </c>
      <c r="BE268" s="157">
        <f t="shared" si="4"/>
        <v>0</v>
      </c>
      <c r="BF268" s="157">
        <f t="shared" si="5"/>
        <v>0</v>
      </c>
      <c r="BG268" s="157">
        <f t="shared" si="6"/>
        <v>0</v>
      </c>
      <c r="BH268" s="157">
        <f t="shared" si="7"/>
        <v>0</v>
      </c>
      <c r="BI268" s="157">
        <f t="shared" si="8"/>
        <v>0</v>
      </c>
      <c r="BJ268" s="19" t="s">
        <v>15</v>
      </c>
      <c r="BK268" s="157">
        <f t="shared" si="9"/>
        <v>0</v>
      </c>
      <c r="BL268" s="19" t="s">
        <v>93</v>
      </c>
      <c r="BM268" s="156" t="s">
        <v>1549</v>
      </c>
    </row>
    <row r="269" spans="1:65" s="2" customFormat="1" ht="55.5" customHeight="1">
      <c r="A269" s="34"/>
      <c r="B269" s="144"/>
      <c r="C269" s="145" t="s">
        <v>188</v>
      </c>
      <c r="D269" s="145" t="s">
        <v>157</v>
      </c>
      <c r="E269" s="146" t="s">
        <v>3270</v>
      </c>
      <c r="F269" s="147" t="s">
        <v>3271</v>
      </c>
      <c r="G269" s="148" t="s">
        <v>183</v>
      </c>
      <c r="H269" s="149">
        <v>160</v>
      </c>
      <c r="I269" s="150"/>
      <c r="J269" s="151">
        <f t="shared" si="0"/>
        <v>0</v>
      </c>
      <c r="K269" s="147" t="s">
        <v>3</v>
      </c>
      <c r="L269" s="35"/>
      <c r="M269" s="152" t="s">
        <v>3</v>
      </c>
      <c r="N269" s="153" t="s">
        <v>43</v>
      </c>
      <c r="O269" s="55"/>
      <c r="P269" s="154">
        <f t="shared" si="1"/>
        <v>0</v>
      </c>
      <c r="Q269" s="154">
        <v>0</v>
      </c>
      <c r="R269" s="154">
        <f t="shared" si="2"/>
        <v>0</v>
      </c>
      <c r="S269" s="154">
        <v>0</v>
      </c>
      <c r="T269" s="155">
        <f t="shared" si="3"/>
        <v>0</v>
      </c>
      <c r="U269" s="34"/>
      <c r="V269" s="34"/>
      <c r="W269" s="34"/>
      <c r="X269" s="34"/>
      <c r="Y269" s="34"/>
      <c r="Z269" s="34"/>
      <c r="AA269" s="34"/>
      <c r="AB269" s="34"/>
      <c r="AC269" s="34"/>
      <c r="AD269" s="34"/>
      <c r="AE269" s="34"/>
      <c r="AR269" s="156" t="s">
        <v>93</v>
      </c>
      <c r="AT269" s="156" t="s">
        <v>157</v>
      </c>
      <c r="AU269" s="156" t="s">
        <v>80</v>
      </c>
      <c r="AY269" s="19" t="s">
        <v>154</v>
      </c>
      <c r="BE269" s="157">
        <f t="shared" si="4"/>
        <v>0</v>
      </c>
      <c r="BF269" s="157">
        <f t="shared" si="5"/>
        <v>0</v>
      </c>
      <c r="BG269" s="157">
        <f t="shared" si="6"/>
        <v>0</v>
      </c>
      <c r="BH269" s="157">
        <f t="shared" si="7"/>
        <v>0</v>
      </c>
      <c r="BI269" s="157">
        <f t="shared" si="8"/>
        <v>0</v>
      </c>
      <c r="BJ269" s="19" t="s">
        <v>15</v>
      </c>
      <c r="BK269" s="157">
        <f t="shared" si="9"/>
        <v>0</v>
      </c>
      <c r="BL269" s="19" t="s">
        <v>93</v>
      </c>
      <c r="BM269" s="156" t="s">
        <v>1557</v>
      </c>
    </row>
    <row r="270" spans="1:65" s="2" customFormat="1" ht="55.5" customHeight="1">
      <c r="A270" s="34"/>
      <c r="B270" s="144"/>
      <c r="C270" s="145" t="s">
        <v>902</v>
      </c>
      <c r="D270" s="145" t="s">
        <v>157</v>
      </c>
      <c r="E270" s="146" t="s">
        <v>3272</v>
      </c>
      <c r="F270" s="147" t="s">
        <v>3273</v>
      </c>
      <c r="G270" s="148" t="s">
        <v>183</v>
      </c>
      <c r="H270" s="149">
        <v>97</v>
      </c>
      <c r="I270" s="150"/>
      <c r="J270" s="151">
        <f t="shared" si="0"/>
        <v>0</v>
      </c>
      <c r="K270" s="147" t="s">
        <v>3</v>
      </c>
      <c r="L270" s="35"/>
      <c r="M270" s="152" t="s">
        <v>3</v>
      </c>
      <c r="N270" s="153" t="s">
        <v>43</v>
      </c>
      <c r="O270" s="55"/>
      <c r="P270" s="154">
        <f t="shared" si="1"/>
        <v>0</v>
      </c>
      <c r="Q270" s="154">
        <v>0</v>
      </c>
      <c r="R270" s="154">
        <f t="shared" si="2"/>
        <v>0</v>
      </c>
      <c r="S270" s="154">
        <v>0</v>
      </c>
      <c r="T270" s="155">
        <f t="shared" si="3"/>
        <v>0</v>
      </c>
      <c r="U270" s="34"/>
      <c r="V270" s="34"/>
      <c r="W270" s="34"/>
      <c r="X270" s="34"/>
      <c r="Y270" s="34"/>
      <c r="Z270" s="34"/>
      <c r="AA270" s="34"/>
      <c r="AB270" s="34"/>
      <c r="AC270" s="34"/>
      <c r="AD270" s="34"/>
      <c r="AE270" s="34"/>
      <c r="AR270" s="156" t="s">
        <v>93</v>
      </c>
      <c r="AT270" s="156" t="s">
        <v>157</v>
      </c>
      <c r="AU270" s="156" t="s">
        <v>80</v>
      </c>
      <c r="AY270" s="19" t="s">
        <v>154</v>
      </c>
      <c r="BE270" s="157">
        <f t="shared" si="4"/>
        <v>0</v>
      </c>
      <c r="BF270" s="157">
        <f t="shared" si="5"/>
        <v>0</v>
      </c>
      <c r="BG270" s="157">
        <f t="shared" si="6"/>
        <v>0</v>
      </c>
      <c r="BH270" s="157">
        <f t="shared" si="7"/>
        <v>0</v>
      </c>
      <c r="BI270" s="157">
        <f t="shared" si="8"/>
        <v>0</v>
      </c>
      <c r="BJ270" s="19" t="s">
        <v>15</v>
      </c>
      <c r="BK270" s="157">
        <f t="shared" si="9"/>
        <v>0</v>
      </c>
      <c r="BL270" s="19" t="s">
        <v>93</v>
      </c>
      <c r="BM270" s="156" t="s">
        <v>1566</v>
      </c>
    </row>
    <row r="271" spans="1:65" s="2" customFormat="1" ht="55.5" customHeight="1">
      <c r="A271" s="34"/>
      <c r="B271" s="144"/>
      <c r="C271" s="145" t="s">
        <v>907</v>
      </c>
      <c r="D271" s="145" t="s">
        <v>157</v>
      </c>
      <c r="E271" s="146" t="s">
        <v>3274</v>
      </c>
      <c r="F271" s="147" t="s">
        <v>3275</v>
      </c>
      <c r="G271" s="148" t="s">
        <v>183</v>
      </c>
      <c r="H271" s="149">
        <v>32</v>
      </c>
      <c r="I271" s="150"/>
      <c r="J271" s="151">
        <f t="shared" si="0"/>
        <v>0</v>
      </c>
      <c r="K271" s="147" t="s">
        <v>3</v>
      </c>
      <c r="L271" s="35"/>
      <c r="M271" s="152" t="s">
        <v>3</v>
      </c>
      <c r="N271" s="153" t="s">
        <v>43</v>
      </c>
      <c r="O271" s="55"/>
      <c r="P271" s="154">
        <f t="shared" si="1"/>
        <v>0</v>
      </c>
      <c r="Q271" s="154">
        <v>0</v>
      </c>
      <c r="R271" s="154">
        <f t="shared" si="2"/>
        <v>0</v>
      </c>
      <c r="S271" s="154">
        <v>0</v>
      </c>
      <c r="T271" s="155">
        <f t="shared" si="3"/>
        <v>0</v>
      </c>
      <c r="U271" s="34"/>
      <c r="V271" s="34"/>
      <c r="W271" s="34"/>
      <c r="X271" s="34"/>
      <c r="Y271" s="34"/>
      <c r="Z271" s="34"/>
      <c r="AA271" s="34"/>
      <c r="AB271" s="34"/>
      <c r="AC271" s="34"/>
      <c r="AD271" s="34"/>
      <c r="AE271" s="34"/>
      <c r="AR271" s="156" t="s">
        <v>93</v>
      </c>
      <c r="AT271" s="156" t="s">
        <v>157</v>
      </c>
      <c r="AU271" s="156" t="s">
        <v>80</v>
      </c>
      <c r="AY271" s="19" t="s">
        <v>154</v>
      </c>
      <c r="BE271" s="157">
        <f t="shared" si="4"/>
        <v>0</v>
      </c>
      <c r="BF271" s="157">
        <f t="shared" si="5"/>
        <v>0</v>
      </c>
      <c r="BG271" s="157">
        <f t="shared" si="6"/>
        <v>0</v>
      </c>
      <c r="BH271" s="157">
        <f t="shared" si="7"/>
        <v>0</v>
      </c>
      <c r="BI271" s="157">
        <f t="shared" si="8"/>
        <v>0</v>
      </c>
      <c r="BJ271" s="19" t="s">
        <v>15</v>
      </c>
      <c r="BK271" s="157">
        <f t="shared" si="9"/>
        <v>0</v>
      </c>
      <c r="BL271" s="19" t="s">
        <v>93</v>
      </c>
      <c r="BM271" s="156" t="s">
        <v>1591</v>
      </c>
    </row>
    <row r="272" spans="1:65" s="2" customFormat="1" ht="55.5" customHeight="1">
      <c r="A272" s="34"/>
      <c r="B272" s="144"/>
      <c r="C272" s="145" t="s">
        <v>914</v>
      </c>
      <c r="D272" s="145" t="s">
        <v>157</v>
      </c>
      <c r="E272" s="146" t="s">
        <v>3276</v>
      </c>
      <c r="F272" s="147" t="s">
        <v>3277</v>
      </c>
      <c r="G272" s="148" t="s">
        <v>183</v>
      </c>
      <c r="H272" s="149">
        <v>40</v>
      </c>
      <c r="I272" s="150"/>
      <c r="J272" s="151">
        <f t="shared" si="0"/>
        <v>0</v>
      </c>
      <c r="K272" s="147" t="s">
        <v>3</v>
      </c>
      <c r="L272" s="35"/>
      <c r="M272" s="152" t="s">
        <v>3</v>
      </c>
      <c r="N272" s="153" t="s">
        <v>43</v>
      </c>
      <c r="O272" s="55"/>
      <c r="P272" s="154">
        <f t="shared" si="1"/>
        <v>0</v>
      </c>
      <c r="Q272" s="154">
        <v>0</v>
      </c>
      <c r="R272" s="154">
        <f t="shared" si="2"/>
        <v>0</v>
      </c>
      <c r="S272" s="154">
        <v>0</v>
      </c>
      <c r="T272" s="155">
        <f t="shared" si="3"/>
        <v>0</v>
      </c>
      <c r="U272" s="34"/>
      <c r="V272" s="34"/>
      <c r="W272" s="34"/>
      <c r="X272" s="34"/>
      <c r="Y272" s="34"/>
      <c r="Z272" s="34"/>
      <c r="AA272" s="34"/>
      <c r="AB272" s="34"/>
      <c r="AC272" s="34"/>
      <c r="AD272" s="34"/>
      <c r="AE272" s="34"/>
      <c r="AR272" s="156" t="s">
        <v>93</v>
      </c>
      <c r="AT272" s="156" t="s">
        <v>157</v>
      </c>
      <c r="AU272" s="156" t="s">
        <v>80</v>
      </c>
      <c r="AY272" s="19" t="s">
        <v>154</v>
      </c>
      <c r="BE272" s="157">
        <f t="shared" si="4"/>
        <v>0</v>
      </c>
      <c r="BF272" s="157">
        <f t="shared" si="5"/>
        <v>0</v>
      </c>
      <c r="BG272" s="157">
        <f t="shared" si="6"/>
        <v>0</v>
      </c>
      <c r="BH272" s="157">
        <f t="shared" si="7"/>
        <v>0</v>
      </c>
      <c r="BI272" s="157">
        <f t="shared" si="8"/>
        <v>0</v>
      </c>
      <c r="BJ272" s="19" t="s">
        <v>15</v>
      </c>
      <c r="BK272" s="157">
        <f t="shared" si="9"/>
        <v>0</v>
      </c>
      <c r="BL272" s="19" t="s">
        <v>93</v>
      </c>
      <c r="BM272" s="156" t="s">
        <v>1601</v>
      </c>
    </row>
    <row r="273" spans="2:63" s="12" customFormat="1" ht="22.8" customHeight="1">
      <c r="B273" s="131"/>
      <c r="D273" s="132" t="s">
        <v>71</v>
      </c>
      <c r="E273" s="142" t="s">
        <v>3278</v>
      </c>
      <c r="F273" s="142" t="s">
        <v>3279</v>
      </c>
      <c r="I273" s="134"/>
      <c r="J273" s="143">
        <f>BK273</f>
        <v>0</v>
      </c>
      <c r="L273" s="131"/>
      <c r="M273" s="136"/>
      <c r="N273" s="137"/>
      <c r="O273" s="137"/>
      <c r="P273" s="138">
        <f>SUM(P274:P316)</f>
        <v>0</v>
      </c>
      <c r="Q273" s="137"/>
      <c r="R273" s="138">
        <f>SUM(R274:R316)</f>
        <v>0</v>
      </c>
      <c r="S273" s="137"/>
      <c r="T273" s="139">
        <f>SUM(T274:T316)</f>
        <v>0</v>
      </c>
      <c r="AR273" s="132" t="s">
        <v>80</v>
      </c>
      <c r="AT273" s="140" t="s">
        <v>71</v>
      </c>
      <c r="AU273" s="140" t="s">
        <v>15</v>
      </c>
      <c r="AY273" s="132" t="s">
        <v>154</v>
      </c>
      <c r="BK273" s="141">
        <f>SUM(BK274:BK316)</f>
        <v>0</v>
      </c>
    </row>
    <row r="274" spans="1:65" s="2" customFormat="1" ht="24.15" customHeight="1">
      <c r="A274" s="34"/>
      <c r="B274" s="144"/>
      <c r="C274" s="145" t="s">
        <v>194</v>
      </c>
      <c r="D274" s="145" t="s">
        <v>157</v>
      </c>
      <c r="E274" s="146" t="s">
        <v>3280</v>
      </c>
      <c r="F274" s="147" t="s">
        <v>3281</v>
      </c>
      <c r="G274" s="148" t="s">
        <v>652</v>
      </c>
      <c r="H274" s="149">
        <v>9</v>
      </c>
      <c r="I274" s="150"/>
      <c r="J274" s="151">
        <f>ROUND(I274*H274,2)</f>
        <v>0</v>
      </c>
      <c r="K274" s="147" t="s">
        <v>3057</v>
      </c>
      <c r="L274" s="35"/>
      <c r="M274" s="152" t="s">
        <v>3</v>
      </c>
      <c r="N274" s="153" t="s">
        <v>43</v>
      </c>
      <c r="O274" s="55"/>
      <c r="P274" s="154">
        <f>O274*H274</f>
        <v>0</v>
      </c>
      <c r="Q274" s="154">
        <v>0</v>
      </c>
      <c r="R274" s="154">
        <f>Q274*H274</f>
        <v>0</v>
      </c>
      <c r="S274" s="154">
        <v>0</v>
      </c>
      <c r="T274" s="155">
        <f>S274*H274</f>
        <v>0</v>
      </c>
      <c r="U274" s="34"/>
      <c r="V274" s="34"/>
      <c r="W274" s="34"/>
      <c r="X274" s="34"/>
      <c r="Y274" s="34"/>
      <c r="Z274" s="34"/>
      <c r="AA274" s="34"/>
      <c r="AB274" s="34"/>
      <c r="AC274" s="34"/>
      <c r="AD274" s="34"/>
      <c r="AE274" s="34"/>
      <c r="AR274" s="156" t="s">
        <v>180</v>
      </c>
      <c r="AT274" s="156" t="s">
        <v>157</v>
      </c>
      <c r="AU274" s="156" t="s">
        <v>80</v>
      </c>
      <c r="AY274" s="19" t="s">
        <v>154</v>
      </c>
      <c r="BE274" s="157">
        <f>IF(N274="základní",J274,0)</f>
        <v>0</v>
      </c>
      <c r="BF274" s="157">
        <f>IF(N274="snížená",J274,0)</f>
        <v>0</v>
      </c>
      <c r="BG274" s="157">
        <f>IF(N274="zákl. přenesená",J274,0)</f>
        <v>0</v>
      </c>
      <c r="BH274" s="157">
        <f>IF(N274="sníž. přenesená",J274,0)</f>
        <v>0</v>
      </c>
      <c r="BI274" s="157">
        <f>IF(N274="nulová",J274,0)</f>
        <v>0</v>
      </c>
      <c r="BJ274" s="19" t="s">
        <v>15</v>
      </c>
      <c r="BK274" s="157">
        <f>ROUND(I274*H274,2)</f>
        <v>0</v>
      </c>
      <c r="BL274" s="19" t="s">
        <v>180</v>
      </c>
      <c r="BM274" s="156" t="s">
        <v>1611</v>
      </c>
    </row>
    <row r="275" spans="1:47" s="2" customFormat="1" ht="10.2">
      <c r="A275" s="34"/>
      <c r="B275" s="35"/>
      <c r="C275" s="34"/>
      <c r="D275" s="158" t="s">
        <v>163</v>
      </c>
      <c r="E275" s="34"/>
      <c r="F275" s="159" t="s">
        <v>3282</v>
      </c>
      <c r="G275" s="34"/>
      <c r="H275" s="34"/>
      <c r="I275" s="160"/>
      <c r="J275" s="34"/>
      <c r="K275" s="34"/>
      <c r="L275" s="35"/>
      <c r="M275" s="161"/>
      <c r="N275" s="162"/>
      <c r="O275" s="55"/>
      <c r="P275" s="55"/>
      <c r="Q275" s="55"/>
      <c r="R275" s="55"/>
      <c r="S275" s="55"/>
      <c r="T275" s="56"/>
      <c r="U275" s="34"/>
      <c r="V275" s="34"/>
      <c r="W275" s="34"/>
      <c r="X275" s="34"/>
      <c r="Y275" s="34"/>
      <c r="Z275" s="34"/>
      <c r="AA275" s="34"/>
      <c r="AB275" s="34"/>
      <c r="AC275" s="34"/>
      <c r="AD275" s="34"/>
      <c r="AE275" s="34"/>
      <c r="AT275" s="19" t="s">
        <v>163</v>
      </c>
      <c r="AU275" s="19" t="s">
        <v>80</v>
      </c>
    </row>
    <row r="276" spans="1:65" s="2" customFormat="1" ht="24.15" customHeight="1">
      <c r="A276" s="34"/>
      <c r="B276" s="144"/>
      <c r="C276" s="192" t="s">
        <v>924</v>
      </c>
      <c r="D276" s="192" t="s">
        <v>402</v>
      </c>
      <c r="E276" s="193" t="s">
        <v>3283</v>
      </c>
      <c r="F276" s="194" t="s">
        <v>3284</v>
      </c>
      <c r="G276" s="195" t="s">
        <v>652</v>
      </c>
      <c r="H276" s="196">
        <v>9</v>
      </c>
      <c r="I276" s="197"/>
      <c r="J276" s="198">
        <f>ROUND(I276*H276,2)</f>
        <v>0</v>
      </c>
      <c r="K276" s="194" t="s">
        <v>3057</v>
      </c>
      <c r="L276" s="199"/>
      <c r="M276" s="200" t="s">
        <v>3</v>
      </c>
      <c r="N276" s="201" t="s">
        <v>43</v>
      </c>
      <c r="O276" s="55"/>
      <c r="P276" s="154">
        <f>O276*H276</f>
        <v>0</v>
      </c>
      <c r="Q276" s="154">
        <v>0</v>
      </c>
      <c r="R276" s="154">
        <f>Q276*H276</f>
        <v>0</v>
      </c>
      <c r="S276" s="154">
        <v>0</v>
      </c>
      <c r="T276" s="155">
        <f>S276*H276</f>
        <v>0</v>
      </c>
      <c r="U276" s="34"/>
      <c r="V276" s="34"/>
      <c r="W276" s="34"/>
      <c r="X276" s="34"/>
      <c r="Y276" s="34"/>
      <c r="Z276" s="34"/>
      <c r="AA276" s="34"/>
      <c r="AB276" s="34"/>
      <c r="AC276" s="34"/>
      <c r="AD276" s="34"/>
      <c r="AE276" s="34"/>
      <c r="AR276" s="156" t="s">
        <v>521</v>
      </c>
      <c r="AT276" s="156" t="s">
        <v>402</v>
      </c>
      <c r="AU276" s="156" t="s">
        <v>80</v>
      </c>
      <c r="AY276" s="19" t="s">
        <v>154</v>
      </c>
      <c r="BE276" s="157">
        <f>IF(N276="základní",J276,0)</f>
        <v>0</v>
      </c>
      <c r="BF276" s="157">
        <f>IF(N276="snížená",J276,0)</f>
        <v>0</v>
      </c>
      <c r="BG276" s="157">
        <f>IF(N276="zákl. přenesená",J276,0)</f>
        <v>0</v>
      </c>
      <c r="BH276" s="157">
        <f>IF(N276="sníž. přenesená",J276,0)</f>
        <v>0</v>
      </c>
      <c r="BI276" s="157">
        <f>IF(N276="nulová",J276,0)</f>
        <v>0</v>
      </c>
      <c r="BJ276" s="19" t="s">
        <v>15</v>
      </c>
      <c r="BK276" s="157">
        <f>ROUND(I276*H276,2)</f>
        <v>0</v>
      </c>
      <c r="BL276" s="19" t="s">
        <v>180</v>
      </c>
      <c r="BM276" s="156" t="s">
        <v>1625</v>
      </c>
    </row>
    <row r="277" spans="1:65" s="2" customFormat="1" ht="24.15" customHeight="1">
      <c r="A277" s="34"/>
      <c r="B277" s="144"/>
      <c r="C277" s="192" t="s">
        <v>938</v>
      </c>
      <c r="D277" s="192" t="s">
        <v>402</v>
      </c>
      <c r="E277" s="193" t="s">
        <v>3285</v>
      </c>
      <c r="F277" s="194" t="s">
        <v>3286</v>
      </c>
      <c r="G277" s="195" t="s">
        <v>652</v>
      </c>
      <c r="H277" s="196">
        <v>9</v>
      </c>
      <c r="I277" s="197"/>
      <c r="J277" s="198">
        <f>ROUND(I277*H277,2)</f>
        <v>0</v>
      </c>
      <c r="K277" s="194" t="s">
        <v>3</v>
      </c>
      <c r="L277" s="199"/>
      <c r="M277" s="200" t="s">
        <v>3</v>
      </c>
      <c r="N277" s="201" t="s">
        <v>43</v>
      </c>
      <c r="O277" s="55"/>
      <c r="P277" s="154">
        <f>O277*H277</f>
        <v>0</v>
      </c>
      <c r="Q277" s="154">
        <v>0</v>
      </c>
      <c r="R277" s="154">
        <f>Q277*H277</f>
        <v>0</v>
      </c>
      <c r="S277" s="154">
        <v>0</v>
      </c>
      <c r="T277" s="155">
        <f>S277*H277</f>
        <v>0</v>
      </c>
      <c r="U277" s="34"/>
      <c r="V277" s="34"/>
      <c r="W277" s="34"/>
      <c r="X277" s="34"/>
      <c r="Y277" s="34"/>
      <c r="Z277" s="34"/>
      <c r="AA277" s="34"/>
      <c r="AB277" s="34"/>
      <c r="AC277" s="34"/>
      <c r="AD277" s="34"/>
      <c r="AE277" s="34"/>
      <c r="AR277" s="156" t="s">
        <v>521</v>
      </c>
      <c r="AT277" s="156" t="s">
        <v>402</v>
      </c>
      <c r="AU277" s="156" t="s">
        <v>80</v>
      </c>
      <c r="AY277" s="19" t="s">
        <v>154</v>
      </c>
      <c r="BE277" s="157">
        <f>IF(N277="základní",J277,0)</f>
        <v>0</v>
      </c>
      <c r="BF277" s="157">
        <f>IF(N277="snížená",J277,0)</f>
        <v>0</v>
      </c>
      <c r="BG277" s="157">
        <f>IF(N277="zákl. přenesená",J277,0)</f>
        <v>0</v>
      </c>
      <c r="BH277" s="157">
        <f>IF(N277="sníž. přenesená",J277,0)</f>
        <v>0</v>
      </c>
      <c r="BI277" s="157">
        <f>IF(N277="nulová",J277,0)</f>
        <v>0</v>
      </c>
      <c r="BJ277" s="19" t="s">
        <v>15</v>
      </c>
      <c r="BK277" s="157">
        <f>ROUND(I277*H277,2)</f>
        <v>0</v>
      </c>
      <c r="BL277" s="19" t="s">
        <v>180</v>
      </c>
      <c r="BM277" s="156" t="s">
        <v>1668</v>
      </c>
    </row>
    <row r="278" spans="1:65" s="2" customFormat="1" ht="21.75" customHeight="1">
      <c r="A278" s="34"/>
      <c r="B278" s="144"/>
      <c r="C278" s="192" t="s">
        <v>947</v>
      </c>
      <c r="D278" s="192" t="s">
        <v>402</v>
      </c>
      <c r="E278" s="193" t="s">
        <v>3287</v>
      </c>
      <c r="F278" s="194" t="s">
        <v>3288</v>
      </c>
      <c r="G278" s="195" t="s">
        <v>3289</v>
      </c>
      <c r="H278" s="196">
        <v>9</v>
      </c>
      <c r="I278" s="197"/>
      <c r="J278" s="198">
        <f>ROUND(I278*H278,2)</f>
        <v>0</v>
      </c>
      <c r="K278" s="194" t="s">
        <v>3057</v>
      </c>
      <c r="L278" s="199"/>
      <c r="M278" s="200" t="s">
        <v>3</v>
      </c>
      <c r="N278" s="201" t="s">
        <v>43</v>
      </c>
      <c r="O278" s="55"/>
      <c r="P278" s="154">
        <f>O278*H278</f>
        <v>0</v>
      </c>
      <c r="Q278" s="154">
        <v>0</v>
      </c>
      <c r="R278" s="154">
        <f>Q278*H278</f>
        <v>0</v>
      </c>
      <c r="S278" s="154">
        <v>0</v>
      </c>
      <c r="T278" s="155">
        <f>S278*H278</f>
        <v>0</v>
      </c>
      <c r="U278" s="34"/>
      <c r="V278" s="34"/>
      <c r="W278" s="34"/>
      <c r="X278" s="34"/>
      <c r="Y278" s="34"/>
      <c r="Z278" s="34"/>
      <c r="AA278" s="34"/>
      <c r="AB278" s="34"/>
      <c r="AC278" s="34"/>
      <c r="AD278" s="34"/>
      <c r="AE278" s="34"/>
      <c r="AR278" s="156" t="s">
        <v>521</v>
      </c>
      <c r="AT278" s="156" t="s">
        <v>402</v>
      </c>
      <c r="AU278" s="156" t="s">
        <v>80</v>
      </c>
      <c r="AY278" s="19" t="s">
        <v>154</v>
      </c>
      <c r="BE278" s="157">
        <f>IF(N278="základní",J278,0)</f>
        <v>0</v>
      </c>
      <c r="BF278" s="157">
        <f>IF(N278="snížená",J278,0)</f>
        <v>0</v>
      </c>
      <c r="BG278" s="157">
        <f>IF(N278="zákl. přenesená",J278,0)</f>
        <v>0</v>
      </c>
      <c r="BH278" s="157">
        <f>IF(N278="sníž. přenesená",J278,0)</f>
        <v>0</v>
      </c>
      <c r="BI278" s="157">
        <f>IF(N278="nulová",J278,0)</f>
        <v>0</v>
      </c>
      <c r="BJ278" s="19" t="s">
        <v>15</v>
      </c>
      <c r="BK278" s="157">
        <f>ROUND(I278*H278,2)</f>
        <v>0</v>
      </c>
      <c r="BL278" s="19" t="s">
        <v>180</v>
      </c>
      <c r="BM278" s="156" t="s">
        <v>1679</v>
      </c>
    </row>
    <row r="279" spans="1:65" s="2" customFormat="1" ht="21.75" customHeight="1">
      <c r="A279" s="34"/>
      <c r="B279" s="144"/>
      <c r="C279" s="145" t="s">
        <v>952</v>
      </c>
      <c r="D279" s="145" t="s">
        <v>157</v>
      </c>
      <c r="E279" s="146" t="s">
        <v>3290</v>
      </c>
      <c r="F279" s="147" t="s">
        <v>3291</v>
      </c>
      <c r="G279" s="148" t="s">
        <v>3233</v>
      </c>
      <c r="H279" s="149">
        <v>11</v>
      </c>
      <c r="I279" s="150"/>
      <c r="J279" s="151">
        <f>ROUND(I279*H279,2)</f>
        <v>0</v>
      </c>
      <c r="K279" s="147" t="s">
        <v>3057</v>
      </c>
      <c r="L279" s="35"/>
      <c r="M279" s="152" t="s">
        <v>3</v>
      </c>
      <c r="N279" s="153" t="s">
        <v>43</v>
      </c>
      <c r="O279" s="55"/>
      <c r="P279" s="154">
        <f>O279*H279</f>
        <v>0</v>
      </c>
      <c r="Q279" s="154">
        <v>0</v>
      </c>
      <c r="R279" s="154">
        <f>Q279*H279</f>
        <v>0</v>
      </c>
      <c r="S279" s="154">
        <v>0</v>
      </c>
      <c r="T279" s="155">
        <f>S279*H279</f>
        <v>0</v>
      </c>
      <c r="U279" s="34"/>
      <c r="V279" s="34"/>
      <c r="W279" s="34"/>
      <c r="X279" s="34"/>
      <c r="Y279" s="34"/>
      <c r="Z279" s="34"/>
      <c r="AA279" s="34"/>
      <c r="AB279" s="34"/>
      <c r="AC279" s="34"/>
      <c r="AD279" s="34"/>
      <c r="AE279" s="34"/>
      <c r="AR279" s="156" t="s">
        <v>180</v>
      </c>
      <c r="AT279" s="156" t="s">
        <v>157</v>
      </c>
      <c r="AU279" s="156" t="s">
        <v>80</v>
      </c>
      <c r="AY279" s="19" t="s">
        <v>154</v>
      </c>
      <c r="BE279" s="157">
        <f>IF(N279="základní",J279,0)</f>
        <v>0</v>
      </c>
      <c r="BF279" s="157">
        <f>IF(N279="snížená",J279,0)</f>
        <v>0</v>
      </c>
      <c r="BG279" s="157">
        <f>IF(N279="zákl. přenesená",J279,0)</f>
        <v>0</v>
      </c>
      <c r="BH279" s="157">
        <f>IF(N279="sníž. přenesená",J279,0)</f>
        <v>0</v>
      </c>
      <c r="BI279" s="157">
        <f>IF(N279="nulová",J279,0)</f>
        <v>0</v>
      </c>
      <c r="BJ279" s="19" t="s">
        <v>15</v>
      </c>
      <c r="BK279" s="157">
        <f>ROUND(I279*H279,2)</f>
        <v>0</v>
      </c>
      <c r="BL279" s="19" t="s">
        <v>180</v>
      </c>
      <c r="BM279" s="156" t="s">
        <v>1689</v>
      </c>
    </row>
    <row r="280" spans="1:47" s="2" customFormat="1" ht="10.2">
      <c r="A280" s="34"/>
      <c r="B280" s="35"/>
      <c r="C280" s="34"/>
      <c r="D280" s="158" t="s">
        <v>163</v>
      </c>
      <c r="E280" s="34"/>
      <c r="F280" s="159" t="s">
        <v>3292</v>
      </c>
      <c r="G280" s="34"/>
      <c r="H280" s="34"/>
      <c r="I280" s="160"/>
      <c r="J280" s="34"/>
      <c r="K280" s="34"/>
      <c r="L280" s="35"/>
      <c r="M280" s="161"/>
      <c r="N280" s="162"/>
      <c r="O280" s="55"/>
      <c r="P280" s="55"/>
      <c r="Q280" s="55"/>
      <c r="R280" s="55"/>
      <c r="S280" s="55"/>
      <c r="T280" s="56"/>
      <c r="U280" s="34"/>
      <c r="V280" s="34"/>
      <c r="W280" s="34"/>
      <c r="X280" s="34"/>
      <c r="Y280" s="34"/>
      <c r="Z280" s="34"/>
      <c r="AA280" s="34"/>
      <c r="AB280" s="34"/>
      <c r="AC280" s="34"/>
      <c r="AD280" s="34"/>
      <c r="AE280" s="34"/>
      <c r="AT280" s="19" t="s">
        <v>163</v>
      </c>
      <c r="AU280" s="19" t="s">
        <v>80</v>
      </c>
    </row>
    <row r="281" spans="1:65" s="2" customFormat="1" ht="16.5" customHeight="1">
      <c r="A281" s="34"/>
      <c r="B281" s="144"/>
      <c r="C281" s="192" t="s">
        <v>961</v>
      </c>
      <c r="D281" s="192" t="s">
        <v>402</v>
      </c>
      <c r="E281" s="193" t="s">
        <v>3293</v>
      </c>
      <c r="F281" s="194" t="s">
        <v>3294</v>
      </c>
      <c r="G281" s="195" t="s">
        <v>652</v>
      </c>
      <c r="H281" s="196">
        <v>11</v>
      </c>
      <c r="I281" s="197"/>
      <c r="J281" s="198">
        <f>ROUND(I281*H281,2)</f>
        <v>0</v>
      </c>
      <c r="K281" s="194" t="s">
        <v>3057</v>
      </c>
      <c r="L281" s="199"/>
      <c r="M281" s="200" t="s">
        <v>3</v>
      </c>
      <c r="N281" s="201" t="s">
        <v>43</v>
      </c>
      <c r="O281" s="55"/>
      <c r="P281" s="154">
        <f>O281*H281</f>
        <v>0</v>
      </c>
      <c r="Q281" s="154">
        <v>0</v>
      </c>
      <c r="R281" s="154">
        <f>Q281*H281</f>
        <v>0</v>
      </c>
      <c r="S281" s="154">
        <v>0</v>
      </c>
      <c r="T281" s="155">
        <f>S281*H281</f>
        <v>0</v>
      </c>
      <c r="U281" s="34"/>
      <c r="V281" s="34"/>
      <c r="W281" s="34"/>
      <c r="X281" s="34"/>
      <c r="Y281" s="34"/>
      <c r="Z281" s="34"/>
      <c r="AA281" s="34"/>
      <c r="AB281" s="34"/>
      <c r="AC281" s="34"/>
      <c r="AD281" s="34"/>
      <c r="AE281" s="34"/>
      <c r="AR281" s="156" t="s">
        <v>521</v>
      </c>
      <c r="AT281" s="156" t="s">
        <v>402</v>
      </c>
      <c r="AU281" s="156" t="s">
        <v>80</v>
      </c>
      <c r="AY281" s="19" t="s">
        <v>154</v>
      </c>
      <c r="BE281" s="157">
        <f>IF(N281="základní",J281,0)</f>
        <v>0</v>
      </c>
      <c r="BF281" s="157">
        <f>IF(N281="snížená",J281,0)</f>
        <v>0</v>
      </c>
      <c r="BG281" s="157">
        <f>IF(N281="zákl. přenesená",J281,0)</f>
        <v>0</v>
      </c>
      <c r="BH281" s="157">
        <f>IF(N281="sníž. přenesená",J281,0)</f>
        <v>0</v>
      </c>
      <c r="BI281" s="157">
        <f>IF(N281="nulová",J281,0)</f>
        <v>0</v>
      </c>
      <c r="BJ281" s="19" t="s">
        <v>15</v>
      </c>
      <c r="BK281" s="157">
        <f>ROUND(I281*H281,2)</f>
        <v>0</v>
      </c>
      <c r="BL281" s="19" t="s">
        <v>180</v>
      </c>
      <c r="BM281" s="156" t="s">
        <v>1703</v>
      </c>
    </row>
    <row r="282" spans="1:65" s="2" customFormat="1" ht="16.5" customHeight="1">
      <c r="A282" s="34"/>
      <c r="B282" s="144"/>
      <c r="C282" s="192" t="s">
        <v>965</v>
      </c>
      <c r="D282" s="192" t="s">
        <v>402</v>
      </c>
      <c r="E282" s="193" t="s">
        <v>3295</v>
      </c>
      <c r="F282" s="194" t="s">
        <v>3296</v>
      </c>
      <c r="G282" s="195" t="s">
        <v>652</v>
      </c>
      <c r="H282" s="196">
        <v>11</v>
      </c>
      <c r="I282" s="197"/>
      <c r="J282" s="198">
        <f>ROUND(I282*H282,2)</f>
        <v>0</v>
      </c>
      <c r="K282" s="194" t="s">
        <v>3</v>
      </c>
      <c r="L282" s="199"/>
      <c r="M282" s="200" t="s">
        <v>3</v>
      </c>
      <c r="N282" s="201" t="s">
        <v>43</v>
      </c>
      <c r="O282" s="55"/>
      <c r="P282" s="154">
        <f>O282*H282</f>
        <v>0</v>
      </c>
      <c r="Q282" s="154">
        <v>0</v>
      </c>
      <c r="R282" s="154">
        <f>Q282*H282</f>
        <v>0</v>
      </c>
      <c r="S282" s="154">
        <v>0</v>
      </c>
      <c r="T282" s="155">
        <f>S282*H282</f>
        <v>0</v>
      </c>
      <c r="U282" s="34"/>
      <c r="V282" s="34"/>
      <c r="W282" s="34"/>
      <c r="X282" s="34"/>
      <c r="Y282" s="34"/>
      <c r="Z282" s="34"/>
      <c r="AA282" s="34"/>
      <c r="AB282" s="34"/>
      <c r="AC282" s="34"/>
      <c r="AD282" s="34"/>
      <c r="AE282" s="34"/>
      <c r="AR282" s="156" t="s">
        <v>521</v>
      </c>
      <c r="AT282" s="156" t="s">
        <v>402</v>
      </c>
      <c r="AU282" s="156" t="s">
        <v>80</v>
      </c>
      <c r="AY282" s="19" t="s">
        <v>154</v>
      </c>
      <c r="BE282" s="157">
        <f>IF(N282="základní",J282,0)</f>
        <v>0</v>
      </c>
      <c r="BF282" s="157">
        <f>IF(N282="snížená",J282,0)</f>
        <v>0</v>
      </c>
      <c r="BG282" s="157">
        <f>IF(N282="zákl. přenesená",J282,0)</f>
        <v>0</v>
      </c>
      <c r="BH282" s="157">
        <f>IF(N282="sníž. přenesená",J282,0)</f>
        <v>0</v>
      </c>
      <c r="BI282" s="157">
        <f>IF(N282="nulová",J282,0)</f>
        <v>0</v>
      </c>
      <c r="BJ282" s="19" t="s">
        <v>15</v>
      </c>
      <c r="BK282" s="157">
        <f>ROUND(I282*H282,2)</f>
        <v>0</v>
      </c>
      <c r="BL282" s="19" t="s">
        <v>180</v>
      </c>
      <c r="BM282" s="156" t="s">
        <v>1713</v>
      </c>
    </row>
    <row r="283" spans="1:65" s="2" customFormat="1" ht="16.5" customHeight="1">
      <c r="A283" s="34"/>
      <c r="B283" s="144"/>
      <c r="C283" s="192" t="s">
        <v>969</v>
      </c>
      <c r="D283" s="192" t="s">
        <v>402</v>
      </c>
      <c r="E283" s="193" t="s">
        <v>3297</v>
      </c>
      <c r="F283" s="194" t="s">
        <v>3298</v>
      </c>
      <c r="G283" s="195" t="s">
        <v>652</v>
      </c>
      <c r="H283" s="196">
        <v>11</v>
      </c>
      <c r="I283" s="197"/>
      <c r="J283" s="198">
        <f>ROUND(I283*H283,2)</f>
        <v>0</v>
      </c>
      <c r="K283" s="194" t="s">
        <v>3</v>
      </c>
      <c r="L283" s="199"/>
      <c r="M283" s="200" t="s">
        <v>3</v>
      </c>
      <c r="N283" s="201" t="s">
        <v>43</v>
      </c>
      <c r="O283" s="55"/>
      <c r="P283" s="154">
        <f>O283*H283</f>
        <v>0</v>
      </c>
      <c r="Q283" s="154">
        <v>0</v>
      </c>
      <c r="R283" s="154">
        <f>Q283*H283</f>
        <v>0</v>
      </c>
      <c r="S283" s="154">
        <v>0</v>
      </c>
      <c r="T283" s="155">
        <f>S283*H283</f>
        <v>0</v>
      </c>
      <c r="U283" s="34"/>
      <c r="V283" s="34"/>
      <c r="W283" s="34"/>
      <c r="X283" s="34"/>
      <c r="Y283" s="34"/>
      <c r="Z283" s="34"/>
      <c r="AA283" s="34"/>
      <c r="AB283" s="34"/>
      <c r="AC283" s="34"/>
      <c r="AD283" s="34"/>
      <c r="AE283" s="34"/>
      <c r="AR283" s="156" t="s">
        <v>521</v>
      </c>
      <c r="AT283" s="156" t="s">
        <v>402</v>
      </c>
      <c r="AU283" s="156" t="s">
        <v>80</v>
      </c>
      <c r="AY283" s="19" t="s">
        <v>154</v>
      </c>
      <c r="BE283" s="157">
        <f>IF(N283="základní",J283,0)</f>
        <v>0</v>
      </c>
      <c r="BF283" s="157">
        <f>IF(N283="snížená",J283,0)</f>
        <v>0</v>
      </c>
      <c r="BG283" s="157">
        <f>IF(N283="zákl. přenesená",J283,0)</f>
        <v>0</v>
      </c>
      <c r="BH283" s="157">
        <f>IF(N283="sníž. přenesená",J283,0)</f>
        <v>0</v>
      </c>
      <c r="BI283" s="157">
        <f>IF(N283="nulová",J283,0)</f>
        <v>0</v>
      </c>
      <c r="BJ283" s="19" t="s">
        <v>15</v>
      </c>
      <c r="BK283" s="157">
        <f>ROUND(I283*H283,2)</f>
        <v>0</v>
      </c>
      <c r="BL283" s="19" t="s">
        <v>180</v>
      </c>
      <c r="BM283" s="156" t="s">
        <v>1724</v>
      </c>
    </row>
    <row r="284" spans="1:65" s="2" customFormat="1" ht="16.5" customHeight="1">
      <c r="A284" s="34"/>
      <c r="B284" s="144"/>
      <c r="C284" s="145" t="s">
        <v>973</v>
      </c>
      <c r="D284" s="145" t="s">
        <v>157</v>
      </c>
      <c r="E284" s="146" t="s">
        <v>3299</v>
      </c>
      <c r="F284" s="147" t="s">
        <v>3300</v>
      </c>
      <c r="G284" s="148" t="s">
        <v>3233</v>
      </c>
      <c r="H284" s="149">
        <v>2</v>
      </c>
      <c r="I284" s="150"/>
      <c r="J284" s="151">
        <f>ROUND(I284*H284,2)</f>
        <v>0</v>
      </c>
      <c r="K284" s="147" t="s">
        <v>3057</v>
      </c>
      <c r="L284" s="35"/>
      <c r="M284" s="152" t="s">
        <v>3</v>
      </c>
      <c r="N284" s="153" t="s">
        <v>43</v>
      </c>
      <c r="O284" s="55"/>
      <c r="P284" s="154">
        <f>O284*H284</f>
        <v>0</v>
      </c>
      <c r="Q284" s="154">
        <v>0</v>
      </c>
      <c r="R284" s="154">
        <f>Q284*H284</f>
        <v>0</v>
      </c>
      <c r="S284" s="154">
        <v>0</v>
      </c>
      <c r="T284" s="155">
        <f>S284*H284</f>
        <v>0</v>
      </c>
      <c r="U284" s="34"/>
      <c r="V284" s="34"/>
      <c r="W284" s="34"/>
      <c r="X284" s="34"/>
      <c r="Y284" s="34"/>
      <c r="Z284" s="34"/>
      <c r="AA284" s="34"/>
      <c r="AB284" s="34"/>
      <c r="AC284" s="34"/>
      <c r="AD284" s="34"/>
      <c r="AE284" s="34"/>
      <c r="AR284" s="156" t="s">
        <v>180</v>
      </c>
      <c r="AT284" s="156" t="s">
        <v>157</v>
      </c>
      <c r="AU284" s="156" t="s">
        <v>80</v>
      </c>
      <c r="AY284" s="19" t="s">
        <v>154</v>
      </c>
      <c r="BE284" s="157">
        <f>IF(N284="základní",J284,0)</f>
        <v>0</v>
      </c>
      <c r="BF284" s="157">
        <f>IF(N284="snížená",J284,0)</f>
        <v>0</v>
      </c>
      <c r="BG284" s="157">
        <f>IF(N284="zákl. přenesená",J284,0)</f>
        <v>0</v>
      </c>
      <c r="BH284" s="157">
        <f>IF(N284="sníž. přenesená",J284,0)</f>
        <v>0</v>
      </c>
      <c r="BI284" s="157">
        <f>IF(N284="nulová",J284,0)</f>
        <v>0</v>
      </c>
      <c r="BJ284" s="19" t="s">
        <v>15</v>
      </c>
      <c r="BK284" s="157">
        <f>ROUND(I284*H284,2)</f>
        <v>0</v>
      </c>
      <c r="BL284" s="19" t="s">
        <v>180</v>
      </c>
      <c r="BM284" s="156" t="s">
        <v>1735</v>
      </c>
    </row>
    <row r="285" spans="1:47" s="2" customFormat="1" ht="10.2">
      <c r="A285" s="34"/>
      <c r="B285" s="35"/>
      <c r="C285" s="34"/>
      <c r="D285" s="158" t="s">
        <v>163</v>
      </c>
      <c r="E285" s="34"/>
      <c r="F285" s="159" t="s">
        <v>3301</v>
      </c>
      <c r="G285" s="34"/>
      <c r="H285" s="34"/>
      <c r="I285" s="160"/>
      <c r="J285" s="34"/>
      <c r="K285" s="34"/>
      <c r="L285" s="35"/>
      <c r="M285" s="161"/>
      <c r="N285" s="162"/>
      <c r="O285" s="55"/>
      <c r="P285" s="55"/>
      <c r="Q285" s="55"/>
      <c r="R285" s="55"/>
      <c r="S285" s="55"/>
      <c r="T285" s="56"/>
      <c r="U285" s="34"/>
      <c r="V285" s="34"/>
      <c r="W285" s="34"/>
      <c r="X285" s="34"/>
      <c r="Y285" s="34"/>
      <c r="Z285" s="34"/>
      <c r="AA285" s="34"/>
      <c r="AB285" s="34"/>
      <c r="AC285" s="34"/>
      <c r="AD285" s="34"/>
      <c r="AE285" s="34"/>
      <c r="AT285" s="19" t="s">
        <v>163</v>
      </c>
      <c r="AU285" s="19" t="s">
        <v>80</v>
      </c>
    </row>
    <row r="286" spans="1:65" s="2" customFormat="1" ht="24.15" customHeight="1">
      <c r="A286" s="34"/>
      <c r="B286" s="144"/>
      <c r="C286" s="192" t="s">
        <v>977</v>
      </c>
      <c r="D286" s="192" t="s">
        <v>402</v>
      </c>
      <c r="E286" s="193" t="s">
        <v>3302</v>
      </c>
      <c r="F286" s="194" t="s">
        <v>3303</v>
      </c>
      <c r="G286" s="195" t="s">
        <v>652</v>
      </c>
      <c r="H286" s="196">
        <v>2</v>
      </c>
      <c r="I286" s="197"/>
      <c r="J286" s="198">
        <f>ROUND(I286*H286,2)</f>
        <v>0</v>
      </c>
      <c r="K286" s="194" t="s">
        <v>3057</v>
      </c>
      <c r="L286" s="199"/>
      <c r="M286" s="200" t="s">
        <v>3</v>
      </c>
      <c r="N286" s="201" t="s">
        <v>43</v>
      </c>
      <c r="O286" s="55"/>
      <c r="P286" s="154">
        <f>O286*H286</f>
        <v>0</v>
      </c>
      <c r="Q286" s="154">
        <v>0</v>
      </c>
      <c r="R286" s="154">
        <f>Q286*H286</f>
        <v>0</v>
      </c>
      <c r="S286" s="154">
        <v>0</v>
      </c>
      <c r="T286" s="155">
        <f>S286*H286</f>
        <v>0</v>
      </c>
      <c r="U286" s="34"/>
      <c r="V286" s="34"/>
      <c r="W286" s="34"/>
      <c r="X286" s="34"/>
      <c r="Y286" s="34"/>
      <c r="Z286" s="34"/>
      <c r="AA286" s="34"/>
      <c r="AB286" s="34"/>
      <c r="AC286" s="34"/>
      <c r="AD286" s="34"/>
      <c r="AE286" s="34"/>
      <c r="AR286" s="156" t="s">
        <v>521</v>
      </c>
      <c r="AT286" s="156" t="s">
        <v>402</v>
      </c>
      <c r="AU286" s="156" t="s">
        <v>80</v>
      </c>
      <c r="AY286" s="19" t="s">
        <v>154</v>
      </c>
      <c r="BE286" s="157">
        <f>IF(N286="základní",J286,0)</f>
        <v>0</v>
      </c>
      <c r="BF286" s="157">
        <f>IF(N286="snížená",J286,0)</f>
        <v>0</v>
      </c>
      <c r="BG286" s="157">
        <f>IF(N286="zákl. přenesená",J286,0)</f>
        <v>0</v>
      </c>
      <c r="BH286" s="157">
        <f>IF(N286="sníž. přenesená",J286,0)</f>
        <v>0</v>
      </c>
      <c r="BI286" s="157">
        <f>IF(N286="nulová",J286,0)</f>
        <v>0</v>
      </c>
      <c r="BJ286" s="19" t="s">
        <v>15</v>
      </c>
      <c r="BK286" s="157">
        <f>ROUND(I286*H286,2)</f>
        <v>0</v>
      </c>
      <c r="BL286" s="19" t="s">
        <v>180</v>
      </c>
      <c r="BM286" s="156" t="s">
        <v>1743</v>
      </c>
    </row>
    <row r="287" spans="1:65" s="2" customFormat="1" ht="24.15" customHeight="1">
      <c r="A287" s="34"/>
      <c r="B287" s="144"/>
      <c r="C287" s="145" t="s">
        <v>981</v>
      </c>
      <c r="D287" s="145" t="s">
        <v>157</v>
      </c>
      <c r="E287" s="146" t="s">
        <v>3304</v>
      </c>
      <c r="F287" s="147" t="s">
        <v>3305</v>
      </c>
      <c r="G287" s="148" t="s">
        <v>3233</v>
      </c>
      <c r="H287" s="149">
        <v>2</v>
      </c>
      <c r="I287" s="150"/>
      <c r="J287" s="151">
        <f>ROUND(I287*H287,2)</f>
        <v>0</v>
      </c>
      <c r="K287" s="147" t="s">
        <v>3057</v>
      </c>
      <c r="L287" s="35"/>
      <c r="M287" s="152" t="s">
        <v>3</v>
      </c>
      <c r="N287" s="153" t="s">
        <v>43</v>
      </c>
      <c r="O287" s="55"/>
      <c r="P287" s="154">
        <f>O287*H287</f>
        <v>0</v>
      </c>
      <c r="Q287" s="154">
        <v>0</v>
      </c>
      <c r="R287" s="154">
        <f>Q287*H287</f>
        <v>0</v>
      </c>
      <c r="S287" s="154">
        <v>0</v>
      </c>
      <c r="T287" s="155">
        <f>S287*H287</f>
        <v>0</v>
      </c>
      <c r="U287" s="34"/>
      <c r="V287" s="34"/>
      <c r="W287" s="34"/>
      <c r="X287" s="34"/>
      <c r="Y287" s="34"/>
      <c r="Z287" s="34"/>
      <c r="AA287" s="34"/>
      <c r="AB287" s="34"/>
      <c r="AC287" s="34"/>
      <c r="AD287" s="34"/>
      <c r="AE287" s="34"/>
      <c r="AR287" s="156" t="s">
        <v>180</v>
      </c>
      <c r="AT287" s="156" t="s">
        <v>157</v>
      </c>
      <c r="AU287" s="156" t="s">
        <v>80</v>
      </c>
      <c r="AY287" s="19" t="s">
        <v>154</v>
      </c>
      <c r="BE287" s="157">
        <f>IF(N287="základní",J287,0)</f>
        <v>0</v>
      </c>
      <c r="BF287" s="157">
        <f>IF(N287="snížená",J287,0)</f>
        <v>0</v>
      </c>
      <c r="BG287" s="157">
        <f>IF(N287="zákl. přenesená",J287,0)</f>
        <v>0</v>
      </c>
      <c r="BH287" s="157">
        <f>IF(N287="sníž. přenesená",J287,0)</f>
        <v>0</v>
      </c>
      <c r="BI287" s="157">
        <f>IF(N287="nulová",J287,0)</f>
        <v>0</v>
      </c>
      <c r="BJ287" s="19" t="s">
        <v>15</v>
      </c>
      <c r="BK287" s="157">
        <f>ROUND(I287*H287,2)</f>
        <v>0</v>
      </c>
      <c r="BL287" s="19" t="s">
        <v>180</v>
      </c>
      <c r="BM287" s="156" t="s">
        <v>1751</v>
      </c>
    </row>
    <row r="288" spans="1:47" s="2" customFormat="1" ht="10.2">
      <c r="A288" s="34"/>
      <c r="B288" s="35"/>
      <c r="C288" s="34"/>
      <c r="D288" s="158" t="s">
        <v>163</v>
      </c>
      <c r="E288" s="34"/>
      <c r="F288" s="159" t="s">
        <v>3306</v>
      </c>
      <c r="G288" s="34"/>
      <c r="H288" s="34"/>
      <c r="I288" s="160"/>
      <c r="J288" s="34"/>
      <c r="K288" s="34"/>
      <c r="L288" s="35"/>
      <c r="M288" s="161"/>
      <c r="N288" s="162"/>
      <c r="O288" s="55"/>
      <c r="P288" s="55"/>
      <c r="Q288" s="55"/>
      <c r="R288" s="55"/>
      <c r="S288" s="55"/>
      <c r="T288" s="56"/>
      <c r="U288" s="34"/>
      <c r="V288" s="34"/>
      <c r="W288" s="34"/>
      <c r="X288" s="34"/>
      <c r="Y288" s="34"/>
      <c r="Z288" s="34"/>
      <c r="AA288" s="34"/>
      <c r="AB288" s="34"/>
      <c r="AC288" s="34"/>
      <c r="AD288" s="34"/>
      <c r="AE288" s="34"/>
      <c r="AT288" s="19" t="s">
        <v>163</v>
      </c>
      <c r="AU288" s="19" t="s">
        <v>80</v>
      </c>
    </row>
    <row r="289" spans="1:65" s="2" customFormat="1" ht="37.8" customHeight="1">
      <c r="A289" s="34"/>
      <c r="B289" s="144"/>
      <c r="C289" s="192" t="s">
        <v>985</v>
      </c>
      <c r="D289" s="192" t="s">
        <v>402</v>
      </c>
      <c r="E289" s="193" t="s">
        <v>3307</v>
      </c>
      <c r="F289" s="194" t="s">
        <v>3308</v>
      </c>
      <c r="G289" s="195" t="s">
        <v>652</v>
      </c>
      <c r="H289" s="196">
        <v>2</v>
      </c>
      <c r="I289" s="197"/>
      <c r="J289" s="198">
        <f>ROUND(I289*H289,2)</f>
        <v>0</v>
      </c>
      <c r="K289" s="194" t="s">
        <v>3057</v>
      </c>
      <c r="L289" s="199"/>
      <c r="M289" s="200" t="s">
        <v>3</v>
      </c>
      <c r="N289" s="201" t="s">
        <v>43</v>
      </c>
      <c r="O289" s="55"/>
      <c r="P289" s="154">
        <f>O289*H289</f>
        <v>0</v>
      </c>
      <c r="Q289" s="154">
        <v>0</v>
      </c>
      <c r="R289" s="154">
        <f>Q289*H289</f>
        <v>0</v>
      </c>
      <c r="S289" s="154">
        <v>0</v>
      </c>
      <c r="T289" s="155">
        <f>S289*H289</f>
        <v>0</v>
      </c>
      <c r="U289" s="34"/>
      <c r="V289" s="34"/>
      <c r="W289" s="34"/>
      <c r="X289" s="34"/>
      <c r="Y289" s="34"/>
      <c r="Z289" s="34"/>
      <c r="AA289" s="34"/>
      <c r="AB289" s="34"/>
      <c r="AC289" s="34"/>
      <c r="AD289" s="34"/>
      <c r="AE289" s="34"/>
      <c r="AR289" s="156" t="s">
        <v>521</v>
      </c>
      <c r="AT289" s="156" t="s">
        <v>402</v>
      </c>
      <c r="AU289" s="156" t="s">
        <v>80</v>
      </c>
      <c r="AY289" s="19" t="s">
        <v>154</v>
      </c>
      <c r="BE289" s="157">
        <f>IF(N289="základní",J289,0)</f>
        <v>0</v>
      </c>
      <c r="BF289" s="157">
        <f>IF(N289="snížená",J289,0)</f>
        <v>0</v>
      </c>
      <c r="BG289" s="157">
        <f>IF(N289="zákl. přenesená",J289,0)</f>
        <v>0</v>
      </c>
      <c r="BH289" s="157">
        <f>IF(N289="sníž. přenesená",J289,0)</f>
        <v>0</v>
      </c>
      <c r="BI289" s="157">
        <f>IF(N289="nulová",J289,0)</f>
        <v>0</v>
      </c>
      <c r="BJ289" s="19" t="s">
        <v>15</v>
      </c>
      <c r="BK289" s="157">
        <f>ROUND(I289*H289,2)</f>
        <v>0</v>
      </c>
      <c r="BL289" s="19" t="s">
        <v>180</v>
      </c>
      <c r="BM289" s="156" t="s">
        <v>1759</v>
      </c>
    </row>
    <row r="290" spans="1:65" s="2" customFormat="1" ht="33" customHeight="1">
      <c r="A290" s="34"/>
      <c r="B290" s="144"/>
      <c r="C290" s="145" t="s">
        <v>989</v>
      </c>
      <c r="D290" s="145" t="s">
        <v>157</v>
      </c>
      <c r="E290" s="146" t="s">
        <v>3309</v>
      </c>
      <c r="F290" s="147" t="s">
        <v>3310</v>
      </c>
      <c r="G290" s="148" t="s">
        <v>652</v>
      </c>
      <c r="H290" s="149">
        <v>2</v>
      </c>
      <c r="I290" s="150"/>
      <c r="J290" s="151">
        <f>ROUND(I290*H290,2)</f>
        <v>0</v>
      </c>
      <c r="K290" s="147" t="s">
        <v>3057</v>
      </c>
      <c r="L290" s="35"/>
      <c r="M290" s="152" t="s">
        <v>3</v>
      </c>
      <c r="N290" s="153" t="s">
        <v>43</v>
      </c>
      <c r="O290" s="55"/>
      <c r="P290" s="154">
        <f>O290*H290</f>
        <v>0</v>
      </c>
      <c r="Q290" s="154">
        <v>0</v>
      </c>
      <c r="R290" s="154">
        <f>Q290*H290</f>
        <v>0</v>
      </c>
      <c r="S290" s="154">
        <v>0</v>
      </c>
      <c r="T290" s="155">
        <f>S290*H290</f>
        <v>0</v>
      </c>
      <c r="U290" s="34"/>
      <c r="V290" s="34"/>
      <c r="W290" s="34"/>
      <c r="X290" s="34"/>
      <c r="Y290" s="34"/>
      <c r="Z290" s="34"/>
      <c r="AA290" s="34"/>
      <c r="AB290" s="34"/>
      <c r="AC290" s="34"/>
      <c r="AD290" s="34"/>
      <c r="AE290" s="34"/>
      <c r="AR290" s="156" t="s">
        <v>180</v>
      </c>
      <c r="AT290" s="156" t="s">
        <v>157</v>
      </c>
      <c r="AU290" s="156" t="s">
        <v>80</v>
      </c>
      <c r="AY290" s="19" t="s">
        <v>154</v>
      </c>
      <c r="BE290" s="157">
        <f>IF(N290="základní",J290,0)</f>
        <v>0</v>
      </c>
      <c r="BF290" s="157">
        <f>IF(N290="snížená",J290,0)</f>
        <v>0</v>
      </c>
      <c r="BG290" s="157">
        <f>IF(N290="zákl. přenesená",J290,0)</f>
        <v>0</v>
      </c>
      <c r="BH290" s="157">
        <f>IF(N290="sníž. přenesená",J290,0)</f>
        <v>0</v>
      </c>
      <c r="BI290" s="157">
        <f>IF(N290="nulová",J290,0)</f>
        <v>0</v>
      </c>
      <c r="BJ290" s="19" t="s">
        <v>15</v>
      </c>
      <c r="BK290" s="157">
        <f>ROUND(I290*H290,2)</f>
        <v>0</v>
      </c>
      <c r="BL290" s="19" t="s">
        <v>180</v>
      </c>
      <c r="BM290" s="156" t="s">
        <v>1767</v>
      </c>
    </row>
    <row r="291" spans="1:47" s="2" customFormat="1" ht="10.2">
      <c r="A291" s="34"/>
      <c r="B291" s="35"/>
      <c r="C291" s="34"/>
      <c r="D291" s="158" t="s">
        <v>163</v>
      </c>
      <c r="E291" s="34"/>
      <c r="F291" s="159" t="s">
        <v>3311</v>
      </c>
      <c r="G291" s="34"/>
      <c r="H291" s="34"/>
      <c r="I291" s="160"/>
      <c r="J291" s="34"/>
      <c r="K291" s="34"/>
      <c r="L291" s="35"/>
      <c r="M291" s="161"/>
      <c r="N291" s="162"/>
      <c r="O291" s="55"/>
      <c r="P291" s="55"/>
      <c r="Q291" s="55"/>
      <c r="R291" s="55"/>
      <c r="S291" s="55"/>
      <c r="T291" s="56"/>
      <c r="U291" s="34"/>
      <c r="V291" s="34"/>
      <c r="W291" s="34"/>
      <c r="X291" s="34"/>
      <c r="Y291" s="34"/>
      <c r="Z291" s="34"/>
      <c r="AA291" s="34"/>
      <c r="AB291" s="34"/>
      <c r="AC291" s="34"/>
      <c r="AD291" s="34"/>
      <c r="AE291" s="34"/>
      <c r="AT291" s="19" t="s">
        <v>163</v>
      </c>
      <c r="AU291" s="19" t="s">
        <v>80</v>
      </c>
    </row>
    <row r="292" spans="1:65" s="2" customFormat="1" ht="16.5" customHeight="1">
      <c r="A292" s="34"/>
      <c r="B292" s="144"/>
      <c r="C292" s="192" t="s">
        <v>993</v>
      </c>
      <c r="D292" s="192" t="s">
        <v>402</v>
      </c>
      <c r="E292" s="193" t="s">
        <v>3312</v>
      </c>
      <c r="F292" s="194" t="s">
        <v>3313</v>
      </c>
      <c r="G292" s="195" t="s">
        <v>652</v>
      </c>
      <c r="H292" s="196">
        <v>2</v>
      </c>
      <c r="I292" s="197"/>
      <c r="J292" s="198">
        <f>ROUND(I292*H292,2)</f>
        <v>0</v>
      </c>
      <c r="K292" s="194" t="s">
        <v>3057</v>
      </c>
      <c r="L292" s="199"/>
      <c r="M292" s="200" t="s">
        <v>3</v>
      </c>
      <c r="N292" s="201" t="s">
        <v>43</v>
      </c>
      <c r="O292" s="55"/>
      <c r="P292" s="154">
        <f>O292*H292</f>
        <v>0</v>
      </c>
      <c r="Q292" s="154">
        <v>0</v>
      </c>
      <c r="R292" s="154">
        <f>Q292*H292</f>
        <v>0</v>
      </c>
      <c r="S292" s="154">
        <v>0</v>
      </c>
      <c r="T292" s="155">
        <f>S292*H292</f>
        <v>0</v>
      </c>
      <c r="U292" s="34"/>
      <c r="V292" s="34"/>
      <c r="W292" s="34"/>
      <c r="X292" s="34"/>
      <c r="Y292" s="34"/>
      <c r="Z292" s="34"/>
      <c r="AA292" s="34"/>
      <c r="AB292" s="34"/>
      <c r="AC292" s="34"/>
      <c r="AD292" s="34"/>
      <c r="AE292" s="34"/>
      <c r="AR292" s="156" t="s">
        <v>521</v>
      </c>
      <c r="AT292" s="156" t="s">
        <v>402</v>
      </c>
      <c r="AU292" s="156" t="s">
        <v>80</v>
      </c>
      <c r="AY292" s="19" t="s">
        <v>154</v>
      </c>
      <c r="BE292" s="157">
        <f>IF(N292="základní",J292,0)</f>
        <v>0</v>
      </c>
      <c r="BF292" s="157">
        <f>IF(N292="snížená",J292,0)</f>
        <v>0</v>
      </c>
      <c r="BG292" s="157">
        <f>IF(N292="zákl. přenesená",J292,0)</f>
        <v>0</v>
      </c>
      <c r="BH292" s="157">
        <f>IF(N292="sníž. přenesená",J292,0)</f>
        <v>0</v>
      </c>
      <c r="BI292" s="157">
        <f>IF(N292="nulová",J292,0)</f>
        <v>0</v>
      </c>
      <c r="BJ292" s="19" t="s">
        <v>15</v>
      </c>
      <c r="BK292" s="157">
        <f>ROUND(I292*H292,2)</f>
        <v>0</v>
      </c>
      <c r="BL292" s="19" t="s">
        <v>180</v>
      </c>
      <c r="BM292" s="156" t="s">
        <v>1775</v>
      </c>
    </row>
    <row r="293" spans="1:65" s="2" customFormat="1" ht="16.5" customHeight="1">
      <c r="A293" s="34"/>
      <c r="B293" s="144"/>
      <c r="C293" s="192" t="s">
        <v>997</v>
      </c>
      <c r="D293" s="192" t="s">
        <v>402</v>
      </c>
      <c r="E293" s="193" t="s">
        <v>3314</v>
      </c>
      <c r="F293" s="194" t="s">
        <v>3315</v>
      </c>
      <c r="G293" s="195" t="s">
        <v>652</v>
      </c>
      <c r="H293" s="196">
        <v>2</v>
      </c>
      <c r="I293" s="197"/>
      <c r="J293" s="198">
        <f>ROUND(I293*H293,2)</f>
        <v>0</v>
      </c>
      <c r="K293" s="194" t="s">
        <v>3057</v>
      </c>
      <c r="L293" s="199"/>
      <c r="M293" s="200" t="s">
        <v>3</v>
      </c>
      <c r="N293" s="201" t="s">
        <v>43</v>
      </c>
      <c r="O293" s="55"/>
      <c r="P293" s="154">
        <f>O293*H293</f>
        <v>0</v>
      </c>
      <c r="Q293" s="154">
        <v>0</v>
      </c>
      <c r="R293" s="154">
        <f>Q293*H293</f>
        <v>0</v>
      </c>
      <c r="S293" s="154">
        <v>0</v>
      </c>
      <c r="T293" s="155">
        <f>S293*H293</f>
        <v>0</v>
      </c>
      <c r="U293" s="34"/>
      <c r="V293" s="34"/>
      <c r="W293" s="34"/>
      <c r="X293" s="34"/>
      <c r="Y293" s="34"/>
      <c r="Z293" s="34"/>
      <c r="AA293" s="34"/>
      <c r="AB293" s="34"/>
      <c r="AC293" s="34"/>
      <c r="AD293" s="34"/>
      <c r="AE293" s="34"/>
      <c r="AR293" s="156" t="s">
        <v>521</v>
      </c>
      <c r="AT293" s="156" t="s">
        <v>402</v>
      </c>
      <c r="AU293" s="156" t="s">
        <v>80</v>
      </c>
      <c r="AY293" s="19" t="s">
        <v>154</v>
      </c>
      <c r="BE293" s="157">
        <f>IF(N293="základní",J293,0)</f>
        <v>0</v>
      </c>
      <c r="BF293" s="157">
        <f>IF(N293="snížená",J293,0)</f>
        <v>0</v>
      </c>
      <c r="BG293" s="157">
        <f>IF(N293="zákl. přenesená",J293,0)</f>
        <v>0</v>
      </c>
      <c r="BH293" s="157">
        <f>IF(N293="sníž. přenesená",J293,0)</f>
        <v>0</v>
      </c>
      <c r="BI293" s="157">
        <f>IF(N293="nulová",J293,0)</f>
        <v>0</v>
      </c>
      <c r="BJ293" s="19" t="s">
        <v>15</v>
      </c>
      <c r="BK293" s="157">
        <f>ROUND(I293*H293,2)</f>
        <v>0</v>
      </c>
      <c r="BL293" s="19" t="s">
        <v>180</v>
      </c>
      <c r="BM293" s="156" t="s">
        <v>1783</v>
      </c>
    </row>
    <row r="294" spans="1:65" s="2" customFormat="1" ht="33" customHeight="1">
      <c r="A294" s="34"/>
      <c r="B294" s="144"/>
      <c r="C294" s="145" t="s">
        <v>1001</v>
      </c>
      <c r="D294" s="145" t="s">
        <v>157</v>
      </c>
      <c r="E294" s="146" t="s">
        <v>3316</v>
      </c>
      <c r="F294" s="147" t="s">
        <v>3317</v>
      </c>
      <c r="G294" s="148" t="s">
        <v>3233</v>
      </c>
      <c r="H294" s="149">
        <v>10</v>
      </c>
      <c r="I294" s="150"/>
      <c r="J294" s="151">
        <f>ROUND(I294*H294,2)</f>
        <v>0</v>
      </c>
      <c r="K294" s="147" t="s">
        <v>3</v>
      </c>
      <c r="L294" s="35"/>
      <c r="M294" s="152" t="s">
        <v>3</v>
      </c>
      <c r="N294" s="153" t="s">
        <v>43</v>
      </c>
      <c r="O294" s="55"/>
      <c r="P294" s="154">
        <f>O294*H294</f>
        <v>0</v>
      </c>
      <c r="Q294" s="154">
        <v>0</v>
      </c>
      <c r="R294" s="154">
        <f>Q294*H294</f>
        <v>0</v>
      </c>
      <c r="S294" s="154">
        <v>0</v>
      </c>
      <c r="T294" s="155">
        <f>S294*H294</f>
        <v>0</v>
      </c>
      <c r="U294" s="34"/>
      <c r="V294" s="34"/>
      <c r="W294" s="34"/>
      <c r="X294" s="34"/>
      <c r="Y294" s="34"/>
      <c r="Z294" s="34"/>
      <c r="AA294" s="34"/>
      <c r="AB294" s="34"/>
      <c r="AC294" s="34"/>
      <c r="AD294" s="34"/>
      <c r="AE294" s="34"/>
      <c r="AR294" s="156" t="s">
        <v>180</v>
      </c>
      <c r="AT294" s="156" t="s">
        <v>157</v>
      </c>
      <c r="AU294" s="156" t="s">
        <v>80</v>
      </c>
      <c r="AY294" s="19" t="s">
        <v>154</v>
      </c>
      <c r="BE294" s="157">
        <f>IF(N294="základní",J294,0)</f>
        <v>0</v>
      </c>
      <c r="BF294" s="157">
        <f>IF(N294="snížená",J294,0)</f>
        <v>0</v>
      </c>
      <c r="BG294" s="157">
        <f>IF(N294="zákl. přenesená",J294,0)</f>
        <v>0</v>
      </c>
      <c r="BH294" s="157">
        <f>IF(N294="sníž. přenesená",J294,0)</f>
        <v>0</v>
      </c>
      <c r="BI294" s="157">
        <f>IF(N294="nulová",J294,0)</f>
        <v>0</v>
      </c>
      <c r="BJ294" s="19" t="s">
        <v>15</v>
      </c>
      <c r="BK294" s="157">
        <f>ROUND(I294*H294,2)</f>
        <v>0</v>
      </c>
      <c r="BL294" s="19" t="s">
        <v>180</v>
      </c>
      <c r="BM294" s="156" t="s">
        <v>1791</v>
      </c>
    </row>
    <row r="295" spans="1:65" s="2" customFormat="1" ht="33" customHeight="1">
      <c r="A295" s="34"/>
      <c r="B295" s="144"/>
      <c r="C295" s="145" t="s">
        <v>1005</v>
      </c>
      <c r="D295" s="145" t="s">
        <v>157</v>
      </c>
      <c r="E295" s="146" t="s">
        <v>3318</v>
      </c>
      <c r="F295" s="147" t="s">
        <v>3319</v>
      </c>
      <c r="G295" s="148" t="s">
        <v>3233</v>
      </c>
      <c r="H295" s="149">
        <v>2</v>
      </c>
      <c r="I295" s="150"/>
      <c r="J295" s="151">
        <f>ROUND(I295*H295,2)</f>
        <v>0</v>
      </c>
      <c r="K295" s="147" t="s">
        <v>3057</v>
      </c>
      <c r="L295" s="35"/>
      <c r="M295" s="152" t="s">
        <v>3</v>
      </c>
      <c r="N295" s="153" t="s">
        <v>43</v>
      </c>
      <c r="O295" s="55"/>
      <c r="P295" s="154">
        <f>O295*H295</f>
        <v>0</v>
      </c>
      <c r="Q295" s="154">
        <v>0</v>
      </c>
      <c r="R295" s="154">
        <f>Q295*H295</f>
        <v>0</v>
      </c>
      <c r="S295" s="154">
        <v>0</v>
      </c>
      <c r="T295" s="155">
        <f>S295*H295</f>
        <v>0</v>
      </c>
      <c r="U295" s="34"/>
      <c r="V295" s="34"/>
      <c r="W295" s="34"/>
      <c r="X295" s="34"/>
      <c r="Y295" s="34"/>
      <c r="Z295" s="34"/>
      <c r="AA295" s="34"/>
      <c r="AB295" s="34"/>
      <c r="AC295" s="34"/>
      <c r="AD295" s="34"/>
      <c r="AE295" s="34"/>
      <c r="AR295" s="156" t="s">
        <v>180</v>
      </c>
      <c r="AT295" s="156" t="s">
        <v>157</v>
      </c>
      <c r="AU295" s="156" t="s">
        <v>80</v>
      </c>
      <c r="AY295" s="19" t="s">
        <v>154</v>
      </c>
      <c r="BE295" s="157">
        <f>IF(N295="základní",J295,0)</f>
        <v>0</v>
      </c>
      <c r="BF295" s="157">
        <f>IF(N295="snížená",J295,0)</f>
        <v>0</v>
      </c>
      <c r="BG295" s="157">
        <f>IF(N295="zákl. přenesená",J295,0)</f>
        <v>0</v>
      </c>
      <c r="BH295" s="157">
        <f>IF(N295="sníž. přenesená",J295,0)</f>
        <v>0</v>
      </c>
      <c r="BI295" s="157">
        <f>IF(N295="nulová",J295,0)</f>
        <v>0</v>
      </c>
      <c r="BJ295" s="19" t="s">
        <v>15</v>
      </c>
      <c r="BK295" s="157">
        <f>ROUND(I295*H295,2)</f>
        <v>0</v>
      </c>
      <c r="BL295" s="19" t="s">
        <v>180</v>
      </c>
      <c r="BM295" s="156" t="s">
        <v>1799</v>
      </c>
    </row>
    <row r="296" spans="1:47" s="2" customFormat="1" ht="10.2">
      <c r="A296" s="34"/>
      <c r="B296" s="35"/>
      <c r="C296" s="34"/>
      <c r="D296" s="158" t="s">
        <v>163</v>
      </c>
      <c r="E296" s="34"/>
      <c r="F296" s="159" t="s">
        <v>3320</v>
      </c>
      <c r="G296" s="34"/>
      <c r="H296" s="34"/>
      <c r="I296" s="160"/>
      <c r="J296" s="34"/>
      <c r="K296" s="34"/>
      <c r="L296" s="35"/>
      <c r="M296" s="161"/>
      <c r="N296" s="162"/>
      <c r="O296" s="55"/>
      <c r="P296" s="55"/>
      <c r="Q296" s="55"/>
      <c r="R296" s="55"/>
      <c r="S296" s="55"/>
      <c r="T296" s="56"/>
      <c r="U296" s="34"/>
      <c r="V296" s="34"/>
      <c r="W296" s="34"/>
      <c r="X296" s="34"/>
      <c r="Y296" s="34"/>
      <c r="Z296" s="34"/>
      <c r="AA296" s="34"/>
      <c r="AB296" s="34"/>
      <c r="AC296" s="34"/>
      <c r="AD296" s="34"/>
      <c r="AE296" s="34"/>
      <c r="AT296" s="19" t="s">
        <v>163</v>
      </c>
      <c r="AU296" s="19" t="s">
        <v>80</v>
      </c>
    </row>
    <row r="297" spans="1:65" s="2" customFormat="1" ht="24.15" customHeight="1">
      <c r="A297" s="34"/>
      <c r="B297" s="144"/>
      <c r="C297" s="145" t="s">
        <v>1009</v>
      </c>
      <c r="D297" s="145" t="s">
        <v>157</v>
      </c>
      <c r="E297" s="146" t="s">
        <v>3321</v>
      </c>
      <c r="F297" s="147" t="s">
        <v>3322</v>
      </c>
      <c r="G297" s="148" t="s">
        <v>3233</v>
      </c>
      <c r="H297" s="149">
        <v>40</v>
      </c>
      <c r="I297" s="150"/>
      <c r="J297" s="151">
        <f>ROUND(I297*H297,2)</f>
        <v>0</v>
      </c>
      <c r="K297" s="147" t="s">
        <v>3057</v>
      </c>
      <c r="L297" s="35"/>
      <c r="M297" s="152" t="s">
        <v>3</v>
      </c>
      <c r="N297" s="153" t="s">
        <v>43</v>
      </c>
      <c r="O297" s="55"/>
      <c r="P297" s="154">
        <f>O297*H297</f>
        <v>0</v>
      </c>
      <c r="Q297" s="154">
        <v>0</v>
      </c>
      <c r="R297" s="154">
        <f>Q297*H297</f>
        <v>0</v>
      </c>
      <c r="S297" s="154">
        <v>0</v>
      </c>
      <c r="T297" s="155">
        <f>S297*H297</f>
        <v>0</v>
      </c>
      <c r="U297" s="34"/>
      <c r="V297" s="34"/>
      <c r="W297" s="34"/>
      <c r="X297" s="34"/>
      <c r="Y297" s="34"/>
      <c r="Z297" s="34"/>
      <c r="AA297" s="34"/>
      <c r="AB297" s="34"/>
      <c r="AC297" s="34"/>
      <c r="AD297" s="34"/>
      <c r="AE297" s="34"/>
      <c r="AR297" s="156" t="s">
        <v>180</v>
      </c>
      <c r="AT297" s="156" t="s">
        <v>157</v>
      </c>
      <c r="AU297" s="156" t="s">
        <v>80</v>
      </c>
      <c r="AY297" s="19" t="s">
        <v>154</v>
      </c>
      <c r="BE297" s="157">
        <f>IF(N297="základní",J297,0)</f>
        <v>0</v>
      </c>
      <c r="BF297" s="157">
        <f>IF(N297="snížená",J297,0)</f>
        <v>0</v>
      </c>
      <c r="BG297" s="157">
        <f>IF(N297="zákl. přenesená",J297,0)</f>
        <v>0</v>
      </c>
      <c r="BH297" s="157">
        <f>IF(N297="sníž. přenesená",J297,0)</f>
        <v>0</v>
      </c>
      <c r="BI297" s="157">
        <f>IF(N297="nulová",J297,0)</f>
        <v>0</v>
      </c>
      <c r="BJ297" s="19" t="s">
        <v>15</v>
      </c>
      <c r="BK297" s="157">
        <f>ROUND(I297*H297,2)</f>
        <v>0</v>
      </c>
      <c r="BL297" s="19" t="s">
        <v>180</v>
      </c>
      <c r="BM297" s="156" t="s">
        <v>1807</v>
      </c>
    </row>
    <row r="298" spans="1:47" s="2" customFormat="1" ht="10.2">
      <c r="A298" s="34"/>
      <c r="B298" s="35"/>
      <c r="C298" s="34"/>
      <c r="D298" s="158" t="s">
        <v>163</v>
      </c>
      <c r="E298" s="34"/>
      <c r="F298" s="159" t="s">
        <v>3323</v>
      </c>
      <c r="G298" s="34"/>
      <c r="H298" s="34"/>
      <c r="I298" s="160"/>
      <c r="J298" s="34"/>
      <c r="K298" s="34"/>
      <c r="L298" s="35"/>
      <c r="M298" s="161"/>
      <c r="N298" s="162"/>
      <c r="O298" s="55"/>
      <c r="P298" s="55"/>
      <c r="Q298" s="55"/>
      <c r="R298" s="55"/>
      <c r="S298" s="55"/>
      <c r="T298" s="56"/>
      <c r="U298" s="34"/>
      <c r="V298" s="34"/>
      <c r="W298" s="34"/>
      <c r="X298" s="34"/>
      <c r="Y298" s="34"/>
      <c r="Z298" s="34"/>
      <c r="AA298" s="34"/>
      <c r="AB298" s="34"/>
      <c r="AC298" s="34"/>
      <c r="AD298" s="34"/>
      <c r="AE298" s="34"/>
      <c r="AT298" s="19" t="s">
        <v>163</v>
      </c>
      <c r="AU298" s="19" t="s">
        <v>80</v>
      </c>
    </row>
    <row r="299" spans="1:65" s="2" customFormat="1" ht="33" customHeight="1">
      <c r="A299" s="34"/>
      <c r="B299" s="144"/>
      <c r="C299" s="145" t="s">
        <v>1013</v>
      </c>
      <c r="D299" s="145" t="s">
        <v>157</v>
      </c>
      <c r="E299" s="146" t="s">
        <v>3324</v>
      </c>
      <c r="F299" s="147" t="s">
        <v>3325</v>
      </c>
      <c r="G299" s="148" t="s">
        <v>3233</v>
      </c>
      <c r="H299" s="149">
        <v>10</v>
      </c>
      <c r="I299" s="150"/>
      <c r="J299" s="151">
        <f>ROUND(I299*H299,2)</f>
        <v>0</v>
      </c>
      <c r="K299" s="147" t="s">
        <v>3161</v>
      </c>
      <c r="L299" s="35"/>
      <c r="M299" s="152" t="s">
        <v>3</v>
      </c>
      <c r="N299" s="153" t="s">
        <v>43</v>
      </c>
      <c r="O299" s="55"/>
      <c r="P299" s="154">
        <f>O299*H299</f>
        <v>0</v>
      </c>
      <c r="Q299" s="154">
        <v>0</v>
      </c>
      <c r="R299" s="154">
        <f>Q299*H299</f>
        <v>0</v>
      </c>
      <c r="S299" s="154">
        <v>0</v>
      </c>
      <c r="T299" s="155">
        <f>S299*H299</f>
        <v>0</v>
      </c>
      <c r="U299" s="34"/>
      <c r="V299" s="34"/>
      <c r="W299" s="34"/>
      <c r="X299" s="34"/>
      <c r="Y299" s="34"/>
      <c r="Z299" s="34"/>
      <c r="AA299" s="34"/>
      <c r="AB299" s="34"/>
      <c r="AC299" s="34"/>
      <c r="AD299" s="34"/>
      <c r="AE299" s="34"/>
      <c r="AR299" s="156" t="s">
        <v>180</v>
      </c>
      <c r="AT299" s="156" t="s">
        <v>157</v>
      </c>
      <c r="AU299" s="156" t="s">
        <v>80</v>
      </c>
      <c r="AY299" s="19" t="s">
        <v>154</v>
      </c>
      <c r="BE299" s="157">
        <f>IF(N299="základní",J299,0)</f>
        <v>0</v>
      </c>
      <c r="BF299" s="157">
        <f>IF(N299="snížená",J299,0)</f>
        <v>0</v>
      </c>
      <c r="BG299" s="157">
        <f>IF(N299="zákl. přenesená",J299,0)</f>
        <v>0</v>
      </c>
      <c r="BH299" s="157">
        <f>IF(N299="sníž. přenesená",J299,0)</f>
        <v>0</v>
      </c>
      <c r="BI299" s="157">
        <f>IF(N299="nulová",J299,0)</f>
        <v>0</v>
      </c>
      <c r="BJ299" s="19" t="s">
        <v>15</v>
      </c>
      <c r="BK299" s="157">
        <f>ROUND(I299*H299,2)</f>
        <v>0</v>
      </c>
      <c r="BL299" s="19" t="s">
        <v>180</v>
      </c>
      <c r="BM299" s="156" t="s">
        <v>1811</v>
      </c>
    </row>
    <row r="300" spans="1:47" s="2" customFormat="1" ht="10.2">
      <c r="A300" s="34"/>
      <c r="B300" s="35"/>
      <c r="C300" s="34"/>
      <c r="D300" s="158" t="s">
        <v>163</v>
      </c>
      <c r="E300" s="34"/>
      <c r="F300" s="159" t="s">
        <v>3326</v>
      </c>
      <c r="G300" s="34"/>
      <c r="H300" s="34"/>
      <c r="I300" s="160"/>
      <c r="J300" s="34"/>
      <c r="K300" s="34"/>
      <c r="L300" s="35"/>
      <c r="M300" s="161"/>
      <c r="N300" s="162"/>
      <c r="O300" s="55"/>
      <c r="P300" s="55"/>
      <c r="Q300" s="55"/>
      <c r="R300" s="55"/>
      <c r="S300" s="55"/>
      <c r="T300" s="56"/>
      <c r="U300" s="34"/>
      <c r="V300" s="34"/>
      <c r="W300" s="34"/>
      <c r="X300" s="34"/>
      <c r="Y300" s="34"/>
      <c r="Z300" s="34"/>
      <c r="AA300" s="34"/>
      <c r="AB300" s="34"/>
      <c r="AC300" s="34"/>
      <c r="AD300" s="34"/>
      <c r="AE300" s="34"/>
      <c r="AT300" s="19" t="s">
        <v>163</v>
      </c>
      <c r="AU300" s="19" t="s">
        <v>80</v>
      </c>
    </row>
    <row r="301" spans="1:65" s="2" customFormat="1" ht="16.5" customHeight="1">
      <c r="A301" s="34"/>
      <c r="B301" s="144"/>
      <c r="C301" s="145" t="s">
        <v>1017</v>
      </c>
      <c r="D301" s="145" t="s">
        <v>157</v>
      </c>
      <c r="E301" s="146" t="s">
        <v>3327</v>
      </c>
      <c r="F301" s="147" t="s">
        <v>3328</v>
      </c>
      <c r="G301" s="148" t="s">
        <v>3233</v>
      </c>
      <c r="H301" s="149">
        <v>11</v>
      </c>
      <c r="I301" s="150"/>
      <c r="J301" s="151">
        <f>ROUND(I301*H301,2)</f>
        <v>0</v>
      </c>
      <c r="K301" s="147" t="s">
        <v>3161</v>
      </c>
      <c r="L301" s="35"/>
      <c r="M301" s="152" t="s">
        <v>3</v>
      </c>
      <c r="N301" s="153" t="s">
        <v>43</v>
      </c>
      <c r="O301" s="55"/>
      <c r="P301" s="154">
        <f>O301*H301</f>
        <v>0</v>
      </c>
      <c r="Q301" s="154">
        <v>0</v>
      </c>
      <c r="R301" s="154">
        <f>Q301*H301</f>
        <v>0</v>
      </c>
      <c r="S301" s="154">
        <v>0</v>
      </c>
      <c r="T301" s="155">
        <f>S301*H301</f>
        <v>0</v>
      </c>
      <c r="U301" s="34"/>
      <c r="V301" s="34"/>
      <c r="W301" s="34"/>
      <c r="X301" s="34"/>
      <c r="Y301" s="34"/>
      <c r="Z301" s="34"/>
      <c r="AA301" s="34"/>
      <c r="AB301" s="34"/>
      <c r="AC301" s="34"/>
      <c r="AD301" s="34"/>
      <c r="AE301" s="34"/>
      <c r="AR301" s="156" t="s">
        <v>180</v>
      </c>
      <c r="AT301" s="156" t="s">
        <v>157</v>
      </c>
      <c r="AU301" s="156" t="s">
        <v>80</v>
      </c>
      <c r="AY301" s="19" t="s">
        <v>154</v>
      </c>
      <c r="BE301" s="157">
        <f>IF(N301="základní",J301,0)</f>
        <v>0</v>
      </c>
      <c r="BF301" s="157">
        <f>IF(N301="snížená",J301,0)</f>
        <v>0</v>
      </c>
      <c r="BG301" s="157">
        <f>IF(N301="zákl. přenesená",J301,0)</f>
        <v>0</v>
      </c>
      <c r="BH301" s="157">
        <f>IF(N301="sníž. přenesená",J301,0)</f>
        <v>0</v>
      </c>
      <c r="BI301" s="157">
        <f>IF(N301="nulová",J301,0)</f>
        <v>0</v>
      </c>
      <c r="BJ301" s="19" t="s">
        <v>15</v>
      </c>
      <c r="BK301" s="157">
        <f>ROUND(I301*H301,2)</f>
        <v>0</v>
      </c>
      <c r="BL301" s="19" t="s">
        <v>180</v>
      </c>
      <c r="BM301" s="156" t="s">
        <v>1826</v>
      </c>
    </row>
    <row r="302" spans="1:47" s="2" customFormat="1" ht="10.2">
      <c r="A302" s="34"/>
      <c r="B302" s="35"/>
      <c r="C302" s="34"/>
      <c r="D302" s="158" t="s">
        <v>163</v>
      </c>
      <c r="E302" s="34"/>
      <c r="F302" s="159" t="s">
        <v>3329</v>
      </c>
      <c r="G302" s="34"/>
      <c r="H302" s="34"/>
      <c r="I302" s="160"/>
      <c r="J302" s="34"/>
      <c r="K302" s="34"/>
      <c r="L302" s="35"/>
      <c r="M302" s="161"/>
      <c r="N302" s="162"/>
      <c r="O302" s="55"/>
      <c r="P302" s="55"/>
      <c r="Q302" s="55"/>
      <c r="R302" s="55"/>
      <c r="S302" s="55"/>
      <c r="T302" s="56"/>
      <c r="U302" s="34"/>
      <c r="V302" s="34"/>
      <c r="W302" s="34"/>
      <c r="X302" s="34"/>
      <c r="Y302" s="34"/>
      <c r="Z302" s="34"/>
      <c r="AA302" s="34"/>
      <c r="AB302" s="34"/>
      <c r="AC302" s="34"/>
      <c r="AD302" s="34"/>
      <c r="AE302" s="34"/>
      <c r="AT302" s="19" t="s">
        <v>163</v>
      </c>
      <c r="AU302" s="19" t="s">
        <v>80</v>
      </c>
    </row>
    <row r="303" spans="1:65" s="2" customFormat="1" ht="21.75" customHeight="1">
      <c r="A303" s="34"/>
      <c r="B303" s="144"/>
      <c r="C303" s="145" t="s">
        <v>1021</v>
      </c>
      <c r="D303" s="145" t="s">
        <v>157</v>
      </c>
      <c r="E303" s="146" t="s">
        <v>3330</v>
      </c>
      <c r="F303" s="147" t="s">
        <v>3331</v>
      </c>
      <c r="G303" s="148" t="s">
        <v>3233</v>
      </c>
      <c r="H303" s="149">
        <v>1</v>
      </c>
      <c r="I303" s="150"/>
      <c r="J303" s="151">
        <f>ROUND(I303*H303,2)</f>
        <v>0</v>
      </c>
      <c r="K303" s="147" t="s">
        <v>3</v>
      </c>
      <c r="L303" s="35"/>
      <c r="M303" s="152" t="s">
        <v>3</v>
      </c>
      <c r="N303" s="153" t="s">
        <v>43</v>
      </c>
      <c r="O303" s="55"/>
      <c r="P303" s="154">
        <f>O303*H303</f>
        <v>0</v>
      </c>
      <c r="Q303" s="154">
        <v>0</v>
      </c>
      <c r="R303" s="154">
        <f>Q303*H303</f>
        <v>0</v>
      </c>
      <c r="S303" s="154">
        <v>0</v>
      </c>
      <c r="T303" s="155">
        <f>S303*H303</f>
        <v>0</v>
      </c>
      <c r="U303" s="34"/>
      <c r="V303" s="34"/>
      <c r="W303" s="34"/>
      <c r="X303" s="34"/>
      <c r="Y303" s="34"/>
      <c r="Z303" s="34"/>
      <c r="AA303" s="34"/>
      <c r="AB303" s="34"/>
      <c r="AC303" s="34"/>
      <c r="AD303" s="34"/>
      <c r="AE303" s="34"/>
      <c r="AR303" s="156" t="s">
        <v>180</v>
      </c>
      <c r="AT303" s="156" t="s">
        <v>157</v>
      </c>
      <c r="AU303" s="156" t="s">
        <v>80</v>
      </c>
      <c r="AY303" s="19" t="s">
        <v>154</v>
      </c>
      <c r="BE303" s="157">
        <f>IF(N303="základní",J303,0)</f>
        <v>0</v>
      </c>
      <c r="BF303" s="157">
        <f>IF(N303="snížená",J303,0)</f>
        <v>0</v>
      </c>
      <c r="BG303" s="157">
        <f>IF(N303="zákl. přenesená",J303,0)</f>
        <v>0</v>
      </c>
      <c r="BH303" s="157">
        <f>IF(N303="sníž. přenesená",J303,0)</f>
        <v>0</v>
      </c>
      <c r="BI303" s="157">
        <f>IF(N303="nulová",J303,0)</f>
        <v>0</v>
      </c>
      <c r="BJ303" s="19" t="s">
        <v>15</v>
      </c>
      <c r="BK303" s="157">
        <f>ROUND(I303*H303,2)</f>
        <v>0</v>
      </c>
      <c r="BL303" s="19" t="s">
        <v>180</v>
      </c>
      <c r="BM303" s="156" t="s">
        <v>1836</v>
      </c>
    </row>
    <row r="304" spans="1:65" s="2" customFormat="1" ht="21.75" customHeight="1">
      <c r="A304" s="34"/>
      <c r="B304" s="144"/>
      <c r="C304" s="145" t="s">
        <v>1025</v>
      </c>
      <c r="D304" s="145" t="s">
        <v>157</v>
      </c>
      <c r="E304" s="146" t="s">
        <v>3332</v>
      </c>
      <c r="F304" s="147" t="s">
        <v>3333</v>
      </c>
      <c r="G304" s="148" t="s">
        <v>3233</v>
      </c>
      <c r="H304" s="149">
        <v>6</v>
      </c>
      <c r="I304" s="150"/>
      <c r="J304" s="151">
        <f>ROUND(I304*H304,2)</f>
        <v>0</v>
      </c>
      <c r="K304" s="147" t="s">
        <v>3</v>
      </c>
      <c r="L304" s="35"/>
      <c r="M304" s="152" t="s">
        <v>3</v>
      </c>
      <c r="N304" s="153" t="s">
        <v>43</v>
      </c>
      <c r="O304" s="55"/>
      <c r="P304" s="154">
        <f>O304*H304</f>
        <v>0</v>
      </c>
      <c r="Q304" s="154">
        <v>0</v>
      </c>
      <c r="R304" s="154">
        <f>Q304*H304</f>
        <v>0</v>
      </c>
      <c r="S304" s="154">
        <v>0</v>
      </c>
      <c r="T304" s="155">
        <f>S304*H304</f>
        <v>0</v>
      </c>
      <c r="U304" s="34"/>
      <c r="V304" s="34"/>
      <c r="W304" s="34"/>
      <c r="X304" s="34"/>
      <c r="Y304" s="34"/>
      <c r="Z304" s="34"/>
      <c r="AA304" s="34"/>
      <c r="AB304" s="34"/>
      <c r="AC304" s="34"/>
      <c r="AD304" s="34"/>
      <c r="AE304" s="34"/>
      <c r="AR304" s="156" t="s">
        <v>180</v>
      </c>
      <c r="AT304" s="156" t="s">
        <v>157</v>
      </c>
      <c r="AU304" s="156" t="s">
        <v>80</v>
      </c>
      <c r="AY304" s="19" t="s">
        <v>154</v>
      </c>
      <c r="BE304" s="157">
        <f>IF(N304="základní",J304,0)</f>
        <v>0</v>
      </c>
      <c r="BF304" s="157">
        <f>IF(N304="snížená",J304,0)</f>
        <v>0</v>
      </c>
      <c r="BG304" s="157">
        <f>IF(N304="zákl. přenesená",J304,0)</f>
        <v>0</v>
      </c>
      <c r="BH304" s="157">
        <f>IF(N304="sníž. přenesená",J304,0)</f>
        <v>0</v>
      </c>
      <c r="BI304" s="157">
        <f>IF(N304="nulová",J304,0)</f>
        <v>0</v>
      </c>
      <c r="BJ304" s="19" t="s">
        <v>15</v>
      </c>
      <c r="BK304" s="157">
        <f>ROUND(I304*H304,2)</f>
        <v>0</v>
      </c>
      <c r="BL304" s="19" t="s">
        <v>180</v>
      </c>
      <c r="BM304" s="156" t="s">
        <v>1846</v>
      </c>
    </row>
    <row r="305" spans="1:65" s="2" customFormat="1" ht="33" customHeight="1">
      <c r="A305" s="34"/>
      <c r="B305" s="144"/>
      <c r="C305" s="145" t="s">
        <v>1029</v>
      </c>
      <c r="D305" s="145" t="s">
        <v>157</v>
      </c>
      <c r="E305" s="146" t="s">
        <v>3334</v>
      </c>
      <c r="F305" s="147" t="s">
        <v>3335</v>
      </c>
      <c r="G305" s="148" t="s">
        <v>3233</v>
      </c>
      <c r="H305" s="149">
        <v>2</v>
      </c>
      <c r="I305" s="150"/>
      <c r="J305" s="151">
        <f>ROUND(I305*H305,2)</f>
        <v>0</v>
      </c>
      <c r="K305" s="147" t="s">
        <v>3161</v>
      </c>
      <c r="L305" s="35"/>
      <c r="M305" s="152" t="s">
        <v>3</v>
      </c>
      <c r="N305" s="153" t="s">
        <v>43</v>
      </c>
      <c r="O305" s="55"/>
      <c r="P305" s="154">
        <f>O305*H305</f>
        <v>0</v>
      </c>
      <c r="Q305" s="154">
        <v>0</v>
      </c>
      <c r="R305" s="154">
        <f>Q305*H305</f>
        <v>0</v>
      </c>
      <c r="S305" s="154">
        <v>0</v>
      </c>
      <c r="T305" s="155">
        <f>S305*H305</f>
        <v>0</v>
      </c>
      <c r="U305" s="34"/>
      <c r="V305" s="34"/>
      <c r="W305" s="34"/>
      <c r="X305" s="34"/>
      <c r="Y305" s="34"/>
      <c r="Z305" s="34"/>
      <c r="AA305" s="34"/>
      <c r="AB305" s="34"/>
      <c r="AC305" s="34"/>
      <c r="AD305" s="34"/>
      <c r="AE305" s="34"/>
      <c r="AR305" s="156" t="s">
        <v>180</v>
      </c>
      <c r="AT305" s="156" t="s">
        <v>157</v>
      </c>
      <c r="AU305" s="156" t="s">
        <v>80</v>
      </c>
      <c r="AY305" s="19" t="s">
        <v>154</v>
      </c>
      <c r="BE305" s="157">
        <f>IF(N305="základní",J305,0)</f>
        <v>0</v>
      </c>
      <c r="BF305" s="157">
        <f>IF(N305="snížená",J305,0)</f>
        <v>0</v>
      </c>
      <c r="BG305" s="157">
        <f>IF(N305="zákl. přenesená",J305,0)</f>
        <v>0</v>
      </c>
      <c r="BH305" s="157">
        <f>IF(N305="sníž. přenesená",J305,0)</f>
        <v>0</v>
      </c>
      <c r="BI305" s="157">
        <f>IF(N305="nulová",J305,0)</f>
        <v>0</v>
      </c>
      <c r="BJ305" s="19" t="s">
        <v>15</v>
      </c>
      <c r="BK305" s="157">
        <f>ROUND(I305*H305,2)</f>
        <v>0</v>
      </c>
      <c r="BL305" s="19" t="s">
        <v>180</v>
      </c>
      <c r="BM305" s="156" t="s">
        <v>1856</v>
      </c>
    </row>
    <row r="306" spans="1:47" s="2" customFormat="1" ht="10.2">
      <c r="A306" s="34"/>
      <c r="B306" s="35"/>
      <c r="C306" s="34"/>
      <c r="D306" s="158" t="s">
        <v>163</v>
      </c>
      <c r="E306" s="34"/>
      <c r="F306" s="159" t="s">
        <v>3336</v>
      </c>
      <c r="G306" s="34"/>
      <c r="H306" s="34"/>
      <c r="I306" s="160"/>
      <c r="J306" s="34"/>
      <c r="K306" s="34"/>
      <c r="L306" s="35"/>
      <c r="M306" s="161"/>
      <c r="N306" s="162"/>
      <c r="O306" s="55"/>
      <c r="P306" s="55"/>
      <c r="Q306" s="55"/>
      <c r="R306" s="55"/>
      <c r="S306" s="55"/>
      <c r="T306" s="56"/>
      <c r="U306" s="34"/>
      <c r="V306" s="34"/>
      <c r="W306" s="34"/>
      <c r="X306" s="34"/>
      <c r="Y306" s="34"/>
      <c r="Z306" s="34"/>
      <c r="AA306" s="34"/>
      <c r="AB306" s="34"/>
      <c r="AC306" s="34"/>
      <c r="AD306" s="34"/>
      <c r="AE306" s="34"/>
      <c r="AT306" s="19" t="s">
        <v>163</v>
      </c>
      <c r="AU306" s="19" t="s">
        <v>80</v>
      </c>
    </row>
    <row r="307" spans="1:65" s="2" customFormat="1" ht="24.15" customHeight="1">
      <c r="A307" s="34"/>
      <c r="B307" s="144"/>
      <c r="C307" s="145" t="s">
        <v>1033</v>
      </c>
      <c r="D307" s="145" t="s">
        <v>157</v>
      </c>
      <c r="E307" s="146" t="s">
        <v>3337</v>
      </c>
      <c r="F307" s="147" t="s">
        <v>3338</v>
      </c>
      <c r="G307" s="148" t="s">
        <v>652</v>
      </c>
      <c r="H307" s="149">
        <v>11</v>
      </c>
      <c r="I307" s="150"/>
      <c r="J307" s="151">
        <f>ROUND(I307*H307,2)</f>
        <v>0</v>
      </c>
      <c r="K307" s="147" t="s">
        <v>3</v>
      </c>
      <c r="L307" s="35"/>
      <c r="M307" s="152" t="s">
        <v>3</v>
      </c>
      <c r="N307" s="153" t="s">
        <v>43</v>
      </c>
      <c r="O307" s="55"/>
      <c r="P307" s="154">
        <f>O307*H307</f>
        <v>0</v>
      </c>
      <c r="Q307" s="154">
        <v>0</v>
      </c>
      <c r="R307" s="154">
        <f>Q307*H307</f>
        <v>0</v>
      </c>
      <c r="S307" s="154">
        <v>0</v>
      </c>
      <c r="T307" s="155">
        <f>S307*H307</f>
        <v>0</v>
      </c>
      <c r="U307" s="34"/>
      <c r="V307" s="34"/>
      <c r="W307" s="34"/>
      <c r="X307" s="34"/>
      <c r="Y307" s="34"/>
      <c r="Z307" s="34"/>
      <c r="AA307" s="34"/>
      <c r="AB307" s="34"/>
      <c r="AC307" s="34"/>
      <c r="AD307" s="34"/>
      <c r="AE307" s="34"/>
      <c r="AR307" s="156" t="s">
        <v>180</v>
      </c>
      <c r="AT307" s="156" t="s">
        <v>157</v>
      </c>
      <c r="AU307" s="156" t="s">
        <v>80</v>
      </c>
      <c r="AY307" s="19" t="s">
        <v>154</v>
      </c>
      <c r="BE307" s="157">
        <f>IF(N307="základní",J307,0)</f>
        <v>0</v>
      </c>
      <c r="BF307" s="157">
        <f>IF(N307="snížená",J307,0)</f>
        <v>0</v>
      </c>
      <c r="BG307" s="157">
        <f>IF(N307="zákl. přenesená",J307,0)</f>
        <v>0</v>
      </c>
      <c r="BH307" s="157">
        <f>IF(N307="sníž. přenesená",J307,0)</f>
        <v>0</v>
      </c>
      <c r="BI307" s="157">
        <f>IF(N307="nulová",J307,0)</f>
        <v>0</v>
      </c>
      <c r="BJ307" s="19" t="s">
        <v>15</v>
      </c>
      <c r="BK307" s="157">
        <f>ROUND(I307*H307,2)</f>
        <v>0</v>
      </c>
      <c r="BL307" s="19" t="s">
        <v>180</v>
      </c>
      <c r="BM307" s="156" t="s">
        <v>1864</v>
      </c>
    </row>
    <row r="308" spans="1:65" s="2" customFormat="1" ht="33" customHeight="1">
      <c r="A308" s="34"/>
      <c r="B308" s="144"/>
      <c r="C308" s="145" t="s">
        <v>1037</v>
      </c>
      <c r="D308" s="145" t="s">
        <v>157</v>
      </c>
      <c r="E308" s="146" t="s">
        <v>3339</v>
      </c>
      <c r="F308" s="147" t="s">
        <v>3340</v>
      </c>
      <c r="G308" s="148" t="s">
        <v>652</v>
      </c>
      <c r="H308" s="149">
        <v>10</v>
      </c>
      <c r="I308" s="150"/>
      <c r="J308" s="151">
        <f>ROUND(I308*H308,2)</f>
        <v>0</v>
      </c>
      <c r="K308" s="147" t="s">
        <v>3057</v>
      </c>
      <c r="L308" s="35"/>
      <c r="M308" s="152" t="s">
        <v>3</v>
      </c>
      <c r="N308" s="153" t="s">
        <v>43</v>
      </c>
      <c r="O308" s="55"/>
      <c r="P308" s="154">
        <f>O308*H308</f>
        <v>0</v>
      </c>
      <c r="Q308" s="154">
        <v>0</v>
      </c>
      <c r="R308" s="154">
        <f>Q308*H308</f>
        <v>0</v>
      </c>
      <c r="S308" s="154">
        <v>0</v>
      </c>
      <c r="T308" s="155">
        <f>S308*H308</f>
        <v>0</v>
      </c>
      <c r="U308" s="34"/>
      <c r="V308" s="34"/>
      <c r="W308" s="34"/>
      <c r="X308" s="34"/>
      <c r="Y308" s="34"/>
      <c r="Z308" s="34"/>
      <c r="AA308" s="34"/>
      <c r="AB308" s="34"/>
      <c r="AC308" s="34"/>
      <c r="AD308" s="34"/>
      <c r="AE308" s="34"/>
      <c r="AR308" s="156" t="s">
        <v>180</v>
      </c>
      <c r="AT308" s="156" t="s">
        <v>157</v>
      </c>
      <c r="AU308" s="156" t="s">
        <v>80</v>
      </c>
      <c r="AY308" s="19" t="s">
        <v>154</v>
      </c>
      <c r="BE308" s="157">
        <f>IF(N308="základní",J308,0)</f>
        <v>0</v>
      </c>
      <c r="BF308" s="157">
        <f>IF(N308="snížená",J308,0)</f>
        <v>0</v>
      </c>
      <c r="BG308" s="157">
        <f>IF(N308="zákl. přenesená",J308,0)</f>
        <v>0</v>
      </c>
      <c r="BH308" s="157">
        <f>IF(N308="sníž. přenesená",J308,0)</f>
        <v>0</v>
      </c>
      <c r="BI308" s="157">
        <f>IF(N308="nulová",J308,0)</f>
        <v>0</v>
      </c>
      <c r="BJ308" s="19" t="s">
        <v>15</v>
      </c>
      <c r="BK308" s="157">
        <f>ROUND(I308*H308,2)</f>
        <v>0</v>
      </c>
      <c r="BL308" s="19" t="s">
        <v>180</v>
      </c>
      <c r="BM308" s="156" t="s">
        <v>1880</v>
      </c>
    </row>
    <row r="309" spans="1:47" s="2" customFormat="1" ht="10.2">
      <c r="A309" s="34"/>
      <c r="B309" s="35"/>
      <c r="C309" s="34"/>
      <c r="D309" s="158" t="s">
        <v>163</v>
      </c>
      <c r="E309" s="34"/>
      <c r="F309" s="159" t="s">
        <v>3341</v>
      </c>
      <c r="G309" s="34"/>
      <c r="H309" s="34"/>
      <c r="I309" s="160"/>
      <c r="J309" s="34"/>
      <c r="K309" s="34"/>
      <c r="L309" s="35"/>
      <c r="M309" s="161"/>
      <c r="N309" s="162"/>
      <c r="O309" s="55"/>
      <c r="P309" s="55"/>
      <c r="Q309" s="55"/>
      <c r="R309" s="55"/>
      <c r="S309" s="55"/>
      <c r="T309" s="56"/>
      <c r="U309" s="34"/>
      <c r="V309" s="34"/>
      <c r="W309" s="34"/>
      <c r="X309" s="34"/>
      <c r="Y309" s="34"/>
      <c r="Z309" s="34"/>
      <c r="AA309" s="34"/>
      <c r="AB309" s="34"/>
      <c r="AC309" s="34"/>
      <c r="AD309" s="34"/>
      <c r="AE309" s="34"/>
      <c r="AT309" s="19" t="s">
        <v>163</v>
      </c>
      <c r="AU309" s="19" t="s">
        <v>80</v>
      </c>
    </row>
    <row r="310" spans="1:65" s="2" customFormat="1" ht="37.8" customHeight="1">
      <c r="A310" s="34"/>
      <c r="B310" s="144"/>
      <c r="C310" s="145" t="s">
        <v>1041</v>
      </c>
      <c r="D310" s="145" t="s">
        <v>157</v>
      </c>
      <c r="E310" s="146" t="s">
        <v>3342</v>
      </c>
      <c r="F310" s="147" t="s">
        <v>3343</v>
      </c>
      <c r="G310" s="148" t="s">
        <v>3233</v>
      </c>
      <c r="H310" s="149">
        <v>13</v>
      </c>
      <c r="I310" s="150"/>
      <c r="J310" s="151">
        <f aca="true" t="shared" si="10" ref="J310:J315">ROUND(I310*H310,2)</f>
        <v>0</v>
      </c>
      <c r="K310" s="147" t="s">
        <v>3</v>
      </c>
      <c r="L310" s="35"/>
      <c r="M310" s="152" t="s">
        <v>3</v>
      </c>
      <c r="N310" s="153" t="s">
        <v>43</v>
      </c>
      <c r="O310" s="55"/>
      <c r="P310" s="154">
        <f aca="true" t="shared" si="11" ref="P310:P315">O310*H310</f>
        <v>0</v>
      </c>
      <c r="Q310" s="154">
        <v>0</v>
      </c>
      <c r="R310" s="154">
        <f aca="true" t="shared" si="12" ref="R310:R315">Q310*H310</f>
        <v>0</v>
      </c>
      <c r="S310" s="154">
        <v>0</v>
      </c>
      <c r="T310" s="155">
        <f aca="true" t="shared" si="13" ref="T310:T315">S310*H310</f>
        <v>0</v>
      </c>
      <c r="U310" s="34"/>
      <c r="V310" s="34"/>
      <c r="W310" s="34"/>
      <c r="X310" s="34"/>
      <c r="Y310" s="34"/>
      <c r="Z310" s="34"/>
      <c r="AA310" s="34"/>
      <c r="AB310" s="34"/>
      <c r="AC310" s="34"/>
      <c r="AD310" s="34"/>
      <c r="AE310" s="34"/>
      <c r="AR310" s="156" t="s">
        <v>180</v>
      </c>
      <c r="AT310" s="156" t="s">
        <v>157</v>
      </c>
      <c r="AU310" s="156" t="s">
        <v>80</v>
      </c>
      <c r="AY310" s="19" t="s">
        <v>154</v>
      </c>
      <c r="BE310" s="157">
        <f aca="true" t="shared" si="14" ref="BE310:BE315">IF(N310="základní",J310,0)</f>
        <v>0</v>
      </c>
      <c r="BF310" s="157">
        <f aca="true" t="shared" si="15" ref="BF310:BF315">IF(N310="snížená",J310,0)</f>
        <v>0</v>
      </c>
      <c r="BG310" s="157">
        <f aca="true" t="shared" si="16" ref="BG310:BG315">IF(N310="zákl. přenesená",J310,0)</f>
        <v>0</v>
      </c>
      <c r="BH310" s="157">
        <f aca="true" t="shared" si="17" ref="BH310:BH315">IF(N310="sníž. přenesená",J310,0)</f>
        <v>0</v>
      </c>
      <c r="BI310" s="157">
        <f aca="true" t="shared" si="18" ref="BI310:BI315">IF(N310="nulová",J310,0)</f>
        <v>0</v>
      </c>
      <c r="BJ310" s="19" t="s">
        <v>15</v>
      </c>
      <c r="BK310" s="157">
        <f aca="true" t="shared" si="19" ref="BK310:BK315">ROUND(I310*H310,2)</f>
        <v>0</v>
      </c>
      <c r="BL310" s="19" t="s">
        <v>180</v>
      </c>
      <c r="BM310" s="156" t="s">
        <v>1891</v>
      </c>
    </row>
    <row r="311" spans="1:65" s="2" customFormat="1" ht="37.8" customHeight="1">
      <c r="A311" s="34"/>
      <c r="B311" s="144"/>
      <c r="C311" s="145" t="s">
        <v>1045</v>
      </c>
      <c r="D311" s="145" t="s">
        <v>157</v>
      </c>
      <c r="E311" s="146" t="s">
        <v>3344</v>
      </c>
      <c r="F311" s="147" t="s">
        <v>3345</v>
      </c>
      <c r="G311" s="148" t="s">
        <v>3233</v>
      </c>
      <c r="H311" s="149">
        <v>4</v>
      </c>
      <c r="I311" s="150"/>
      <c r="J311" s="151">
        <f t="shared" si="10"/>
        <v>0</v>
      </c>
      <c r="K311" s="147" t="s">
        <v>3</v>
      </c>
      <c r="L311" s="35"/>
      <c r="M311" s="152" t="s">
        <v>3</v>
      </c>
      <c r="N311" s="153" t="s">
        <v>43</v>
      </c>
      <c r="O311" s="55"/>
      <c r="P311" s="154">
        <f t="shared" si="11"/>
        <v>0</v>
      </c>
      <c r="Q311" s="154">
        <v>0</v>
      </c>
      <c r="R311" s="154">
        <f t="shared" si="12"/>
        <v>0</v>
      </c>
      <c r="S311" s="154">
        <v>0</v>
      </c>
      <c r="T311" s="155">
        <f t="shared" si="13"/>
        <v>0</v>
      </c>
      <c r="U311" s="34"/>
      <c r="V311" s="34"/>
      <c r="W311" s="34"/>
      <c r="X311" s="34"/>
      <c r="Y311" s="34"/>
      <c r="Z311" s="34"/>
      <c r="AA311" s="34"/>
      <c r="AB311" s="34"/>
      <c r="AC311" s="34"/>
      <c r="AD311" s="34"/>
      <c r="AE311" s="34"/>
      <c r="AR311" s="156" t="s">
        <v>180</v>
      </c>
      <c r="AT311" s="156" t="s">
        <v>157</v>
      </c>
      <c r="AU311" s="156" t="s">
        <v>80</v>
      </c>
      <c r="AY311" s="19" t="s">
        <v>154</v>
      </c>
      <c r="BE311" s="157">
        <f t="shared" si="14"/>
        <v>0</v>
      </c>
      <c r="BF311" s="157">
        <f t="shared" si="15"/>
        <v>0</v>
      </c>
      <c r="BG311" s="157">
        <f t="shared" si="16"/>
        <v>0</v>
      </c>
      <c r="BH311" s="157">
        <f t="shared" si="17"/>
        <v>0</v>
      </c>
      <c r="BI311" s="157">
        <f t="shared" si="18"/>
        <v>0</v>
      </c>
      <c r="BJ311" s="19" t="s">
        <v>15</v>
      </c>
      <c r="BK311" s="157">
        <f t="shared" si="19"/>
        <v>0</v>
      </c>
      <c r="BL311" s="19" t="s">
        <v>180</v>
      </c>
      <c r="BM311" s="156" t="s">
        <v>1905</v>
      </c>
    </row>
    <row r="312" spans="1:65" s="2" customFormat="1" ht="24.15" customHeight="1">
      <c r="A312" s="34"/>
      <c r="B312" s="144"/>
      <c r="C312" s="145" t="s">
        <v>1049</v>
      </c>
      <c r="D312" s="145" t="s">
        <v>157</v>
      </c>
      <c r="E312" s="146" t="s">
        <v>3346</v>
      </c>
      <c r="F312" s="147" t="s">
        <v>3347</v>
      </c>
      <c r="G312" s="148" t="s">
        <v>3233</v>
      </c>
      <c r="H312" s="149">
        <v>16</v>
      </c>
      <c r="I312" s="150"/>
      <c r="J312" s="151">
        <f t="shared" si="10"/>
        <v>0</v>
      </c>
      <c r="K312" s="147" t="s">
        <v>3</v>
      </c>
      <c r="L312" s="35"/>
      <c r="M312" s="152" t="s">
        <v>3</v>
      </c>
      <c r="N312" s="153" t="s">
        <v>43</v>
      </c>
      <c r="O312" s="55"/>
      <c r="P312" s="154">
        <f t="shared" si="11"/>
        <v>0</v>
      </c>
      <c r="Q312" s="154">
        <v>0</v>
      </c>
      <c r="R312" s="154">
        <f t="shared" si="12"/>
        <v>0</v>
      </c>
      <c r="S312" s="154">
        <v>0</v>
      </c>
      <c r="T312" s="155">
        <f t="shared" si="13"/>
        <v>0</v>
      </c>
      <c r="U312" s="34"/>
      <c r="V312" s="34"/>
      <c r="W312" s="34"/>
      <c r="X312" s="34"/>
      <c r="Y312" s="34"/>
      <c r="Z312" s="34"/>
      <c r="AA312" s="34"/>
      <c r="AB312" s="34"/>
      <c r="AC312" s="34"/>
      <c r="AD312" s="34"/>
      <c r="AE312" s="34"/>
      <c r="AR312" s="156" t="s">
        <v>180</v>
      </c>
      <c r="AT312" s="156" t="s">
        <v>157</v>
      </c>
      <c r="AU312" s="156" t="s">
        <v>80</v>
      </c>
      <c r="AY312" s="19" t="s">
        <v>154</v>
      </c>
      <c r="BE312" s="157">
        <f t="shared" si="14"/>
        <v>0</v>
      </c>
      <c r="BF312" s="157">
        <f t="shared" si="15"/>
        <v>0</v>
      </c>
      <c r="BG312" s="157">
        <f t="shared" si="16"/>
        <v>0</v>
      </c>
      <c r="BH312" s="157">
        <f t="shared" si="17"/>
        <v>0</v>
      </c>
      <c r="BI312" s="157">
        <f t="shared" si="18"/>
        <v>0</v>
      </c>
      <c r="BJ312" s="19" t="s">
        <v>15</v>
      </c>
      <c r="BK312" s="157">
        <f t="shared" si="19"/>
        <v>0</v>
      </c>
      <c r="BL312" s="19" t="s">
        <v>180</v>
      </c>
      <c r="BM312" s="156" t="s">
        <v>1915</v>
      </c>
    </row>
    <row r="313" spans="1:65" s="2" customFormat="1" ht="37.8" customHeight="1">
      <c r="A313" s="34"/>
      <c r="B313" s="144"/>
      <c r="C313" s="145" t="s">
        <v>1053</v>
      </c>
      <c r="D313" s="145" t="s">
        <v>157</v>
      </c>
      <c r="E313" s="146" t="s">
        <v>3348</v>
      </c>
      <c r="F313" s="147" t="s">
        <v>3349</v>
      </c>
      <c r="G313" s="148" t="s">
        <v>3233</v>
      </c>
      <c r="H313" s="149">
        <v>2</v>
      </c>
      <c r="I313" s="150"/>
      <c r="J313" s="151">
        <f t="shared" si="10"/>
        <v>0</v>
      </c>
      <c r="K313" s="147" t="s">
        <v>3</v>
      </c>
      <c r="L313" s="35"/>
      <c r="M313" s="152" t="s">
        <v>3</v>
      </c>
      <c r="N313" s="153" t="s">
        <v>43</v>
      </c>
      <c r="O313" s="55"/>
      <c r="P313" s="154">
        <f t="shared" si="11"/>
        <v>0</v>
      </c>
      <c r="Q313" s="154">
        <v>0</v>
      </c>
      <c r="R313" s="154">
        <f t="shared" si="12"/>
        <v>0</v>
      </c>
      <c r="S313" s="154">
        <v>0</v>
      </c>
      <c r="T313" s="155">
        <f t="shared" si="13"/>
        <v>0</v>
      </c>
      <c r="U313" s="34"/>
      <c r="V313" s="34"/>
      <c r="W313" s="34"/>
      <c r="X313" s="34"/>
      <c r="Y313" s="34"/>
      <c r="Z313" s="34"/>
      <c r="AA313" s="34"/>
      <c r="AB313" s="34"/>
      <c r="AC313" s="34"/>
      <c r="AD313" s="34"/>
      <c r="AE313" s="34"/>
      <c r="AR313" s="156" t="s">
        <v>180</v>
      </c>
      <c r="AT313" s="156" t="s">
        <v>157</v>
      </c>
      <c r="AU313" s="156" t="s">
        <v>80</v>
      </c>
      <c r="AY313" s="19" t="s">
        <v>154</v>
      </c>
      <c r="BE313" s="157">
        <f t="shared" si="14"/>
        <v>0</v>
      </c>
      <c r="BF313" s="157">
        <f t="shared" si="15"/>
        <v>0</v>
      </c>
      <c r="BG313" s="157">
        <f t="shared" si="16"/>
        <v>0</v>
      </c>
      <c r="BH313" s="157">
        <f t="shared" si="17"/>
        <v>0</v>
      </c>
      <c r="BI313" s="157">
        <f t="shared" si="18"/>
        <v>0</v>
      </c>
      <c r="BJ313" s="19" t="s">
        <v>15</v>
      </c>
      <c r="BK313" s="157">
        <f t="shared" si="19"/>
        <v>0</v>
      </c>
      <c r="BL313" s="19" t="s">
        <v>180</v>
      </c>
      <c r="BM313" s="156" t="s">
        <v>1928</v>
      </c>
    </row>
    <row r="314" spans="1:65" s="2" customFormat="1" ht="24.15" customHeight="1">
      <c r="A314" s="34"/>
      <c r="B314" s="144"/>
      <c r="C314" s="145" t="s">
        <v>1057</v>
      </c>
      <c r="D314" s="145" t="s">
        <v>157</v>
      </c>
      <c r="E314" s="146" t="s">
        <v>3350</v>
      </c>
      <c r="F314" s="147" t="s">
        <v>3351</v>
      </c>
      <c r="G314" s="148" t="s">
        <v>3233</v>
      </c>
      <c r="H314" s="149">
        <v>6</v>
      </c>
      <c r="I314" s="150"/>
      <c r="J314" s="151">
        <f t="shared" si="10"/>
        <v>0</v>
      </c>
      <c r="K314" s="147" t="s">
        <v>3</v>
      </c>
      <c r="L314" s="35"/>
      <c r="M314" s="152" t="s">
        <v>3</v>
      </c>
      <c r="N314" s="153" t="s">
        <v>43</v>
      </c>
      <c r="O314" s="55"/>
      <c r="P314" s="154">
        <f t="shared" si="11"/>
        <v>0</v>
      </c>
      <c r="Q314" s="154">
        <v>0</v>
      </c>
      <c r="R314" s="154">
        <f t="shared" si="12"/>
        <v>0</v>
      </c>
      <c r="S314" s="154">
        <v>0</v>
      </c>
      <c r="T314" s="155">
        <f t="shared" si="13"/>
        <v>0</v>
      </c>
      <c r="U314" s="34"/>
      <c r="V314" s="34"/>
      <c r="W314" s="34"/>
      <c r="X314" s="34"/>
      <c r="Y314" s="34"/>
      <c r="Z314" s="34"/>
      <c r="AA314" s="34"/>
      <c r="AB314" s="34"/>
      <c r="AC314" s="34"/>
      <c r="AD314" s="34"/>
      <c r="AE314" s="34"/>
      <c r="AR314" s="156" t="s">
        <v>180</v>
      </c>
      <c r="AT314" s="156" t="s">
        <v>157</v>
      </c>
      <c r="AU314" s="156" t="s">
        <v>80</v>
      </c>
      <c r="AY314" s="19" t="s">
        <v>154</v>
      </c>
      <c r="BE314" s="157">
        <f t="shared" si="14"/>
        <v>0</v>
      </c>
      <c r="BF314" s="157">
        <f t="shared" si="15"/>
        <v>0</v>
      </c>
      <c r="BG314" s="157">
        <f t="shared" si="16"/>
        <v>0</v>
      </c>
      <c r="BH314" s="157">
        <f t="shared" si="17"/>
        <v>0</v>
      </c>
      <c r="BI314" s="157">
        <f t="shared" si="18"/>
        <v>0</v>
      </c>
      <c r="BJ314" s="19" t="s">
        <v>15</v>
      </c>
      <c r="BK314" s="157">
        <f t="shared" si="19"/>
        <v>0</v>
      </c>
      <c r="BL314" s="19" t="s">
        <v>180</v>
      </c>
      <c r="BM314" s="156" t="s">
        <v>1941</v>
      </c>
    </row>
    <row r="315" spans="1:65" s="2" customFormat="1" ht="37.8" customHeight="1">
      <c r="A315" s="34"/>
      <c r="B315" s="144"/>
      <c r="C315" s="145" t="s">
        <v>1061</v>
      </c>
      <c r="D315" s="145" t="s">
        <v>157</v>
      </c>
      <c r="E315" s="146" t="s">
        <v>3352</v>
      </c>
      <c r="F315" s="147" t="s">
        <v>3353</v>
      </c>
      <c r="G315" s="148" t="s">
        <v>2174</v>
      </c>
      <c r="H315" s="210"/>
      <c r="I315" s="150"/>
      <c r="J315" s="151">
        <f t="shared" si="10"/>
        <v>0</v>
      </c>
      <c r="K315" s="147" t="s">
        <v>3057</v>
      </c>
      <c r="L315" s="35"/>
      <c r="M315" s="152" t="s">
        <v>3</v>
      </c>
      <c r="N315" s="153" t="s">
        <v>43</v>
      </c>
      <c r="O315" s="55"/>
      <c r="P315" s="154">
        <f t="shared" si="11"/>
        <v>0</v>
      </c>
      <c r="Q315" s="154">
        <v>0</v>
      </c>
      <c r="R315" s="154">
        <f t="shared" si="12"/>
        <v>0</v>
      </c>
      <c r="S315" s="154">
        <v>0</v>
      </c>
      <c r="T315" s="155">
        <f t="shared" si="13"/>
        <v>0</v>
      </c>
      <c r="U315" s="34"/>
      <c r="V315" s="34"/>
      <c r="W315" s="34"/>
      <c r="X315" s="34"/>
      <c r="Y315" s="34"/>
      <c r="Z315" s="34"/>
      <c r="AA315" s="34"/>
      <c r="AB315" s="34"/>
      <c r="AC315" s="34"/>
      <c r="AD315" s="34"/>
      <c r="AE315" s="34"/>
      <c r="AR315" s="156" t="s">
        <v>180</v>
      </c>
      <c r="AT315" s="156" t="s">
        <v>157</v>
      </c>
      <c r="AU315" s="156" t="s">
        <v>80</v>
      </c>
      <c r="AY315" s="19" t="s">
        <v>154</v>
      </c>
      <c r="BE315" s="157">
        <f t="shared" si="14"/>
        <v>0</v>
      </c>
      <c r="BF315" s="157">
        <f t="shared" si="15"/>
        <v>0</v>
      </c>
      <c r="BG315" s="157">
        <f t="shared" si="16"/>
        <v>0</v>
      </c>
      <c r="BH315" s="157">
        <f t="shared" si="17"/>
        <v>0</v>
      </c>
      <c r="BI315" s="157">
        <f t="shared" si="18"/>
        <v>0</v>
      </c>
      <c r="BJ315" s="19" t="s">
        <v>15</v>
      </c>
      <c r="BK315" s="157">
        <f t="shared" si="19"/>
        <v>0</v>
      </c>
      <c r="BL315" s="19" t="s">
        <v>180</v>
      </c>
      <c r="BM315" s="156" t="s">
        <v>1955</v>
      </c>
    </row>
    <row r="316" spans="1:47" s="2" customFormat="1" ht="10.2">
      <c r="A316" s="34"/>
      <c r="B316" s="35"/>
      <c r="C316" s="34"/>
      <c r="D316" s="158" t="s">
        <v>163</v>
      </c>
      <c r="E316" s="34"/>
      <c r="F316" s="159" t="s">
        <v>3354</v>
      </c>
      <c r="G316" s="34"/>
      <c r="H316" s="34"/>
      <c r="I316" s="160"/>
      <c r="J316" s="34"/>
      <c r="K316" s="34"/>
      <c r="L316" s="35"/>
      <c r="M316" s="161"/>
      <c r="N316" s="162"/>
      <c r="O316" s="55"/>
      <c r="P316" s="55"/>
      <c r="Q316" s="55"/>
      <c r="R316" s="55"/>
      <c r="S316" s="55"/>
      <c r="T316" s="56"/>
      <c r="U316" s="34"/>
      <c r="V316" s="34"/>
      <c r="W316" s="34"/>
      <c r="X316" s="34"/>
      <c r="Y316" s="34"/>
      <c r="Z316" s="34"/>
      <c r="AA316" s="34"/>
      <c r="AB316" s="34"/>
      <c r="AC316" s="34"/>
      <c r="AD316" s="34"/>
      <c r="AE316" s="34"/>
      <c r="AT316" s="19" t="s">
        <v>163</v>
      </c>
      <c r="AU316" s="19" t="s">
        <v>80</v>
      </c>
    </row>
    <row r="317" spans="2:63" s="12" customFormat="1" ht="22.8" customHeight="1">
      <c r="B317" s="131"/>
      <c r="D317" s="132" t="s">
        <v>71</v>
      </c>
      <c r="E317" s="142" t="s">
        <v>3355</v>
      </c>
      <c r="F317" s="142" t="s">
        <v>3356</v>
      </c>
      <c r="I317" s="134"/>
      <c r="J317" s="143">
        <f>BK317</f>
        <v>0</v>
      </c>
      <c r="L317" s="131"/>
      <c r="M317" s="136"/>
      <c r="N317" s="137"/>
      <c r="O317" s="137"/>
      <c r="P317" s="138">
        <f>SUM(P318:P329)</f>
        <v>0</v>
      </c>
      <c r="Q317" s="137"/>
      <c r="R317" s="138">
        <f>SUM(R318:R329)</f>
        <v>0</v>
      </c>
      <c r="S317" s="137"/>
      <c r="T317" s="139">
        <f>SUM(T318:T329)</f>
        <v>0</v>
      </c>
      <c r="AR317" s="132" t="s">
        <v>80</v>
      </c>
      <c r="AT317" s="140" t="s">
        <v>71</v>
      </c>
      <c r="AU317" s="140" t="s">
        <v>15</v>
      </c>
      <c r="AY317" s="132" t="s">
        <v>154</v>
      </c>
      <c r="BK317" s="141">
        <f>SUM(BK318:BK329)</f>
        <v>0</v>
      </c>
    </row>
    <row r="318" spans="1:65" s="2" customFormat="1" ht="37.8" customHeight="1">
      <c r="A318" s="34"/>
      <c r="B318" s="144"/>
      <c r="C318" s="145" t="s">
        <v>1065</v>
      </c>
      <c r="D318" s="145" t="s">
        <v>157</v>
      </c>
      <c r="E318" s="146" t="s">
        <v>3357</v>
      </c>
      <c r="F318" s="147" t="s">
        <v>3358</v>
      </c>
      <c r="G318" s="148" t="s">
        <v>3233</v>
      </c>
      <c r="H318" s="149">
        <v>9</v>
      </c>
      <c r="I318" s="150"/>
      <c r="J318" s="151">
        <f>ROUND(I318*H318,2)</f>
        <v>0</v>
      </c>
      <c r="K318" s="147" t="s">
        <v>3057</v>
      </c>
      <c r="L318" s="35"/>
      <c r="M318" s="152" t="s">
        <v>3</v>
      </c>
      <c r="N318" s="153" t="s">
        <v>43</v>
      </c>
      <c r="O318" s="55"/>
      <c r="P318" s="154">
        <f>O318*H318</f>
        <v>0</v>
      </c>
      <c r="Q318" s="154">
        <v>0</v>
      </c>
      <c r="R318" s="154">
        <f>Q318*H318</f>
        <v>0</v>
      </c>
      <c r="S318" s="154">
        <v>0</v>
      </c>
      <c r="T318" s="155">
        <f>S318*H318</f>
        <v>0</v>
      </c>
      <c r="U318" s="34"/>
      <c r="V318" s="34"/>
      <c r="W318" s="34"/>
      <c r="X318" s="34"/>
      <c r="Y318" s="34"/>
      <c r="Z318" s="34"/>
      <c r="AA318" s="34"/>
      <c r="AB318" s="34"/>
      <c r="AC318" s="34"/>
      <c r="AD318" s="34"/>
      <c r="AE318" s="34"/>
      <c r="AR318" s="156" t="s">
        <v>180</v>
      </c>
      <c r="AT318" s="156" t="s">
        <v>157</v>
      </c>
      <c r="AU318" s="156" t="s">
        <v>80</v>
      </c>
      <c r="AY318" s="19" t="s">
        <v>154</v>
      </c>
      <c r="BE318" s="157">
        <f>IF(N318="základní",J318,0)</f>
        <v>0</v>
      </c>
      <c r="BF318" s="157">
        <f>IF(N318="snížená",J318,0)</f>
        <v>0</v>
      </c>
      <c r="BG318" s="157">
        <f>IF(N318="zákl. přenesená",J318,0)</f>
        <v>0</v>
      </c>
      <c r="BH318" s="157">
        <f>IF(N318="sníž. přenesená",J318,0)</f>
        <v>0</v>
      </c>
      <c r="BI318" s="157">
        <f>IF(N318="nulová",J318,0)</f>
        <v>0</v>
      </c>
      <c r="BJ318" s="19" t="s">
        <v>15</v>
      </c>
      <c r="BK318" s="157">
        <f>ROUND(I318*H318,2)</f>
        <v>0</v>
      </c>
      <c r="BL318" s="19" t="s">
        <v>180</v>
      </c>
      <c r="BM318" s="156" t="s">
        <v>1963</v>
      </c>
    </row>
    <row r="319" spans="1:47" s="2" customFormat="1" ht="10.2">
      <c r="A319" s="34"/>
      <c r="B319" s="35"/>
      <c r="C319" s="34"/>
      <c r="D319" s="158" t="s">
        <v>163</v>
      </c>
      <c r="E319" s="34"/>
      <c r="F319" s="159" t="s">
        <v>3359</v>
      </c>
      <c r="G319" s="34"/>
      <c r="H319" s="34"/>
      <c r="I319" s="160"/>
      <c r="J319" s="34"/>
      <c r="K319" s="34"/>
      <c r="L319" s="35"/>
      <c r="M319" s="161"/>
      <c r="N319" s="162"/>
      <c r="O319" s="55"/>
      <c r="P319" s="55"/>
      <c r="Q319" s="55"/>
      <c r="R319" s="55"/>
      <c r="S319" s="55"/>
      <c r="T319" s="56"/>
      <c r="U319" s="34"/>
      <c r="V319" s="34"/>
      <c r="W319" s="34"/>
      <c r="X319" s="34"/>
      <c r="Y319" s="34"/>
      <c r="Z319" s="34"/>
      <c r="AA319" s="34"/>
      <c r="AB319" s="34"/>
      <c r="AC319" s="34"/>
      <c r="AD319" s="34"/>
      <c r="AE319" s="34"/>
      <c r="AT319" s="19" t="s">
        <v>163</v>
      </c>
      <c r="AU319" s="19" t="s">
        <v>80</v>
      </c>
    </row>
    <row r="320" spans="1:65" s="2" customFormat="1" ht="37.8" customHeight="1">
      <c r="A320" s="34"/>
      <c r="B320" s="144"/>
      <c r="C320" s="192" t="s">
        <v>1069</v>
      </c>
      <c r="D320" s="192" t="s">
        <v>402</v>
      </c>
      <c r="E320" s="193" t="s">
        <v>3360</v>
      </c>
      <c r="F320" s="194" t="s">
        <v>3361</v>
      </c>
      <c r="G320" s="195" t="s">
        <v>652</v>
      </c>
      <c r="H320" s="196">
        <v>9</v>
      </c>
      <c r="I320" s="197"/>
      <c r="J320" s="198">
        <f>ROUND(I320*H320,2)</f>
        <v>0</v>
      </c>
      <c r="K320" s="194" t="s">
        <v>3057</v>
      </c>
      <c r="L320" s="199"/>
      <c r="M320" s="200" t="s">
        <v>3</v>
      </c>
      <c r="N320" s="201" t="s">
        <v>43</v>
      </c>
      <c r="O320" s="55"/>
      <c r="P320" s="154">
        <f>O320*H320</f>
        <v>0</v>
      </c>
      <c r="Q320" s="154">
        <v>0</v>
      </c>
      <c r="R320" s="154">
        <f>Q320*H320</f>
        <v>0</v>
      </c>
      <c r="S320" s="154">
        <v>0</v>
      </c>
      <c r="T320" s="155">
        <f>S320*H320</f>
        <v>0</v>
      </c>
      <c r="U320" s="34"/>
      <c r="V320" s="34"/>
      <c r="W320" s="34"/>
      <c r="X320" s="34"/>
      <c r="Y320" s="34"/>
      <c r="Z320" s="34"/>
      <c r="AA320" s="34"/>
      <c r="AB320" s="34"/>
      <c r="AC320" s="34"/>
      <c r="AD320" s="34"/>
      <c r="AE320" s="34"/>
      <c r="AR320" s="156" t="s">
        <v>521</v>
      </c>
      <c r="AT320" s="156" t="s">
        <v>402</v>
      </c>
      <c r="AU320" s="156" t="s">
        <v>80</v>
      </c>
      <c r="AY320" s="19" t="s">
        <v>154</v>
      </c>
      <c r="BE320" s="157">
        <f>IF(N320="základní",J320,0)</f>
        <v>0</v>
      </c>
      <c r="BF320" s="157">
        <f>IF(N320="snížená",J320,0)</f>
        <v>0</v>
      </c>
      <c r="BG320" s="157">
        <f>IF(N320="zákl. přenesená",J320,0)</f>
        <v>0</v>
      </c>
      <c r="BH320" s="157">
        <f>IF(N320="sníž. přenesená",J320,0)</f>
        <v>0</v>
      </c>
      <c r="BI320" s="157">
        <f>IF(N320="nulová",J320,0)</f>
        <v>0</v>
      </c>
      <c r="BJ320" s="19" t="s">
        <v>15</v>
      </c>
      <c r="BK320" s="157">
        <f>ROUND(I320*H320,2)</f>
        <v>0</v>
      </c>
      <c r="BL320" s="19" t="s">
        <v>180</v>
      </c>
      <c r="BM320" s="156" t="s">
        <v>1979</v>
      </c>
    </row>
    <row r="321" spans="1:65" s="2" customFormat="1" ht="24.15" customHeight="1">
      <c r="A321" s="34"/>
      <c r="B321" s="144"/>
      <c r="C321" s="192" t="s">
        <v>1073</v>
      </c>
      <c r="D321" s="192" t="s">
        <v>402</v>
      </c>
      <c r="E321" s="193" t="s">
        <v>3362</v>
      </c>
      <c r="F321" s="194" t="s">
        <v>3363</v>
      </c>
      <c r="G321" s="195" t="s">
        <v>652</v>
      </c>
      <c r="H321" s="196">
        <v>9</v>
      </c>
      <c r="I321" s="197"/>
      <c r="J321" s="198">
        <f>ROUND(I321*H321,2)</f>
        <v>0</v>
      </c>
      <c r="K321" s="194" t="s">
        <v>3</v>
      </c>
      <c r="L321" s="199"/>
      <c r="M321" s="200" t="s">
        <v>3</v>
      </c>
      <c r="N321" s="201" t="s">
        <v>43</v>
      </c>
      <c r="O321" s="55"/>
      <c r="P321" s="154">
        <f>O321*H321</f>
        <v>0</v>
      </c>
      <c r="Q321" s="154">
        <v>0</v>
      </c>
      <c r="R321" s="154">
        <f>Q321*H321</f>
        <v>0</v>
      </c>
      <c r="S321" s="154">
        <v>0</v>
      </c>
      <c r="T321" s="155">
        <f>S321*H321</f>
        <v>0</v>
      </c>
      <c r="U321" s="34"/>
      <c r="V321" s="34"/>
      <c r="W321" s="34"/>
      <c r="X321" s="34"/>
      <c r="Y321" s="34"/>
      <c r="Z321" s="34"/>
      <c r="AA321" s="34"/>
      <c r="AB321" s="34"/>
      <c r="AC321" s="34"/>
      <c r="AD321" s="34"/>
      <c r="AE321" s="34"/>
      <c r="AR321" s="156" t="s">
        <v>521</v>
      </c>
      <c r="AT321" s="156" t="s">
        <v>402</v>
      </c>
      <c r="AU321" s="156" t="s">
        <v>80</v>
      </c>
      <c r="AY321" s="19" t="s">
        <v>154</v>
      </c>
      <c r="BE321" s="157">
        <f>IF(N321="základní",J321,0)</f>
        <v>0</v>
      </c>
      <c r="BF321" s="157">
        <f>IF(N321="snížená",J321,0)</f>
        <v>0</v>
      </c>
      <c r="BG321" s="157">
        <f>IF(N321="zákl. přenesená",J321,0)</f>
        <v>0</v>
      </c>
      <c r="BH321" s="157">
        <f>IF(N321="sníž. přenesená",J321,0)</f>
        <v>0</v>
      </c>
      <c r="BI321" s="157">
        <f>IF(N321="nulová",J321,0)</f>
        <v>0</v>
      </c>
      <c r="BJ321" s="19" t="s">
        <v>15</v>
      </c>
      <c r="BK321" s="157">
        <f>ROUND(I321*H321,2)</f>
        <v>0</v>
      </c>
      <c r="BL321" s="19" t="s">
        <v>180</v>
      </c>
      <c r="BM321" s="156" t="s">
        <v>1988</v>
      </c>
    </row>
    <row r="322" spans="1:65" s="2" customFormat="1" ht="33" customHeight="1">
      <c r="A322" s="34"/>
      <c r="B322" s="144"/>
      <c r="C322" s="145" t="s">
        <v>1077</v>
      </c>
      <c r="D322" s="145" t="s">
        <v>157</v>
      </c>
      <c r="E322" s="146" t="s">
        <v>3364</v>
      </c>
      <c r="F322" s="147" t="s">
        <v>3365</v>
      </c>
      <c r="G322" s="148" t="s">
        <v>3233</v>
      </c>
      <c r="H322" s="149">
        <v>6</v>
      </c>
      <c r="I322" s="150"/>
      <c r="J322" s="151">
        <f>ROUND(I322*H322,2)</f>
        <v>0</v>
      </c>
      <c r="K322" s="147" t="s">
        <v>3057</v>
      </c>
      <c r="L322" s="35"/>
      <c r="M322" s="152" t="s">
        <v>3</v>
      </c>
      <c r="N322" s="153" t="s">
        <v>43</v>
      </c>
      <c r="O322" s="55"/>
      <c r="P322" s="154">
        <f>O322*H322</f>
        <v>0</v>
      </c>
      <c r="Q322" s="154">
        <v>0</v>
      </c>
      <c r="R322" s="154">
        <f>Q322*H322</f>
        <v>0</v>
      </c>
      <c r="S322" s="154">
        <v>0</v>
      </c>
      <c r="T322" s="155">
        <f>S322*H322</f>
        <v>0</v>
      </c>
      <c r="U322" s="34"/>
      <c r="V322" s="34"/>
      <c r="W322" s="34"/>
      <c r="X322" s="34"/>
      <c r="Y322" s="34"/>
      <c r="Z322" s="34"/>
      <c r="AA322" s="34"/>
      <c r="AB322" s="34"/>
      <c r="AC322" s="34"/>
      <c r="AD322" s="34"/>
      <c r="AE322" s="34"/>
      <c r="AR322" s="156" t="s">
        <v>180</v>
      </c>
      <c r="AT322" s="156" t="s">
        <v>157</v>
      </c>
      <c r="AU322" s="156" t="s">
        <v>80</v>
      </c>
      <c r="AY322" s="19" t="s">
        <v>154</v>
      </c>
      <c r="BE322" s="157">
        <f>IF(N322="základní",J322,0)</f>
        <v>0</v>
      </c>
      <c r="BF322" s="157">
        <f>IF(N322="snížená",J322,0)</f>
        <v>0</v>
      </c>
      <c r="BG322" s="157">
        <f>IF(N322="zákl. přenesená",J322,0)</f>
        <v>0</v>
      </c>
      <c r="BH322" s="157">
        <f>IF(N322="sníž. přenesená",J322,0)</f>
        <v>0</v>
      </c>
      <c r="BI322" s="157">
        <f>IF(N322="nulová",J322,0)</f>
        <v>0</v>
      </c>
      <c r="BJ322" s="19" t="s">
        <v>15</v>
      </c>
      <c r="BK322" s="157">
        <f>ROUND(I322*H322,2)</f>
        <v>0</v>
      </c>
      <c r="BL322" s="19" t="s">
        <v>180</v>
      </c>
      <c r="BM322" s="156" t="s">
        <v>1996</v>
      </c>
    </row>
    <row r="323" spans="1:47" s="2" customFormat="1" ht="10.2">
      <c r="A323" s="34"/>
      <c r="B323" s="35"/>
      <c r="C323" s="34"/>
      <c r="D323" s="158" t="s">
        <v>163</v>
      </c>
      <c r="E323" s="34"/>
      <c r="F323" s="159" t="s">
        <v>3366</v>
      </c>
      <c r="G323" s="34"/>
      <c r="H323" s="34"/>
      <c r="I323" s="160"/>
      <c r="J323" s="34"/>
      <c r="K323" s="34"/>
      <c r="L323" s="35"/>
      <c r="M323" s="161"/>
      <c r="N323" s="162"/>
      <c r="O323" s="55"/>
      <c r="P323" s="55"/>
      <c r="Q323" s="55"/>
      <c r="R323" s="55"/>
      <c r="S323" s="55"/>
      <c r="T323" s="56"/>
      <c r="U323" s="34"/>
      <c r="V323" s="34"/>
      <c r="W323" s="34"/>
      <c r="X323" s="34"/>
      <c r="Y323" s="34"/>
      <c r="Z323" s="34"/>
      <c r="AA323" s="34"/>
      <c r="AB323" s="34"/>
      <c r="AC323" s="34"/>
      <c r="AD323" s="34"/>
      <c r="AE323" s="34"/>
      <c r="AT323" s="19" t="s">
        <v>163</v>
      </c>
      <c r="AU323" s="19" t="s">
        <v>80</v>
      </c>
    </row>
    <row r="324" spans="1:65" s="2" customFormat="1" ht="24.15" customHeight="1">
      <c r="A324" s="34"/>
      <c r="B324" s="144"/>
      <c r="C324" s="192" t="s">
        <v>1081</v>
      </c>
      <c r="D324" s="192" t="s">
        <v>402</v>
      </c>
      <c r="E324" s="193" t="s">
        <v>3367</v>
      </c>
      <c r="F324" s="194" t="s">
        <v>3368</v>
      </c>
      <c r="G324" s="195" t="s">
        <v>652</v>
      </c>
      <c r="H324" s="196">
        <v>6</v>
      </c>
      <c r="I324" s="197"/>
      <c r="J324" s="198">
        <f>ROUND(I324*H324,2)</f>
        <v>0</v>
      </c>
      <c r="K324" s="194" t="s">
        <v>3057</v>
      </c>
      <c r="L324" s="199"/>
      <c r="M324" s="200" t="s">
        <v>3</v>
      </c>
      <c r="N324" s="201" t="s">
        <v>43</v>
      </c>
      <c r="O324" s="55"/>
      <c r="P324" s="154">
        <f>O324*H324</f>
        <v>0</v>
      </c>
      <c r="Q324" s="154">
        <v>0</v>
      </c>
      <c r="R324" s="154">
        <f>Q324*H324</f>
        <v>0</v>
      </c>
      <c r="S324" s="154">
        <v>0</v>
      </c>
      <c r="T324" s="155">
        <f>S324*H324</f>
        <v>0</v>
      </c>
      <c r="U324" s="34"/>
      <c r="V324" s="34"/>
      <c r="W324" s="34"/>
      <c r="X324" s="34"/>
      <c r="Y324" s="34"/>
      <c r="Z324" s="34"/>
      <c r="AA324" s="34"/>
      <c r="AB324" s="34"/>
      <c r="AC324" s="34"/>
      <c r="AD324" s="34"/>
      <c r="AE324" s="34"/>
      <c r="AR324" s="156" t="s">
        <v>521</v>
      </c>
      <c r="AT324" s="156" t="s">
        <v>402</v>
      </c>
      <c r="AU324" s="156" t="s">
        <v>80</v>
      </c>
      <c r="AY324" s="19" t="s">
        <v>154</v>
      </c>
      <c r="BE324" s="157">
        <f>IF(N324="základní",J324,0)</f>
        <v>0</v>
      </c>
      <c r="BF324" s="157">
        <f>IF(N324="snížená",J324,0)</f>
        <v>0</v>
      </c>
      <c r="BG324" s="157">
        <f>IF(N324="zákl. přenesená",J324,0)</f>
        <v>0</v>
      </c>
      <c r="BH324" s="157">
        <f>IF(N324="sníž. přenesená",J324,0)</f>
        <v>0</v>
      </c>
      <c r="BI324" s="157">
        <f>IF(N324="nulová",J324,0)</f>
        <v>0</v>
      </c>
      <c r="BJ324" s="19" t="s">
        <v>15</v>
      </c>
      <c r="BK324" s="157">
        <f>ROUND(I324*H324,2)</f>
        <v>0</v>
      </c>
      <c r="BL324" s="19" t="s">
        <v>180</v>
      </c>
      <c r="BM324" s="156" t="s">
        <v>2005</v>
      </c>
    </row>
    <row r="325" spans="1:65" s="2" customFormat="1" ht="33" customHeight="1">
      <c r="A325" s="34"/>
      <c r="B325" s="144"/>
      <c r="C325" s="192" t="s">
        <v>1086</v>
      </c>
      <c r="D325" s="192" t="s">
        <v>402</v>
      </c>
      <c r="E325" s="193" t="s">
        <v>3369</v>
      </c>
      <c r="F325" s="194" t="s">
        <v>3370</v>
      </c>
      <c r="G325" s="195" t="s">
        <v>652</v>
      </c>
      <c r="H325" s="196">
        <v>6</v>
      </c>
      <c r="I325" s="197"/>
      <c r="J325" s="198">
        <f>ROUND(I325*H325,2)</f>
        <v>0</v>
      </c>
      <c r="K325" s="194" t="s">
        <v>3057</v>
      </c>
      <c r="L325" s="199"/>
      <c r="M325" s="200" t="s">
        <v>3</v>
      </c>
      <c r="N325" s="201" t="s">
        <v>43</v>
      </c>
      <c r="O325" s="55"/>
      <c r="P325" s="154">
        <f>O325*H325</f>
        <v>0</v>
      </c>
      <c r="Q325" s="154">
        <v>0</v>
      </c>
      <c r="R325" s="154">
        <f>Q325*H325</f>
        <v>0</v>
      </c>
      <c r="S325" s="154">
        <v>0</v>
      </c>
      <c r="T325" s="155">
        <f>S325*H325</f>
        <v>0</v>
      </c>
      <c r="U325" s="34"/>
      <c r="V325" s="34"/>
      <c r="W325" s="34"/>
      <c r="X325" s="34"/>
      <c r="Y325" s="34"/>
      <c r="Z325" s="34"/>
      <c r="AA325" s="34"/>
      <c r="AB325" s="34"/>
      <c r="AC325" s="34"/>
      <c r="AD325" s="34"/>
      <c r="AE325" s="34"/>
      <c r="AR325" s="156" t="s">
        <v>521</v>
      </c>
      <c r="AT325" s="156" t="s">
        <v>402</v>
      </c>
      <c r="AU325" s="156" t="s">
        <v>80</v>
      </c>
      <c r="AY325" s="19" t="s">
        <v>154</v>
      </c>
      <c r="BE325" s="157">
        <f>IF(N325="základní",J325,0)</f>
        <v>0</v>
      </c>
      <c r="BF325" s="157">
        <f>IF(N325="snížená",J325,0)</f>
        <v>0</v>
      </c>
      <c r="BG325" s="157">
        <f>IF(N325="zákl. přenesená",J325,0)</f>
        <v>0</v>
      </c>
      <c r="BH325" s="157">
        <f>IF(N325="sníž. přenesená",J325,0)</f>
        <v>0</v>
      </c>
      <c r="BI325" s="157">
        <f>IF(N325="nulová",J325,0)</f>
        <v>0</v>
      </c>
      <c r="BJ325" s="19" t="s">
        <v>15</v>
      </c>
      <c r="BK325" s="157">
        <f>ROUND(I325*H325,2)</f>
        <v>0</v>
      </c>
      <c r="BL325" s="19" t="s">
        <v>180</v>
      </c>
      <c r="BM325" s="156" t="s">
        <v>2012</v>
      </c>
    </row>
    <row r="326" spans="1:65" s="2" customFormat="1" ht="24.15" customHeight="1">
      <c r="A326" s="34"/>
      <c r="B326" s="144"/>
      <c r="C326" s="145" t="s">
        <v>1091</v>
      </c>
      <c r="D326" s="145" t="s">
        <v>157</v>
      </c>
      <c r="E326" s="146" t="s">
        <v>3371</v>
      </c>
      <c r="F326" s="147" t="s">
        <v>3372</v>
      </c>
      <c r="G326" s="148" t="s">
        <v>3233</v>
      </c>
      <c r="H326" s="149">
        <v>6</v>
      </c>
      <c r="I326" s="150"/>
      <c r="J326" s="151">
        <f>ROUND(I326*H326,2)</f>
        <v>0</v>
      </c>
      <c r="K326" s="147" t="s">
        <v>3057</v>
      </c>
      <c r="L326" s="35"/>
      <c r="M326" s="152" t="s">
        <v>3</v>
      </c>
      <c r="N326" s="153" t="s">
        <v>43</v>
      </c>
      <c r="O326" s="55"/>
      <c r="P326" s="154">
        <f>O326*H326</f>
        <v>0</v>
      </c>
      <c r="Q326" s="154">
        <v>0</v>
      </c>
      <c r="R326" s="154">
        <f>Q326*H326</f>
        <v>0</v>
      </c>
      <c r="S326" s="154">
        <v>0</v>
      </c>
      <c r="T326" s="155">
        <f>S326*H326</f>
        <v>0</v>
      </c>
      <c r="U326" s="34"/>
      <c r="V326" s="34"/>
      <c r="W326" s="34"/>
      <c r="X326" s="34"/>
      <c r="Y326" s="34"/>
      <c r="Z326" s="34"/>
      <c r="AA326" s="34"/>
      <c r="AB326" s="34"/>
      <c r="AC326" s="34"/>
      <c r="AD326" s="34"/>
      <c r="AE326" s="34"/>
      <c r="AR326" s="156" t="s">
        <v>180</v>
      </c>
      <c r="AT326" s="156" t="s">
        <v>157</v>
      </c>
      <c r="AU326" s="156" t="s">
        <v>80</v>
      </c>
      <c r="AY326" s="19" t="s">
        <v>154</v>
      </c>
      <c r="BE326" s="157">
        <f>IF(N326="základní",J326,0)</f>
        <v>0</v>
      </c>
      <c r="BF326" s="157">
        <f>IF(N326="snížená",J326,0)</f>
        <v>0</v>
      </c>
      <c r="BG326" s="157">
        <f>IF(N326="zákl. přenesená",J326,0)</f>
        <v>0</v>
      </c>
      <c r="BH326" s="157">
        <f>IF(N326="sníž. přenesená",J326,0)</f>
        <v>0</v>
      </c>
      <c r="BI326" s="157">
        <f>IF(N326="nulová",J326,0)</f>
        <v>0</v>
      </c>
      <c r="BJ326" s="19" t="s">
        <v>15</v>
      </c>
      <c r="BK326" s="157">
        <f>ROUND(I326*H326,2)</f>
        <v>0</v>
      </c>
      <c r="BL326" s="19" t="s">
        <v>180</v>
      </c>
      <c r="BM326" s="156" t="s">
        <v>2021</v>
      </c>
    </row>
    <row r="327" spans="1:47" s="2" customFormat="1" ht="10.2">
      <c r="A327" s="34"/>
      <c r="B327" s="35"/>
      <c r="C327" s="34"/>
      <c r="D327" s="158" t="s">
        <v>163</v>
      </c>
      <c r="E327" s="34"/>
      <c r="F327" s="159" t="s">
        <v>3373</v>
      </c>
      <c r="G327" s="34"/>
      <c r="H327" s="34"/>
      <c r="I327" s="160"/>
      <c r="J327" s="34"/>
      <c r="K327" s="34"/>
      <c r="L327" s="35"/>
      <c r="M327" s="161"/>
      <c r="N327" s="162"/>
      <c r="O327" s="55"/>
      <c r="P327" s="55"/>
      <c r="Q327" s="55"/>
      <c r="R327" s="55"/>
      <c r="S327" s="55"/>
      <c r="T327" s="56"/>
      <c r="U327" s="34"/>
      <c r="V327" s="34"/>
      <c r="W327" s="34"/>
      <c r="X327" s="34"/>
      <c r="Y327" s="34"/>
      <c r="Z327" s="34"/>
      <c r="AA327" s="34"/>
      <c r="AB327" s="34"/>
      <c r="AC327" s="34"/>
      <c r="AD327" s="34"/>
      <c r="AE327" s="34"/>
      <c r="AT327" s="19" t="s">
        <v>163</v>
      </c>
      <c r="AU327" s="19" t="s">
        <v>80</v>
      </c>
    </row>
    <row r="328" spans="1:65" s="2" customFormat="1" ht="37.8" customHeight="1">
      <c r="A328" s="34"/>
      <c r="B328" s="144"/>
      <c r="C328" s="145" t="s">
        <v>1096</v>
      </c>
      <c r="D328" s="145" t="s">
        <v>157</v>
      </c>
      <c r="E328" s="146" t="s">
        <v>3374</v>
      </c>
      <c r="F328" s="147" t="s">
        <v>3375</v>
      </c>
      <c r="G328" s="148" t="s">
        <v>2174</v>
      </c>
      <c r="H328" s="210"/>
      <c r="I328" s="150"/>
      <c r="J328" s="151">
        <f>ROUND(I328*H328,2)</f>
        <v>0</v>
      </c>
      <c r="K328" s="147" t="s">
        <v>3057</v>
      </c>
      <c r="L328" s="35"/>
      <c r="M328" s="152" t="s">
        <v>3</v>
      </c>
      <c r="N328" s="153" t="s">
        <v>43</v>
      </c>
      <c r="O328" s="55"/>
      <c r="P328" s="154">
        <f>O328*H328</f>
        <v>0</v>
      </c>
      <c r="Q328" s="154">
        <v>0</v>
      </c>
      <c r="R328" s="154">
        <f>Q328*H328</f>
        <v>0</v>
      </c>
      <c r="S328" s="154">
        <v>0</v>
      </c>
      <c r="T328" s="155">
        <f>S328*H328</f>
        <v>0</v>
      </c>
      <c r="U328" s="34"/>
      <c r="V328" s="34"/>
      <c r="W328" s="34"/>
      <c r="X328" s="34"/>
      <c r="Y328" s="34"/>
      <c r="Z328" s="34"/>
      <c r="AA328" s="34"/>
      <c r="AB328" s="34"/>
      <c r="AC328" s="34"/>
      <c r="AD328" s="34"/>
      <c r="AE328" s="34"/>
      <c r="AR328" s="156" t="s">
        <v>180</v>
      </c>
      <c r="AT328" s="156" t="s">
        <v>157</v>
      </c>
      <c r="AU328" s="156" t="s">
        <v>80</v>
      </c>
      <c r="AY328" s="19" t="s">
        <v>154</v>
      </c>
      <c r="BE328" s="157">
        <f>IF(N328="základní",J328,0)</f>
        <v>0</v>
      </c>
      <c r="BF328" s="157">
        <f>IF(N328="snížená",J328,0)</f>
        <v>0</v>
      </c>
      <c r="BG328" s="157">
        <f>IF(N328="zákl. přenesená",J328,0)</f>
        <v>0</v>
      </c>
      <c r="BH328" s="157">
        <f>IF(N328="sníž. přenesená",J328,0)</f>
        <v>0</v>
      </c>
      <c r="BI328" s="157">
        <f>IF(N328="nulová",J328,0)</f>
        <v>0</v>
      </c>
      <c r="BJ328" s="19" t="s">
        <v>15</v>
      </c>
      <c r="BK328" s="157">
        <f>ROUND(I328*H328,2)</f>
        <v>0</v>
      </c>
      <c r="BL328" s="19" t="s">
        <v>180</v>
      </c>
      <c r="BM328" s="156" t="s">
        <v>2028</v>
      </c>
    </row>
    <row r="329" spans="1:47" s="2" customFormat="1" ht="10.2">
      <c r="A329" s="34"/>
      <c r="B329" s="35"/>
      <c r="C329" s="34"/>
      <c r="D329" s="158" t="s">
        <v>163</v>
      </c>
      <c r="E329" s="34"/>
      <c r="F329" s="159" t="s">
        <v>3376</v>
      </c>
      <c r="G329" s="34"/>
      <c r="H329" s="34"/>
      <c r="I329" s="160"/>
      <c r="J329" s="34"/>
      <c r="K329" s="34"/>
      <c r="L329" s="35"/>
      <c r="M329" s="161"/>
      <c r="N329" s="162"/>
      <c r="O329" s="55"/>
      <c r="P329" s="55"/>
      <c r="Q329" s="55"/>
      <c r="R329" s="55"/>
      <c r="S329" s="55"/>
      <c r="T329" s="56"/>
      <c r="U329" s="34"/>
      <c r="V329" s="34"/>
      <c r="W329" s="34"/>
      <c r="X329" s="34"/>
      <c r="Y329" s="34"/>
      <c r="Z329" s="34"/>
      <c r="AA329" s="34"/>
      <c r="AB329" s="34"/>
      <c r="AC329" s="34"/>
      <c r="AD329" s="34"/>
      <c r="AE329" s="34"/>
      <c r="AT329" s="19" t="s">
        <v>163</v>
      </c>
      <c r="AU329" s="19" t="s">
        <v>80</v>
      </c>
    </row>
    <row r="330" spans="2:63" s="12" customFormat="1" ht="22.8" customHeight="1">
      <c r="B330" s="131"/>
      <c r="D330" s="132" t="s">
        <v>71</v>
      </c>
      <c r="E330" s="142" t="s">
        <v>3377</v>
      </c>
      <c r="F330" s="142" t="s">
        <v>3378</v>
      </c>
      <c r="I330" s="134"/>
      <c r="J330" s="143">
        <f>BK330</f>
        <v>0</v>
      </c>
      <c r="L330" s="131"/>
      <c r="M330" s="136"/>
      <c r="N330" s="137"/>
      <c r="O330" s="137"/>
      <c r="P330" s="138">
        <f>SUM(P331:P340)</f>
        <v>0</v>
      </c>
      <c r="Q330" s="137"/>
      <c r="R330" s="138">
        <f>SUM(R331:R340)</f>
        <v>0</v>
      </c>
      <c r="S330" s="137"/>
      <c r="T330" s="139">
        <f>SUM(T331:T340)</f>
        <v>0</v>
      </c>
      <c r="AR330" s="132" t="s">
        <v>80</v>
      </c>
      <c r="AT330" s="140" t="s">
        <v>71</v>
      </c>
      <c r="AU330" s="140" t="s">
        <v>15</v>
      </c>
      <c r="AY330" s="132" t="s">
        <v>154</v>
      </c>
      <c r="BK330" s="141">
        <f>SUM(BK331:BK340)</f>
        <v>0</v>
      </c>
    </row>
    <row r="331" spans="1:65" s="2" customFormat="1" ht="37.8" customHeight="1">
      <c r="A331" s="34"/>
      <c r="B331" s="144"/>
      <c r="C331" s="145" t="s">
        <v>1101</v>
      </c>
      <c r="D331" s="145" t="s">
        <v>157</v>
      </c>
      <c r="E331" s="146" t="s">
        <v>3379</v>
      </c>
      <c r="F331" s="147" t="s">
        <v>3380</v>
      </c>
      <c r="G331" s="148" t="s">
        <v>652</v>
      </c>
      <c r="H331" s="149">
        <v>1</v>
      </c>
      <c r="I331" s="150"/>
      <c r="J331" s="151">
        <f>ROUND(I331*H331,2)</f>
        <v>0</v>
      </c>
      <c r="K331" s="147" t="s">
        <v>3057</v>
      </c>
      <c r="L331" s="35"/>
      <c r="M331" s="152" t="s">
        <v>3</v>
      </c>
      <c r="N331" s="153" t="s">
        <v>43</v>
      </c>
      <c r="O331" s="55"/>
      <c r="P331" s="154">
        <f>O331*H331</f>
        <v>0</v>
      </c>
      <c r="Q331" s="154">
        <v>0</v>
      </c>
      <c r="R331" s="154">
        <f>Q331*H331</f>
        <v>0</v>
      </c>
      <c r="S331" s="154">
        <v>0</v>
      </c>
      <c r="T331" s="155">
        <f>S331*H331</f>
        <v>0</v>
      </c>
      <c r="U331" s="34"/>
      <c r="V331" s="34"/>
      <c r="W331" s="34"/>
      <c r="X331" s="34"/>
      <c r="Y331" s="34"/>
      <c r="Z331" s="34"/>
      <c r="AA331" s="34"/>
      <c r="AB331" s="34"/>
      <c r="AC331" s="34"/>
      <c r="AD331" s="34"/>
      <c r="AE331" s="34"/>
      <c r="AR331" s="156" t="s">
        <v>180</v>
      </c>
      <c r="AT331" s="156" t="s">
        <v>157</v>
      </c>
      <c r="AU331" s="156" t="s">
        <v>80</v>
      </c>
      <c r="AY331" s="19" t="s">
        <v>154</v>
      </c>
      <c r="BE331" s="157">
        <f>IF(N331="základní",J331,0)</f>
        <v>0</v>
      </c>
      <c r="BF331" s="157">
        <f>IF(N331="snížená",J331,0)</f>
        <v>0</v>
      </c>
      <c r="BG331" s="157">
        <f>IF(N331="zákl. přenesená",J331,0)</f>
        <v>0</v>
      </c>
      <c r="BH331" s="157">
        <f>IF(N331="sníž. přenesená",J331,0)</f>
        <v>0</v>
      </c>
      <c r="BI331" s="157">
        <f>IF(N331="nulová",J331,0)</f>
        <v>0</v>
      </c>
      <c r="BJ331" s="19" t="s">
        <v>15</v>
      </c>
      <c r="BK331" s="157">
        <f>ROUND(I331*H331,2)</f>
        <v>0</v>
      </c>
      <c r="BL331" s="19" t="s">
        <v>180</v>
      </c>
      <c r="BM331" s="156" t="s">
        <v>2038</v>
      </c>
    </row>
    <row r="332" spans="1:47" s="2" customFormat="1" ht="10.2">
      <c r="A332" s="34"/>
      <c r="B332" s="35"/>
      <c r="C332" s="34"/>
      <c r="D332" s="158" t="s">
        <v>163</v>
      </c>
      <c r="E332" s="34"/>
      <c r="F332" s="159" t="s">
        <v>3381</v>
      </c>
      <c r="G332" s="34"/>
      <c r="H332" s="34"/>
      <c r="I332" s="160"/>
      <c r="J332" s="34"/>
      <c r="K332" s="34"/>
      <c r="L332" s="35"/>
      <c r="M332" s="161"/>
      <c r="N332" s="162"/>
      <c r="O332" s="55"/>
      <c r="P332" s="55"/>
      <c r="Q332" s="55"/>
      <c r="R332" s="55"/>
      <c r="S332" s="55"/>
      <c r="T332" s="56"/>
      <c r="U332" s="34"/>
      <c r="V332" s="34"/>
      <c r="W332" s="34"/>
      <c r="X332" s="34"/>
      <c r="Y332" s="34"/>
      <c r="Z332" s="34"/>
      <c r="AA332" s="34"/>
      <c r="AB332" s="34"/>
      <c r="AC332" s="34"/>
      <c r="AD332" s="34"/>
      <c r="AE332" s="34"/>
      <c r="AT332" s="19" t="s">
        <v>163</v>
      </c>
      <c r="AU332" s="19" t="s">
        <v>80</v>
      </c>
    </row>
    <row r="333" spans="1:65" s="2" customFormat="1" ht="33" customHeight="1">
      <c r="A333" s="34"/>
      <c r="B333" s="144"/>
      <c r="C333" s="145" t="s">
        <v>1106</v>
      </c>
      <c r="D333" s="145" t="s">
        <v>157</v>
      </c>
      <c r="E333" s="146" t="s">
        <v>3382</v>
      </c>
      <c r="F333" s="147" t="s">
        <v>3383</v>
      </c>
      <c r="G333" s="148" t="s">
        <v>652</v>
      </c>
      <c r="H333" s="149">
        <v>1</v>
      </c>
      <c r="I333" s="150"/>
      <c r="J333" s="151">
        <f>ROUND(I333*H333,2)</f>
        <v>0</v>
      </c>
      <c r="K333" s="147" t="s">
        <v>3057</v>
      </c>
      <c r="L333" s="35"/>
      <c r="M333" s="152" t="s">
        <v>3</v>
      </c>
      <c r="N333" s="153" t="s">
        <v>43</v>
      </c>
      <c r="O333" s="55"/>
      <c r="P333" s="154">
        <f>O333*H333</f>
        <v>0</v>
      </c>
      <c r="Q333" s="154">
        <v>0</v>
      </c>
      <c r="R333" s="154">
        <f>Q333*H333</f>
        <v>0</v>
      </c>
      <c r="S333" s="154">
        <v>0</v>
      </c>
      <c r="T333" s="155">
        <f>S333*H333</f>
        <v>0</v>
      </c>
      <c r="U333" s="34"/>
      <c r="V333" s="34"/>
      <c r="W333" s="34"/>
      <c r="X333" s="34"/>
      <c r="Y333" s="34"/>
      <c r="Z333" s="34"/>
      <c r="AA333" s="34"/>
      <c r="AB333" s="34"/>
      <c r="AC333" s="34"/>
      <c r="AD333" s="34"/>
      <c r="AE333" s="34"/>
      <c r="AR333" s="156" t="s">
        <v>180</v>
      </c>
      <c r="AT333" s="156" t="s">
        <v>157</v>
      </c>
      <c r="AU333" s="156" t="s">
        <v>80</v>
      </c>
      <c r="AY333" s="19" t="s">
        <v>154</v>
      </c>
      <c r="BE333" s="157">
        <f>IF(N333="základní",J333,0)</f>
        <v>0</v>
      </c>
      <c r="BF333" s="157">
        <f>IF(N333="snížená",J333,0)</f>
        <v>0</v>
      </c>
      <c r="BG333" s="157">
        <f>IF(N333="zákl. přenesená",J333,0)</f>
        <v>0</v>
      </c>
      <c r="BH333" s="157">
        <f>IF(N333="sníž. přenesená",J333,0)</f>
        <v>0</v>
      </c>
      <c r="BI333" s="157">
        <f>IF(N333="nulová",J333,0)</f>
        <v>0</v>
      </c>
      <c r="BJ333" s="19" t="s">
        <v>15</v>
      </c>
      <c r="BK333" s="157">
        <f>ROUND(I333*H333,2)</f>
        <v>0</v>
      </c>
      <c r="BL333" s="19" t="s">
        <v>180</v>
      </c>
      <c r="BM333" s="156" t="s">
        <v>2048</v>
      </c>
    </row>
    <row r="334" spans="1:47" s="2" customFormat="1" ht="10.2">
      <c r="A334" s="34"/>
      <c r="B334" s="35"/>
      <c r="C334" s="34"/>
      <c r="D334" s="158" t="s">
        <v>163</v>
      </c>
      <c r="E334" s="34"/>
      <c r="F334" s="159" t="s">
        <v>3384</v>
      </c>
      <c r="G334" s="34"/>
      <c r="H334" s="34"/>
      <c r="I334" s="160"/>
      <c r="J334" s="34"/>
      <c r="K334" s="34"/>
      <c r="L334" s="35"/>
      <c r="M334" s="161"/>
      <c r="N334" s="162"/>
      <c r="O334" s="55"/>
      <c r="P334" s="55"/>
      <c r="Q334" s="55"/>
      <c r="R334" s="55"/>
      <c r="S334" s="55"/>
      <c r="T334" s="56"/>
      <c r="U334" s="34"/>
      <c r="V334" s="34"/>
      <c r="W334" s="34"/>
      <c r="X334" s="34"/>
      <c r="Y334" s="34"/>
      <c r="Z334" s="34"/>
      <c r="AA334" s="34"/>
      <c r="AB334" s="34"/>
      <c r="AC334" s="34"/>
      <c r="AD334" s="34"/>
      <c r="AE334" s="34"/>
      <c r="AT334" s="19" t="s">
        <v>163</v>
      </c>
      <c r="AU334" s="19" t="s">
        <v>80</v>
      </c>
    </row>
    <row r="335" spans="1:65" s="2" customFormat="1" ht="33" customHeight="1">
      <c r="A335" s="34"/>
      <c r="B335" s="144"/>
      <c r="C335" s="145" t="s">
        <v>1110</v>
      </c>
      <c r="D335" s="145" t="s">
        <v>157</v>
      </c>
      <c r="E335" s="146" t="s">
        <v>3385</v>
      </c>
      <c r="F335" s="147" t="s">
        <v>3386</v>
      </c>
      <c r="G335" s="148" t="s">
        <v>652</v>
      </c>
      <c r="H335" s="149">
        <v>2</v>
      </c>
      <c r="I335" s="150"/>
      <c r="J335" s="151">
        <f>ROUND(I335*H335,2)</f>
        <v>0</v>
      </c>
      <c r="K335" s="147" t="s">
        <v>3057</v>
      </c>
      <c r="L335" s="35"/>
      <c r="M335" s="152" t="s">
        <v>3</v>
      </c>
      <c r="N335" s="153" t="s">
        <v>43</v>
      </c>
      <c r="O335" s="55"/>
      <c r="P335" s="154">
        <f>O335*H335</f>
        <v>0</v>
      </c>
      <c r="Q335" s="154">
        <v>0</v>
      </c>
      <c r="R335" s="154">
        <f>Q335*H335</f>
        <v>0</v>
      </c>
      <c r="S335" s="154">
        <v>0</v>
      </c>
      <c r="T335" s="155">
        <f>S335*H335</f>
        <v>0</v>
      </c>
      <c r="U335" s="34"/>
      <c r="V335" s="34"/>
      <c r="W335" s="34"/>
      <c r="X335" s="34"/>
      <c r="Y335" s="34"/>
      <c r="Z335" s="34"/>
      <c r="AA335" s="34"/>
      <c r="AB335" s="34"/>
      <c r="AC335" s="34"/>
      <c r="AD335" s="34"/>
      <c r="AE335" s="34"/>
      <c r="AR335" s="156" t="s">
        <v>180</v>
      </c>
      <c r="AT335" s="156" t="s">
        <v>157</v>
      </c>
      <c r="AU335" s="156" t="s">
        <v>80</v>
      </c>
      <c r="AY335" s="19" t="s">
        <v>154</v>
      </c>
      <c r="BE335" s="157">
        <f>IF(N335="základní",J335,0)</f>
        <v>0</v>
      </c>
      <c r="BF335" s="157">
        <f>IF(N335="snížená",J335,0)</f>
        <v>0</v>
      </c>
      <c r="BG335" s="157">
        <f>IF(N335="zákl. přenesená",J335,0)</f>
        <v>0</v>
      </c>
      <c r="BH335" s="157">
        <f>IF(N335="sníž. přenesená",J335,0)</f>
        <v>0</v>
      </c>
      <c r="BI335" s="157">
        <f>IF(N335="nulová",J335,0)</f>
        <v>0</v>
      </c>
      <c r="BJ335" s="19" t="s">
        <v>15</v>
      </c>
      <c r="BK335" s="157">
        <f>ROUND(I335*H335,2)</f>
        <v>0</v>
      </c>
      <c r="BL335" s="19" t="s">
        <v>180</v>
      </c>
      <c r="BM335" s="156" t="s">
        <v>2060</v>
      </c>
    </row>
    <row r="336" spans="1:47" s="2" customFormat="1" ht="10.2">
      <c r="A336" s="34"/>
      <c r="B336" s="35"/>
      <c r="C336" s="34"/>
      <c r="D336" s="158" t="s">
        <v>163</v>
      </c>
      <c r="E336" s="34"/>
      <c r="F336" s="159" t="s">
        <v>3387</v>
      </c>
      <c r="G336" s="34"/>
      <c r="H336" s="34"/>
      <c r="I336" s="160"/>
      <c r="J336" s="34"/>
      <c r="K336" s="34"/>
      <c r="L336" s="35"/>
      <c r="M336" s="161"/>
      <c r="N336" s="162"/>
      <c r="O336" s="55"/>
      <c r="P336" s="55"/>
      <c r="Q336" s="55"/>
      <c r="R336" s="55"/>
      <c r="S336" s="55"/>
      <c r="T336" s="56"/>
      <c r="U336" s="34"/>
      <c r="V336" s="34"/>
      <c r="W336" s="34"/>
      <c r="X336" s="34"/>
      <c r="Y336" s="34"/>
      <c r="Z336" s="34"/>
      <c r="AA336" s="34"/>
      <c r="AB336" s="34"/>
      <c r="AC336" s="34"/>
      <c r="AD336" s="34"/>
      <c r="AE336" s="34"/>
      <c r="AT336" s="19" t="s">
        <v>163</v>
      </c>
      <c r="AU336" s="19" t="s">
        <v>80</v>
      </c>
    </row>
    <row r="337" spans="1:65" s="2" customFormat="1" ht="37.8" customHeight="1">
      <c r="A337" s="34"/>
      <c r="B337" s="144"/>
      <c r="C337" s="145" t="s">
        <v>1116</v>
      </c>
      <c r="D337" s="145" t="s">
        <v>157</v>
      </c>
      <c r="E337" s="146" t="s">
        <v>3388</v>
      </c>
      <c r="F337" s="147" t="s">
        <v>3389</v>
      </c>
      <c r="G337" s="148" t="s">
        <v>652</v>
      </c>
      <c r="H337" s="149">
        <v>5</v>
      </c>
      <c r="I337" s="150"/>
      <c r="J337" s="151">
        <f>ROUND(I337*H337,2)</f>
        <v>0</v>
      </c>
      <c r="K337" s="147" t="s">
        <v>3057</v>
      </c>
      <c r="L337" s="35"/>
      <c r="M337" s="152" t="s">
        <v>3</v>
      </c>
      <c r="N337" s="153" t="s">
        <v>43</v>
      </c>
      <c r="O337" s="55"/>
      <c r="P337" s="154">
        <f>O337*H337</f>
        <v>0</v>
      </c>
      <c r="Q337" s="154">
        <v>0</v>
      </c>
      <c r="R337" s="154">
        <f>Q337*H337</f>
        <v>0</v>
      </c>
      <c r="S337" s="154">
        <v>0</v>
      </c>
      <c r="T337" s="155">
        <f>S337*H337</f>
        <v>0</v>
      </c>
      <c r="U337" s="34"/>
      <c r="V337" s="34"/>
      <c r="W337" s="34"/>
      <c r="X337" s="34"/>
      <c r="Y337" s="34"/>
      <c r="Z337" s="34"/>
      <c r="AA337" s="34"/>
      <c r="AB337" s="34"/>
      <c r="AC337" s="34"/>
      <c r="AD337" s="34"/>
      <c r="AE337" s="34"/>
      <c r="AR337" s="156" t="s">
        <v>180</v>
      </c>
      <c r="AT337" s="156" t="s">
        <v>157</v>
      </c>
      <c r="AU337" s="156" t="s">
        <v>80</v>
      </c>
      <c r="AY337" s="19" t="s">
        <v>154</v>
      </c>
      <c r="BE337" s="157">
        <f>IF(N337="základní",J337,0)</f>
        <v>0</v>
      </c>
      <c r="BF337" s="157">
        <f>IF(N337="snížená",J337,0)</f>
        <v>0</v>
      </c>
      <c r="BG337" s="157">
        <f>IF(N337="zákl. přenesená",J337,0)</f>
        <v>0</v>
      </c>
      <c r="BH337" s="157">
        <f>IF(N337="sníž. přenesená",J337,0)</f>
        <v>0</v>
      </c>
      <c r="BI337" s="157">
        <f>IF(N337="nulová",J337,0)</f>
        <v>0</v>
      </c>
      <c r="BJ337" s="19" t="s">
        <v>15</v>
      </c>
      <c r="BK337" s="157">
        <f>ROUND(I337*H337,2)</f>
        <v>0</v>
      </c>
      <c r="BL337" s="19" t="s">
        <v>180</v>
      </c>
      <c r="BM337" s="156" t="s">
        <v>2071</v>
      </c>
    </row>
    <row r="338" spans="1:47" s="2" customFormat="1" ht="10.2">
      <c r="A338" s="34"/>
      <c r="B338" s="35"/>
      <c r="C338" s="34"/>
      <c r="D338" s="158" t="s">
        <v>163</v>
      </c>
      <c r="E338" s="34"/>
      <c r="F338" s="159" t="s">
        <v>3390</v>
      </c>
      <c r="G338" s="34"/>
      <c r="H338" s="34"/>
      <c r="I338" s="160"/>
      <c r="J338" s="34"/>
      <c r="K338" s="34"/>
      <c r="L338" s="35"/>
      <c r="M338" s="161"/>
      <c r="N338" s="162"/>
      <c r="O338" s="55"/>
      <c r="P338" s="55"/>
      <c r="Q338" s="55"/>
      <c r="R338" s="55"/>
      <c r="S338" s="55"/>
      <c r="T338" s="56"/>
      <c r="U338" s="34"/>
      <c r="V338" s="34"/>
      <c r="W338" s="34"/>
      <c r="X338" s="34"/>
      <c r="Y338" s="34"/>
      <c r="Z338" s="34"/>
      <c r="AA338" s="34"/>
      <c r="AB338" s="34"/>
      <c r="AC338" s="34"/>
      <c r="AD338" s="34"/>
      <c r="AE338" s="34"/>
      <c r="AT338" s="19" t="s">
        <v>163</v>
      </c>
      <c r="AU338" s="19" t="s">
        <v>80</v>
      </c>
    </row>
    <row r="339" spans="1:65" s="2" customFormat="1" ht="37.8" customHeight="1">
      <c r="A339" s="34"/>
      <c r="B339" s="144"/>
      <c r="C339" s="145" t="s">
        <v>1124</v>
      </c>
      <c r="D339" s="145" t="s">
        <v>157</v>
      </c>
      <c r="E339" s="146" t="s">
        <v>3391</v>
      </c>
      <c r="F339" s="147" t="s">
        <v>3392</v>
      </c>
      <c r="G339" s="148" t="s">
        <v>652</v>
      </c>
      <c r="H339" s="149">
        <v>23</v>
      </c>
      <c r="I339" s="150"/>
      <c r="J339" s="151">
        <f>ROUND(I339*H339,2)</f>
        <v>0</v>
      </c>
      <c r="K339" s="147" t="s">
        <v>3057</v>
      </c>
      <c r="L339" s="35"/>
      <c r="M339" s="152" t="s">
        <v>3</v>
      </c>
      <c r="N339" s="153" t="s">
        <v>43</v>
      </c>
      <c r="O339" s="55"/>
      <c r="P339" s="154">
        <f>O339*H339</f>
        <v>0</v>
      </c>
      <c r="Q339" s="154">
        <v>0</v>
      </c>
      <c r="R339" s="154">
        <f>Q339*H339</f>
        <v>0</v>
      </c>
      <c r="S339" s="154">
        <v>0</v>
      </c>
      <c r="T339" s="155">
        <f>S339*H339</f>
        <v>0</v>
      </c>
      <c r="U339" s="34"/>
      <c r="V339" s="34"/>
      <c r="W339" s="34"/>
      <c r="X339" s="34"/>
      <c r="Y339" s="34"/>
      <c r="Z339" s="34"/>
      <c r="AA339" s="34"/>
      <c r="AB339" s="34"/>
      <c r="AC339" s="34"/>
      <c r="AD339" s="34"/>
      <c r="AE339" s="34"/>
      <c r="AR339" s="156" t="s">
        <v>180</v>
      </c>
      <c r="AT339" s="156" t="s">
        <v>157</v>
      </c>
      <c r="AU339" s="156" t="s">
        <v>80</v>
      </c>
      <c r="AY339" s="19" t="s">
        <v>154</v>
      </c>
      <c r="BE339" s="157">
        <f>IF(N339="základní",J339,0)</f>
        <v>0</v>
      </c>
      <c r="BF339" s="157">
        <f>IF(N339="snížená",J339,0)</f>
        <v>0</v>
      </c>
      <c r="BG339" s="157">
        <f>IF(N339="zákl. přenesená",J339,0)</f>
        <v>0</v>
      </c>
      <c r="BH339" s="157">
        <f>IF(N339="sníž. přenesená",J339,0)</f>
        <v>0</v>
      </c>
      <c r="BI339" s="157">
        <f>IF(N339="nulová",J339,0)</f>
        <v>0</v>
      </c>
      <c r="BJ339" s="19" t="s">
        <v>15</v>
      </c>
      <c r="BK339" s="157">
        <f>ROUND(I339*H339,2)</f>
        <v>0</v>
      </c>
      <c r="BL339" s="19" t="s">
        <v>180</v>
      </c>
      <c r="BM339" s="156" t="s">
        <v>2083</v>
      </c>
    </row>
    <row r="340" spans="1:47" s="2" customFormat="1" ht="10.2">
      <c r="A340" s="34"/>
      <c r="B340" s="35"/>
      <c r="C340" s="34"/>
      <c r="D340" s="158" t="s">
        <v>163</v>
      </c>
      <c r="E340" s="34"/>
      <c r="F340" s="159" t="s">
        <v>3393</v>
      </c>
      <c r="G340" s="34"/>
      <c r="H340" s="34"/>
      <c r="I340" s="160"/>
      <c r="J340" s="34"/>
      <c r="K340" s="34"/>
      <c r="L340" s="35"/>
      <c r="M340" s="161"/>
      <c r="N340" s="162"/>
      <c r="O340" s="55"/>
      <c r="P340" s="55"/>
      <c r="Q340" s="55"/>
      <c r="R340" s="55"/>
      <c r="S340" s="55"/>
      <c r="T340" s="56"/>
      <c r="U340" s="34"/>
      <c r="V340" s="34"/>
      <c r="W340" s="34"/>
      <c r="X340" s="34"/>
      <c r="Y340" s="34"/>
      <c r="Z340" s="34"/>
      <c r="AA340" s="34"/>
      <c r="AB340" s="34"/>
      <c r="AC340" s="34"/>
      <c r="AD340" s="34"/>
      <c r="AE340" s="34"/>
      <c r="AT340" s="19" t="s">
        <v>163</v>
      </c>
      <c r="AU340" s="19" t="s">
        <v>80</v>
      </c>
    </row>
    <row r="341" spans="2:63" s="12" customFormat="1" ht="25.95" customHeight="1">
      <c r="B341" s="131"/>
      <c r="D341" s="132" t="s">
        <v>71</v>
      </c>
      <c r="E341" s="133" t="s">
        <v>3394</v>
      </c>
      <c r="F341" s="133" t="s">
        <v>3395</v>
      </c>
      <c r="I341" s="134"/>
      <c r="J341" s="135">
        <f>BK341</f>
        <v>0</v>
      </c>
      <c r="L341" s="131"/>
      <c r="M341" s="136"/>
      <c r="N341" s="137"/>
      <c r="O341" s="137"/>
      <c r="P341" s="138">
        <f>SUM(P342:P343)</f>
        <v>0</v>
      </c>
      <c r="Q341" s="137"/>
      <c r="R341" s="138">
        <f>SUM(R342:R343)</f>
        <v>0</v>
      </c>
      <c r="S341" s="137"/>
      <c r="T341" s="139">
        <f>SUM(T342:T343)</f>
        <v>0</v>
      </c>
      <c r="AR341" s="132" t="s">
        <v>93</v>
      </c>
      <c r="AT341" s="140" t="s">
        <v>71</v>
      </c>
      <c r="AU341" s="140" t="s">
        <v>72</v>
      </c>
      <c r="AY341" s="132" t="s">
        <v>154</v>
      </c>
      <c r="BK341" s="141">
        <f>SUM(BK342:BK343)</f>
        <v>0</v>
      </c>
    </row>
    <row r="342" spans="1:65" s="2" customFormat="1" ht="44.25" customHeight="1">
      <c r="A342" s="34"/>
      <c r="B342" s="144"/>
      <c r="C342" s="145" t="s">
        <v>1129</v>
      </c>
      <c r="D342" s="145" t="s">
        <v>157</v>
      </c>
      <c r="E342" s="146" t="s">
        <v>3396</v>
      </c>
      <c r="F342" s="147" t="s">
        <v>3397</v>
      </c>
      <c r="G342" s="148" t="s">
        <v>3398</v>
      </c>
      <c r="H342" s="149">
        <v>16</v>
      </c>
      <c r="I342" s="150"/>
      <c r="J342" s="151">
        <f>ROUND(I342*H342,2)</f>
        <v>0</v>
      </c>
      <c r="K342" s="147" t="s">
        <v>3057</v>
      </c>
      <c r="L342" s="35"/>
      <c r="M342" s="152" t="s">
        <v>3</v>
      </c>
      <c r="N342" s="153" t="s">
        <v>43</v>
      </c>
      <c r="O342" s="55"/>
      <c r="P342" s="154">
        <f>O342*H342</f>
        <v>0</v>
      </c>
      <c r="Q342" s="154">
        <v>0</v>
      </c>
      <c r="R342" s="154">
        <f>Q342*H342</f>
        <v>0</v>
      </c>
      <c r="S342" s="154">
        <v>0</v>
      </c>
      <c r="T342" s="155">
        <f>S342*H342</f>
        <v>0</v>
      </c>
      <c r="U342" s="34"/>
      <c r="V342" s="34"/>
      <c r="W342" s="34"/>
      <c r="X342" s="34"/>
      <c r="Y342" s="34"/>
      <c r="Z342" s="34"/>
      <c r="AA342" s="34"/>
      <c r="AB342" s="34"/>
      <c r="AC342" s="34"/>
      <c r="AD342" s="34"/>
      <c r="AE342" s="34"/>
      <c r="AR342" s="156" t="s">
        <v>3399</v>
      </c>
      <c r="AT342" s="156" t="s">
        <v>157</v>
      </c>
      <c r="AU342" s="156" t="s">
        <v>15</v>
      </c>
      <c r="AY342" s="19" t="s">
        <v>154</v>
      </c>
      <c r="BE342" s="157">
        <f>IF(N342="základní",J342,0)</f>
        <v>0</v>
      </c>
      <c r="BF342" s="157">
        <f>IF(N342="snížená",J342,0)</f>
        <v>0</v>
      </c>
      <c r="BG342" s="157">
        <f>IF(N342="zákl. přenesená",J342,0)</f>
        <v>0</v>
      </c>
      <c r="BH342" s="157">
        <f>IF(N342="sníž. přenesená",J342,0)</f>
        <v>0</v>
      </c>
      <c r="BI342" s="157">
        <f>IF(N342="nulová",J342,0)</f>
        <v>0</v>
      </c>
      <c r="BJ342" s="19" t="s">
        <v>15</v>
      </c>
      <c r="BK342" s="157">
        <f>ROUND(I342*H342,2)</f>
        <v>0</v>
      </c>
      <c r="BL342" s="19" t="s">
        <v>3399</v>
      </c>
      <c r="BM342" s="156" t="s">
        <v>2098</v>
      </c>
    </row>
    <row r="343" spans="1:47" s="2" customFormat="1" ht="10.2">
      <c r="A343" s="34"/>
      <c r="B343" s="35"/>
      <c r="C343" s="34"/>
      <c r="D343" s="158" t="s">
        <v>163</v>
      </c>
      <c r="E343" s="34"/>
      <c r="F343" s="159" t="s">
        <v>3400</v>
      </c>
      <c r="G343" s="34"/>
      <c r="H343" s="34"/>
      <c r="I343" s="160"/>
      <c r="J343" s="34"/>
      <c r="K343" s="34"/>
      <c r="L343" s="35"/>
      <c r="M343" s="161"/>
      <c r="N343" s="162"/>
      <c r="O343" s="55"/>
      <c r="P343" s="55"/>
      <c r="Q343" s="55"/>
      <c r="R343" s="55"/>
      <c r="S343" s="55"/>
      <c r="T343" s="56"/>
      <c r="U343" s="34"/>
      <c r="V343" s="34"/>
      <c r="W343" s="34"/>
      <c r="X343" s="34"/>
      <c r="Y343" s="34"/>
      <c r="Z343" s="34"/>
      <c r="AA343" s="34"/>
      <c r="AB343" s="34"/>
      <c r="AC343" s="34"/>
      <c r="AD343" s="34"/>
      <c r="AE343" s="34"/>
      <c r="AT343" s="19" t="s">
        <v>163</v>
      </c>
      <c r="AU343" s="19" t="s">
        <v>15</v>
      </c>
    </row>
    <row r="344" spans="2:63" s="12" customFormat="1" ht="25.95" customHeight="1">
      <c r="B344" s="131"/>
      <c r="D344" s="132" t="s">
        <v>71</v>
      </c>
      <c r="E344" s="133" t="s">
        <v>122</v>
      </c>
      <c r="F344" s="133" t="s">
        <v>3401</v>
      </c>
      <c r="I344" s="134"/>
      <c r="J344" s="135">
        <f>BK344</f>
        <v>0</v>
      </c>
      <c r="L344" s="131"/>
      <c r="M344" s="136"/>
      <c r="N344" s="137"/>
      <c r="O344" s="137"/>
      <c r="P344" s="138">
        <f>P345+P348+P351+P356</f>
        <v>0</v>
      </c>
      <c r="Q344" s="137"/>
      <c r="R344" s="138">
        <f>R345+R348+R351+R356</f>
        <v>0</v>
      </c>
      <c r="S344" s="137"/>
      <c r="T344" s="139">
        <f>T345+T348+T351+T356</f>
        <v>0</v>
      </c>
      <c r="AR344" s="132" t="s">
        <v>104</v>
      </c>
      <c r="AT344" s="140" t="s">
        <v>71</v>
      </c>
      <c r="AU344" s="140" t="s">
        <v>72</v>
      </c>
      <c r="AY344" s="132" t="s">
        <v>154</v>
      </c>
      <c r="BK344" s="141">
        <f>BK345+BK348+BK351+BK356</f>
        <v>0</v>
      </c>
    </row>
    <row r="345" spans="2:63" s="12" customFormat="1" ht="22.8" customHeight="1">
      <c r="B345" s="131"/>
      <c r="D345" s="132" t="s">
        <v>71</v>
      </c>
      <c r="E345" s="142" t="s">
        <v>3402</v>
      </c>
      <c r="F345" s="142" t="s">
        <v>3403</v>
      </c>
      <c r="I345" s="134"/>
      <c r="J345" s="143">
        <f>BK345</f>
        <v>0</v>
      </c>
      <c r="L345" s="131"/>
      <c r="M345" s="136"/>
      <c r="N345" s="137"/>
      <c r="O345" s="137"/>
      <c r="P345" s="138">
        <f>SUM(P346:P347)</f>
        <v>0</v>
      </c>
      <c r="Q345" s="137"/>
      <c r="R345" s="138">
        <f>SUM(R346:R347)</f>
        <v>0</v>
      </c>
      <c r="S345" s="137"/>
      <c r="T345" s="139">
        <f>SUM(T346:T347)</f>
        <v>0</v>
      </c>
      <c r="AR345" s="132" t="s">
        <v>104</v>
      </c>
      <c r="AT345" s="140" t="s">
        <v>71</v>
      </c>
      <c r="AU345" s="140" t="s">
        <v>15</v>
      </c>
      <c r="AY345" s="132" t="s">
        <v>154</v>
      </c>
      <c r="BK345" s="141">
        <f>SUM(BK346:BK347)</f>
        <v>0</v>
      </c>
    </row>
    <row r="346" spans="1:65" s="2" customFormat="1" ht="24.15" customHeight="1">
      <c r="A346" s="34"/>
      <c r="B346" s="144"/>
      <c r="C346" s="145" t="s">
        <v>1136</v>
      </c>
      <c r="D346" s="145" t="s">
        <v>157</v>
      </c>
      <c r="E346" s="146" t="s">
        <v>3404</v>
      </c>
      <c r="F346" s="355" t="s">
        <v>3405</v>
      </c>
      <c r="G346" s="148" t="s">
        <v>3233</v>
      </c>
      <c r="H346" s="149">
        <v>1</v>
      </c>
      <c r="I346" s="150"/>
      <c r="J346" s="151">
        <f>ROUND(I346*H346,2)</f>
        <v>0</v>
      </c>
      <c r="K346" s="147" t="s">
        <v>3057</v>
      </c>
      <c r="L346" s="35"/>
      <c r="M346" s="152" t="s">
        <v>3</v>
      </c>
      <c r="N346" s="153" t="s">
        <v>43</v>
      </c>
      <c r="O346" s="55"/>
      <c r="P346" s="154">
        <f>O346*H346</f>
        <v>0</v>
      </c>
      <c r="Q346" s="154">
        <v>0</v>
      </c>
      <c r="R346" s="154">
        <f>Q346*H346</f>
        <v>0</v>
      </c>
      <c r="S346" s="154">
        <v>0</v>
      </c>
      <c r="T346" s="155">
        <f>S346*H346</f>
        <v>0</v>
      </c>
      <c r="U346" s="34"/>
      <c r="V346" s="34"/>
      <c r="W346" s="34"/>
      <c r="X346" s="34"/>
      <c r="Y346" s="34"/>
      <c r="Z346" s="34"/>
      <c r="AA346" s="34"/>
      <c r="AB346" s="34"/>
      <c r="AC346" s="34"/>
      <c r="AD346" s="34"/>
      <c r="AE346" s="34"/>
      <c r="AR346" s="156" t="s">
        <v>93</v>
      </c>
      <c r="AT346" s="156" t="s">
        <v>157</v>
      </c>
      <c r="AU346" s="156" t="s">
        <v>80</v>
      </c>
      <c r="AY346" s="19" t="s">
        <v>154</v>
      </c>
      <c r="BE346" s="157">
        <f>IF(N346="základní",J346,0)</f>
        <v>0</v>
      </c>
      <c r="BF346" s="157">
        <f>IF(N346="snížená",J346,0)</f>
        <v>0</v>
      </c>
      <c r="BG346" s="157">
        <f>IF(N346="zákl. přenesená",J346,0)</f>
        <v>0</v>
      </c>
      <c r="BH346" s="157">
        <f>IF(N346="sníž. přenesená",J346,0)</f>
        <v>0</v>
      </c>
      <c r="BI346" s="157">
        <f>IF(N346="nulová",J346,0)</f>
        <v>0</v>
      </c>
      <c r="BJ346" s="19" t="s">
        <v>15</v>
      </c>
      <c r="BK346" s="157">
        <f>ROUND(I346*H346,2)</f>
        <v>0</v>
      </c>
      <c r="BL346" s="19" t="s">
        <v>93</v>
      </c>
      <c r="BM346" s="156" t="s">
        <v>2111</v>
      </c>
    </row>
    <row r="347" spans="1:47" s="2" customFormat="1" ht="10.2">
      <c r="A347" s="34"/>
      <c r="B347" s="35"/>
      <c r="C347" s="34"/>
      <c r="D347" s="158" t="s">
        <v>163</v>
      </c>
      <c r="E347" s="34"/>
      <c r="F347" s="159" t="s">
        <v>3406</v>
      </c>
      <c r="G347" s="34"/>
      <c r="H347" s="34"/>
      <c r="I347" s="160"/>
      <c r="J347" s="34"/>
      <c r="K347" s="34"/>
      <c r="L347" s="35"/>
      <c r="M347" s="161"/>
      <c r="N347" s="162"/>
      <c r="O347" s="55"/>
      <c r="P347" s="55"/>
      <c r="Q347" s="55"/>
      <c r="R347" s="55"/>
      <c r="S347" s="55"/>
      <c r="T347" s="56"/>
      <c r="U347" s="34"/>
      <c r="V347" s="34"/>
      <c r="W347" s="34"/>
      <c r="X347" s="34"/>
      <c r="Y347" s="34"/>
      <c r="Z347" s="34"/>
      <c r="AA347" s="34"/>
      <c r="AB347" s="34"/>
      <c r="AC347" s="34"/>
      <c r="AD347" s="34"/>
      <c r="AE347" s="34"/>
      <c r="AT347" s="19" t="s">
        <v>163</v>
      </c>
      <c r="AU347" s="19" t="s">
        <v>80</v>
      </c>
    </row>
    <row r="348" spans="2:63" s="12" customFormat="1" ht="22.8" customHeight="1">
      <c r="B348" s="131"/>
      <c r="D348" s="132" t="s">
        <v>71</v>
      </c>
      <c r="E348" s="142" t="s">
        <v>3407</v>
      </c>
      <c r="F348" s="142" t="s">
        <v>3408</v>
      </c>
      <c r="I348" s="134"/>
      <c r="J348" s="143">
        <f>BK348</f>
        <v>0</v>
      </c>
      <c r="L348" s="131"/>
      <c r="M348" s="136"/>
      <c r="N348" s="137"/>
      <c r="O348" s="137"/>
      <c r="P348" s="138">
        <f>SUM(P349:P350)</f>
        <v>0</v>
      </c>
      <c r="Q348" s="137"/>
      <c r="R348" s="138">
        <f>SUM(R349:R350)</f>
        <v>0</v>
      </c>
      <c r="S348" s="137"/>
      <c r="T348" s="139">
        <f>SUM(T349:T350)</f>
        <v>0</v>
      </c>
      <c r="AR348" s="132" t="s">
        <v>104</v>
      </c>
      <c r="AT348" s="140" t="s">
        <v>71</v>
      </c>
      <c r="AU348" s="140" t="s">
        <v>15</v>
      </c>
      <c r="AY348" s="132" t="s">
        <v>154</v>
      </c>
      <c r="BK348" s="141">
        <f>SUM(BK349:BK350)</f>
        <v>0</v>
      </c>
    </row>
    <row r="349" spans="1:65" s="2" customFormat="1" ht="16.5" customHeight="1">
      <c r="A349" s="34"/>
      <c r="B349" s="144"/>
      <c r="C349" s="145" t="s">
        <v>1141</v>
      </c>
      <c r="D349" s="145" t="s">
        <v>157</v>
      </c>
      <c r="E349" s="146" t="s">
        <v>3409</v>
      </c>
      <c r="F349" s="147" t="s">
        <v>3408</v>
      </c>
      <c r="G349" s="148" t="s">
        <v>2174</v>
      </c>
      <c r="H349" s="210"/>
      <c r="I349" s="150"/>
      <c r="J349" s="151">
        <f>ROUND(I349*H349,2)</f>
        <v>0</v>
      </c>
      <c r="K349" s="147" t="s">
        <v>3057</v>
      </c>
      <c r="L349" s="35"/>
      <c r="M349" s="152" t="s">
        <v>3</v>
      </c>
      <c r="N349" s="153" t="s">
        <v>43</v>
      </c>
      <c r="O349" s="55"/>
      <c r="P349" s="154">
        <f>O349*H349</f>
        <v>0</v>
      </c>
      <c r="Q349" s="154">
        <v>0</v>
      </c>
      <c r="R349" s="154">
        <f>Q349*H349</f>
        <v>0</v>
      </c>
      <c r="S349" s="154">
        <v>0</v>
      </c>
      <c r="T349" s="155">
        <f>S349*H349</f>
        <v>0</v>
      </c>
      <c r="U349" s="34"/>
      <c r="V349" s="34"/>
      <c r="W349" s="34"/>
      <c r="X349" s="34"/>
      <c r="Y349" s="34"/>
      <c r="Z349" s="34"/>
      <c r="AA349" s="34"/>
      <c r="AB349" s="34"/>
      <c r="AC349" s="34"/>
      <c r="AD349" s="34"/>
      <c r="AE349" s="34"/>
      <c r="AR349" s="156" t="s">
        <v>93</v>
      </c>
      <c r="AT349" s="156" t="s">
        <v>157</v>
      </c>
      <c r="AU349" s="156" t="s">
        <v>80</v>
      </c>
      <c r="AY349" s="19" t="s">
        <v>154</v>
      </c>
      <c r="BE349" s="157">
        <f>IF(N349="základní",J349,0)</f>
        <v>0</v>
      </c>
      <c r="BF349" s="157">
        <f>IF(N349="snížená",J349,0)</f>
        <v>0</v>
      </c>
      <c r="BG349" s="157">
        <f>IF(N349="zákl. přenesená",J349,0)</f>
        <v>0</v>
      </c>
      <c r="BH349" s="157">
        <f>IF(N349="sníž. přenesená",J349,0)</f>
        <v>0</v>
      </c>
      <c r="BI349" s="157">
        <f>IF(N349="nulová",J349,0)</f>
        <v>0</v>
      </c>
      <c r="BJ349" s="19" t="s">
        <v>15</v>
      </c>
      <c r="BK349" s="157">
        <f>ROUND(I349*H349,2)</f>
        <v>0</v>
      </c>
      <c r="BL349" s="19" t="s">
        <v>93</v>
      </c>
      <c r="BM349" s="156" t="s">
        <v>2125</v>
      </c>
    </row>
    <row r="350" spans="1:47" s="2" customFormat="1" ht="10.2">
      <c r="A350" s="34"/>
      <c r="B350" s="35"/>
      <c r="C350" s="34"/>
      <c r="D350" s="158" t="s">
        <v>163</v>
      </c>
      <c r="E350" s="34"/>
      <c r="F350" s="159" t="s">
        <v>3410</v>
      </c>
      <c r="G350" s="34"/>
      <c r="H350" s="34"/>
      <c r="I350" s="160"/>
      <c r="J350" s="34"/>
      <c r="K350" s="34"/>
      <c r="L350" s="35"/>
      <c r="M350" s="161"/>
      <c r="N350" s="162"/>
      <c r="O350" s="55"/>
      <c r="P350" s="55"/>
      <c r="Q350" s="55"/>
      <c r="R350" s="55"/>
      <c r="S350" s="55"/>
      <c r="T350" s="56"/>
      <c r="U350" s="34"/>
      <c r="V350" s="34"/>
      <c r="W350" s="34"/>
      <c r="X350" s="34"/>
      <c r="Y350" s="34"/>
      <c r="Z350" s="34"/>
      <c r="AA350" s="34"/>
      <c r="AB350" s="34"/>
      <c r="AC350" s="34"/>
      <c r="AD350" s="34"/>
      <c r="AE350" s="34"/>
      <c r="AT350" s="19" t="s">
        <v>163</v>
      </c>
      <c r="AU350" s="19" t="s">
        <v>80</v>
      </c>
    </row>
    <row r="351" spans="2:63" s="12" customFormat="1" ht="22.8" customHeight="1">
      <c r="B351" s="131"/>
      <c r="D351" s="132" t="s">
        <v>71</v>
      </c>
      <c r="E351" s="142" t="s">
        <v>3411</v>
      </c>
      <c r="F351" s="142" t="s">
        <v>3412</v>
      </c>
      <c r="I351" s="134"/>
      <c r="J351" s="143">
        <f>BK351</f>
        <v>0</v>
      </c>
      <c r="L351" s="131"/>
      <c r="M351" s="136"/>
      <c r="N351" s="137"/>
      <c r="O351" s="137"/>
      <c r="P351" s="138">
        <f>SUM(P352:P355)</f>
        <v>0</v>
      </c>
      <c r="Q351" s="137"/>
      <c r="R351" s="138">
        <f>SUM(R352:R355)</f>
        <v>0</v>
      </c>
      <c r="S351" s="137"/>
      <c r="T351" s="139">
        <f>SUM(T352:T355)</f>
        <v>0</v>
      </c>
      <c r="AR351" s="132" t="s">
        <v>104</v>
      </c>
      <c r="AT351" s="140" t="s">
        <v>71</v>
      </c>
      <c r="AU351" s="140" t="s">
        <v>15</v>
      </c>
      <c r="AY351" s="132" t="s">
        <v>154</v>
      </c>
      <c r="BK351" s="141">
        <f>SUM(BK352:BK355)</f>
        <v>0</v>
      </c>
    </row>
    <row r="352" spans="1:65" s="2" customFormat="1" ht="24.15" customHeight="1">
      <c r="A352" s="34"/>
      <c r="B352" s="144"/>
      <c r="C352" s="145" t="s">
        <v>1261</v>
      </c>
      <c r="D352" s="145" t="s">
        <v>157</v>
      </c>
      <c r="E352" s="146" t="s">
        <v>3413</v>
      </c>
      <c r="F352" s="147" t="s">
        <v>3414</v>
      </c>
      <c r="G352" s="148" t="s">
        <v>183</v>
      </c>
      <c r="H352" s="149">
        <v>115</v>
      </c>
      <c r="I352" s="150"/>
      <c r="J352" s="151">
        <f>ROUND(I352*H352,2)</f>
        <v>0</v>
      </c>
      <c r="K352" s="147" t="s">
        <v>3057</v>
      </c>
      <c r="L352" s="35"/>
      <c r="M352" s="152" t="s">
        <v>3</v>
      </c>
      <c r="N352" s="153" t="s">
        <v>43</v>
      </c>
      <c r="O352" s="55"/>
      <c r="P352" s="154">
        <f>O352*H352</f>
        <v>0</v>
      </c>
      <c r="Q352" s="154">
        <v>0</v>
      </c>
      <c r="R352" s="154">
        <f>Q352*H352</f>
        <v>0</v>
      </c>
      <c r="S352" s="154">
        <v>0</v>
      </c>
      <c r="T352" s="155">
        <f>S352*H352</f>
        <v>0</v>
      </c>
      <c r="U352" s="34"/>
      <c r="V352" s="34"/>
      <c r="W352" s="34"/>
      <c r="X352" s="34"/>
      <c r="Y352" s="34"/>
      <c r="Z352" s="34"/>
      <c r="AA352" s="34"/>
      <c r="AB352" s="34"/>
      <c r="AC352" s="34"/>
      <c r="AD352" s="34"/>
      <c r="AE352" s="34"/>
      <c r="AR352" s="156" t="s">
        <v>93</v>
      </c>
      <c r="AT352" s="156" t="s">
        <v>157</v>
      </c>
      <c r="AU352" s="156" t="s">
        <v>80</v>
      </c>
      <c r="AY352" s="19" t="s">
        <v>154</v>
      </c>
      <c r="BE352" s="157">
        <f>IF(N352="základní",J352,0)</f>
        <v>0</v>
      </c>
      <c r="BF352" s="157">
        <f>IF(N352="snížená",J352,0)</f>
        <v>0</v>
      </c>
      <c r="BG352" s="157">
        <f>IF(N352="zákl. přenesená",J352,0)</f>
        <v>0</v>
      </c>
      <c r="BH352" s="157">
        <f>IF(N352="sníž. přenesená",J352,0)</f>
        <v>0</v>
      </c>
      <c r="BI352" s="157">
        <f>IF(N352="nulová",J352,0)</f>
        <v>0</v>
      </c>
      <c r="BJ352" s="19" t="s">
        <v>15</v>
      </c>
      <c r="BK352" s="157">
        <f>ROUND(I352*H352,2)</f>
        <v>0</v>
      </c>
      <c r="BL352" s="19" t="s">
        <v>93</v>
      </c>
      <c r="BM352" s="156" t="s">
        <v>2134</v>
      </c>
    </row>
    <row r="353" spans="1:47" s="2" customFormat="1" ht="10.2">
      <c r="A353" s="34"/>
      <c r="B353" s="35"/>
      <c r="C353" s="34"/>
      <c r="D353" s="158" t="s">
        <v>163</v>
      </c>
      <c r="E353" s="34"/>
      <c r="F353" s="159" t="s">
        <v>3415</v>
      </c>
      <c r="G353" s="34"/>
      <c r="H353" s="34"/>
      <c r="I353" s="160"/>
      <c r="J353" s="34"/>
      <c r="K353" s="34"/>
      <c r="L353" s="35"/>
      <c r="M353" s="161"/>
      <c r="N353" s="162"/>
      <c r="O353" s="55"/>
      <c r="P353" s="55"/>
      <c r="Q353" s="55"/>
      <c r="R353" s="55"/>
      <c r="S353" s="55"/>
      <c r="T353" s="56"/>
      <c r="U353" s="34"/>
      <c r="V353" s="34"/>
      <c r="W353" s="34"/>
      <c r="X353" s="34"/>
      <c r="Y353" s="34"/>
      <c r="Z353" s="34"/>
      <c r="AA353" s="34"/>
      <c r="AB353" s="34"/>
      <c r="AC353" s="34"/>
      <c r="AD353" s="34"/>
      <c r="AE353" s="34"/>
      <c r="AT353" s="19" t="s">
        <v>163</v>
      </c>
      <c r="AU353" s="19" t="s">
        <v>80</v>
      </c>
    </row>
    <row r="354" spans="1:65" s="2" customFormat="1" ht="24.15" customHeight="1">
      <c r="A354" s="34"/>
      <c r="B354" s="144"/>
      <c r="C354" s="145" t="s">
        <v>1268</v>
      </c>
      <c r="D354" s="145" t="s">
        <v>157</v>
      </c>
      <c r="E354" s="146" t="s">
        <v>3416</v>
      </c>
      <c r="F354" s="147" t="s">
        <v>3417</v>
      </c>
      <c r="G354" s="148" t="s">
        <v>3101</v>
      </c>
      <c r="H354" s="149">
        <v>10</v>
      </c>
      <c r="I354" s="150"/>
      <c r="J354" s="151">
        <f>ROUND(I354*H354,2)</f>
        <v>0</v>
      </c>
      <c r="K354" s="147" t="s">
        <v>3057</v>
      </c>
      <c r="L354" s="35"/>
      <c r="M354" s="152" t="s">
        <v>3</v>
      </c>
      <c r="N354" s="153" t="s">
        <v>43</v>
      </c>
      <c r="O354" s="55"/>
      <c r="P354" s="154">
        <f>O354*H354</f>
        <v>0</v>
      </c>
      <c r="Q354" s="154">
        <v>0</v>
      </c>
      <c r="R354" s="154">
        <f>Q354*H354</f>
        <v>0</v>
      </c>
      <c r="S354" s="154">
        <v>0</v>
      </c>
      <c r="T354" s="155">
        <f>S354*H354</f>
        <v>0</v>
      </c>
      <c r="U354" s="34"/>
      <c r="V354" s="34"/>
      <c r="W354" s="34"/>
      <c r="X354" s="34"/>
      <c r="Y354" s="34"/>
      <c r="Z354" s="34"/>
      <c r="AA354" s="34"/>
      <c r="AB354" s="34"/>
      <c r="AC354" s="34"/>
      <c r="AD354" s="34"/>
      <c r="AE354" s="34"/>
      <c r="AR354" s="156" t="s">
        <v>93</v>
      </c>
      <c r="AT354" s="156" t="s">
        <v>157</v>
      </c>
      <c r="AU354" s="156" t="s">
        <v>80</v>
      </c>
      <c r="AY354" s="19" t="s">
        <v>154</v>
      </c>
      <c r="BE354" s="157">
        <f>IF(N354="základní",J354,0)</f>
        <v>0</v>
      </c>
      <c r="BF354" s="157">
        <f>IF(N354="snížená",J354,0)</f>
        <v>0</v>
      </c>
      <c r="BG354" s="157">
        <f>IF(N354="zákl. přenesená",J354,0)</f>
        <v>0</v>
      </c>
      <c r="BH354" s="157">
        <f>IF(N354="sníž. přenesená",J354,0)</f>
        <v>0</v>
      </c>
      <c r="BI354" s="157">
        <f>IF(N354="nulová",J354,0)</f>
        <v>0</v>
      </c>
      <c r="BJ354" s="19" t="s">
        <v>15</v>
      </c>
      <c r="BK354" s="157">
        <f>ROUND(I354*H354,2)</f>
        <v>0</v>
      </c>
      <c r="BL354" s="19" t="s">
        <v>93</v>
      </c>
      <c r="BM354" s="156" t="s">
        <v>2141</v>
      </c>
    </row>
    <row r="355" spans="1:47" s="2" customFormat="1" ht="10.2">
      <c r="A355" s="34"/>
      <c r="B355" s="35"/>
      <c r="C355" s="34"/>
      <c r="D355" s="158" t="s">
        <v>163</v>
      </c>
      <c r="E355" s="34"/>
      <c r="F355" s="159" t="s">
        <v>3418</v>
      </c>
      <c r="G355" s="34"/>
      <c r="H355" s="34"/>
      <c r="I355" s="160"/>
      <c r="J355" s="34"/>
      <c r="K355" s="34"/>
      <c r="L355" s="35"/>
      <c r="M355" s="161"/>
      <c r="N355" s="162"/>
      <c r="O355" s="55"/>
      <c r="P355" s="55"/>
      <c r="Q355" s="55"/>
      <c r="R355" s="55"/>
      <c r="S355" s="55"/>
      <c r="T355" s="56"/>
      <c r="U355" s="34"/>
      <c r="V355" s="34"/>
      <c r="W355" s="34"/>
      <c r="X355" s="34"/>
      <c r="Y355" s="34"/>
      <c r="Z355" s="34"/>
      <c r="AA355" s="34"/>
      <c r="AB355" s="34"/>
      <c r="AC355" s="34"/>
      <c r="AD355" s="34"/>
      <c r="AE355" s="34"/>
      <c r="AT355" s="19" t="s">
        <v>163</v>
      </c>
      <c r="AU355" s="19" t="s">
        <v>80</v>
      </c>
    </row>
    <row r="356" spans="2:63" s="12" customFormat="1" ht="22.8" customHeight="1">
      <c r="B356" s="131"/>
      <c r="D356" s="132" t="s">
        <v>71</v>
      </c>
      <c r="E356" s="142" t="s">
        <v>3419</v>
      </c>
      <c r="F356" s="142" t="s">
        <v>3420</v>
      </c>
      <c r="I356" s="134"/>
      <c r="J356" s="143">
        <f>BK356</f>
        <v>0</v>
      </c>
      <c r="L356" s="131"/>
      <c r="M356" s="136"/>
      <c r="N356" s="137"/>
      <c r="O356" s="137"/>
      <c r="P356" s="138">
        <f>SUM(P357:P359)</f>
        <v>0</v>
      </c>
      <c r="Q356" s="137"/>
      <c r="R356" s="138">
        <f>SUM(R357:R359)</f>
        <v>0</v>
      </c>
      <c r="S356" s="137"/>
      <c r="T356" s="139">
        <f>SUM(T357:T359)</f>
        <v>0</v>
      </c>
      <c r="AR356" s="132" t="s">
        <v>104</v>
      </c>
      <c r="AT356" s="140" t="s">
        <v>71</v>
      </c>
      <c r="AU356" s="140" t="s">
        <v>15</v>
      </c>
      <c r="AY356" s="132" t="s">
        <v>154</v>
      </c>
      <c r="BK356" s="141">
        <f>SUM(BK357:BK359)</f>
        <v>0</v>
      </c>
    </row>
    <row r="357" spans="1:65" s="2" customFormat="1" ht="16.5" customHeight="1">
      <c r="A357" s="34"/>
      <c r="B357" s="144"/>
      <c r="C357" s="145" t="s">
        <v>1274</v>
      </c>
      <c r="D357" s="145" t="s">
        <v>157</v>
      </c>
      <c r="E357" s="146" t="s">
        <v>3421</v>
      </c>
      <c r="F357" s="147" t="s">
        <v>3422</v>
      </c>
      <c r="G357" s="148" t="s">
        <v>3423</v>
      </c>
      <c r="H357" s="149">
        <v>2</v>
      </c>
      <c r="I357" s="150"/>
      <c r="J357" s="151">
        <f>ROUND(I357*H357,2)</f>
        <v>0</v>
      </c>
      <c r="K357" s="147" t="s">
        <v>3</v>
      </c>
      <c r="L357" s="35"/>
      <c r="M357" s="152" t="s">
        <v>3</v>
      </c>
      <c r="N357" s="153" t="s">
        <v>43</v>
      </c>
      <c r="O357" s="55"/>
      <c r="P357" s="154">
        <f>O357*H357</f>
        <v>0</v>
      </c>
      <c r="Q357" s="154">
        <v>0</v>
      </c>
      <c r="R357" s="154">
        <f>Q357*H357</f>
        <v>0</v>
      </c>
      <c r="S357" s="154">
        <v>0</v>
      </c>
      <c r="T357" s="155">
        <f>S357*H357</f>
        <v>0</v>
      </c>
      <c r="U357" s="34"/>
      <c r="V357" s="34"/>
      <c r="W357" s="34"/>
      <c r="X357" s="34"/>
      <c r="Y357" s="34"/>
      <c r="Z357" s="34"/>
      <c r="AA357" s="34"/>
      <c r="AB357" s="34"/>
      <c r="AC357" s="34"/>
      <c r="AD357" s="34"/>
      <c r="AE357" s="34"/>
      <c r="AR357" s="156" t="s">
        <v>93</v>
      </c>
      <c r="AT357" s="156" t="s">
        <v>157</v>
      </c>
      <c r="AU357" s="156" t="s">
        <v>80</v>
      </c>
      <c r="AY357" s="19" t="s">
        <v>154</v>
      </c>
      <c r="BE357" s="157">
        <f>IF(N357="základní",J357,0)</f>
        <v>0</v>
      </c>
      <c r="BF357" s="157">
        <f>IF(N357="snížená",J357,0)</f>
        <v>0</v>
      </c>
      <c r="BG357" s="157">
        <f>IF(N357="zákl. přenesená",J357,0)</f>
        <v>0</v>
      </c>
      <c r="BH357" s="157">
        <f>IF(N357="sníž. přenesená",J357,0)</f>
        <v>0</v>
      </c>
      <c r="BI357" s="157">
        <f>IF(N357="nulová",J357,0)</f>
        <v>0</v>
      </c>
      <c r="BJ357" s="19" t="s">
        <v>15</v>
      </c>
      <c r="BK357" s="157">
        <f>ROUND(I357*H357,2)</f>
        <v>0</v>
      </c>
      <c r="BL357" s="19" t="s">
        <v>93</v>
      </c>
      <c r="BM357" s="156" t="s">
        <v>2150</v>
      </c>
    </row>
    <row r="358" spans="1:65" s="2" customFormat="1" ht="24.15" customHeight="1">
      <c r="A358" s="34"/>
      <c r="B358" s="144"/>
      <c r="C358" s="145" t="s">
        <v>1280</v>
      </c>
      <c r="D358" s="145" t="s">
        <v>157</v>
      </c>
      <c r="E358" s="146" t="s">
        <v>3424</v>
      </c>
      <c r="F358" s="147" t="s">
        <v>3425</v>
      </c>
      <c r="G358" s="148" t="s">
        <v>3398</v>
      </c>
      <c r="H358" s="149">
        <v>10</v>
      </c>
      <c r="I358" s="150"/>
      <c r="J358" s="151">
        <f>ROUND(I358*H358,2)</f>
        <v>0</v>
      </c>
      <c r="K358" s="147" t="s">
        <v>3</v>
      </c>
      <c r="L358" s="35"/>
      <c r="M358" s="152" t="s">
        <v>3</v>
      </c>
      <c r="N358" s="153" t="s">
        <v>43</v>
      </c>
      <c r="O358" s="55"/>
      <c r="P358" s="154">
        <f>O358*H358</f>
        <v>0</v>
      </c>
      <c r="Q358" s="154">
        <v>0</v>
      </c>
      <c r="R358" s="154">
        <f>Q358*H358</f>
        <v>0</v>
      </c>
      <c r="S358" s="154">
        <v>0</v>
      </c>
      <c r="T358" s="155">
        <f>S358*H358</f>
        <v>0</v>
      </c>
      <c r="U358" s="34"/>
      <c r="V358" s="34"/>
      <c r="W358" s="34"/>
      <c r="X358" s="34"/>
      <c r="Y358" s="34"/>
      <c r="Z358" s="34"/>
      <c r="AA358" s="34"/>
      <c r="AB358" s="34"/>
      <c r="AC358" s="34"/>
      <c r="AD358" s="34"/>
      <c r="AE358" s="34"/>
      <c r="AR358" s="156" t="s">
        <v>93</v>
      </c>
      <c r="AT358" s="156" t="s">
        <v>157</v>
      </c>
      <c r="AU358" s="156" t="s">
        <v>80</v>
      </c>
      <c r="AY358" s="19" t="s">
        <v>154</v>
      </c>
      <c r="BE358" s="157">
        <f>IF(N358="základní",J358,0)</f>
        <v>0</v>
      </c>
      <c r="BF358" s="157">
        <f>IF(N358="snížená",J358,0)</f>
        <v>0</v>
      </c>
      <c r="BG358" s="157">
        <f>IF(N358="zákl. přenesená",J358,0)</f>
        <v>0</v>
      </c>
      <c r="BH358" s="157">
        <f>IF(N358="sníž. přenesená",J358,0)</f>
        <v>0</v>
      </c>
      <c r="BI358" s="157">
        <f>IF(N358="nulová",J358,0)</f>
        <v>0</v>
      </c>
      <c r="BJ358" s="19" t="s">
        <v>15</v>
      </c>
      <c r="BK358" s="157">
        <f>ROUND(I358*H358,2)</f>
        <v>0</v>
      </c>
      <c r="BL358" s="19" t="s">
        <v>93</v>
      </c>
      <c r="BM358" s="156" t="s">
        <v>2162</v>
      </c>
    </row>
    <row r="359" spans="1:65" s="2" customFormat="1" ht="16.5" customHeight="1">
      <c r="A359" s="34"/>
      <c r="B359" s="144"/>
      <c r="C359" s="145" t="s">
        <v>1285</v>
      </c>
      <c r="D359" s="145" t="s">
        <v>157</v>
      </c>
      <c r="E359" s="146" t="s">
        <v>3426</v>
      </c>
      <c r="F359" s="147" t="s">
        <v>3427</v>
      </c>
      <c r="G359" s="148" t="s">
        <v>3398</v>
      </c>
      <c r="H359" s="149">
        <v>10</v>
      </c>
      <c r="I359" s="150"/>
      <c r="J359" s="151">
        <f>ROUND(I359*H359,2)</f>
        <v>0</v>
      </c>
      <c r="K359" s="147" t="s">
        <v>3</v>
      </c>
      <c r="L359" s="35"/>
      <c r="M359" s="187" t="s">
        <v>3</v>
      </c>
      <c r="N359" s="188" t="s">
        <v>43</v>
      </c>
      <c r="O359" s="189"/>
      <c r="P359" s="190">
        <f>O359*H359</f>
        <v>0</v>
      </c>
      <c r="Q359" s="190">
        <v>0</v>
      </c>
      <c r="R359" s="190">
        <f>Q359*H359</f>
        <v>0</v>
      </c>
      <c r="S359" s="190">
        <v>0</v>
      </c>
      <c r="T359" s="191">
        <f>S359*H359</f>
        <v>0</v>
      </c>
      <c r="U359" s="34"/>
      <c r="V359" s="34"/>
      <c r="W359" s="34"/>
      <c r="X359" s="34"/>
      <c r="Y359" s="34"/>
      <c r="Z359" s="34"/>
      <c r="AA359" s="34"/>
      <c r="AB359" s="34"/>
      <c r="AC359" s="34"/>
      <c r="AD359" s="34"/>
      <c r="AE359" s="34"/>
      <c r="AR359" s="156" t="s">
        <v>93</v>
      </c>
      <c r="AT359" s="156" t="s">
        <v>157</v>
      </c>
      <c r="AU359" s="156" t="s">
        <v>80</v>
      </c>
      <c r="AY359" s="19" t="s">
        <v>154</v>
      </c>
      <c r="BE359" s="157">
        <f>IF(N359="základní",J359,0)</f>
        <v>0</v>
      </c>
      <c r="BF359" s="157">
        <f>IF(N359="snížená",J359,0)</f>
        <v>0</v>
      </c>
      <c r="BG359" s="157">
        <f>IF(N359="zákl. přenesená",J359,0)</f>
        <v>0</v>
      </c>
      <c r="BH359" s="157">
        <f>IF(N359="sníž. přenesená",J359,0)</f>
        <v>0</v>
      </c>
      <c r="BI359" s="157">
        <f>IF(N359="nulová",J359,0)</f>
        <v>0</v>
      </c>
      <c r="BJ359" s="19" t="s">
        <v>15</v>
      </c>
      <c r="BK359" s="157">
        <f>ROUND(I359*H359,2)</f>
        <v>0</v>
      </c>
      <c r="BL359" s="19" t="s">
        <v>93</v>
      </c>
      <c r="BM359" s="156" t="s">
        <v>2171</v>
      </c>
    </row>
    <row r="360" spans="1:31" s="2" customFormat="1" ht="6.9" customHeight="1">
      <c r="A360" s="34"/>
      <c r="B360" s="44"/>
      <c r="C360" s="45"/>
      <c r="D360" s="45"/>
      <c r="E360" s="45"/>
      <c r="F360" s="45"/>
      <c r="G360" s="45"/>
      <c r="H360" s="45"/>
      <c r="I360" s="45"/>
      <c r="J360" s="45"/>
      <c r="K360" s="45"/>
      <c r="L360" s="35"/>
      <c r="M360" s="34"/>
      <c r="O360" s="34"/>
      <c r="P360" s="34"/>
      <c r="Q360" s="34"/>
      <c r="R360" s="34"/>
      <c r="S360" s="34"/>
      <c r="T360" s="34"/>
      <c r="U360" s="34"/>
      <c r="V360" s="34"/>
      <c r="W360" s="34"/>
      <c r="X360" s="34"/>
      <c r="Y360" s="34"/>
      <c r="Z360" s="34"/>
      <c r="AA360" s="34"/>
      <c r="AB360" s="34"/>
      <c r="AC360" s="34"/>
      <c r="AD360" s="34"/>
      <c r="AE360" s="34"/>
    </row>
  </sheetData>
  <autoFilter ref="C101:K359"/>
  <mergeCells count="12">
    <mergeCell ref="E94:H94"/>
    <mergeCell ref="L2:V2"/>
    <mergeCell ref="E50:H50"/>
    <mergeCell ref="E52:H52"/>
    <mergeCell ref="E54:H54"/>
    <mergeCell ref="E90:H90"/>
    <mergeCell ref="E92:H92"/>
    <mergeCell ref="E7:H7"/>
    <mergeCell ref="E9:H9"/>
    <mergeCell ref="E11:H11"/>
    <mergeCell ref="E20:H20"/>
    <mergeCell ref="E29:H29"/>
  </mergeCells>
  <hyperlinks>
    <hyperlink ref="F107" r:id="rId1" display="https://podminky.urs.cz/item/CS_URS_2021_02/871275211"/>
    <hyperlink ref="F110" r:id="rId2" display="https://podminky.urs.cz/item/CS_URS_2021_02/871315211"/>
    <hyperlink ref="F112" r:id="rId3" display="https://podminky.urs.cz/item/CS_URS_2021_02/877275211"/>
    <hyperlink ref="F115" r:id="rId4" display="https://podminky.urs.cz/item/CS_URS_2021_02/877275221"/>
    <hyperlink ref="F118" r:id="rId5" display="https://podminky.urs.cz/item/CS_URS_2021_02/877315211"/>
    <hyperlink ref="F122" r:id="rId6" display="https://podminky.urs.cz/item/CS_URS_2021_02/877315221"/>
    <hyperlink ref="F125" r:id="rId7" display="https://podminky.urs.cz/item/CS_URS_2021_02/721233212"/>
    <hyperlink ref="F127" r:id="rId8" display="https://podminky.urs.cz/item/CS_URS_2021_02/721233213"/>
    <hyperlink ref="F129" r:id="rId9" display="https://podminky.urs.cz/item/CS_URS_2021_02/721242106"/>
    <hyperlink ref="F131" r:id="rId10" display="https://podminky.urs.cz/item/CS_URS_2021_02/721290113"/>
    <hyperlink ref="F133" r:id="rId11" display="https://podminky.urs.cz/item/CS_URS_2021_02/899722112"/>
    <hyperlink ref="F135" r:id="rId12" display="https://podminky.urs.cz/item/CS_URS_2021_02/892352121"/>
    <hyperlink ref="F137" r:id="rId13" display="https://podminky.urs.cz/item/CS_URS_2021_02/998721201"/>
    <hyperlink ref="F140" r:id="rId14" display="https://podminky.urs.cz/item/CS_URS_2021_02/721174024"/>
    <hyperlink ref="F142" r:id="rId15" display="https://podminky.urs.cz/item/CS_URS_2021_02/721174025"/>
    <hyperlink ref="F144" r:id="rId16" display="https://podminky.urs.cz/item/CS_URS_2021_02/721174043"/>
    <hyperlink ref="F146" r:id="rId17" display="https://podminky.urs.cz/item/CS_URS_2021_02/721174044"/>
    <hyperlink ref="F148" r:id="rId18" display="https://podminky.urs.cz/item/CS_URS_2021_02/721174045"/>
    <hyperlink ref="F150" r:id="rId19" display="https://podminky.urs.cz/item/CS_URS_2021_02/721194105"/>
    <hyperlink ref="F152" r:id="rId20" display="https://podminky.urs.cz/item/CS_URS_2021_02/721194107"/>
    <hyperlink ref="F154" r:id="rId21" display="https://podminky.urs.cz/item/CS_URS_2021_02/721194109"/>
    <hyperlink ref="F156" r:id="rId22" display="https://podminky.urs.cz/item/CS_URS_2021_02/877275221"/>
    <hyperlink ref="F160" r:id="rId23" display="https://podminky.urs.cz/item/CS_URS_2021_02/721279126"/>
    <hyperlink ref="F164" r:id="rId24" display="https://podminky.urs.cz/item/CS_URS_2021_02/892312121"/>
    <hyperlink ref="F166" r:id="rId25" display="https://podminky.urs.cz/item/CS_URS_2021_02/998721201"/>
    <hyperlink ref="F169" r:id="rId26" display="https://podminky.urs.cz/item/CS_URS_2021_02/871265211"/>
    <hyperlink ref="F171" r:id="rId27" display="https://podminky.urs.cz/item/CS_URS_2021_02/871275211"/>
    <hyperlink ref="F173" r:id="rId28" display="https://podminky.urs.cz/item/CS_URS_2021_02/871315211"/>
    <hyperlink ref="F175" r:id="rId29" display="https://podminky.urs.cz/item/CS_URS_2021_02/877265211"/>
    <hyperlink ref="F178" r:id="rId30" display="https://podminky.urs.cz/item/CS_URS_2021_02/877275211"/>
    <hyperlink ref="F182" r:id="rId31" display="https://podminky.urs.cz/item/CS_URS_2021_02/877275221"/>
    <hyperlink ref="F186" r:id="rId32" display="https://podminky.urs.cz/item/CS_URS_2021_02/877315211"/>
    <hyperlink ref="F190" r:id="rId33" display="https://podminky.urs.cz/item/CS_URS_2021_02/877315221"/>
    <hyperlink ref="F195" r:id="rId34" display="https://podminky.urs.cz/item/CS_URS_2021_02/721290113"/>
    <hyperlink ref="F197" r:id="rId35" display="https://podminky.urs.cz/item/CS_URS_2021_02/899722112"/>
    <hyperlink ref="F199" r:id="rId36" display="https://podminky.urs.cz/item/CS_URS_2021_02/892362121"/>
    <hyperlink ref="F201" r:id="rId37" display="https://podminky.urs.cz/item/CS_URS_2021_02/998721201"/>
    <hyperlink ref="F204" r:id="rId38" display="https://podminky.urs.cz/item/CS_URS_2021_02/722130234"/>
    <hyperlink ref="F206" r:id="rId39" display="https://podminky.urs.cz/item/CS_URS_2021_02/722173114"/>
    <hyperlink ref="F208" r:id="rId40" display="https://podminky.urs.cz/item/CS_URS_2021_02/722174022"/>
    <hyperlink ref="F210" r:id="rId41" display="https://podminky.urs.cz/item/CS_URS_2021_02/722174023"/>
    <hyperlink ref="F212" r:id="rId42" display="https://podminky.urs.cz/item/CS_URS_2021_02/722174024"/>
    <hyperlink ref="F214" r:id="rId43" display="https://podminky.urs.cz/item/CS_URS_2021_02/722174025"/>
    <hyperlink ref="F218" r:id="rId44" display="https://podminky.urs.cz/item/CS_URS_2021_02/722182012"/>
    <hyperlink ref="F220" r:id="rId45" display="https://podminky.urs.cz/item/CS_URS_2021_02/722182013"/>
    <hyperlink ref="F222" r:id="rId46" display="https://podminky.urs.cz/item/CS_URS_2021_02/722182014"/>
    <hyperlink ref="F224" r:id="rId47" display="https://podminky.urs.cz/item/CS_URS_2021_02/722190401"/>
    <hyperlink ref="F226" r:id="rId48" display="https://podminky.urs.cz/item/CS_URS_2021_02/722220234"/>
    <hyperlink ref="F228" r:id="rId49" display="https://podminky.urs.cz/item/CS_URS_2021_02/722232064"/>
    <hyperlink ref="F232" r:id="rId50" display="https://podminky.urs.cz/item/CS_URS_2021_02/72223204R"/>
    <hyperlink ref="F235" r:id="rId51" display="https://podminky.urs.cz/item/CS_URS_2021_02/722290226"/>
    <hyperlink ref="F237" r:id="rId52" display="https://podminky.urs.cz/item/CS_URS_2021_02/722290234"/>
    <hyperlink ref="F239" r:id="rId53" display="https://podminky.urs.cz/item/CS_URS_2021_02/998722201"/>
    <hyperlink ref="F243" r:id="rId54" display="https://podminky.urs.cz/item/CS_URS_2021_02/722250102"/>
    <hyperlink ref="F245" r:id="rId55" display="https://podminky.urs.cz/item/CS_URS_2021_02/722130232"/>
    <hyperlink ref="F247" r:id="rId56" display="https://podminky.urs.cz/item/CS_URS_2021_02/722130233"/>
    <hyperlink ref="F249" r:id="rId57" display="https://podminky.urs.cz/item/CS_URS_2021_02/722130234"/>
    <hyperlink ref="F251" r:id="rId58" display="https://podminky.urs.cz/item/CS_URS_2021_02/722232503"/>
    <hyperlink ref="F253" r:id="rId59" display="https://podminky.urs.cz/item/CS_URS_2021_02/722232063"/>
    <hyperlink ref="F255" r:id="rId60" display="https://podminky.urs.cz/item/CS_URS_2021_02/722290226"/>
    <hyperlink ref="F257" r:id="rId61" display="https://podminky.urs.cz/item/CS_URS_2021_02/998722203"/>
    <hyperlink ref="F260" r:id="rId62" display="https://podminky.urs.cz/item/CS_URS_2021_02/722181221"/>
    <hyperlink ref="F262" r:id="rId63" display="https://podminky.urs.cz/item/CS_URS_2021_02/722181222"/>
    <hyperlink ref="F264" r:id="rId64" display="https://podminky.urs.cz/item/CS_URS_2021_02/722181231"/>
    <hyperlink ref="F266" r:id="rId65" display="https://podminky.urs.cz/item/CS_URS_2021_02/722181232"/>
    <hyperlink ref="F275" r:id="rId66" display="https://podminky.urs.cz/item/CS_URS_2021_02/725119125"/>
    <hyperlink ref="F280" r:id="rId67" display="https://podminky.urs.cz/item/CS_URS_2021_02/725219102"/>
    <hyperlink ref="F285" r:id="rId68" display="https://podminky.urs.cz/item/CS_URS_2021_02/725241901"/>
    <hyperlink ref="F288" r:id="rId69" display="https://podminky.urs.cz/item/CS_URS_2021_02/725244906"/>
    <hyperlink ref="F291" r:id="rId70" display="https://podminky.urs.cz/item/CS_URS_2021_02/721219128"/>
    <hyperlink ref="F296" r:id="rId71" display="https://podminky.urs.cz/item/CS_URS_2021_02/725331111"/>
    <hyperlink ref="F298" r:id="rId72" display="https://podminky.urs.cz/item/CS_URS_2021_02/725813111"/>
    <hyperlink ref="F300" r:id="rId73" display="https://podminky.urs.cz/item/CS_URS_2021_01/725821325"/>
    <hyperlink ref="F302" r:id="rId74" display="https://podminky.urs.cz/item/CS_URS_2021_01/725822613"/>
    <hyperlink ref="F306" r:id="rId75" display="https://podminky.urs.cz/item/CS_URS_2021_01/725841312"/>
    <hyperlink ref="F309" r:id="rId76" display="https://podminky.urs.cz/item/CS_URS_2021_02/725862113"/>
    <hyperlink ref="F316" r:id="rId77" display="https://podminky.urs.cz/item/CS_URS_2021_02/998725201"/>
    <hyperlink ref="F319" r:id="rId78" display="https://podminky.urs.cz/item/CS_URS_2021_02/726111204"/>
    <hyperlink ref="F323" r:id="rId79" display="https://podminky.urs.cz/item/CS_URS_2021_02/726131204"/>
    <hyperlink ref="F327" r:id="rId80" display="https://podminky.urs.cz/item/CS_URS_2021_02/726191001"/>
    <hyperlink ref="F329" r:id="rId81" display="https://podminky.urs.cz/item/CS_URS_2021_02/998726211"/>
    <hyperlink ref="F332" r:id="rId82" display="https://podminky.urs.cz/item/CS_URS_2021_02/727111002"/>
    <hyperlink ref="F334" r:id="rId83" display="https://podminky.urs.cz/item/CS_URS_2021_02/727212103"/>
    <hyperlink ref="F336" r:id="rId84" display="https://podminky.urs.cz/item/CS_URS_2021_02/727212104"/>
    <hyperlink ref="F338" r:id="rId85" display="https://podminky.urs.cz/item/CS_URS_2021_02/727222005"/>
    <hyperlink ref="F340" r:id="rId86" display="https://podminky.urs.cz/item/CS_URS_2021_02/727222007"/>
    <hyperlink ref="F343" r:id="rId87" display="https://podminky.urs.cz/item/CS_URS_2021_02/HZS2491"/>
    <hyperlink ref="F347" r:id="rId88" display="https://podminky.urs.cz/item/CS_URS_2021_02/010001000"/>
    <hyperlink ref="F350" r:id="rId89" display="https://podminky.urs.cz/item/CS_URS_2021_02/030001000"/>
    <hyperlink ref="F353" r:id="rId90" display="https://podminky.urs.cz/item/CS_URS_2021_02/043002000"/>
    <hyperlink ref="F355" r:id="rId91" display="https://podminky.urs.cz/item/CS_URS_2021_02/044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3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6" t="s">
        <v>6</v>
      </c>
      <c r="M2" s="311"/>
      <c r="N2" s="311"/>
      <c r="O2" s="311"/>
      <c r="P2" s="311"/>
      <c r="Q2" s="311"/>
      <c r="R2" s="311"/>
      <c r="S2" s="311"/>
      <c r="T2" s="311"/>
      <c r="U2" s="311"/>
      <c r="V2" s="311"/>
      <c r="AT2" s="19" t="s">
        <v>89</v>
      </c>
    </row>
    <row r="3" spans="2:46" s="1" customFormat="1" ht="6.9" customHeight="1">
      <c r="B3" s="20"/>
      <c r="C3" s="21"/>
      <c r="D3" s="21"/>
      <c r="E3" s="21"/>
      <c r="F3" s="21"/>
      <c r="G3" s="21"/>
      <c r="H3" s="21"/>
      <c r="I3" s="21"/>
      <c r="J3" s="21"/>
      <c r="K3" s="21"/>
      <c r="L3" s="22"/>
      <c r="AT3" s="19" t="s">
        <v>80</v>
      </c>
    </row>
    <row r="4" spans="2:46" s="1" customFormat="1" ht="24.9" customHeight="1">
      <c r="B4" s="22"/>
      <c r="D4" s="23" t="s">
        <v>125</v>
      </c>
      <c r="L4" s="22"/>
      <c r="M4" s="95" t="s">
        <v>11</v>
      </c>
      <c r="AT4" s="19" t="s">
        <v>4</v>
      </c>
    </row>
    <row r="5" spans="2:12" s="1" customFormat="1" ht="6.9"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3032</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3033</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3428</v>
      </c>
      <c r="F11" s="344"/>
      <c r="G11" s="344"/>
      <c r="H11" s="344"/>
      <c r="I11" s="34"/>
      <c r="J11" s="34"/>
      <c r="K11" s="34"/>
      <c r="L11" s="96"/>
      <c r="S11" s="34"/>
      <c r="T11" s="34"/>
      <c r="U11" s="34"/>
      <c r="V11" s="34"/>
      <c r="W11" s="34"/>
      <c r="X11" s="34"/>
      <c r="Y11" s="34"/>
      <c r="Z11" s="34"/>
      <c r="AA11" s="34"/>
      <c r="AB11" s="34"/>
      <c r="AC11" s="34"/>
      <c r="AD11" s="34"/>
      <c r="AE11" s="34"/>
    </row>
    <row r="12" spans="1:31" s="2" customFormat="1" ht="10.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3429</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8"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
        <v>3</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
        <v>3430</v>
      </c>
      <c r="F17" s="34"/>
      <c r="G17" s="34"/>
      <c r="H17" s="34"/>
      <c r="I17" s="29" t="s">
        <v>28</v>
      </c>
      <c r="J17" s="27" t="s">
        <v>3</v>
      </c>
      <c r="K17" s="34"/>
      <c r="L17" s="96"/>
      <c r="S17" s="34"/>
      <c r="T17" s="34"/>
      <c r="U17" s="34"/>
      <c r="V17" s="34"/>
      <c r="W17" s="34"/>
      <c r="X17" s="34"/>
      <c r="Y17" s="34"/>
      <c r="Z17" s="34"/>
      <c r="AA17" s="34"/>
      <c r="AB17" s="34"/>
      <c r="AC17" s="34"/>
      <c r="AD17" s="34"/>
      <c r="AE17" s="34"/>
    </row>
    <row r="18" spans="1:31" s="2" customFormat="1" ht="6.9"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
        <v>3</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
        <v>3431</v>
      </c>
      <c r="F23" s="34"/>
      <c r="G23" s="34"/>
      <c r="H23" s="34"/>
      <c r="I23" s="29" t="s">
        <v>28</v>
      </c>
      <c r="J23" s="27" t="s">
        <v>3</v>
      </c>
      <c r="K23" s="34"/>
      <c r="L23" s="96"/>
      <c r="S23" s="34"/>
      <c r="T23" s="34"/>
      <c r="U23" s="34"/>
      <c r="V23" s="34"/>
      <c r="W23" s="34"/>
      <c r="X23" s="34"/>
      <c r="Y23" s="34"/>
      <c r="Z23" s="34"/>
      <c r="AA23" s="34"/>
      <c r="AB23" s="34"/>
      <c r="AC23" s="34"/>
      <c r="AD23" s="34"/>
      <c r="AE23" s="34"/>
    </row>
    <row r="24" spans="1:31" s="2" customFormat="1" ht="6.9"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
        <v>3</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
        <v>3432</v>
      </c>
      <c r="F26" s="34"/>
      <c r="G26" s="34"/>
      <c r="H26" s="34"/>
      <c r="I26" s="29" t="s">
        <v>28</v>
      </c>
      <c r="J26" s="27" t="s">
        <v>3</v>
      </c>
      <c r="K26" s="34"/>
      <c r="L26" s="96"/>
      <c r="S26" s="34"/>
      <c r="T26" s="34"/>
      <c r="U26" s="34"/>
      <c r="V26" s="34"/>
      <c r="W26" s="34"/>
      <c r="X26" s="34"/>
      <c r="Y26" s="34"/>
      <c r="Z26" s="34"/>
      <c r="AA26" s="34"/>
      <c r="AB26" s="34"/>
      <c r="AC26" s="34"/>
      <c r="AD26" s="34"/>
      <c r="AE26" s="34"/>
    </row>
    <row r="27" spans="1:31" s="2" customFormat="1" ht="6.9"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ROUND(J95,2)</f>
        <v>0</v>
      </c>
      <c r="K32" s="34"/>
      <c r="L32" s="96"/>
      <c r="S32" s="34"/>
      <c r="T32" s="34"/>
      <c r="U32" s="34"/>
      <c r="V32" s="34"/>
      <c r="W32" s="34"/>
      <c r="X32" s="34"/>
      <c r="Y32" s="34"/>
      <c r="Z32" s="34"/>
      <c r="AA32" s="34"/>
      <c r="AB32" s="34"/>
      <c r="AC32" s="34"/>
      <c r="AD32" s="34"/>
      <c r="AE32" s="34"/>
    </row>
    <row r="33" spans="1:31" s="2" customFormat="1" ht="6.9"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 customHeight="1">
      <c r="A35" s="34"/>
      <c r="B35" s="35"/>
      <c r="C35" s="34"/>
      <c r="D35" s="101" t="s">
        <v>42</v>
      </c>
      <c r="E35" s="29" t="s">
        <v>43</v>
      </c>
      <c r="F35" s="102">
        <f>ROUND((SUM(BE95:BE320)),2)</f>
        <v>0</v>
      </c>
      <c r="G35" s="34"/>
      <c r="H35" s="34"/>
      <c r="I35" s="103">
        <v>0.21</v>
      </c>
      <c r="J35" s="102">
        <f>ROUND(((SUM(BE95:BE320))*I35),2)</f>
        <v>0</v>
      </c>
      <c r="K35" s="34"/>
      <c r="L35" s="96"/>
      <c r="S35" s="34"/>
      <c r="T35" s="34"/>
      <c r="U35" s="34"/>
      <c r="V35" s="34"/>
      <c r="W35" s="34"/>
      <c r="X35" s="34"/>
      <c r="Y35" s="34"/>
      <c r="Z35" s="34"/>
      <c r="AA35" s="34"/>
      <c r="AB35" s="34"/>
      <c r="AC35" s="34"/>
      <c r="AD35" s="34"/>
      <c r="AE35" s="34"/>
    </row>
    <row r="36" spans="1:31" s="2" customFormat="1" ht="14.4" customHeight="1">
      <c r="A36" s="34"/>
      <c r="B36" s="35"/>
      <c r="C36" s="34"/>
      <c r="D36" s="34"/>
      <c r="E36" s="29" t="s">
        <v>44</v>
      </c>
      <c r="F36" s="102">
        <f>ROUND((SUM(BF95:BF320)),2)</f>
        <v>0</v>
      </c>
      <c r="G36" s="34"/>
      <c r="H36" s="34"/>
      <c r="I36" s="103">
        <v>0.15</v>
      </c>
      <c r="J36" s="102">
        <f>ROUND(((SUM(BF95:BF320))*I36),2)</f>
        <v>0</v>
      </c>
      <c r="K36" s="34"/>
      <c r="L36" s="96"/>
      <c r="S36" s="34"/>
      <c r="T36" s="34"/>
      <c r="U36" s="34"/>
      <c r="V36" s="34"/>
      <c r="W36" s="34"/>
      <c r="X36" s="34"/>
      <c r="Y36" s="34"/>
      <c r="Z36" s="34"/>
      <c r="AA36" s="34"/>
      <c r="AB36" s="34"/>
      <c r="AC36" s="34"/>
      <c r="AD36" s="34"/>
      <c r="AE36" s="34"/>
    </row>
    <row r="37" spans="1:31" s="2" customFormat="1" ht="14.4" customHeight="1" hidden="1">
      <c r="A37" s="34"/>
      <c r="B37" s="35"/>
      <c r="C37" s="34"/>
      <c r="D37" s="34"/>
      <c r="E37" s="29" t="s">
        <v>45</v>
      </c>
      <c r="F37" s="102">
        <f>ROUND((SUM(BG95:BG320)),2)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 customHeight="1" hidden="1">
      <c r="A38" s="34"/>
      <c r="B38" s="35"/>
      <c r="C38" s="34"/>
      <c r="D38" s="34"/>
      <c r="E38" s="29" t="s">
        <v>46</v>
      </c>
      <c r="F38" s="102">
        <f>ROUND((SUM(BH95:BH320)),2)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 customHeight="1" hidden="1">
      <c r="A39" s="34"/>
      <c r="B39" s="35"/>
      <c r="C39" s="34"/>
      <c r="D39" s="34"/>
      <c r="E39" s="29" t="s">
        <v>47</v>
      </c>
      <c r="F39" s="102">
        <f>ROUND((SUM(BI95:BI320)),2)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3032</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3033</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2 - Vytápění</v>
      </c>
      <c r="F54" s="344"/>
      <c r="G54" s="344"/>
      <c r="H54" s="344"/>
      <c r="I54" s="34"/>
      <c r="J54" s="34"/>
      <c r="K54" s="34"/>
      <c r="L54" s="96"/>
      <c r="S54" s="34"/>
      <c r="T54" s="34"/>
      <c r="U54" s="34"/>
      <c r="V54" s="34"/>
      <c r="W54" s="34"/>
      <c r="X54" s="34"/>
      <c r="Y54" s="34"/>
      <c r="Z54" s="34"/>
      <c r="AA54" s="34"/>
      <c r="AB54" s="34"/>
      <c r="AC54" s="34"/>
      <c r="AD54" s="34"/>
      <c r="AE54" s="34"/>
    </row>
    <row r="55" spans="1:31" s="2" customFormat="1" ht="6.9"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Klatovy</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25.65" customHeight="1">
      <c r="A58" s="34"/>
      <c r="B58" s="35"/>
      <c r="C58" s="29" t="s">
        <v>25</v>
      </c>
      <c r="D58" s="34"/>
      <c r="E58" s="34"/>
      <c r="F58" s="27" t="str">
        <f>E17</f>
        <v>Klatovská nemocnice a.s., Plzeňská 929, 339 01 KT</v>
      </c>
      <c r="G58" s="34"/>
      <c r="H58" s="34"/>
      <c r="I58" s="29" t="s">
        <v>31</v>
      </c>
      <c r="J58" s="32" t="str">
        <f>E23</f>
        <v>THERMOLUFT KT s.r.o.</v>
      </c>
      <c r="K58" s="34"/>
      <c r="L58" s="96"/>
      <c r="S58" s="34"/>
      <c r="T58" s="34"/>
      <c r="U58" s="34"/>
      <c r="V58" s="34"/>
      <c r="W58" s="34"/>
      <c r="X58" s="34"/>
      <c r="Y58" s="34"/>
      <c r="Z58" s="34"/>
      <c r="AA58" s="34"/>
      <c r="AB58" s="34"/>
      <c r="AC58" s="34"/>
      <c r="AD58" s="34"/>
      <c r="AE58" s="34"/>
    </row>
    <row r="59" spans="1:31" s="2" customFormat="1" ht="15.15" customHeight="1">
      <c r="A59" s="34"/>
      <c r="B59" s="35"/>
      <c r="C59" s="29" t="s">
        <v>29</v>
      </c>
      <c r="D59" s="34"/>
      <c r="E59" s="34"/>
      <c r="F59" s="27" t="str">
        <f>IF(E20="","",E20)</f>
        <v>Vyplň údaj</v>
      </c>
      <c r="G59" s="34"/>
      <c r="H59" s="34"/>
      <c r="I59" s="29" t="s">
        <v>34</v>
      </c>
      <c r="J59" s="32" t="str">
        <f>E26</f>
        <v>Jan Štětka</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8" customHeight="1">
      <c r="A63" s="34"/>
      <c r="B63" s="35"/>
      <c r="C63" s="112" t="s">
        <v>70</v>
      </c>
      <c r="D63" s="34"/>
      <c r="E63" s="34"/>
      <c r="F63" s="34"/>
      <c r="G63" s="34"/>
      <c r="H63" s="34"/>
      <c r="I63" s="34"/>
      <c r="J63" s="68">
        <f>J95</f>
        <v>0</v>
      </c>
      <c r="K63" s="34"/>
      <c r="L63" s="96"/>
      <c r="S63" s="34"/>
      <c r="T63" s="34"/>
      <c r="U63" s="34"/>
      <c r="V63" s="34"/>
      <c r="W63" s="34"/>
      <c r="X63" s="34"/>
      <c r="Y63" s="34"/>
      <c r="Z63" s="34"/>
      <c r="AA63" s="34"/>
      <c r="AB63" s="34"/>
      <c r="AC63" s="34"/>
      <c r="AD63" s="34"/>
      <c r="AE63" s="34"/>
      <c r="AU63" s="19" t="s">
        <v>131</v>
      </c>
    </row>
    <row r="64" spans="2:12" s="9" customFormat="1" ht="24.9" customHeight="1">
      <c r="B64" s="113"/>
      <c r="D64" s="114" t="s">
        <v>292</v>
      </c>
      <c r="E64" s="115"/>
      <c r="F64" s="115"/>
      <c r="G64" s="115"/>
      <c r="H64" s="115"/>
      <c r="I64" s="115"/>
      <c r="J64" s="116">
        <f>J96</f>
        <v>0</v>
      </c>
      <c r="L64" s="113"/>
    </row>
    <row r="65" spans="2:12" s="10" customFormat="1" ht="19.95" customHeight="1">
      <c r="B65" s="117"/>
      <c r="D65" s="118" t="s">
        <v>295</v>
      </c>
      <c r="E65" s="119"/>
      <c r="F65" s="119"/>
      <c r="G65" s="119"/>
      <c r="H65" s="119"/>
      <c r="I65" s="119"/>
      <c r="J65" s="120">
        <f>J97</f>
        <v>0</v>
      </c>
      <c r="L65" s="117"/>
    </row>
    <row r="66" spans="2:12" s="10" customFormat="1" ht="19.95" customHeight="1">
      <c r="B66" s="117"/>
      <c r="D66" s="118" t="s">
        <v>3039</v>
      </c>
      <c r="E66" s="119"/>
      <c r="F66" s="119"/>
      <c r="G66" s="119"/>
      <c r="H66" s="119"/>
      <c r="I66" s="119"/>
      <c r="J66" s="120">
        <f>J120</f>
        <v>0</v>
      </c>
      <c r="L66" s="117"/>
    </row>
    <row r="67" spans="2:12" s="10" customFormat="1" ht="19.95" customHeight="1">
      <c r="B67" s="117"/>
      <c r="D67" s="118" t="s">
        <v>3433</v>
      </c>
      <c r="E67" s="119"/>
      <c r="F67" s="119"/>
      <c r="G67" s="119"/>
      <c r="H67" s="119"/>
      <c r="I67" s="119"/>
      <c r="J67" s="120">
        <f>J146</f>
        <v>0</v>
      </c>
      <c r="L67" s="117"/>
    </row>
    <row r="68" spans="2:12" s="10" customFormat="1" ht="19.95" customHeight="1">
      <c r="B68" s="117"/>
      <c r="D68" s="118" t="s">
        <v>3434</v>
      </c>
      <c r="E68" s="119"/>
      <c r="F68" s="119"/>
      <c r="G68" s="119"/>
      <c r="H68" s="119"/>
      <c r="I68" s="119"/>
      <c r="J68" s="120">
        <f>J169</f>
        <v>0</v>
      </c>
      <c r="L68" s="117"/>
    </row>
    <row r="69" spans="2:12" s="10" customFormat="1" ht="19.95" customHeight="1">
      <c r="B69" s="117"/>
      <c r="D69" s="118" t="s">
        <v>3435</v>
      </c>
      <c r="E69" s="119"/>
      <c r="F69" s="119"/>
      <c r="G69" s="119"/>
      <c r="H69" s="119"/>
      <c r="I69" s="119"/>
      <c r="J69" s="120">
        <f>J179</f>
        <v>0</v>
      </c>
      <c r="L69" s="117"/>
    </row>
    <row r="70" spans="2:12" s="10" customFormat="1" ht="19.95" customHeight="1">
      <c r="B70" s="117"/>
      <c r="D70" s="118" t="s">
        <v>3436</v>
      </c>
      <c r="E70" s="119"/>
      <c r="F70" s="119"/>
      <c r="G70" s="119"/>
      <c r="H70" s="119"/>
      <c r="I70" s="119"/>
      <c r="J70" s="120">
        <f>J210</f>
        <v>0</v>
      </c>
      <c r="L70" s="117"/>
    </row>
    <row r="71" spans="2:12" s="10" customFormat="1" ht="19.95" customHeight="1">
      <c r="B71" s="117"/>
      <c r="D71" s="118" t="s">
        <v>3437</v>
      </c>
      <c r="E71" s="119"/>
      <c r="F71" s="119"/>
      <c r="G71" s="119"/>
      <c r="H71" s="119"/>
      <c r="I71" s="119"/>
      <c r="J71" s="120">
        <f>J269</f>
        <v>0</v>
      </c>
      <c r="L71" s="117"/>
    </row>
    <row r="72" spans="2:12" s="10" customFormat="1" ht="19.95" customHeight="1">
      <c r="B72" s="117"/>
      <c r="D72" s="118" t="s">
        <v>3438</v>
      </c>
      <c r="E72" s="119"/>
      <c r="F72" s="119"/>
      <c r="G72" s="119"/>
      <c r="H72" s="119"/>
      <c r="I72" s="119"/>
      <c r="J72" s="120">
        <f>J308</f>
        <v>0</v>
      </c>
      <c r="L72" s="117"/>
    </row>
    <row r="73" spans="2:12" s="10" customFormat="1" ht="19.95" customHeight="1">
      <c r="B73" s="117"/>
      <c r="D73" s="118" t="s">
        <v>3439</v>
      </c>
      <c r="E73" s="119"/>
      <c r="F73" s="119"/>
      <c r="G73" s="119"/>
      <c r="H73" s="119"/>
      <c r="I73" s="119"/>
      <c r="J73" s="120">
        <f>J310</f>
        <v>0</v>
      </c>
      <c r="L73" s="117"/>
    </row>
    <row r="74" spans="1:31" s="2" customFormat="1" ht="21.75" customHeight="1">
      <c r="A74" s="34"/>
      <c r="B74" s="35"/>
      <c r="C74" s="34"/>
      <c r="D74" s="34"/>
      <c r="E74" s="34"/>
      <c r="F74" s="34"/>
      <c r="G74" s="34"/>
      <c r="H74" s="34"/>
      <c r="I74" s="34"/>
      <c r="J74" s="34"/>
      <c r="K74" s="34"/>
      <c r="L74" s="96"/>
      <c r="S74" s="34"/>
      <c r="T74" s="34"/>
      <c r="U74" s="34"/>
      <c r="V74" s="34"/>
      <c r="W74" s="34"/>
      <c r="X74" s="34"/>
      <c r="Y74" s="34"/>
      <c r="Z74" s="34"/>
      <c r="AA74" s="34"/>
      <c r="AB74" s="34"/>
      <c r="AC74" s="34"/>
      <c r="AD74" s="34"/>
      <c r="AE74" s="34"/>
    </row>
    <row r="75" spans="1:31" s="2" customFormat="1" ht="6.9" customHeight="1">
      <c r="A75" s="34"/>
      <c r="B75" s="44"/>
      <c r="C75" s="45"/>
      <c r="D75" s="45"/>
      <c r="E75" s="45"/>
      <c r="F75" s="45"/>
      <c r="G75" s="45"/>
      <c r="H75" s="45"/>
      <c r="I75" s="45"/>
      <c r="J75" s="45"/>
      <c r="K75" s="45"/>
      <c r="L75" s="96"/>
      <c r="S75" s="34"/>
      <c r="T75" s="34"/>
      <c r="U75" s="34"/>
      <c r="V75" s="34"/>
      <c r="W75" s="34"/>
      <c r="X75" s="34"/>
      <c r="Y75" s="34"/>
      <c r="Z75" s="34"/>
      <c r="AA75" s="34"/>
      <c r="AB75" s="34"/>
      <c r="AC75" s="34"/>
      <c r="AD75" s="34"/>
      <c r="AE75" s="34"/>
    </row>
    <row r="79" spans="1:31" s="2" customFormat="1" ht="6.9" customHeight="1">
      <c r="A79" s="34"/>
      <c r="B79" s="46"/>
      <c r="C79" s="47"/>
      <c r="D79" s="47"/>
      <c r="E79" s="47"/>
      <c r="F79" s="47"/>
      <c r="G79" s="47"/>
      <c r="H79" s="47"/>
      <c r="I79" s="47"/>
      <c r="J79" s="47"/>
      <c r="K79" s="47"/>
      <c r="L79" s="96"/>
      <c r="S79" s="34"/>
      <c r="T79" s="34"/>
      <c r="U79" s="34"/>
      <c r="V79" s="34"/>
      <c r="W79" s="34"/>
      <c r="X79" s="34"/>
      <c r="Y79" s="34"/>
      <c r="Z79" s="34"/>
      <c r="AA79" s="34"/>
      <c r="AB79" s="34"/>
      <c r="AC79" s="34"/>
      <c r="AD79" s="34"/>
      <c r="AE79" s="34"/>
    </row>
    <row r="80" spans="1:31" s="2" customFormat="1" ht="24.9" customHeight="1">
      <c r="A80" s="34"/>
      <c r="B80" s="35"/>
      <c r="C80" s="23" t="s">
        <v>139</v>
      </c>
      <c r="D80" s="34"/>
      <c r="E80" s="34"/>
      <c r="F80" s="34"/>
      <c r="G80" s="34"/>
      <c r="H80" s="34"/>
      <c r="I80" s="34"/>
      <c r="J80" s="34"/>
      <c r="K80" s="34"/>
      <c r="L80" s="96"/>
      <c r="S80" s="34"/>
      <c r="T80" s="34"/>
      <c r="U80" s="34"/>
      <c r="V80" s="34"/>
      <c r="W80" s="34"/>
      <c r="X80" s="34"/>
      <c r="Y80" s="34"/>
      <c r="Z80" s="34"/>
      <c r="AA80" s="34"/>
      <c r="AB80" s="34"/>
      <c r="AC80" s="34"/>
      <c r="AD80" s="34"/>
      <c r="AE80" s="34"/>
    </row>
    <row r="81" spans="1:31" s="2" customFormat="1" ht="6.9" customHeight="1">
      <c r="A81" s="34"/>
      <c r="B81" s="35"/>
      <c r="C81" s="34"/>
      <c r="D81" s="34"/>
      <c r="E81" s="34"/>
      <c r="F81" s="34"/>
      <c r="G81" s="34"/>
      <c r="H81" s="34"/>
      <c r="I81" s="34"/>
      <c r="J81" s="34"/>
      <c r="K81" s="34"/>
      <c r="L81" s="96"/>
      <c r="S81" s="34"/>
      <c r="T81" s="34"/>
      <c r="U81" s="34"/>
      <c r="V81" s="34"/>
      <c r="W81" s="34"/>
      <c r="X81" s="34"/>
      <c r="Y81" s="34"/>
      <c r="Z81" s="34"/>
      <c r="AA81" s="34"/>
      <c r="AB81" s="34"/>
      <c r="AC81" s="34"/>
      <c r="AD81" s="34"/>
      <c r="AE81" s="34"/>
    </row>
    <row r="82" spans="1:31" s="2" customFormat="1" ht="12" customHeight="1">
      <c r="A82" s="34"/>
      <c r="B82" s="35"/>
      <c r="C82" s="29" t="s">
        <v>17</v>
      </c>
      <c r="D82" s="34"/>
      <c r="E82" s="34"/>
      <c r="F82" s="34"/>
      <c r="G82" s="34"/>
      <c r="H82" s="34"/>
      <c r="I82" s="34"/>
      <c r="J82" s="34"/>
      <c r="K82" s="34"/>
      <c r="L82" s="96"/>
      <c r="S82" s="34"/>
      <c r="T82" s="34"/>
      <c r="U82" s="34"/>
      <c r="V82" s="34"/>
      <c r="W82" s="34"/>
      <c r="X82" s="34"/>
      <c r="Y82" s="34"/>
      <c r="Z82" s="34"/>
      <c r="AA82" s="34"/>
      <c r="AB82" s="34"/>
      <c r="AC82" s="34"/>
      <c r="AD82" s="34"/>
      <c r="AE82" s="34"/>
    </row>
    <row r="83" spans="1:31" s="2" customFormat="1" ht="16.5" customHeight="1">
      <c r="A83" s="34"/>
      <c r="B83" s="35"/>
      <c r="C83" s="34"/>
      <c r="D83" s="34"/>
      <c r="E83" s="342" t="str">
        <f>E7</f>
        <v>Nové dialyzační středisko</v>
      </c>
      <c r="F83" s="343"/>
      <c r="G83" s="343"/>
      <c r="H83" s="343"/>
      <c r="I83" s="34"/>
      <c r="J83" s="34"/>
      <c r="K83" s="34"/>
      <c r="L83" s="96"/>
      <c r="S83" s="34"/>
      <c r="T83" s="34"/>
      <c r="U83" s="34"/>
      <c r="V83" s="34"/>
      <c r="W83" s="34"/>
      <c r="X83" s="34"/>
      <c r="Y83" s="34"/>
      <c r="Z83" s="34"/>
      <c r="AA83" s="34"/>
      <c r="AB83" s="34"/>
      <c r="AC83" s="34"/>
      <c r="AD83" s="34"/>
      <c r="AE83" s="34"/>
    </row>
    <row r="84" spans="2:12" s="1" customFormat="1" ht="12" customHeight="1">
      <c r="B84" s="22"/>
      <c r="C84" s="29" t="s">
        <v>126</v>
      </c>
      <c r="L84" s="22"/>
    </row>
    <row r="85" spans="1:31" s="2" customFormat="1" ht="16.5" customHeight="1">
      <c r="A85" s="34"/>
      <c r="B85" s="35"/>
      <c r="C85" s="34"/>
      <c r="D85" s="34"/>
      <c r="E85" s="342" t="s">
        <v>3032</v>
      </c>
      <c r="F85" s="344"/>
      <c r="G85" s="344"/>
      <c r="H85" s="344"/>
      <c r="I85" s="34"/>
      <c r="J85" s="34"/>
      <c r="K85" s="34"/>
      <c r="L85" s="96"/>
      <c r="S85" s="34"/>
      <c r="T85" s="34"/>
      <c r="U85" s="34"/>
      <c r="V85" s="34"/>
      <c r="W85" s="34"/>
      <c r="X85" s="34"/>
      <c r="Y85" s="34"/>
      <c r="Z85" s="34"/>
      <c r="AA85" s="34"/>
      <c r="AB85" s="34"/>
      <c r="AC85" s="34"/>
      <c r="AD85" s="34"/>
      <c r="AE85" s="34"/>
    </row>
    <row r="86" spans="1:31" s="2" customFormat="1" ht="12" customHeight="1">
      <c r="A86" s="34"/>
      <c r="B86" s="35"/>
      <c r="C86" s="29" t="s">
        <v>3033</v>
      </c>
      <c r="D86" s="34"/>
      <c r="E86" s="34"/>
      <c r="F86" s="34"/>
      <c r="G86" s="34"/>
      <c r="H86" s="34"/>
      <c r="I86" s="34"/>
      <c r="J86" s="34"/>
      <c r="K86" s="34"/>
      <c r="L86" s="96"/>
      <c r="S86" s="34"/>
      <c r="T86" s="34"/>
      <c r="U86" s="34"/>
      <c r="V86" s="34"/>
      <c r="W86" s="34"/>
      <c r="X86" s="34"/>
      <c r="Y86" s="34"/>
      <c r="Z86" s="34"/>
      <c r="AA86" s="34"/>
      <c r="AB86" s="34"/>
      <c r="AC86" s="34"/>
      <c r="AD86" s="34"/>
      <c r="AE86" s="34"/>
    </row>
    <row r="87" spans="1:31" s="2" customFormat="1" ht="16.5" customHeight="1">
      <c r="A87" s="34"/>
      <c r="B87" s="35"/>
      <c r="C87" s="34"/>
      <c r="D87" s="34"/>
      <c r="E87" s="304" t="str">
        <f>E11</f>
        <v>2 - Vytápění</v>
      </c>
      <c r="F87" s="344"/>
      <c r="G87" s="344"/>
      <c r="H87" s="344"/>
      <c r="I87" s="34"/>
      <c r="J87" s="34"/>
      <c r="K87" s="34"/>
      <c r="L87" s="96"/>
      <c r="S87" s="34"/>
      <c r="T87" s="34"/>
      <c r="U87" s="34"/>
      <c r="V87" s="34"/>
      <c r="W87" s="34"/>
      <c r="X87" s="34"/>
      <c r="Y87" s="34"/>
      <c r="Z87" s="34"/>
      <c r="AA87" s="34"/>
      <c r="AB87" s="34"/>
      <c r="AC87" s="34"/>
      <c r="AD87" s="34"/>
      <c r="AE87" s="34"/>
    </row>
    <row r="88" spans="1:31" s="2" customFormat="1" ht="6.9" customHeight="1">
      <c r="A88" s="34"/>
      <c r="B88" s="35"/>
      <c r="C88" s="34"/>
      <c r="D88" s="34"/>
      <c r="E88" s="34"/>
      <c r="F88" s="34"/>
      <c r="G88" s="34"/>
      <c r="H88" s="34"/>
      <c r="I88" s="34"/>
      <c r="J88" s="34"/>
      <c r="K88" s="34"/>
      <c r="L88" s="96"/>
      <c r="S88" s="34"/>
      <c r="T88" s="34"/>
      <c r="U88" s="34"/>
      <c r="V88" s="34"/>
      <c r="W88" s="34"/>
      <c r="X88" s="34"/>
      <c r="Y88" s="34"/>
      <c r="Z88" s="34"/>
      <c r="AA88" s="34"/>
      <c r="AB88" s="34"/>
      <c r="AC88" s="34"/>
      <c r="AD88" s="34"/>
      <c r="AE88" s="34"/>
    </row>
    <row r="89" spans="1:31" s="2" customFormat="1" ht="12" customHeight="1">
      <c r="A89" s="34"/>
      <c r="B89" s="35"/>
      <c r="C89" s="29" t="s">
        <v>21</v>
      </c>
      <c r="D89" s="34"/>
      <c r="E89" s="34"/>
      <c r="F89" s="27" t="str">
        <f>F14</f>
        <v>Klatovy</v>
      </c>
      <c r="G89" s="34"/>
      <c r="H89" s="34"/>
      <c r="I89" s="29" t="s">
        <v>23</v>
      </c>
      <c r="J89" s="52" t="str">
        <f>IF(J14="","",J14)</f>
        <v>7. 11. 2021</v>
      </c>
      <c r="K89" s="34"/>
      <c r="L89" s="96"/>
      <c r="S89" s="34"/>
      <c r="T89" s="34"/>
      <c r="U89" s="34"/>
      <c r="V89" s="34"/>
      <c r="W89" s="34"/>
      <c r="X89" s="34"/>
      <c r="Y89" s="34"/>
      <c r="Z89" s="34"/>
      <c r="AA89" s="34"/>
      <c r="AB89" s="34"/>
      <c r="AC89" s="34"/>
      <c r="AD89" s="34"/>
      <c r="AE89" s="34"/>
    </row>
    <row r="90" spans="1:31" s="2" customFormat="1" ht="6.9" customHeight="1">
      <c r="A90" s="34"/>
      <c r="B90" s="35"/>
      <c r="C90" s="34"/>
      <c r="D90" s="34"/>
      <c r="E90" s="34"/>
      <c r="F90" s="34"/>
      <c r="G90" s="34"/>
      <c r="H90" s="34"/>
      <c r="I90" s="34"/>
      <c r="J90" s="34"/>
      <c r="K90" s="34"/>
      <c r="L90" s="96"/>
      <c r="S90" s="34"/>
      <c r="T90" s="34"/>
      <c r="U90" s="34"/>
      <c r="V90" s="34"/>
      <c r="W90" s="34"/>
      <c r="X90" s="34"/>
      <c r="Y90" s="34"/>
      <c r="Z90" s="34"/>
      <c r="AA90" s="34"/>
      <c r="AB90" s="34"/>
      <c r="AC90" s="34"/>
      <c r="AD90" s="34"/>
      <c r="AE90" s="34"/>
    </row>
    <row r="91" spans="1:31" s="2" customFormat="1" ht="25.65" customHeight="1">
      <c r="A91" s="34"/>
      <c r="B91" s="35"/>
      <c r="C91" s="29" t="s">
        <v>25</v>
      </c>
      <c r="D91" s="34"/>
      <c r="E91" s="34"/>
      <c r="F91" s="27" t="str">
        <f>E17</f>
        <v>Klatovská nemocnice a.s., Plzeňská 929, 339 01 KT</v>
      </c>
      <c r="G91" s="34"/>
      <c r="H91" s="34"/>
      <c r="I91" s="29" t="s">
        <v>31</v>
      </c>
      <c r="J91" s="32" t="str">
        <f>E23</f>
        <v>THERMOLUFT KT s.r.o.</v>
      </c>
      <c r="K91" s="34"/>
      <c r="L91" s="96"/>
      <c r="S91" s="34"/>
      <c r="T91" s="34"/>
      <c r="U91" s="34"/>
      <c r="V91" s="34"/>
      <c r="W91" s="34"/>
      <c r="X91" s="34"/>
      <c r="Y91" s="34"/>
      <c r="Z91" s="34"/>
      <c r="AA91" s="34"/>
      <c r="AB91" s="34"/>
      <c r="AC91" s="34"/>
      <c r="AD91" s="34"/>
      <c r="AE91" s="34"/>
    </row>
    <row r="92" spans="1:31" s="2" customFormat="1" ht="15.15" customHeight="1">
      <c r="A92" s="34"/>
      <c r="B92" s="35"/>
      <c r="C92" s="29" t="s">
        <v>29</v>
      </c>
      <c r="D92" s="34"/>
      <c r="E92" s="34"/>
      <c r="F92" s="27" t="str">
        <f>IF(E20="","",E20)</f>
        <v>Vyplň údaj</v>
      </c>
      <c r="G92" s="34"/>
      <c r="H92" s="34"/>
      <c r="I92" s="29" t="s">
        <v>34</v>
      </c>
      <c r="J92" s="32" t="str">
        <f>E26</f>
        <v>Jan Štětka</v>
      </c>
      <c r="K92" s="34"/>
      <c r="L92" s="96"/>
      <c r="S92" s="34"/>
      <c r="T92" s="34"/>
      <c r="U92" s="34"/>
      <c r="V92" s="34"/>
      <c r="W92" s="34"/>
      <c r="X92" s="34"/>
      <c r="Y92" s="34"/>
      <c r="Z92" s="34"/>
      <c r="AA92" s="34"/>
      <c r="AB92" s="34"/>
      <c r="AC92" s="34"/>
      <c r="AD92" s="34"/>
      <c r="AE92" s="34"/>
    </row>
    <row r="93" spans="1:31" s="2" customFormat="1" ht="10.35" customHeight="1">
      <c r="A93" s="34"/>
      <c r="B93" s="35"/>
      <c r="C93" s="34"/>
      <c r="D93" s="34"/>
      <c r="E93" s="34"/>
      <c r="F93" s="34"/>
      <c r="G93" s="34"/>
      <c r="H93" s="34"/>
      <c r="I93" s="34"/>
      <c r="J93" s="34"/>
      <c r="K93" s="34"/>
      <c r="L93" s="96"/>
      <c r="S93" s="34"/>
      <c r="T93" s="34"/>
      <c r="U93" s="34"/>
      <c r="V93" s="34"/>
      <c r="W93" s="34"/>
      <c r="X93" s="34"/>
      <c r="Y93" s="34"/>
      <c r="Z93" s="34"/>
      <c r="AA93" s="34"/>
      <c r="AB93" s="34"/>
      <c r="AC93" s="34"/>
      <c r="AD93" s="34"/>
      <c r="AE93" s="34"/>
    </row>
    <row r="94" spans="1:31" s="11" customFormat="1" ht="29.25" customHeight="1">
      <c r="A94" s="121"/>
      <c r="B94" s="122"/>
      <c r="C94" s="123" t="s">
        <v>140</v>
      </c>
      <c r="D94" s="124" t="s">
        <v>57</v>
      </c>
      <c r="E94" s="124" t="s">
        <v>53</v>
      </c>
      <c r="F94" s="124" t="s">
        <v>54</v>
      </c>
      <c r="G94" s="124" t="s">
        <v>141</v>
      </c>
      <c r="H94" s="124" t="s">
        <v>142</v>
      </c>
      <c r="I94" s="124" t="s">
        <v>143</v>
      </c>
      <c r="J94" s="124" t="s">
        <v>130</v>
      </c>
      <c r="K94" s="125" t="s">
        <v>144</v>
      </c>
      <c r="L94" s="126"/>
      <c r="M94" s="59" t="s">
        <v>3</v>
      </c>
      <c r="N94" s="60" t="s">
        <v>42</v>
      </c>
      <c r="O94" s="60" t="s">
        <v>145</v>
      </c>
      <c r="P94" s="60" t="s">
        <v>146</v>
      </c>
      <c r="Q94" s="60" t="s">
        <v>147</v>
      </c>
      <c r="R94" s="60" t="s">
        <v>148</v>
      </c>
      <c r="S94" s="60" t="s">
        <v>149</v>
      </c>
      <c r="T94" s="61" t="s">
        <v>150</v>
      </c>
      <c r="U94" s="121"/>
      <c r="V94" s="121"/>
      <c r="W94" s="121"/>
      <c r="X94" s="121"/>
      <c r="Y94" s="121"/>
      <c r="Z94" s="121"/>
      <c r="AA94" s="121"/>
      <c r="AB94" s="121"/>
      <c r="AC94" s="121"/>
      <c r="AD94" s="121"/>
      <c r="AE94" s="121"/>
    </row>
    <row r="95" spans="1:63" s="2" customFormat="1" ht="22.8" customHeight="1">
      <c r="A95" s="34"/>
      <c r="B95" s="35"/>
      <c r="C95" s="66" t="s">
        <v>151</v>
      </c>
      <c r="D95" s="34"/>
      <c r="E95" s="34"/>
      <c r="F95" s="34"/>
      <c r="G95" s="34"/>
      <c r="H95" s="34"/>
      <c r="I95" s="34"/>
      <c r="J95" s="127">
        <f>BK95</f>
        <v>0</v>
      </c>
      <c r="K95" s="34"/>
      <c r="L95" s="35"/>
      <c r="M95" s="62"/>
      <c r="N95" s="53"/>
      <c r="O95" s="63"/>
      <c r="P95" s="128">
        <f>P96</f>
        <v>0</v>
      </c>
      <c r="Q95" s="63"/>
      <c r="R95" s="128">
        <f>R96</f>
        <v>1.55402</v>
      </c>
      <c r="S95" s="63"/>
      <c r="T95" s="129">
        <f>T96</f>
        <v>0.6179600000000001</v>
      </c>
      <c r="U95" s="34"/>
      <c r="V95" s="34"/>
      <c r="W95" s="34"/>
      <c r="X95" s="34"/>
      <c r="Y95" s="34"/>
      <c r="Z95" s="34"/>
      <c r="AA95" s="34"/>
      <c r="AB95" s="34"/>
      <c r="AC95" s="34"/>
      <c r="AD95" s="34"/>
      <c r="AE95" s="34"/>
      <c r="AT95" s="19" t="s">
        <v>71</v>
      </c>
      <c r="AU95" s="19" t="s">
        <v>131</v>
      </c>
      <c r="BK95" s="130">
        <f>BK96</f>
        <v>0</v>
      </c>
    </row>
    <row r="96" spans="2:63" s="12" customFormat="1" ht="25.95" customHeight="1">
      <c r="B96" s="131"/>
      <c r="D96" s="132" t="s">
        <v>71</v>
      </c>
      <c r="E96" s="133" t="s">
        <v>1822</v>
      </c>
      <c r="F96" s="133" t="s">
        <v>1823</v>
      </c>
      <c r="I96" s="134"/>
      <c r="J96" s="135">
        <f>BK96</f>
        <v>0</v>
      </c>
      <c r="L96" s="131"/>
      <c r="M96" s="136"/>
      <c r="N96" s="137"/>
      <c r="O96" s="137"/>
      <c r="P96" s="138">
        <f>P97+P120+P146+P169+P179+P210+P269+P308+P310</f>
        <v>0</v>
      </c>
      <c r="Q96" s="137"/>
      <c r="R96" s="138">
        <f>R97+R120+R146+R169+R179+R210+R269+R308+R310</f>
        <v>1.55402</v>
      </c>
      <c r="S96" s="137"/>
      <c r="T96" s="139">
        <f>T97+T120+T146+T169+T179+T210+T269+T308+T310</f>
        <v>0.6179600000000001</v>
      </c>
      <c r="AR96" s="132" t="s">
        <v>80</v>
      </c>
      <c r="AT96" s="140" t="s">
        <v>71</v>
      </c>
      <c r="AU96" s="140" t="s">
        <v>72</v>
      </c>
      <c r="AY96" s="132" t="s">
        <v>154</v>
      </c>
      <c r="BK96" s="141">
        <f>BK97+BK120+BK146+BK169+BK179+BK210+BK269+BK308+BK310</f>
        <v>0</v>
      </c>
    </row>
    <row r="97" spans="2:63" s="12" customFormat="1" ht="22.8" customHeight="1">
      <c r="B97" s="131"/>
      <c r="D97" s="132" t="s">
        <v>71</v>
      </c>
      <c r="E97" s="142" t="s">
        <v>1968</v>
      </c>
      <c r="F97" s="142" t="s">
        <v>1969</v>
      </c>
      <c r="I97" s="134"/>
      <c r="J97" s="143">
        <f>BK97</f>
        <v>0</v>
      </c>
      <c r="L97" s="131"/>
      <c r="M97" s="136"/>
      <c r="N97" s="137"/>
      <c r="O97" s="137"/>
      <c r="P97" s="138">
        <f>SUM(P98:P119)</f>
        <v>0</v>
      </c>
      <c r="Q97" s="137"/>
      <c r="R97" s="138">
        <f>SUM(R98:R119)</f>
        <v>0.10572</v>
      </c>
      <c r="S97" s="137"/>
      <c r="T97" s="139">
        <f>SUM(T98:T119)</f>
        <v>0</v>
      </c>
      <c r="AR97" s="132" t="s">
        <v>80</v>
      </c>
      <c r="AT97" s="140" t="s">
        <v>71</v>
      </c>
      <c r="AU97" s="140" t="s">
        <v>15</v>
      </c>
      <c r="AY97" s="132" t="s">
        <v>154</v>
      </c>
      <c r="BK97" s="141">
        <f>SUM(BK98:BK119)</f>
        <v>0</v>
      </c>
    </row>
    <row r="98" spans="1:65" s="2" customFormat="1" ht="33" customHeight="1">
      <c r="A98" s="34"/>
      <c r="B98" s="144"/>
      <c r="C98" s="145" t="s">
        <v>677</v>
      </c>
      <c r="D98" s="145" t="s">
        <v>157</v>
      </c>
      <c r="E98" s="146" t="s">
        <v>3440</v>
      </c>
      <c r="F98" s="147" t="s">
        <v>3441</v>
      </c>
      <c r="G98" s="148" t="s">
        <v>183</v>
      </c>
      <c r="H98" s="149">
        <v>197</v>
      </c>
      <c r="I98" s="150"/>
      <c r="J98" s="151">
        <f>ROUND(I98*H98,2)</f>
        <v>0</v>
      </c>
      <c r="K98" s="147" t="s">
        <v>3057</v>
      </c>
      <c r="L98" s="35"/>
      <c r="M98" s="152" t="s">
        <v>3</v>
      </c>
      <c r="N98" s="153" t="s">
        <v>43</v>
      </c>
      <c r="O98" s="55"/>
      <c r="P98" s="154">
        <f>O98*H98</f>
        <v>0</v>
      </c>
      <c r="Q98" s="154">
        <v>9E-05</v>
      </c>
      <c r="R98" s="154">
        <f>Q98*H98</f>
        <v>0.017730000000000003</v>
      </c>
      <c r="S98" s="154">
        <v>0</v>
      </c>
      <c r="T98" s="155">
        <f>S98*H98</f>
        <v>0</v>
      </c>
      <c r="U98" s="34"/>
      <c r="V98" s="34"/>
      <c r="W98" s="34"/>
      <c r="X98" s="34"/>
      <c r="Y98" s="34"/>
      <c r="Z98" s="34"/>
      <c r="AA98" s="34"/>
      <c r="AB98" s="34"/>
      <c r="AC98" s="34"/>
      <c r="AD98" s="34"/>
      <c r="AE98" s="34"/>
      <c r="AR98" s="156" t="s">
        <v>180</v>
      </c>
      <c r="AT98" s="156" t="s">
        <v>157</v>
      </c>
      <c r="AU98" s="156" t="s">
        <v>80</v>
      </c>
      <c r="AY98" s="19" t="s">
        <v>154</v>
      </c>
      <c r="BE98" s="157">
        <f>IF(N98="základní",J98,0)</f>
        <v>0</v>
      </c>
      <c r="BF98" s="157">
        <f>IF(N98="snížená",J98,0)</f>
        <v>0</v>
      </c>
      <c r="BG98" s="157">
        <f>IF(N98="zákl. přenesená",J98,0)</f>
        <v>0</v>
      </c>
      <c r="BH98" s="157">
        <f>IF(N98="sníž. přenesená",J98,0)</f>
        <v>0</v>
      </c>
      <c r="BI98" s="157">
        <f>IF(N98="nulová",J98,0)</f>
        <v>0</v>
      </c>
      <c r="BJ98" s="19" t="s">
        <v>15</v>
      </c>
      <c r="BK98" s="157">
        <f>ROUND(I98*H98,2)</f>
        <v>0</v>
      </c>
      <c r="BL98" s="19" t="s">
        <v>180</v>
      </c>
      <c r="BM98" s="156" t="s">
        <v>3442</v>
      </c>
    </row>
    <row r="99" spans="1:47" s="2" customFormat="1" ht="10.2">
      <c r="A99" s="34"/>
      <c r="B99" s="35"/>
      <c r="C99" s="34"/>
      <c r="D99" s="158" t="s">
        <v>163</v>
      </c>
      <c r="E99" s="34"/>
      <c r="F99" s="159" t="s">
        <v>3443</v>
      </c>
      <c r="G99" s="34"/>
      <c r="H99" s="34"/>
      <c r="I99" s="160"/>
      <c r="J99" s="34"/>
      <c r="K99" s="34"/>
      <c r="L99" s="35"/>
      <c r="M99" s="161"/>
      <c r="N99" s="162"/>
      <c r="O99" s="55"/>
      <c r="P99" s="55"/>
      <c r="Q99" s="55"/>
      <c r="R99" s="55"/>
      <c r="S99" s="55"/>
      <c r="T99" s="56"/>
      <c r="U99" s="34"/>
      <c r="V99" s="34"/>
      <c r="W99" s="34"/>
      <c r="X99" s="34"/>
      <c r="Y99" s="34"/>
      <c r="Z99" s="34"/>
      <c r="AA99" s="34"/>
      <c r="AB99" s="34"/>
      <c r="AC99" s="34"/>
      <c r="AD99" s="34"/>
      <c r="AE99" s="34"/>
      <c r="AT99" s="19" t="s">
        <v>163</v>
      </c>
      <c r="AU99" s="19" t="s">
        <v>80</v>
      </c>
    </row>
    <row r="100" spans="1:65" s="2" customFormat="1" ht="24.15" customHeight="1">
      <c r="A100" s="34"/>
      <c r="B100" s="144"/>
      <c r="C100" s="192" t="s">
        <v>682</v>
      </c>
      <c r="D100" s="192" t="s">
        <v>402</v>
      </c>
      <c r="E100" s="193" t="s">
        <v>3444</v>
      </c>
      <c r="F100" s="194" t="s">
        <v>3445</v>
      </c>
      <c r="G100" s="195" t="s">
        <v>183</v>
      </c>
      <c r="H100" s="196">
        <v>42</v>
      </c>
      <c r="I100" s="197"/>
      <c r="J100" s="198">
        <f>ROUND(I100*H100,2)</f>
        <v>0</v>
      </c>
      <c r="K100" s="194" t="s">
        <v>3057</v>
      </c>
      <c r="L100" s="199"/>
      <c r="M100" s="200" t="s">
        <v>3</v>
      </c>
      <c r="N100" s="201" t="s">
        <v>43</v>
      </c>
      <c r="O100" s="55"/>
      <c r="P100" s="154">
        <f>O100*H100</f>
        <v>0</v>
      </c>
      <c r="Q100" s="154">
        <v>0.00072</v>
      </c>
      <c r="R100" s="154">
        <f>Q100*H100</f>
        <v>0.030240000000000003</v>
      </c>
      <c r="S100" s="154">
        <v>0</v>
      </c>
      <c r="T100" s="155">
        <f>S100*H100</f>
        <v>0</v>
      </c>
      <c r="U100" s="34"/>
      <c r="V100" s="34"/>
      <c r="W100" s="34"/>
      <c r="X100" s="34"/>
      <c r="Y100" s="34"/>
      <c r="Z100" s="34"/>
      <c r="AA100" s="34"/>
      <c r="AB100" s="34"/>
      <c r="AC100" s="34"/>
      <c r="AD100" s="34"/>
      <c r="AE100" s="34"/>
      <c r="AR100" s="156" t="s">
        <v>521</v>
      </c>
      <c r="AT100" s="156" t="s">
        <v>402</v>
      </c>
      <c r="AU100" s="156" t="s">
        <v>80</v>
      </c>
      <c r="AY100" s="19" t="s">
        <v>154</v>
      </c>
      <c r="BE100" s="157">
        <f>IF(N100="základní",J100,0)</f>
        <v>0</v>
      </c>
      <c r="BF100" s="157">
        <f>IF(N100="snížená",J100,0)</f>
        <v>0</v>
      </c>
      <c r="BG100" s="157">
        <f>IF(N100="zákl. přenesená",J100,0)</f>
        <v>0</v>
      </c>
      <c r="BH100" s="157">
        <f>IF(N100="sníž. přenesená",J100,0)</f>
        <v>0</v>
      </c>
      <c r="BI100" s="157">
        <f>IF(N100="nulová",J100,0)</f>
        <v>0</v>
      </c>
      <c r="BJ100" s="19" t="s">
        <v>15</v>
      </c>
      <c r="BK100" s="157">
        <f>ROUND(I100*H100,2)</f>
        <v>0</v>
      </c>
      <c r="BL100" s="19" t="s">
        <v>180</v>
      </c>
      <c r="BM100" s="156" t="s">
        <v>3446</v>
      </c>
    </row>
    <row r="101" spans="2:51" s="14" customFormat="1" ht="10.2">
      <c r="B101" s="171"/>
      <c r="D101" s="164" t="s">
        <v>170</v>
      </c>
      <c r="E101" s="172" t="s">
        <v>3</v>
      </c>
      <c r="F101" s="173" t="s">
        <v>593</v>
      </c>
      <c r="H101" s="174">
        <v>42</v>
      </c>
      <c r="I101" s="175"/>
      <c r="L101" s="171"/>
      <c r="M101" s="176"/>
      <c r="N101" s="177"/>
      <c r="O101" s="177"/>
      <c r="P101" s="177"/>
      <c r="Q101" s="177"/>
      <c r="R101" s="177"/>
      <c r="S101" s="177"/>
      <c r="T101" s="178"/>
      <c r="AT101" s="172" t="s">
        <v>170</v>
      </c>
      <c r="AU101" s="172" t="s">
        <v>80</v>
      </c>
      <c r="AV101" s="14" t="s">
        <v>80</v>
      </c>
      <c r="AW101" s="14" t="s">
        <v>33</v>
      </c>
      <c r="AX101" s="14" t="s">
        <v>15</v>
      </c>
      <c r="AY101" s="172" t="s">
        <v>154</v>
      </c>
    </row>
    <row r="102" spans="1:65" s="2" customFormat="1" ht="24.15" customHeight="1">
      <c r="A102" s="34"/>
      <c r="B102" s="144"/>
      <c r="C102" s="192" t="s">
        <v>688</v>
      </c>
      <c r="D102" s="192" t="s">
        <v>402</v>
      </c>
      <c r="E102" s="193" t="s">
        <v>3447</v>
      </c>
      <c r="F102" s="194" t="s">
        <v>3448</v>
      </c>
      <c r="G102" s="195" t="s">
        <v>183</v>
      </c>
      <c r="H102" s="196">
        <v>150</v>
      </c>
      <c r="I102" s="197"/>
      <c r="J102" s="198">
        <f>ROUND(I102*H102,2)</f>
        <v>0</v>
      </c>
      <c r="K102" s="194" t="s">
        <v>3057</v>
      </c>
      <c r="L102" s="199"/>
      <c r="M102" s="200" t="s">
        <v>3</v>
      </c>
      <c r="N102" s="201" t="s">
        <v>43</v>
      </c>
      <c r="O102" s="55"/>
      <c r="P102" s="154">
        <f>O102*H102</f>
        <v>0</v>
      </c>
      <c r="Q102" s="154">
        <v>0.00027</v>
      </c>
      <c r="R102" s="154">
        <f>Q102*H102</f>
        <v>0.0405</v>
      </c>
      <c r="S102" s="154">
        <v>0</v>
      </c>
      <c r="T102" s="155">
        <f>S102*H102</f>
        <v>0</v>
      </c>
      <c r="U102" s="34"/>
      <c r="V102" s="34"/>
      <c r="W102" s="34"/>
      <c r="X102" s="34"/>
      <c r="Y102" s="34"/>
      <c r="Z102" s="34"/>
      <c r="AA102" s="34"/>
      <c r="AB102" s="34"/>
      <c r="AC102" s="34"/>
      <c r="AD102" s="34"/>
      <c r="AE102" s="34"/>
      <c r="AR102" s="156" t="s">
        <v>521</v>
      </c>
      <c r="AT102" s="156" t="s">
        <v>402</v>
      </c>
      <c r="AU102" s="156" t="s">
        <v>80</v>
      </c>
      <c r="AY102" s="19" t="s">
        <v>154</v>
      </c>
      <c r="BE102" s="157">
        <f>IF(N102="základní",J102,0)</f>
        <v>0</v>
      </c>
      <c r="BF102" s="157">
        <f>IF(N102="snížená",J102,0)</f>
        <v>0</v>
      </c>
      <c r="BG102" s="157">
        <f>IF(N102="zákl. přenesená",J102,0)</f>
        <v>0</v>
      </c>
      <c r="BH102" s="157">
        <f>IF(N102="sníž. přenesená",J102,0)</f>
        <v>0</v>
      </c>
      <c r="BI102" s="157">
        <f>IF(N102="nulová",J102,0)</f>
        <v>0</v>
      </c>
      <c r="BJ102" s="19" t="s">
        <v>15</v>
      </c>
      <c r="BK102" s="157">
        <f>ROUND(I102*H102,2)</f>
        <v>0</v>
      </c>
      <c r="BL102" s="19" t="s">
        <v>180</v>
      </c>
      <c r="BM102" s="156" t="s">
        <v>3449</v>
      </c>
    </row>
    <row r="103" spans="2:51" s="14" customFormat="1" ht="10.2">
      <c r="B103" s="171"/>
      <c r="D103" s="164" t="s">
        <v>170</v>
      </c>
      <c r="E103" s="172" t="s">
        <v>3</v>
      </c>
      <c r="F103" s="173" t="s">
        <v>3450</v>
      </c>
      <c r="H103" s="174">
        <v>150</v>
      </c>
      <c r="I103" s="175"/>
      <c r="L103" s="171"/>
      <c r="M103" s="176"/>
      <c r="N103" s="177"/>
      <c r="O103" s="177"/>
      <c r="P103" s="177"/>
      <c r="Q103" s="177"/>
      <c r="R103" s="177"/>
      <c r="S103" s="177"/>
      <c r="T103" s="178"/>
      <c r="AT103" s="172" t="s">
        <v>170</v>
      </c>
      <c r="AU103" s="172" t="s">
        <v>80</v>
      </c>
      <c r="AV103" s="14" t="s">
        <v>80</v>
      </c>
      <c r="AW103" s="14" t="s">
        <v>33</v>
      </c>
      <c r="AX103" s="14" t="s">
        <v>15</v>
      </c>
      <c r="AY103" s="172" t="s">
        <v>154</v>
      </c>
    </row>
    <row r="104" spans="1:65" s="2" customFormat="1" ht="24.15" customHeight="1">
      <c r="A104" s="34"/>
      <c r="B104" s="144"/>
      <c r="C104" s="192" t="s">
        <v>855</v>
      </c>
      <c r="D104" s="192" t="s">
        <v>402</v>
      </c>
      <c r="E104" s="193" t="s">
        <v>3451</v>
      </c>
      <c r="F104" s="194" t="s">
        <v>3452</v>
      </c>
      <c r="G104" s="195" t="s">
        <v>183</v>
      </c>
      <c r="H104" s="196">
        <v>5</v>
      </c>
      <c r="I104" s="197"/>
      <c r="J104" s="198">
        <f>ROUND(I104*H104,2)</f>
        <v>0</v>
      </c>
      <c r="K104" s="194" t="s">
        <v>3057</v>
      </c>
      <c r="L104" s="199"/>
      <c r="M104" s="200" t="s">
        <v>3</v>
      </c>
      <c r="N104" s="201" t="s">
        <v>43</v>
      </c>
      <c r="O104" s="55"/>
      <c r="P104" s="154">
        <f>O104*H104</f>
        <v>0</v>
      </c>
      <c r="Q104" s="154">
        <v>0.00029</v>
      </c>
      <c r="R104" s="154">
        <f>Q104*H104</f>
        <v>0.00145</v>
      </c>
      <c r="S104" s="154">
        <v>0</v>
      </c>
      <c r="T104" s="155">
        <f>S104*H104</f>
        <v>0</v>
      </c>
      <c r="U104" s="34"/>
      <c r="V104" s="34"/>
      <c r="W104" s="34"/>
      <c r="X104" s="34"/>
      <c r="Y104" s="34"/>
      <c r="Z104" s="34"/>
      <c r="AA104" s="34"/>
      <c r="AB104" s="34"/>
      <c r="AC104" s="34"/>
      <c r="AD104" s="34"/>
      <c r="AE104" s="34"/>
      <c r="AR104" s="156" t="s">
        <v>521</v>
      </c>
      <c r="AT104" s="156" t="s">
        <v>402</v>
      </c>
      <c r="AU104" s="156" t="s">
        <v>80</v>
      </c>
      <c r="AY104" s="19" t="s">
        <v>154</v>
      </c>
      <c r="BE104" s="157">
        <f>IF(N104="základní",J104,0)</f>
        <v>0</v>
      </c>
      <c r="BF104" s="157">
        <f>IF(N104="snížená",J104,0)</f>
        <v>0</v>
      </c>
      <c r="BG104" s="157">
        <f>IF(N104="zákl. přenesená",J104,0)</f>
        <v>0</v>
      </c>
      <c r="BH104" s="157">
        <f>IF(N104="sníž. přenesená",J104,0)</f>
        <v>0</v>
      </c>
      <c r="BI104" s="157">
        <f>IF(N104="nulová",J104,0)</f>
        <v>0</v>
      </c>
      <c r="BJ104" s="19" t="s">
        <v>15</v>
      </c>
      <c r="BK104" s="157">
        <f>ROUND(I104*H104,2)</f>
        <v>0</v>
      </c>
      <c r="BL104" s="19" t="s">
        <v>180</v>
      </c>
      <c r="BM104" s="156" t="s">
        <v>3453</v>
      </c>
    </row>
    <row r="105" spans="2:51" s="14" customFormat="1" ht="10.2">
      <c r="B105" s="171"/>
      <c r="D105" s="164" t="s">
        <v>170</v>
      </c>
      <c r="E105" s="172" t="s">
        <v>3</v>
      </c>
      <c r="F105" s="173" t="s">
        <v>104</v>
      </c>
      <c r="H105" s="174">
        <v>5</v>
      </c>
      <c r="I105" s="175"/>
      <c r="L105" s="171"/>
      <c r="M105" s="176"/>
      <c r="N105" s="177"/>
      <c r="O105" s="177"/>
      <c r="P105" s="177"/>
      <c r="Q105" s="177"/>
      <c r="R105" s="177"/>
      <c r="S105" s="177"/>
      <c r="T105" s="178"/>
      <c r="AT105" s="172" t="s">
        <v>170</v>
      </c>
      <c r="AU105" s="172" t="s">
        <v>80</v>
      </c>
      <c r="AV105" s="14" t="s">
        <v>80</v>
      </c>
      <c r="AW105" s="14" t="s">
        <v>33</v>
      </c>
      <c r="AX105" s="14" t="s">
        <v>15</v>
      </c>
      <c r="AY105" s="172" t="s">
        <v>154</v>
      </c>
    </row>
    <row r="106" spans="1:65" s="2" customFormat="1" ht="24.15" customHeight="1">
      <c r="A106" s="34"/>
      <c r="B106" s="144"/>
      <c r="C106" s="145" t="s">
        <v>634</v>
      </c>
      <c r="D106" s="145" t="s">
        <v>157</v>
      </c>
      <c r="E106" s="146" t="s">
        <v>3454</v>
      </c>
      <c r="F106" s="147" t="s">
        <v>3455</v>
      </c>
      <c r="G106" s="148" t="s">
        <v>183</v>
      </c>
      <c r="H106" s="149">
        <v>426</v>
      </c>
      <c r="I106" s="150"/>
      <c r="J106" s="151">
        <f>ROUND(I106*H106,2)</f>
        <v>0</v>
      </c>
      <c r="K106" s="147" t="s">
        <v>3057</v>
      </c>
      <c r="L106" s="35"/>
      <c r="M106" s="152" t="s">
        <v>3</v>
      </c>
      <c r="N106" s="153" t="s">
        <v>43</v>
      </c>
      <c r="O106" s="55"/>
      <c r="P106" s="154">
        <f>O106*H106</f>
        <v>0</v>
      </c>
      <c r="Q106" s="154">
        <v>0</v>
      </c>
      <c r="R106" s="154">
        <f>Q106*H106</f>
        <v>0</v>
      </c>
      <c r="S106" s="154">
        <v>0</v>
      </c>
      <c r="T106" s="155">
        <f>S106*H106</f>
        <v>0</v>
      </c>
      <c r="U106" s="34"/>
      <c r="V106" s="34"/>
      <c r="W106" s="34"/>
      <c r="X106" s="34"/>
      <c r="Y106" s="34"/>
      <c r="Z106" s="34"/>
      <c r="AA106" s="34"/>
      <c r="AB106" s="34"/>
      <c r="AC106" s="34"/>
      <c r="AD106" s="34"/>
      <c r="AE106" s="34"/>
      <c r="AR106" s="156" t="s">
        <v>180</v>
      </c>
      <c r="AT106" s="156" t="s">
        <v>157</v>
      </c>
      <c r="AU106" s="156" t="s">
        <v>80</v>
      </c>
      <c r="AY106" s="19" t="s">
        <v>154</v>
      </c>
      <c r="BE106" s="157">
        <f>IF(N106="základní",J106,0)</f>
        <v>0</v>
      </c>
      <c r="BF106" s="157">
        <f>IF(N106="snížená",J106,0)</f>
        <v>0</v>
      </c>
      <c r="BG106" s="157">
        <f>IF(N106="zákl. přenesená",J106,0)</f>
        <v>0</v>
      </c>
      <c r="BH106" s="157">
        <f>IF(N106="sníž. přenesená",J106,0)</f>
        <v>0</v>
      </c>
      <c r="BI106" s="157">
        <f>IF(N106="nulová",J106,0)</f>
        <v>0</v>
      </c>
      <c r="BJ106" s="19" t="s">
        <v>15</v>
      </c>
      <c r="BK106" s="157">
        <f>ROUND(I106*H106,2)</f>
        <v>0</v>
      </c>
      <c r="BL106" s="19" t="s">
        <v>180</v>
      </c>
      <c r="BM106" s="156" t="s">
        <v>3456</v>
      </c>
    </row>
    <row r="107" spans="1:47" s="2" customFormat="1" ht="10.2">
      <c r="A107" s="34"/>
      <c r="B107" s="35"/>
      <c r="C107" s="34"/>
      <c r="D107" s="158" t="s">
        <v>163</v>
      </c>
      <c r="E107" s="34"/>
      <c r="F107" s="159" t="s">
        <v>3457</v>
      </c>
      <c r="G107" s="34"/>
      <c r="H107" s="34"/>
      <c r="I107" s="160"/>
      <c r="J107" s="34"/>
      <c r="K107" s="34"/>
      <c r="L107" s="35"/>
      <c r="M107" s="161"/>
      <c r="N107" s="162"/>
      <c r="O107" s="55"/>
      <c r="P107" s="55"/>
      <c r="Q107" s="55"/>
      <c r="R107" s="55"/>
      <c r="S107" s="55"/>
      <c r="T107" s="56"/>
      <c r="U107" s="34"/>
      <c r="V107" s="34"/>
      <c r="W107" s="34"/>
      <c r="X107" s="34"/>
      <c r="Y107" s="34"/>
      <c r="Z107" s="34"/>
      <c r="AA107" s="34"/>
      <c r="AB107" s="34"/>
      <c r="AC107" s="34"/>
      <c r="AD107" s="34"/>
      <c r="AE107" s="34"/>
      <c r="AT107" s="19" t="s">
        <v>163</v>
      </c>
      <c r="AU107" s="19" t="s">
        <v>80</v>
      </c>
    </row>
    <row r="108" spans="1:65" s="2" customFormat="1" ht="24.15" customHeight="1">
      <c r="A108" s="34"/>
      <c r="B108" s="144"/>
      <c r="C108" s="192" t="s">
        <v>641</v>
      </c>
      <c r="D108" s="192" t="s">
        <v>402</v>
      </c>
      <c r="E108" s="193" t="s">
        <v>3458</v>
      </c>
      <c r="F108" s="194" t="s">
        <v>3459</v>
      </c>
      <c r="G108" s="195" t="s">
        <v>183</v>
      </c>
      <c r="H108" s="196">
        <v>205</v>
      </c>
      <c r="I108" s="197"/>
      <c r="J108" s="198">
        <f>ROUND(I108*H108,2)</f>
        <v>0</v>
      </c>
      <c r="K108" s="194" t="s">
        <v>3057</v>
      </c>
      <c r="L108" s="199"/>
      <c r="M108" s="200" t="s">
        <v>3</v>
      </c>
      <c r="N108" s="201" t="s">
        <v>43</v>
      </c>
      <c r="O108" s="55"/>
      <c r="P108" s="154">
        <f>O108*H108</f>
        <v>0</v>
      </c>
      <c r="Q108" s="154">
        <v>3E-05</v>
      </c>
      <c r="R108" s="154">
        <f>Q108*H108</f>
        <v>0.00615</v>
      </c>
      <c r="S108" s="154">
        <v>0</v>
      </c>
      <c r="T108" s="155">
        <f>S108*H108</f>
        <v>0</v>
      </c>
      <c r="U108" s="34"/>
      <c r="V108" s="34"/>
      <c r="W108" s="34"/>
      <c r="X108" s="34"/>
      <c r="Y108" s="34"/>
      <c r="Z108" s="34"/>
      <c r="AA108" s="34"/>
      <c r="AB108" s="34"/>
      <c r="AC108" s="34"/>
      <c r="AD108" s="34"/>
      <c r="AE108" s="34"/>
      <c r="AR108" s="156" t="s">
        <v>521</v>
      </c>
      <c r="AT108" s="156" t="s">
        <v>402</v>
      </c>
      <c r="AU108" s="156" t="s">
        <v>80</v>
      </c>
      <c r="AY108" s="19" t="s">
        <v>154</v>
      </c>
      <c r="BE108" s="157">
        <f>IF(N108="základní",J108,0)</f>
        <v>0</v>
      </c>
      <c r="BF108" s="157">
        <f>IF(N108="snížená",J108,0)</f>
        <v>0</v>
      </c>
      <c r="BG108" s="157">
        <f>IF(N108="zákl. přenesená",J108,0)</f>
        <v>0</v>
      </c>
      <c r="BH108" s="157">
        <f>IF(N108="sníž. přenesená",J108,0)</f>
        <v>0</v>
      </c>
      <c r="BI108" s="157">
        <f>IF(N108="nulová",J108,0)</f>
        <v>0</v>
      </c>
      <c r="BJ108" s="19" t="s">
        <v>15</v>
      </c>
      <c r="BK108" s="157">
        <f>ROUND(I108*H108,2)</f>
        <v>0</v>
      </c>
      <c r="BL108" s="19" t="s">
        <v>180</v>
      </c>
      <c r="BM108" s="156" t="s">
        <v>3460</v>
      </c>
    </row>
    <row r="109" spans="2:51" s="14" customFormat="1" ht="10.2">
      <c r="B109" s="171"/>
      <c r="D109" s="164" t="s">
        <v>170</v>
      </c>
      <c r="E109" s="172" t="s">
        <v>3</v>
      </c>
      <c r="F109" s="173" t="s">
        <v>3461</v>
      </c>
      <c r="H109" s="174">
        <v>205</v>
      </c>
      <c r="I109" s="175"/>
      <c r="L109" s="171"/>
      <c r="M109" s="176"/>
      <c r="N109" s="177"/>
      <c r="O109" s="177"/>
      <c r="P109" s="177"/>
      <c r="Q109" s="177"/>
      <c r="R109" s="177"/>
      <c r="S109" s="177"/>
      <c r="T109" s="178"/>
      <c r="AT109" s="172" t="s">
        <v>170</v>
      </c>
      <c r="AU109" s="172" t="s">
        <v>80</v>
      </c>
      <c r="AV109" s="14" t="s">
        <v>80</v>
      </c>
      <c r="AW109" s="14" t="s">
        <v>33</v>
      </c>
      <c r="AX109" s="14" t="s">
        <v>15</v>
      </c>
      <c r="AY109" s="172" t="s">
        <v>154</v>
      </c>
    </row>
    <row r="110" spans="1:65" s="2" customFormat="1" ht="24.15" customHeight="1">
      <c r="A110" s="34"/>
      <c r="B110" s="144"/>
      <c r="C110" s="192" t="s">
        <v>649</v>
      </c>
      <c r="D110" s="192" t="s">
        <v>402</v>
      </c>
      <c r="E110" s="193" t="s">
        <v>3462</v>
      </c>
      <c r="F110" s="194" t="s">
        <v>3463</v>
      </c>
      <c r="G110" s="195" t="s">
        <v>183</v>
      </c>
      <c r="H110" s="196">
        <v>96</v>
      </c>
      <c r="I110" s="197"/>
      <c r="J110" s="198">
        <f>ROUND(I110*H110,2)</f>
        <v>0</v>
      </c>
      <c r="K110" s="194" t="s">
        <v>3057</v>
      </c>
      <c r="L110" s="199"/>
      <c r="M110" s="200" t="s">
        <v>3</v>
      </c>
      <c r="N110" s="201" t="s">
        <v>43</v>
      </c>
      <c r="O110" s="55"/>
      <c r="P110" s="154">
        <f>O110*H110</f>
        <v>0</v>
      </c>
      <c r="Q110" s="154">
        <v>4E-05</v>
      </c>
      <c r="R110" s="154">
        <f>Q110*H110</f>
        <v>0.0038400000000000005</v>
      </c>
      <c r="S110" s="154">
        <v>0</v>
      </c>
      <c r="T110" s="155">
        <f>S110*H110</f>
        <v>0</v>
      </c>
      <c r="U110" s="34"/>
      <c r="V110" s="34"/>
      <c r="W110" s="34"/>
      <c r="X110" s="34"/>
      <c r="Y110" s="34"/>
      <c r="Z110" s="34"/>
      <c r="AA110" s="34"/>
      <c r="AB110" s="34"/>
      <c r="AC110" s="34"/>
      <c r="AD110" s="34"/>
      <c r="AE110" s="34"/>
      <c r="AR110" s="156" t="s">
        <v>521</v>
      </c>
      <c r="AT110" s="156" t="s">
        <v>402</v>
      </c>
      <c r="AU110" s="156" t="s">
        <v>80</v>
      </c>
      <c r="AY110" s="19" t="s">
        <v>154</v>
      </c>
      <c r="BE110" s="157">
        <f>IF(N110="základní",J110,0)</f>
        <v>0</v>
      </c>
      <c r="BF110" s="157">
        <f>IF(N110="snížená",J110,0)</f>
        <v>0</v>
      </c>
      <c r="BG110" s="157">
        <f>IF(N110="zákl. přenesená",J110,0)</f>
        <v>0</v>
      </c>
      <c r="BH110" s="157">
        <f>IF(N110="sníž. přenesená",J110,0)</f>
        <v>0</v>
      </c>
      <c r="BI110" s="157">
        <f>IF(N110="nulová",J110,0)</f>
        <v>0</v>
      </c>
      <c r="BJ110" s="19" t="s">
        <v>15</v>
      </c>
      <c r="BK110" s="157">
        <f>ROUND(I110*H110,2)</f>
        <v>0</v>
      </c>
      <c r="BL110" s="19" t="s">
        <v>180</v>
      </c>
      <c r="BM110" s="156" t="s">
        <v>3464</v>
      </c>
    </row>
    <row r="111" spans="2:51" s="14" customFormat="1" ht="10.2">
      <c r="B111" s="171"/>
      <c r="D111" s="164" t="s">
        <v>170</v>
      </c>
      <c r="E111" s="172" t="s">
        <v>3</v>
      </c>
      <c r="F111" s="173" t="s">
        <v>3465</v>
      </c>
      <c r="H111" s="174">
        <v>96</v>
      </c>
      <c r="I111" s="175"/>
      <c r="L111" s="171"/>
      <c r="M111" s="176"/>
      <c r="N111" s="177"/>
      <c r="O111" s="177"/>
      <c r="P111" s="177"/>
      <c r="Q111" s="177"/>
      <c r="R111" s="177"/>
      <c r="S111" s="177"/>
      <c r="T111" s="178"/>
      <c r="AT111" s="172" t="s">
        <v>170</v>
      </c>
      <c r="AU111" s="172" t="s">
        <v>80</v>
      </c>
      <c r="AV111" s="14" t="s">
        <v>80</v>
      </c>
      <c r="AW111" s="14" t="s">
        <v>33</v>
      </c>
      <c r="AX111" s="14" t="s">
        <v>15</v>
      </c>
      <c r="AY111" s="172" t="s">
        <v>154</v>
      </c>
    </row>
    <row r="112" spans="1:65" s="2" customFormat="1" ht="24.15" customHeight="1">
      <c r="A112" s="34"/>
      <c r="B112" s="144"/>
      <c r="C112" s="192" t="s">
        <v>657</v>
      </c>
      <c r="D112" s="192" t="s">
        <v>402</v>
      </c>
      <c r="E112" s="193" t="s">
        <v>3466</v>
      </c>
      <c r="F112" s="194" t="s">
        <v>3467</v>
      </c>
      <c r="G112" s="195" t="s">
        <v>183</v>
      </c>
      <c r="H112" s="196">
        <v>71</v>
      </c>
      <c r="I112" s="197"/>
      <c r="J112" s="198">
        <f>ROUND(I112*H112,2)</f>
        <v>0</v>
      </c>
      <c r="K112" s="194" t="s">
        <v>3057</v>
      </c>
      <c r="L112" s="199"/>
      <c r="M112" s="200" t="s">
        <v>3</v>
      </c>
      <c r="N112" s="201" t="s">
        <v>43</v>
      </c>
      <c r="O112" s="55"/>
      <c r="P112" s="154">
        <f>O112*H112</f>
        <v>0</v>
      </c>
      <c r="Q112" s="154">
        <v>4E-05</v>
      </c>
      <c r="R112" s="154">
        <f>Q112*H112</f>
        <v>0.00284</v>
      </c>
      <c r="S112" s="154">
        <v>0</v>
      </c>
      <c r="T112" s="155">
        <f>S112*H112</f>
        <v>0</v>
      </c>
      <c r="U112" s="34"/>
      <c r="V112" s="34"/>
      <c r="W112" s="34"/>
      <c r="X112" s="34"/>
      <c r="Y112" s="34"/>
      <c r="Z112" s="34"/>
      <c r="AA112" s="34"/>
      <c r="AB112" s="34"/>
      <c r="AC112" s="34"/>
      <c r="AD112" s="34"/>
      <c r="AE112" s="34"/>
      <c r="AR112" s="156" t="s">
        <v>521</v>
      </c>
      <c r="AT112" s="156" t="s">
        <v>402</v>
      </c>
      <c r="AU112" s="156" t="s">
        <v>80</v>
      </c>
      <c r="AY112" s="19" t="s">
        <v>154</v>
      </c>
      <c r="BE112" s="157">
        <f>IF(N112="základní",J112,0)</f>
        <v>0</v>
      </c>
      <c r="BF112" s="157">
        <f>IF(N112="snížená",J112,0)</f>
        <v>0</v>
      </c>
      <c r="BG112" s="157">
        <f>IF(N112="zákl. přenesená",J112,0)</f>
        <v>0</v>
      </c>
      <c r="BH112" s="157">
        <f>IF(N112="sníž. přenesená",J112,0)</f>
        <v>0</v>
      </c>
      <c r="BI112" s="157">
        <f>IF(N112="nulová",J112,0)</f>
        <v>0</v>
      </c>
      <c r="BJ112" s="19" t="s">
        <v>15</v>
      </c>
      <c r="BK112" s="157">
        <f>ROUND(I112*H112,2)</f>
        <v>0</v>
      </c>
      <c r="BL112" s="19" t="s">
        <v>180</v>
      </c>
      <c r="BM112" s="156" t="s">
        <v>3468</v>
      </c>
    </row>
    <row r="113" spans="2:51" s="14" customFormat="1" ht="10.2">
      <c r="B113" s="171"/>
      <c r="D113" s="164" t="s">
        <v>170</v>
      </c>
      <c r="E113" s="172" t="s">
        <v>3</v>
      </c>
      <c r="F113" s="173" t="s">
        <v>3469</v>
      </c>
      <c r="H113" s="174">
        <v>71</v>
      </c>
      <c r="I113" s="175"/>
      <c r="L113" s="171"/>
      <c r="M113" s="176"/>
      <c r="N113" s="177"/>
      <c r="O113" s="177"/>
      <c r="P113" s="177"/>
      <c r="Q113" s="177"/>
      <c r="R113" s="177"/>
      <c r="S113" s="177"/>
      <c r="T113" s="178"/>
      <c r="AT113" s="172" t="s">
        <v>170</v>
      </c>
      <c r="AU113" s="172" t="s">
        <v>80</v>
      </c>
      <c r="AV113" s="14" t="s">
        <v>80</v>
      </c>
      <c r="AW113" s="14" t="s">
        <v>33</v>
      </c>
      <c r="AX113" s="14" t="s">
        <v>15</v>
      </c>
      <c r="AY113" s="172" t="s">
        <v>154</v>
      </c>
    </row>
    <row r="114" spans="1:65" s="2" customFormat="1" ht="24.15" customHeight="1">
      <c r="A114" s="34"/>
      <c r="B114" s="144"/>
      <c r="C114" s="192" t="s">
        <v>665</v>
      </c>
      <c r="D114" s="192" t="s">
        <v>402</v>
      </c>
      <c r="E114" s="193" t="s">
        <v>3470</v>
      </c>
      <c r="F114" s="194" t="s">
        <v>3471</v>
      </c>
      <c r="G114" s="195" t="s">
        <v>183</v>
      </c>
      <c r="H114" s="196">
        <v>51</v>
      </c>
      <c r="I114" s="197"/>
      <c r="J114" s="198">
        <f>ROUND(I114*H114,2)</f>
        <v>0</v>
      </c>
      <c r="K114" s="194" t="s">
        <v>3057</v>
      </c>
      <c r="L114" s="199"/>
      <c r="M114" s="200" t="s">
        <v>3</v>
      </c>
      <c r="N114" s="201" t="s">
        <v>43</v>
      </c>
      <c r="O114" s="55"/>
      <c r="P114" s="154">
        <f>O114*H114</f>
        <v>0</v>
      </c>
      <c r="Q114" s="154">
        <v>5E-05</v>
      </c>
      <c r="R114" s="154">
        <f>Q114*H114</f>
        <v>0.00255</v>
      </c>
      <c r="S114" s="154">
        <v>0</v>
      </c>
      <c r="T114" s="155">
        <f>S114*H114</f>
        <v>0</v>
      </c>
      <c r="U114" s="34"/>
      <c r="V114" s="34"/>
      <c r="W114" s="34"/>
      <c r="X114" s="34"/>
      <c r="Y114" s="34"/>
      <c r="Z114" s="34"/>
      <c r="AA114" s="34"/>
      <c r="AB114" s="34"/>
      <c r="AC114" s="34"/>
      <c r="AD114" s="34"/>
      <c r="AE114" s="34"/>
      <c r="AR114" s="156" t="s">
        <v>521</v>
      </c>
      <c r="AT114" s="156" t="s">
        <v>402</v>
      </c>
      <c r="AU114" s="156" t="s">
        <v>80</v>
      </c>
      <c r="AY114" s="19" t="s">
        <v>154</v>
      </c>
      <c r="BE114" s="157">
        <f>IF(N114="základní",J114,0)</f>
        <v>0</v>
      </c>
      <c r="BF114" s="157">
        <f>IF(N114="snížená",J114,0)</f>
        <v>0</v>
      </c>
      <c r="BG114" s="157">
        <f>IF(N114="zákl. přenesená",J114,0)</f>
        <v>0</v>
      </c>
      <c r="BH114" s="157">
        <f>IF(N114="sníž. přenesená",J114,0)</f>
        <v>0</v>
      </c>
      <c r="BI114" s="157">
        <f>IF(N114="nulová",J114,0)</f>
        <v>0</v>
      </c>
      <c r="BJ114" s="19" t="s">
        <v>15</v>
      </c>
      <c r="BK114" s="157">
        <f>ROUND(I114*H114,2)</f>
        <v>0</v>
      </c>
      <c r="BL114" s="19" t="s">
        <v>180</v>
      </c>
      <c r="BM114" s="156" t="s">
        <v>3472</v>
      </c>
    </row>
    <row r="115" spans="2:51" s="14" customFormat="1" ht="10.2">
      <c r="B115" s="171"/>
      <c r="D115" s="164" t="s">
        <v>170</v>
      </c>
      <c r="E115" s="172" t="s">
        <v>3</v>
      </c>
      <c r="F115" s="173" t="s">
        <v>3473</v>
      </c>
      <c r="H115" s="174">
        <v>51</v>
      </c>
      <c r="I115" s="175"/>
      <c r="L115" s="171"/>
      <c r="M115" s="176"/>
      <c r="N115" s="177"/>
      <c r="O115" s="177"/>
      <c r="P115" s="177"/>
      <c r="Q115" s="177"/>
      <c r="R115" s="177"/>
      <c r="S115" s="177"/>
      <c r="T115" s="178"/>
      <c r="AT115" s="172" t="s">
        <v>170</v>
      </c>
      <c r="AU115" s="172" t="s">
        <v>80</v>
      </c>
      <c r="AV115" s="14" t="s">
        <v>80</v>
      </c>
      <c r="AW115" s="14" t="s">
        <v>33</v>
      </c>
      <c r="AX115" s="14" t="s">
        <v>15</v>
      </c>
      <c r="AY115" s="172" t="s">
        <v>154</v>
      </c>
    </row>
    <row r="116" spans="1:65" s="2" customFormat="1" ht="24.15" customHeight="1">
      <c r="A116" s="34"/>
      <c r="B116" s="144"/>
      <c r="C116" s="192" t="s">
        <v>671</v>
      </c>
      <c r="D116" s="192" t="s">
        <v>402</v>
      </c>
      <c r="E116" s="193" t="s">
        <v>3474</v>
      </c>
      <c r="F116" s="194" t="s">
        <v>3475</v>
      </c>
      <c r="G116" s="195" t="s">
        <v>183</v>
      </c>
      <c r="H116" s="196">
        <v>3</v>
      </c>
      <c r="I116" s="197"/>
      <c r="J116" s="198">
        <f>ROUND(I116*H116,2)</f>
        <v>0</v>
      </c>
      <c r="K116" s="194" t="s">
        <v>3057</v>
      </c>
      <c r="L116" s="199"/>
      <c r="M116" s="200" t="s">
        <v>3</v>
      </c>
      <c r="N116" s="201" t="s">
        <v>43</v>
      </c>
      <c r="O116" s="55"/>
      <c r="P116" s="154">
        <f>O116*H116</f>
        <v>0</v>
      </c>
      <c r="Q116" s="154">
        <v>0.00014</v>
      </c>
      <c r="R116" s="154">
        <f>Q116*H116</f>
        <v>0.00041999999999999996</v>
      </c>
      <c r="S116" s="154">
        <v>0</v>
      </c>
      <c r="T116" s="155">
        <f>S116*H116</f>
        <v>0</v>
      </c>
      <c r="U116" s="34"/>
      <c r="V116" s="34"/>
      <c r="W116" s="34"/>
      <c r="X116" s="34"/>
      <c r="Y116" s="34"/>
      <c r="Z116" s="34"/>
      <c r="AA116" s="34"/>
      <c r="AB116" s="34"/>
      <c r="AC116" s="34"/>
      <c r="AD116" s="34"/>
      <c r="AE116" s="34"/>
      <c r="AR116" s="156" t="s">
        <v>521</v>
      </c>
      <c r="AT116" s="156" t="s">
        <v>402</v>
      </c>
      <c r="AU116" s="156" t="s">
        <v>80</v>
      </c>
      <c r="AY116" s="19" t="s">
        <v>154</v>
      </c>
      <c r="BE116" s="157">
        <f>IF(N116="základní",J116,0)</f>
        <v>0</v>
      </c>
      <c r="BF116" s="157">
        <f>IF(N116="snížená",J116,0)</f>
        <v>0</v>
      </c>
      <c r="BG116" s="157">
        <f>IF(N116="zákl. přenesená",J116,0)</f>
        <v>0</v>
      </c>
      <c r="BH116" s="157">
        <f>IF(N116="sníž. přenesená",J116,0)</f>
        <v>0</v>
      </c>
      <c r="BI116" s="157">
        <f>IF(N116="nulová",J116,0)</f>
        <v>0</v>
      </c>
      <c r="BJ116" s="19" t="s">
        <v>15</v>
      </c>
      <c r="BK116" s="157">
        <f>ROUND(I116*H116,2)</f>
        <v>0</v>
      </c>
      <c r="BL116" s="19" t="s">
        <v>180</v>
      </c>
      <c r="BM116" s="156" t="s">
        <v>3476</v>
      </c>
    </row>
    <row r="117" spans="2:51" s="14" customFormat="1" ht="10.2">
      <c r="B117" s="171"/>
      <c r="D117" s="164" t="s">
        <v>170</v>
      </c>
      <c r="E117" s="172" t="s">
        <v>3</v>
      </c>
      <c r="F117" s="173" t="s">
        <v>90</v>
      </c>
      <c r="H117" s="174">
        <v>3</v>
      </c>
      <c r="I117" s="175"/>
      <c r="L117" s="171"/>
      <c r="M117" s="176"/>
      <c r="N117" s="177"/>
      <c r="O117" s="177"/>
      <c r="P117" s="177"/>
      <c r="Q117" s="177"/>
      <c r="R117" s="177"/>
      <c r="S117" s="177"/>
      <c r="T117" s="178"/>
      <c r="AT117" s="172" t="s">
        <v>170</v>
      </c>
      <c r="AU117" s="172" t="s">
        <v>80</v>
      </c>
      <c r="AV117" s="14" t="s">
        <v>80</v>
      </c>
      <c r="AW117" s="14" t="s">
        <v>33</v>
      </c>
      <c r="AX117" s="14" t="s">
        <v>15</v>
      </c>
      <c r="AY117" s="172" t="s">
        <v>154</v>
      </c>
    </row>
    <row r="118" spans="1:65" s="2" customFormat="1" ht="24.15" customHeight="1">
      <c r="A118" s="34"/>
      <c r="B118" s="144"/>
      <c r="C118" s="145" t="s">
        <v>693</v>
      </c>
      <c r="D118" s="145" t="s">
        <v>157</v>
      </c>
      <c r="E118" s="146" t="s">
        <v>2077</v>
      </c>
      <c r="F118" s="147" t="s">
        <v>3477</v>
      </c>
      <c r="G118" s="148" t="s">
        <v>244</v>
      </c>
      <c r="H118" s="149">
        <v>0.106</v>
      </c>
      <c r="I118" s="150"/>
      <c r="J118" s="151">
        <f>ROUND(I118*H118,2)</f>
        <v>0</v>
      </c>
      <c r="K118" s="147" t="s">
        <v>3057</v>
      </c>
      <c r="L118" s="35"/>
      <c r="M118" s="152" t="s">
        <v>3</v>
      </c>
      <c r="N118" s="153" t="s">
        <v>43</v>
      </c>
      <c r="O118" s="55"/>
      <c r="P118" s="154">
        <f>O118*H118</f>
        <v>0</v>
      </c>
      <c r="Q118" s="154">
        <v>0</v>
      </c>
      <c r="R118" s="154">
        <f>Q118*H118</f>
        <v>0</v>
      </c>
      <c r="S118" s="154">
        <v>0</v>
      </c>
      <c r="T118" s="155">
        <f>S118*H118</f>
        <v>0</v>
      </c>
      <c r="U118" s="34"/>
      <c r="V118" s="34"/>
      <c r="W118" s="34"/>
      <c r="X118" s="34"/>
      <c r="Y118" s="34"/>
      <c r="Z118" s="34"/>
      <c r="AA118" s="34"/>
      <c r="AB118" s="34"/>
      <c r="AC118" s="34"/>
      <c r="AD118" s="34"/>
      <c r="AE118" s="34"/>
      <c r="AR118" s="156" t="s">
        <v>180</v>
      </c>
      <c r="AT118" s="156" t="s">
        <v>157</v>
      </c>
      <c r="AU118" s="156" t="s">
        <v>80</v>
      </c>
      <c r="AY118" s="19" t="s">
        <v>154</v>
      </c>
      <c r="BE118" s="157">
        <f>IF(N118="základní",J118,0)</f>
        <v>0</v>
      </c>
      <c r="BF118" s="157">
        <f>IF(N118="snížená",J118,0)</f>
        <v>0</v>
      </c>
      <c r="BG118" s="157">
        <f>IF(N118="zákl. přenesená",J118,0)</f>
        <v>0</v>
      </c>
      <c r="BH118" s="157">
        <f>IF(N118="sníž. přenesená",J118,0)</f>
        <v>0</v>
      </c>
      <c r="BI118" s="157">
        <f>IF(N118="nulová",J118,0)</f>
        <v>0</v>
      </c>
      <c r="BJ118" s="19" t="s">
        <v>15</v>
      </c>
      <c r="BK118" s="157">
        <f>ROUND(I118*H118,2)</f>
        <v>0</v>
      </c>
      <c r="BL118" s="19" t="s">
        <v>180</v>
      </c>
      <c r="BM118" s="156" t="s">
        <v>3478</v>
      </c>
    </row>
    <row r="119" spans="1:47" s="2" customFormat="1" ht="10.2">
      <c r="A119" s="34"/>
      <c r="B119" s="35"/>
      <c r="C119" s="34"/>
      <c r="D119" s="158" t="s">
        <v>163</v>
      </c>
      <c r="E119" s="34"/>
      <c r="F119" s="159" t="s">
        <v>3479</v>
      </c>
      <c r="G119" s="34"/>
      <c r="H119" s="34"/>
      <c r="I119" s="160"/>
      <c r="J119" s="34"/>
      <c r="K119" s="34"/>
      <c r="L119" s="35"/>
      <c r="M119" s="161"/>
      <c r="N119" s="162"/>
      <c r="O119" s="55"/>
      <c r="P119" s="55"/>
      <c r="Q119" s="55"/>
      <c r="R119" s="55"/>
      <c r="S119" s="55"/>
      <c r="T119" s="56"/>
      <c r="U119" s="34"/>
      <c r="V119" s="34"/>
      <c r="W119" s="34"/>
      <c r="X119" s="34"/>
      <c r="Y119" s="34"/>
      <c r="Z119" s="34"/>
      <c r="AA119" s="34"/>
      <c r="AB119" s="34"/>
      <c r="AC119" s="34"/>
      <c r="AD119" s="34"/>
      <c r="AE119" s="34"/>
      <c r="AT119" s="19" t="s">
        <v>163</v>
      </c>
      <c r="AU119" s="19" t="s">
        <v>80</v>
      </c>
    </row>
    <row r="120" spans="2:63" s="12" customFormat="1" ht="22.8" customHeight="1">
      <c r="B120" s="131"/>
      <c r="D120" s="132" t="s">
        <v>71</v>
      </c>
      <c r="E120" s="142" t="s">
        <v>3169</v>
      </c>
      <c r="F120" s="142" t="s">
        <v>3170</v>
      </c>
      <c r="I120" s="134"/>
      <c r="J120" s="143">
        <f>BK120</f>
        <v>0</v>
      </c>
      <c r="L120" s="131"/>
      <c r="M120" s="136"/>
      <c r="N120" s="137"/>
      <c r="O120" s="137"/>
      <c r="P120" s="138">
        <f>SUM(P121:P145)</f>
        <v>0</v>
      </c>
      <c r="Q120" s="137"/>
      <c r="R120" s="138">
        <f>SUM(R121:R145)</f>
        <v>0.08152999999999999</v>
      </c>
      <c r="S120" s="137"/>
      <c r="T120" s="139">
        <f>SUM(T121:T145)</f>
        <v>0</v>
      </c>
      <c r="AR120" s="132" t="s">
        <v>80</v>
      </c>
      <c r="AT120" s="140" t="s">
        <v>71</v>
      </c>
      <c r="AU120" s="140" t="s">
        <v>15</v>
      </c>
      <c r="AY120" s="132" t="s">
        <v>154</v>
      </c>
      <c r="BK120" s="141">
        <f>SUM(BK121:BK145)</f>
        <v>0</v>
      </c>
    </row>
    <row r="121" spans="1:65" s="2" customFormat="1" ht="24.15" customHeight="1">
      <c r="A121" s="34"/>
      <c r="B121" s="144"/>
      <c r="C121" s="145" t="s">
        <v>1001</v>
      </c>
      <c r="D121" s="145" t="s">
        <v>157</v>
      </c>
      <c r="E121" s="146" t="s">
        <v>3480</v>
      </c>
      <c r="F121" s="147" t="s">
        <v>3481</v>
      </c>
      <c r="G121" s="148" t="s">
        <v>3233</v>
      </c>
      <c r="H121" s="149">
        <v>1</v>
      </c>
      <c r="I121" s="150"/>
      <c r="J121" s="151">
        <f>ROUND(I121*H121,2)</f>
        <v>0</v>
      </c>
      <c r="K121" s="147" t="s">
        <v>3057</v>
      </c>
      <c r="L121" s="35"/>
      <c r="M121" s="152" t="s">
        <v>3</v>
      </c>
      <c r="N121" s="153" t="s">
        <v>43</v>
      </c>
      <c r="O121" s="55"/>
      <c r="P121" s="154">
        <f>O121*H121</f>
        <v>0</v>
      </c>
      <c r="Q121" s="154">
        <v>0.00339</v>
      </c>
      <c r="R121" s="154">
        <f>Q121*H121</f>
        <v>0.00339</v>
      </c>
      <c r="S121" s="154">
        <v>0</v>
      </c>
      <c r="T121" s="155">
        <f>S121*H121</f>
        <v>0</v>
      </c>
      <c r="U121" s="34"/>
      <c r="V121" s="34"/>
      <c r="W121" s="34"/>
      <c r="X121" s="34"/>
      <c r="Y121" s="34"/>
      <c r="Z121" s="34"/>
      <c r="AA121" s="34"/>
      <c r="AB121" s="34"/>
      <c r="AC121" s="34"/>
      <c r="AD121" s="34"/>
      <c r="AE121" s="34"/>
      <c r="AR121" s="156" t="s">
        <v>180</v>
      </c>
      <c r="AT121" s="156" t="s">
        <v>157</v>
      </c>
      <c r="AU121" s="156" t="s">
        <v>80</v>
      </c>
      <c r="AY121" s="19" t="s">
        <v>154</v>
      </c>
      <c r="BE121" s="157">
        <f>IF(N121="základní",J121,0)</f>
        <v>0</v>
      </c>
      <c r="BF121" s="157">
        <f>IF(N121="snížená",J121,0)</f>
        <v>0</v>
      </c>
      <c r="BG121" s="157">
        <f>IF(N121="zákl. přenesená",J121,0)</f>
        <v>0</v>
      </c>
      <c r="BH121" s="157">
        <f>IF(N121="sníž. přenesená",J121,0)</f>
        <v>0</v>
      </c>
      <c r="BI121" s="157">
        <f>IF(N121="nulová",J121,0)</f>
        <v>0</v>
      </c>
      <c r="BJ121" s="19" t="s">
        <v>15</v>
      </c>
      <c r="BK121" s="157">
        <f>ROUND(I121*H121,2)</f>
        <v>0</v>
      </c>
      <c r="BL121" s="19" t="s">
        <v>180</v>
      </c>
      <c r="BM121" s="156" t="s">
        <v>3482</v>
      </c>
    </row>
    <row r="122" spans="1:47" s="2" customFormat="1" ht="10.2">
      <c r="A122" s="34"/>
      <c r="B122" s="35"/>
      <c r="C122" s="34"/>
      <c r="D122" s="158" t="s">
        <v>163</v>
      </c>
      <c r="E122" s="34"/>
      <c r="F122" s="159" t="s">
        <v>3483</v>
      </c>
      <c r="G122" s="34"/>
      <c r="H122" s="34"/>
      <c r="I122" s="160"/>
      <c r="J122" s="34"/>
      <c r="K122" s="34"/>
      <c r="L122" s="35"/>
      <c r="M122" s="161"/>
      <c r="N122" s="162"/>
      <c r="O122" s="55"/>
      <c r="P122" s="55"/>
      <c r="Q122" s="55"/>
      <c r="R122" s="55"/>
      <c r="S122" s="55"/>
      <c r="T122" s="56"/>
      <c r="U122" s="34"/>
      <c r="V122" s="34"/>
      <c r="W122" s="34"/>
      <c r="X122" s="34"/>
      <c r="Y122" s="34"/>
      <c r="Z122" s="34"/>
      <c r="AA122" s="34"/>
      <c r="AB122" s="34"/>
      <c r="AC122" s="34"/>
      <c r="AD122" s="34"/>
      <c r="AE122" s="34"/>
      <c r="AT122" s="19" t="s">
        <v>163</v>
      </c>
      <c r="AU122" s="19" t="s">
        <v>80</v>
      </c>
    </row>
    <row r="123" spans="1:65" s="2" customFormat="1" ht="24.15" customHeight="1">
      <c r="A123" s="34"/>
      <c r="B123" s="144"/>
      <c r="C123" s="145" t="s">
        <v>993</v>
      </c>
      <c r="D123" s="145" t="s">
        <v>157</v>
      </c>
      <c r="E123" s="146" t="s">
        <v>3484</v>
      </c>
      <c r="F123" s="147" t="s">
        <v>3485</v>
      </c>
      <c r="G123" s="148" t="s">
        <v>183</v>
      </c>
      <c r="H123" s="149">
        <v>1</v>
      </c>
      <c r="I123" s="150"/>
      <c r="J123" s="151">
        <f>ROUND(I123*H123,2)</f>
        <v>0</v>
      </c>
      <c r="K123" s="147" t="s">
        <v>3057</v>
      </c>
      <c r="L123" s="35"/>
      <c r="M123" s="152" t="s">
        <v>3</v>
      </c>
      <c r="N123" s="153" t="s">
        <v>43</v>
      </c>
      <c r="O123" s="55"/>
      <c r="P123" s="154">
        <f>O123*H123</f>
        <v>0</v>
      </c>
      <c r="Q123" s="154">
        <v>0.00116</v>
      </c>
      <c r="R123" s="154">
        <f>Q123*H123</f>
        <v>0.00116</v>
      </c>
      <c r="S123" s="154">
        <v>0</v>
      </c>
      <c r="T123" s="155">
        <f>S123*H123</f>
        <v>0</v>
      </c>
      <c r="U123" s="34"/>
      <c r="V123" s="34"/>
      <c r="W123" s="34"/>
      <c r="X123" s="34"/>
      <c r="Y123" s="34"/>
      <c r="Z123" s="34"/>
      <c r="AA123" s="34"/>
      <c r="AB123" s="34"/>
      <c r="AC123" s="34"/>
      <c r="AD123" s="34"/>
      <c r="AE123" s="34"/>
      <c r="AR123" s="156" t="s">
        <v>180</v>
      </c>
      <c r="AT123" s="156" t="s">
        <v>157</v>
      </c>
      <c r="AU123" s="156" t="s">
        <v>80</v>
      </c>
      <c r="AY123" s="19" t="s">
        <v>154</v>
      </c>
      <c r="BE123" s="157">
        <f>IF(N123="základní",J123,0)</f>
        <v>0</v>
      </c>
      <c r="BF123" s="157">
        <f>IF(N123="snížená",J123,0)</f>
        <v>0</v>
      </c>
      <c r="BG123" s="157">
        <f>IF(N123="zákl. přenesená",J123,0)</f>
        <v>0</v>
      </c>
      <c r="BH123" s="157">
        <f>IF(N123="sníž. přenesená",J123,0)</f>
        <v>0</v>
      </c>
      <c r="BI123" s="157">
        <f>IF(N123="nulová",J123,0)</f>
        <v>0</v>
      </c>
      <c r="BJ123" s="19" t="s">
        <v>15</v>
      </c>
      <c r="BK123" s="157">
        <f>ROUND(I123*H123,2)</f>
        <v>0</v>
      </c>
      <c r="BL123" s="19" t="s">
        <v>180</v>
      </c>
      <c r="BM123" s="156" t="s">
        <v>3486</v>
      </c>
    </row>
    <row r="124" spans="1:47" s="2" customFormat="1" ht="10.2">
      <c r="A124" s="34"/>
      <c r="B124" s="35"/>
      <c r="C124" s="34"/>
      <c r="D124" s="158" t="s">
        <v>163</v>
      </c>
      <c r="E124" s="34"/>
      <c r="F124" s="159" t="s">
        <v>3487</v>
      </c>
      <c r="G124" s="34"/>
      <c r="H124" s="34"/>
      <c r="I124" s="160"/>
      <c r="J124" s="34"/>
      <c r="K124" s="34"/>
      <c r="L124" s="35"/>
      <c r="M124" s="161"/>
      <c r="N124" s="162"/>
      <c r="O124" s="55"/>
      <c r="P124" s="55"/>
      <c r="Q124" s="55"/>
      <c r="R124" s="55"/>
      <c r="S124" s="55"/>
      <c r="T124" s="56"/>
      <c r="U124" s="34"/>
      <c r="V124" s="34"/>
      <c r="W124" s="34"/>
      <c r="X124" s="34"/>
      <c r="Y124" s="34"/>
      <c r="Z124" s="34"/>
      <c r="AA124" s="34"/>
      <c r="AB124" s="34"/>
      <c r="AC124" s="34"/>
      <c r="AD124" s="34"/>
      <c r="AE124" s="34"/>
      <c r="AT124" s="19" t="s">
        <v>163</v>
      </c>
      <c r="AU124" s="19" t="s">
        <v>80</v>
      </c>
    </row>
    <row r="125" spans="1:65" s="2" customFormat="1" ht="24.15" customHeight="1">
      <c r="A125" s="34"/>
      <c r="B125" s="144"/>
      <c r="C125" s="145" t="s">
        <v>977</v>
      </c>
      <c r="D125" s="145" t="s">
        <v>157</v>
      </c>
      <c r="E125" s="146" t="s">
        <v>3488</v>
      </c>
      <c r="F125" s="147" t="s">
        <v>3489</v>
      </c>
      <c r="G125" s="148" t="s">
        <v>183</v>
      </c>
      <c r="H125" s="149">
        <v>10</v>
      </c>
      <c r="I125" s="150"/>
      <c r="J125" s="151">
        <f>ROUND(I125*H125,2)</f>
        <v>0</v>
      </c>
      <c r="K125" s="147" t="s">
        <v>3057</v>
      </c>
      <c r="L125" s="35"/>
      <c r="M125" s="152" t="s">
        <v>3</v>
      </c>
      <c r="N125" s="153" t="s">
        <v>43</v>
      </c>
      <c r="O125" s="55"/>
      <c r="P125" s="154">
        <f>O125*H125</f>
        <v>0</v>
      </c>
      <c r="Q125" s="154">
        <v>0.00144</v>
      </c>
      <c r="R125" s="154">
        <f>Q125*H125</f>
        <v>0.014400000000000001</v>
      </c>
      <c r="S125" s="154">
        <v>0</v>
      </c>
      <c r="T125" s="155">
        <f>S125*H125</f>
        <v>0</v>
      </c>
      <c r="U125" s="34"/>
      <c r="V125" s="34"/>
      <c r="W125" s="34"/>
      <c r="X125" s="34"/>
      <c r="Y125" s="34"/>
      <c r="Z125" s="34"/>
      <c r="AA125" s="34"/>
      <c r="AB125" s="34"/>
      <c r="AC125" s="34"/>
      <c r="AD125" s="34"/>
      <c r="AE125" s="34"/>
      <c r="AR125" s="156" t="s">
        <v>180</v>
      </c>
      <c r="AT125" s="156" t="s">
        <v>157</v>
      </c>
      <c r="AU125" s="156" t="s">
        <v>80</v>
      </c>
      <c r="AY125" s="19" t="s">
        <v>154</v>
      </c>
      <c r="BE125" s="157">
        <f>IF(N125="základní",J125,0)</f>
        <v>0</v>
      </c>
      <c r="BF125" s="157">
        <f>IF(N125="snížená",J125,0)</f>
        <v>0</v>
      </c>
      <c r="BG125" s="157">
        <f>IF(N125="zákl. přenesená",J125,0)</f>
        <v>0</v>
      </c>
      <c r="BH125" s="157">
        <f>IF(N125="sníž. přenesená",J125,0)</f>
        <v>0</v>
      </c>
      <c r="BI125" s="157">
        <f>IF(N125="nulová",J125,0)</f>
        <v>0</v>
      </c>
      <c r="BJ125" s="19" t="s">
        <v>15</v>
      </c>
      <c r="BK125" s="157">
        <f>ROUND(I125*H125,2)</f>
        <v>0</v>
      </c>
      <c r="BL125" s="19" t="s">
        <v>180</v>
      </c>
      <c r="BM125" s="156" t="s">
        <v>3490</v>
      </c>
    </row>
    <row r="126" spans="1:47" s="2" customFormat="1" ht="10.2">
      <c r="A126" s="34"/>
      <c r="B126" s="35"/>
      <c r="C126" s="34"/>
      <c r="D126" s="158" t="s">
        <v>163</v>
      </c>
      <c r="E126" s="34"/>
      <c r="F126" s="159" t="s">
        <v>3491</v>
      </c>
      <c r="G126" s="34"/>
      <c r="H126" s="34"/>
      <c r="I126" s="160"/>
      <c r="J126" s="34"/>
      <c r="K126" s="34"/>
      <c r="L126" s="35"/>
      <c r="M126" s="161"/>
      <c r="N126" s="162"/>
      <c r="O126" s="55"/>
      <c r="P126" s="55"/>
      <c r="Q126" s="55"/>
      <c r="R126" s="55"/>
      <c r="S126" s="55"/>
      <c r="T126" s="56"/>
      <c r="U126" s="34"/>
      <c r="V126" s="34"/>
      <c r="W126" s="34"/>
      <c r="X126" s="34"/>
      <c r="Y126" s="34"/>
      <c r="Z126" s="34"/>
      <c r="AA126" s="34"/>
      <c r="AB126" s="34"/>
      <c r="AC126" s="34"/>
      <c r="AD126" s="34"/>
      <c r="AE126" s="34"/>
      <c r="AT126" s="19" t="s">
        <v>163</v>
      </c>
      <c r="AU126" s="19" t="s">
        <v>80</v>
      </c>
    </row>
    <row r="127" spans="2:51" s="14" customFormat="1" ht="10.2">
      <c r="B127" s="171"/>
      <c r="D127" s="164" t="s">
        <v>170</v>
      </c>
      <c r="E127" s="172" t="s">
        <v>3</v>
      </c>
      <c r="F127" s="173" t="s">
        <v>249</v>
      </c>
      <c r="H127" s="174">
        <v>10</v>
      </c>
      <c r="I127" s="175"/>
      <c r="L127" s="171"/>
      <c r="M127" s="176"/>
      <c r="N127" s="177"/>
      <c r="O127" s="177"/>
      <c r="P127" s="177"/>
      <c r="Q127" s="177"/>
      <c r="R127" s="177"/>
      <c r="S127" s="177"/>
      <c r="T127" s="178"/>
      <c r="AT127" s="172" t="s">
        <v>170</v>
      </c>
      <c r="AU127" s="172" t="s">
        <v>80</v>
      </c>
      <c r="AV127" s="14" t="s">
        <v>80</v>
      </c>
      <c r="AW127" s="14" t="s">
        <v>33</v>
      </c>
      <c r="AX127" s="14" t="s">
        <v>15</v>
      </c>
      <c r="AY127" s="172" t="s">
        <v>154</v>
      </c>
    </row>
    <row r="128" spans="1:65" s="2" customFormat="1" ht="24.15" customHeight="1">
      <c r="A128" s="34"/>
      <c r="B128" s="144"/>
      <c r="C128" s="145" t="s">
        <v>952</v>
      </c>
      <c r="D128" s="145" t="s">
        <v>157</v>
      </c>
      <c r="E128" s="146" t="s">
        <v>3492</v>
      </c>
      <c r="F128" s="147" t="s">
        <v>3493</v>
      </c>
      <c r="G128" s="148" t="s">
        <v>183</v>
      </c>
      <c r="H128" s="149">
        <v>16</v>
      </c>
      <c r="I128" s="150"/>
      <c r="J128" s="151">
        <f>ROUND(I128*H128,2)</f>
        <v>0</v>
      </c>
      <c r="K128" s="147" t="s">
        <v>3057</v>
      </c>
      <c r="L128" s="35"/>
      <c r="M128" s="152" t="s">
        <v>3</v>
      </c>
      <c r="N128" s="153" t="s">
        <v>43</v>
      </c>
      <c r="O128" s="55"/>
      <c r="P128" s="154">
        <f>O128*H128</f>
        <v>0</v>
      </c>
      <c r="Q128" s="154">
        <v>0.00281</v>
      </c>
      <c r="R128" s="154">
        <f>Q128*H128</f>
        <v>0.04496</v>
      </c>
      <c r="S128" s="154">
        <v>0</v>
      </c>
      <c r="T128" s="155">
        <f>S128*H128</f>
        <v>0</v>
      </c>
      <c r="U128" s="34"/>
      <c r="V128" s="34"/>
      <c r="W128" s="34"/>
      <c r="X128" s="34"/>
      <c r="Y128" s="34"/>
      <c r="Z128" s="34"/>
      <c r="AA128" s="34"/>
      <c r="AB128" s="34"/>
      <c r="AC128" s="34"/>
      <c r="AD128" s="34"/>
      <c r="AE128" s="34"/>
      <c r="AR128" s="156" t="s">
        <v>180</v>
      </c>
      <c r="AT128" s="156" t="s">
        <v>157</v>
      </c>
      <c r="AU128" s="156" t="s">
        <v>80</v>
      </c>
      <c r="AY128" s="19" t="s">
        <v>154</v>
      </c>
      <c r="BE128" s="157">
        <f>IF(N128="základní",J128,0)</f>
        <v>0</v>
      </c>
      <c r="BF128" s="157">
        <f>IF(N128="snížená",J128,0)</f>
        <v>0</v>
      </c>
      <c r="BG128" s="157">
        <f>IF(N128="zákl. přenesená",J128,0)</f>
        <v>0</v>
      </c>
      <c r="BH128" s="157">
        <f>IF(N128="sníž. přenesená",J128,0)</f>
        <v>0</v>
      </c>
      <c r="BI128" s="157">
        <f>IF(N128="nulová",J128,0)</f>
        <v>0</v>
      </c>
      <c r="BJ128" s="19" t="s">
        <v>15</v>
      </c>
      <c r="BK128" s="157">
        <f>ROUND(I128*H128,2)</f>
        <v>0</v>
      </c>
      <c r="BL128" s="19" t="s">
        <v>180</v>
      </c>
      <c r="BM128" s="156" t="s">
        <v>3494</v>
      </c>
    </row>
    <row r="129" spans="1:47" s="2" customFormat="1" ht="10.2">
      <c r="A129" s="34"/>
      <c r="B129" s="35"/>
      <c r="C129" s="34"/>
      <c r="D129" s="158" t="s">
        <v>163</v>
      </c>
      <c r="E129" s="34"/>
      <c r="F129" s="159" t="s">
        <v>3495</v>
      </c>
      <c r="G129" s="34"/>
      <c r="H129" s="34"/>
      <c r="I129" s="160"/>
      <c r="J129" s="34"/>
      <c r="K129" s="34"/>
      <c r="L129" s="35"/>
      <c r="M129" s="161"/>
      <c r="N129" s="162"/>
      <c r="O129" s="55"/>
      <c r="P129" s="55"/>
      <c r="Q129" s="55"/>
      <c r="R129" s="55"/>
      <c r="S129" s="55"/>
      <c r="T129" s="56"/>
      <c r="U129" s="34"/>
      <c r="V129" s="34"/>
      <c r="W129" s="34"/>
      <c r="X129" s="34"/>
      <c r="Y129" s="34"/>
      <c r="Z129" s="34"/>
      <c r="AA129" s="34"/>
      <c r="AB129" s="34"/>
      <c r="AC129" s="34"/>
      <c r="AD129" s="34"/>
      <c r="AE129" s="34"/>
      <c r="AT129" s="19" t="s">
        <v>163</v>
      </c>
      <c r="AU129" s="19" t="s">
        <v>80</v>
      </c>
    </row>
    <row r="130" spans="2:51" s="14" customFormat="1" ht="10.2">
      <c r="B130" s="171"/>
      <c r="D130" s="164" t="s">
        <v>170</v>
      </c>
      <c r="E130" s="172" t="s">
        <v>3</v>
      </c>
      <c r="F130" s="173" t="s">
        <v>180</v>
      </c>
      <c r="H130" s="174">
        <v>16</v>
      </c>
      <c r="I130" s="175"/>
      <c r="L130" s="171"/>
      <c r="M130" s="176"/>
      <c r="N130" s="177"/>
      <c r="O130" s="177"/>
      <c r="P130" s="177"/>
      <c r="Q130" s="177"/>
      <c r="R130" s="177"/>
      <c r="S130" s="177"/>
      <c r="T130" s="178"/>
      <c r="AT130" s="172" t="s">
        <v>170</v>
      </c>
      <c r="AU130" s="172" t="s">
        <v>80</v>
      </c>
      <c r="AV130" s="14" t="s">
        <v>80</v>
      </c>
      <c r="AW130" s="14" t="s">
        <v>33</v>
      </c>
      <c r="AX130" s="14" t="s">
        <v>15</v>
      </c>
      <c r="AY130" s="172" t="s">
        <v>154</v>
      </c>
    </row>
    <row r="131" spans="1:65" s="2" customFormat="1" ht="37.8" customHeight="1">
      <c r="A131" s="34"/>
      <c r="B131" s="144"/>
      <c r="C131" s="145" t="s">
        <v>965</v>
      </c>
      <c r="D131" s="145" t="s">
        <v>157</v>
      </c>
      <c r="E131" s="146" t="s">
        <v>3496</v>
      </c>
      <c r="F131" s="147" t="s">
        <v>3497</v>
      </c>
      <c r="G131" s="148" t="s">
        <v>183</v>
      </c>
      <c r="H131" s="149">
        <v>43</v>
      </c>
      <c r="I131" s="150"/>
      <c r="J131" s="151">
        <f>ROUND(I131*H131,2)</f>
        <v>0</v>
      </c>
      <c r="K131" s="147" t="s">
        <v>3057</v>
      </c>
      <c r="L131" s="35"/>
      <c r="M131" s="152" t="s">
        <v>3</v>
      </c>
      <c r="N131" s="153" t="s">
        <v>43</v>
      </c>
      <c r="O131" s="55"/>
      <c r="P131" s="154">
        <f>O131*H131</f>
        <v>0</v>
      </c>
      <c r="Q131" s="154">
        <v>0.00024</v>
      </c>
      <c r="R131" s="154">
        <f>Q131*H131</f>
        <v>0.010320000000000001</v>
      </c>
      <c r="S131" s="154">
        <v>0</v>
      </c>
      <c r="T131" s="155">
        <f>S131*H131</f>
        <v>0</v>
      </c>
      <c r="U131" s="34"/>
      <c r="V131" s="34"/>
      <c r="W131" s="34"/>
      <c r="X131" s="34"/>
      <c r="Y131" s="34"/>
      <c r="Z131" s="34"/>
      <c r="AA131" s="34"/>
      <c r="AB131" s="34"/>
      <c r="AC131" s="34"/>
      <c r="AD131" s="34"/>
      <c r="AE131" s="34"/>
      <c r="AR131" s="156" t="s">
        <v>180</v>
      </c>
      <c r="AT131" s="156" t="s">
        <v>157</v>
      </c>
      <c r="AU131" s="156" t="s">
        <v>80</v>
      </c>
      <c r="AY131" s="19" t="s">
        <v>154</v>
      </c>
      <c r="BE131" s="157">
        <f>IF(N131="základní",J131,0)</f>
        <v>0</v>
      </c>
      <c r="BF131" s="157">
        <f>IF(N131="snížená",J131,0)</f>
        <v>0</v>
      </c>
      <c r="BG131" s="157">
        <f>IF(N131="zákl. přenesená",J131,0)</f>
        <v>0</v>
      </c>
      <c r="BH131" s="157">
        <f>IF(N131="sníž. přenesená",J131,0)</f>
        <v>0</v>
      </c>
      <c r="BI131" s="157">
        <f>IF(N131="nulová",J131,0)</f>
        <v>0</v>
      </c>
      <c r="BJ131" s="19" t="s">
        <v>15</v>
      </c>
      <c r="BK131" s="157">
        <f>ROUND(I131*H131,2)</f>
        <v>0</v>
      </c>
      <c r="BL131" s="19" t="s">
        <v>180</v>
      </c>
      <c r="BM131" s="156" t="s">
        <v>3498</v>
      </c>
    </row>
    <row r="132" spans="1:47" s="2" customFormat="1" ht="10.2">
      <c r="A132" s="34"/>
      <c r="B132" s="35"/>
      <c r="C132" s="34"/>
      <c r="D132" s="158" t="s">
        <v>163</v>
      </c>
      <c r="E132" s="34"/>
      <c r="F132" s="159" t="s">
        <v>3499</v>
      </c>
      <c r="G132" s="34"/>
      <c r="H132" s="34"/>
      <c r="I132" s="160"/>
      <c r="J132" s="34"/>
      <c r="K132" s="34"/>
      <c r="L132" s="35"/>
      <c r="M132" s="161"/>
      <c r="N132" s="162"/>
      <c r="O132" s="55"/>
      <c r="P132" s="55"/>
      <c r="Q132" s="55"/>
      <c r="R132" s="55"/>
      <c r="S132" s="55"/>
      <c r="T132" s="56"/>
      <c r="U132" s="34"/>
      <c r="V132" s="34"/>
      <c r="W132" s="34"/>
      <c r="X132" s="34"/>
      <c r="Y132" s="34"/>
      <c r="Z132" s="34"/>
      <c r="AA132" s="34"/>
      <c r="AB132" s="34"/>
      <c r="AC132" s="34"/>
      <c r="AD132" s="34"/>
      <c r="AE132" s="34"/>
      <c r="AT132" s="19" t="s">
        <v>163</v>
      </c>
      <c r="AU132" s="19" t="s">
        <v>80</v>
      </c>
    </row>
    <row r="133" spans="2:51" s="14" customFormat="1" ht="10.2">
      <c r="B133" s="171"/>
      <c r="D133" s="164" t="s">
        <v>170</v>
      </c>
      <c r="E133" s="172" t="s">
        <v>3</v>
      </c>
      <c r="F133" s="173" t="s">
        <v>3500</v>
      </c>
      <c r="H133" s="174">
        <v>43</v>
      </c>
      <c r="I133" s="175"/>
      <c r="L133" s="171"/>
      <c r="M133" s="176"/>
      <c r="N133" s="177"/>
      <c r="O133" s="177"/>
      <c r="P133" s="177"/>
      <c r="Q133" s="177"/>
      <c r="R133" s="177"/>
      <c r="S133" s="177"/>
      <c r="T133" s="178"/>
      <c r="AT133" s="172" t="s">
        <v>170</v>
      </c>
      <c r="AU133" s="172" t="s">
        <v>80</v>
      </c>
      <c r="AV133" s="14" t="s">
        <v>80</v>
      </c>
      <c r="AW133" s="14" t="s">
        <v>33</v>
      </c>
      <c r="AX133" s="14" t="s">
        <v>15</v>
      </c>
      <c r="AY133" s="172" t="s">
        <v>154</v>
      </c>
    </row>
    <row r="134" spans="1:65" s="2" customFormat="1" ht="21.75" customHeight="1">
      <c r="A134" s="34"/>
      <c r="B134" s="144"/>
      <c r="C134" s="145" t="s">
        <v>973</v>
      </c>
      <c r="D134" s="145" t="s">
        <v>157</v>
      </c>
      <c r="E134" s="146" t="s">
        <v>3501</v>
      </c>
      <c r="F134" s="147" t="s">
        <v>3502</v>
      </c>
      <c r="G134" s="148" t="s">
        <v>652</v>
      </c>
      <c r="H134" s="149">
        <v>1</v>
      </c>
      <c r="I134" s="150"/>
      <c r="J134" s="151">
        <f>ROUND(I134*H134,2)</f>
        <v>0</v>
      </c>
      <c r="K134" s="147" t="s">
        <v>3057</v>
      </c>
      <c r="L134" s="35"/>
      <c r="M134" s="152" t="s">
        <v>3</v>
      </c>
      <c r="N134" s="153" t="s">
        <v>43</v>
      </c>
      <c r="O134" s="55"/>
      <c r="P134" s="154">
        <f>O134*H134</f>
        <v>0</v>
      </c>
      <c r="Q134" s="154">
        <v>0.0005</v>
      </c>
      <c r="R134" s="154">
        <f>Q134*H134</f>
        <v>0.0005</v>
      </c>
      <c r="S134" s="154">
        <v>0</v>
      </c>
      <c r="T134" s="155">
        <f>S134*H134</f>
        <v>0</v>
      </c>
      <c r="U134" s="34"/>
      <c r="V134" s="34"/>
      <c r="W134" s="34"/>
      <c r="X134" s="34"/>
      <c r="Y134" s="34"/>
      <c r="Z134" s="34"/>
      <c r="AA134" s="34"/>
      <c r="AB134" s="34"/>
      <c r="AC134" s="34"/>
      <c r="AD134" s="34"/>
      <c r="AE134" s="34"/>
      <c r="AR134" s="156" t="s">
        <v>180</v>
      </c>
      <c r="AT134" s="156" t="s">
        <v>157</v>
      </c>
      <c r="AU134" s="156" t="s">
        <v>80</v>
      </c>
      <c r="AY134" s="19" t="s">
        <v>154</v>
      </c>
      <c r="BE134" s="157">
        <f>IF(N134="základní",J134,0)</f>
        <v>0</v>
      </c>
      <c r="BF134" s="157">
        <f>IF(N134="snížená",J134,0)</f>
        <v>0</v>
      </c>
      <c r="BG134" s="157">
        <f>IF(N134="zákl. přenesená",J134,0)</f>
        <v>0</v>
      </c>
      <c r="BH134" s="157">
        <f>IF(N134="sníž. přenesená",J134,0)</f>
        <v>0</v>
      </c>
      <c r="BI134" s="157">
        <f>IF(N134="nulová",J134,0)</f>
        <v>0</v>
      </c>
      <c r="BJ134" s="19" t="s">
        <v>15</v>
      </c>
      <c r="BK134" s="157">
        <f>ROUND(I134*H134,2)</f>
        <v>0</v>
      </c>
      <c r="BL134" s="19" t="s">
        <v>180</v>
      </c>
      <c r="BM134" s="156" t="s">
        <v>3503</v>
      </c>
    </row>
    <row r="135" spans="1:47" s="2" customFormat="1" ht="10.2">
      <c r="A135" s="34"/>
      <c r="B135" s="35"/>
      <c r="C135" s="34"/>
      <c r="D135" s="158" t="s">
        <v>163</v>
      </c>
      <c r="E135" s="34"/>
      <c r="F135" s="159" t="s">
        <v>3504</v>
      </c>
      <c r="G135" s="34"/>
      <c r="H135" s="34"/>
      <c r="I135" s="160"/>
      <c r="J135" s="34"/>
      <c r="K135" s="34"/>
      <c r="L135" s="35"/>
      <c r="M135" s="161"/>
      <c r="N135" s="162"/>
      <c r="O135" s="55"/>
      <c r="P135" s="55"/>
      <c r="Q135" s="55"/>
      <c r="R135" s="55"/>
      <c r="S135" s="55"/>
      <c r="T135" s="56"/>
      <c r="U135" s="34"/>
      <c r="V135" s="34"/>
      <c r="W135" s="34"/>
      <c r="X135" s="34"/>
      <c r="Y135" s="34"/>
      <c r="Z135" s="34"/>
      <c r="AA135" s="34"/>
      <c r="AB135" s="34"/>
      <c r="AC135" s="34"/>
      <c r="AD135" s="34"/>
      <c r="AE135" s="34"/>
      <c r="AT135" s="19" t="s">
        <v>163</v>
      </c>
      <c r="AU135" s="19" t="s">
        <v>80</v>
      </c>
    </row>
    <row r="136" spans="1:65" s="2" customFormat="1" ht="21.75" customHeight="1">
      <c r="A136" s="34"/>
      <c r="B136" s="144"/>
      <c r="C136" s="145" t="s">
        <v>969</v>
      </c>
      <c r="D136" s="145" t="s">
        <v>157</v>
      </c>
      <c r="E136" s="146" t="s">
        <v>3505</v>
      </c>
      <c r="F136" s="147" t="s">
        <v>3506</v>
      </c>
      <c r="G136" s="148" t="s">
        <v>652</v>
      </c>
      <c r="H136" s="149">
        <v>2</v>
      </c>
      <c r="I136" s="150"/>
      <c r="J136" s="151">
        <f>ROUND(I136*H136,2)</f>
        <v>0</v>
      </c>
      <c r="K136" s="147" t="s">
        <v>3057</v>
      </c>
      <c r="L136" s="35"/>
      <c r="M136" s="152" t="s">
        <v>3</v>
      </c>
      <c r="N136" s="153" t="s">
        <v>43</v>
      </c>
      <c r="O136" s="55"/>
      <c r="P136" s="154">
        <f>O136*H136</f>
        <v>0</v>
      </c>
      <c r="Q136" s="154">
        <v>0.0007</v>
      </c>
      <c r="R136" s="154">
        <f>Q136*H136</f>
        <v>0.0014</v>
      </c>
      <c r="S136" s="154">
        <v>0</v>
      </c>
      <c r="T136" s="155">
        <f>S136*H136</f>
        <v>0</v>
      </c>
      <c r="U136" s="34"/>
      <c r="V136" s="34"/>
      <c r="W136" s="34"/>
      <c r="X136" s="34"/>
      <c r="Y136" s="34"/>
      <c r="Z136" s="34"/>
      <c r="AA136" s="34"/>
      <c r="AB136" s="34"/>
      <c r="AC136" s="34"/>
      <c r="AD136" s="34"/>
      <c r="AE136" s="34"/>
      <c r="AR136" s="156" t="s">
        <v>180</v>
      </c>
      <c r="AT136" s="156" t="s">
        <v>157</v>
      </c>
      <c r="AU136" s="156" t="s">
        <v>80</v>
      </c>
      <c r="AY136" s="19" t="s">
        <v>154</v>
      </c>
      <c r="BE136" s="157">
        <f>IF(N136="základní",J136,0)</f>
        <v>0</v>
      </c>
      <c r="BF136" s="157">
        <f>IF(N136="snížená",J136,0)</f>
        <v>0</v>
      </c>
      <c r="BG136" s="157">
        <f>IF(N136="zákl. přenesená",J136,0)</f>
        <v>0</v>
      </c>
      <c r="BH136" s="157">
        <f>IF(N136="sníž. přenesená",J136,0)</f>
        <v>0</v>
      </c>
      <c r="BI136" s="157">
        <f>IF(N136="nulová",J136,0)</f>
        <v>0</v>
      </c>
      <c r="BJ136" s="19" t="s">
        <v>15</v>
      </c>
      <c r="BK136" s="157">
        <f>ROUND(I136*H136,2)</f>
        <v>0</v>
      </c>
      <c r="BL136" s="19" t="s">
        <v>180</v>
      </c>
      <c r="BM136" s="156" t="s">
        <v>3507</v>
      </c>
    </row>
    <row r="137" spans="1:47" s="2" customFormat="1" ht="10.2">
      <c r="A137" s="34"/>
      <c r="B137" s="35"/>
      <c r="C137" s="34"/>
      <c r="D137" s="158" t="s">
        <v>163</v>
      </c>
      <c r="E137" s="34"/>
      <c r="F137" s="159" t="s">
        <v>3508</v>
      </c>
      <c r="G137" s="34"/>
      <c r="H137" s="34"/>
      <c r="I137" s="160"/>
      <c r="J137" s="34"/>
      <c r="K137" s="34"/>
      <c r="L137" s="35"/>
      <c r="M137" s="161"/>
      <c r="N137" s="162"/>
      <c r="O137" s="55"/>
      <c r="P137" s="55"/>
      <c r="Q137" s="55"/>
      <c r="R137" s="55"/>
      <c r="S137" s="55"/>
      <c r="T137" s="56"/>
      <c r="U137" s="34"/>
      <c r="V137" s="34"/>
      <c r="W137" s="34"/>
      <c r="X137" s="34"/>
      <c r="Y137" s="34"/>
      <c r="Z137" s="34"/>
      <c r="AA137" s="34"/>
      <c r="AB137" s="34"/>
      <c r="AC137" s="34"/>
      <c r="AD137" s="34"/>
      <c r="AE137" s="34"/>
      <c r="AT137" s="19" t="s">
        <v>163</v>
      </c>
      <c r="AU137" s="19" t="s">
        <v>80</v>
      </c>
    </row>
    <row r="138" spans="1:65" s="2" customFormat="1" ht="16.5" customHeight="1">
      <c r="A138" s="34"/>
      <c r="B138" s="144"/>
      <c r="C138" s="145" t="s">
        <v>981</v>
      </c>
      <c r="D138" s="145" t="s">
        <v>157</v>
      </c>
      <c r="E138" s="146" t="s">
        <v>3220</v>
      </c>
      <c r="F138" s="147" t="s">
        <v>3509</v>
      </c>
      <c r="G138" s="148" t="s">
        <v>183</v>
      </c>
      <c r="H138" s="149">
        <v>27</v>
      </c>
      <c r="I138" s="150"/>
      <c r="J138" s="151">
        <f>ROUND(I138*H138,2)</f>
        <v>0</v>
      </c>
      <c r="K138" s="147" t="s">
        <v>3057</v>
      </c>
      <c r="L138" s="35"/>
      <c r="M138" s="152" t="s">
        <v>3</v>
      </c>
      <c r="N138" s="153" t="s">
        <v>43</v>
      </c>
      <c r="O138" s="55"/>
      <c r="P138" s="154">
        <f>O138*H138</f>
        <v>0</v>
      </c>
      <c r="Q138" s="154">
        <v>0.00019</v>
      </c>
      <c r="R138" s="154">
        <f>Q138*H138</f>
        <v>0.00513</v>
      </c>
      <c r="S138" s="154">
        <v>0</v>
      </c>
      <c r="T138" s="155">
        <f>S138*H138</f>
        <v>0</v>
      </c>
      <c r="U138" s="34"/>
      <c r="V138" s="34"/>
      <c r="W138" s="34"/>
      <c r="X138" s="34"/>
      <c r="Y138" s="34"/>
      <c r="Z138" s="34"/>
      <c r="AA138" s="34"/>
      <c r="AB138" s="34"/>
      <c r="AC138" s="34"/>
      <c r="AD138" s="34"/>
      <c r="AE138" s="34"/>
      <c r="AR138" s="156" t="s">
        <v>180</v>
      </c>
      <c r="AT138" s="156" t="s">
        <v>157</v>
      </c>
      <c r="AU138" s="156" t="s">
        <v>80</v>
      </c>
      <c r="AY138" s="19" t="s">
        <v>154</v>
      </c>
      <c r="BE138" s="157">
        <f>IF(N138="základní",J138,0)</f>
        <v>0</v>
      </c>
      <c r="BF138" s="157">
        <f>IF(N138="snížená",J138,0)</f>
        <v>0</v>
      </c>
      <c r="BG138" s="157">
        <f>IF(N138="zákl. přenesená",J138,0)</f>
        <v>0</v>
      </c>
      <c r="BH138" s="157">
        <f>IF(N138="sníž. přenesená",J138,0)</f>
        <v>0</v>
      </c>
      <c r="BI138" s="157">
        <f>IF(N138="nulová",J138,0)</f>
        <v>0</v>
      </c>
      <c r="BJ138" s="19" t="s">
        <v>15</v>
      </c>
      <c r="BK138" s="157">
        <f>ROUND(I138*H138,2)</f>
        <v>0</v>
      </c>
      <c r="BL138" s="19" t="s">
        <v>180</v>
      </c>
      <c r="BM138" s="156" t="s">
        <v>3510</v>
      </c>
    </row>
    <row r="139" spans="1:47" s="2" customFormat="1" ht="10.2">
      <c r="A139" s="34"/>
      <c r="B139" s="35"/>
      <c r="C139" s="34"/>
      <c r="D139" s="158" t="s">
        <v>163</v>
      </c>
      <c r="E139" s="34"/>
      <c r="F139" s="159" t="s">
        <v>3222</v>
      </c>
      <c r="G139" s="34"/>
      <c r="H139" s="34"/>
      <c r="I139" s="160"/>
      <c r="J139" s="34"/>
      <c r="K139" s="34"/>
      <c r="L139" s="35"/>
      <c r="M139" s="161"/>
      <c r="N139" s="162"/>
      <c r="O139" s="55"/>
      <c r="P139" s="55"/>
      <c r="Q139" s="55"/>
      <c r="R139" s="55"/>
      <c r="S139" s="55"/>
      <c r="T139" s="56"/>
      <c r="U139" s="34"/>
      <c r="V139" s="34"/>
      <c r="W139" s="34"/>
      <c r="X139" s="34"/>
      <c r="Y139" s="34"/>
      <c r="Z139" s="34"/>
      <c r="AA139" s="34"/>
      <c r="AB139" s="34"/>
      <c r="AC139" s="34"/>
      <c r="AD139" s="34"/>
      <c r="AE139" s="34"/>
      <c r="AT139" s="19" t="s">
        <v>163</v>
      </c>
      <c r="AU139" s="19" t="s">
        <v>80</v>
      </c>
    </row>
    <row r="140" spans="2:51" s="14" customFormat="1" ht="10.2">
      <c r="B140" s="171"/>
      <c r="D140" s="164" t="s">
        <v>170</v>
      </c>
      <c r="E140" s="172" t="s">
        <v>3</v>
      </c>
      <c r="F140" s="173" t="s">
        <v>3511</v>
      </c>
      <c r="H140" s="174">
        <v>27</v>
      </c>
      <c r="I140" s="175"/>
      <c r="L140" s="171"/>
      <c r="M140" s="176"/>
      <c r="N140" s="177"/>
      <c r="O140" s="177"/>
      <c r="P140" s="177"/>
      <c r="Q140" s="177"/>
      <c r="R140" s="177"/>
      <c r="S140" s="177"/>
      <c r="T140" s="178"/>
      <c r="AT140" s="172" t="s">
        <v>170</v>
      </c>
      <c r="AU140" s="172" t="s">
        <v>80</v>
      </c>
      <c r="AV140" s="14" t="s">
        <v>80</v>
      </c>
      <c r="AW140" s="14" t="s">
        <v>33</v>
      </c>
      <c r="AX140" s="14" t="s">
        <v>15</v>
      </c>
      <c r="AY140" s="172" t="s">
        <v>154</v>
      </c>
    </row>
    <row r="141" spans="1:65" s="2" customFormat="1" ht="21.75" customHeight="1">
      <c r="A141" s="34"/>
      <c r="B141" s="144"/>
      <c r="C141" s="145" t="s">
        <v>985</v>
      </c>
      <c r="D141" s="145" t="s">
        <v>157</v>
      </c>
      <c r="E141" s="146" t="s">
        <v>3223</v>
      </c>
      <c r="F141" s="147" t="s">
        <v>3512</v>
      </c>
      <c r="G141" s="148" t="s">
        <v>183</v>
      </c>
      <c r="H141" s="149">
        <v>27</v>
      </c>
      <c r="I141" s="150"/>
      <c r="J141" s="151">
        <f>ROUND(I141*H141,2)</f>
        <v>0</v>
      </c>
      <c r="K141" s="147" t="s">
        <v>3057</v>
      </c>
      <c r="L141" s="35"/>
      <c r="M141" s="152" t="s">
        <v>3</v>
      </c>
      <c r="N141" s="153" t="s">
        <v>43</v>
      </c>
      <c r="O141" s="55"/>
      <c r="P141" s="154">
        <f>O141*H141</f>
        <v>0</v>
      </c>
      <c r="Q141" s="154">
        <v>1E-05</v>
      </c>
      <c r="R141" s="154">
        <f>Q141*H141</f>
        <v>0.00027</v>
      </c>
      <c r="S141" s="154">
        <v>0</v>
      </c>
      <c r="T141" s="155">
        <f>S141*H141</f>
        <v>0</v>
      </c>
      <c r="U141" s="34"/>
      <c r="V141" s="34"/>
      <c r="W141" s="34"/>
      <c r="X141" s="34"/>
      <c r="Y141" s="34"/>
      <c r="Z141" s="34"/>
      <c r="AA141" s="34"/>
      <c r="AB141" s="34"/>
      <c r="AC141" s="34"/>
      <c r="AD141" s="34"/>
      <c r="AE141" s="34"/>
      <c r="AR141" s="156" t="s">
        <v>180</v>
      </c>
      <c r="AT141" s="156" t="s">
        <v>157</v>
      </c>
      <c r="AU141" s="156" t="s">
        <v>80</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180</v>
      </c>
      <c r="BM141" s="156" t="s">
        <v>3513</v>
      </c>
    </row>
    <row r="142" spans="1:47" s="2" customFormat="1" ht="10.2">
      <c r="A142" s="34"/>
      <c r="B142" s="35"/>
      <c r="C142" s="34"/>
      <c r="D142" s="158" t="s">
        <v>163</v>
      </c>
      <c r="E142" s="34"/>
      <c r="F142" s="159" t="s">
        <v>3225</v>
      </c>
      <c r="G142" s="34"/>
      <c r="H142" s="34"/>
      <c r="I142" s="160"/>
      <c r="J142" s="34"/>
      <c r="K142" s="34"/>
      <c r="L142" s="35"/>
      <c r="M142" s="161"/>
      <c r="N142" s="162"/>
      <c r="O142" s="55"/>
      <c r="P142" s="55"/>
      <c r="Q142" s="55"/>
      <c r="R142" s="55"/>
      <c r="S142" s="55"/>
      <c r="T142" s="56"/>
      <c r="U142" s="34"/>
      <c r="V142" s="34"/>
      <c r="W142" s="34"/>
      <c r="X142" s="34"/>
      <c r="Y142" s="34"/>
      <c r="Z142" s="34"/>
      <c r="AA142" s="34"/>
      <c r="AB142" s="34"/>
      <c r="AC142" s="34"/>
      <c r="AD142" s="34"/>
      <c r="AE142" s="34"/>
      <c r="AT142" s="19" t="s">
        <v>163</v>
      </c>
      <c r="AU142" s="19" t="s">
        <v>80</v>
      </c>
    </row>
    <row r="143" spans="2:51" s="14" customFormat="1" ht="10.2">
      <c r="B143" s="171"/>
      <c r="D143" s="164" t="s">
        <v>170</v>
      </c>
      <c r="E143" s="172" t="s">
        <v>3</v>
      </c>
      <c r="F143" s="173" t="s">
        <v>3511</v>
      </c>
      <c r="H143" s="174">
        <v>27</v>
      </c>
      <c r="I143" s="175"/>
      <c r="L143" s="171"/>
      <c r="M143" s="176"/>
      <c r="N143" s="177"/>
      <c r="O143" s="177"/>
      <c r="P143" s="177"/>
      <c r="Q143" s="177"/>
      <c r="R143" s="177"/>
      <c r="S143" s="177"/>
      <c r="T143" s="178"/>
      <c r="AT143" s="172" t="s">
        <v>170</v>
      </c>
      <c r="AU143" s="172" t="s">
        <v>80</v>
      </c>
      <c r="AV143" s="14" t="s">
        <v>80</v>
      </c>
      <c r="AW143" s="14" t="s">
        <v>33</v>
      </c>
      <c r="AX143" s="14" t="s">
        <v>15</v>
      </c>
      <c r="AY143" s="172" t="s">
        <v>154</v>
      </c>
    </row>
    <row r="144" spans="1:65" s="2" customFormat="1" ht="24.15" customHeight="1">
      <c r="A144" s="34"/>
      <c r="B144" s="144"/>
      <c r="C144" s="145" t="s">
        <v>989</v>
      </c>
      <c r="D144" s="145" t="s">
        <v>157</v>
      </c>
      <c r="E144" s="146" t="s">
        <v>3514</v>
      </c>
      <c r="F144" s="147" t="s">
        <v>3515</v>
      </c>
      <c r="G144" s="148" t="s">
        <v>244</v>
      </c>
      <c r="H144" s="149">
        <v>0.082</v>
      </c>
      <c r="I144" s="150"/>
      <c r="J144" s="151">
        <f>ROUND(I144*H144,2)</f>
        <v>0</v>
      </c>
      <c r="K144" s="147" t="s">
        <v>3057</v>
      </c>
      <c r="L144" s="35"/>
      <c r="M144" s="152" t="s">
        <v>3</v>
      </c>
      <c r="N144" s="153" t="s">
        <v>43</v>
      </c>
      <c r="O144" s="55"/>
      <c r="P144" s="154">
        <f>O144*H144</f>
        <v>0</v>
      </c>
      <c r="Q144" s="154">
        <v>0</v>
      </c>
      <c r="R144" s="154">
        <f>Q144*H144</f>
        <v>0</v>
      </c>
      <c r="S144" s="154">
        <v>0</v>
      </c>
      <c r="T144" s="155">
        <f>S144*H144</f>
        <v>0</v>
      </c>
      <c r="U144" s="34"/>
      <c r="V144" s="34"/>
      <c r="W144" s="34"/>
      <c r="X144" s="34"/>
      <c r="Y144" s="34"/>
      <c r="Z144" s="34"/>
      <c r="AA144" s="34"/>
      <c r="AB144" s="34"/>
      <c r="AC144" s="34"/>
      <c r="AD144" s="34"/>
      <c r="AE144" s="34"/>
      <c r="AR144" s="156" t="s">
        <v>180</v>
      </c>
      <c r="AT144" s="156" t="s">
        <v>157</v>
      </c>
      <c r="AU144" s="156" t="s">
        <v>80</v>
      </c>
      <c r="AY144" s="19" t="s">
        <v>154</v>
      </c>
      <c r="BE144" s="157">
        <f>IF(N144="základní",J144,0)</f>
        <v>0</v>
      </c>
      <c r="BF144" s="157">
        <f>IF(N144="snížená",J144,0)</f>
        <v>0</v>
      </c>
      <c r="BG144" s="157">
        <f>IF(N144="zákl. přenesená",J144,0)</f>
        <v>0</v>
      </c>
      <c r="BH144" s="157">
        <f>IF(N144="sníž. přenesená",J144,0)</f>
        <v>0</v>
      </c>
      <c r="BI144" s="157">
        <f>IF(N144="nulová",J144,0)</f>
        <v>0</v>
      </c>
      <c r="BJ144" s="19" t="s">
        <v>15</v>
      </c>
      <c r="BK144" s="157">
        <f>ROUND(I144*H144,2)</f>
        <v>0</v>
      </c>
      <c r="BL144" s="19" t="s">
        <v>180</v>
      </c>
      <c r="BM144" s="156" t="s">
        <v>3516</v>
      </c>
    </row>
    <row r="145" spans="1:47" s="2" customFormat="1" ht="10.2">
      <c r="A145" s="34"/>
      <c r="B145" s="35"/>
      <c r="C145" s="34"/>
      <c r="D145" s="158" t="s">
        <v>163</v>
      </c>
      <c r="E145" s="34"/>
      <c r="F145" s="159" t="s">
        <v>3517</v>
      </c>
      <c r="G145" s="34"/>
      <c r="H145" s="34"/>
      <c r="I145" s="160"/>
      <c r="J145" s="34"/>
      <c r="K145" s="34"/>
      <c r="L145" s="35"/>
      <c r="M145" s="161"/>
      <c r="N145" s="162"/>
      <c r="O145" s="55"/>
      <c r="P145" s="55"/>
      <c r="Q145" s="55"/>
      <c r="R145" s="55"/>
      <c r="S145" s="55"/>
      <c r="T145" s="56"/>
      <c r="U145" s="34"/>
      <c r="V145" s="34"/>
      <c r="W145" s="34"/>
      <c r="X145" s="34"/>
      <c r="Y145" s="34"/>
      <c r="Z145" s="34"/>
      <c r="AA145" s="34"/>
      <c r="AB145" s="34"/>
      <c r="AC145" s="34"/>
      <c r="AD145" s="34"/>
      <c r="AE145" s="34"/>
      <c r="AT145" s="19" t="s">
        <v>163</v>
      </c>
      <c r="AU145" s="19" t="s">
        <v>80</v>
      </c>
    </row>
    <row r="146" spans="2:63" s="12" customFormat="1" ht="22.8" customHeight="1">
      <c r="B146" s="131"/>
      <c r="D146" s="132" t="s">
        <v>71</v>
      </c>
      <c r="E146" s="142" t="s">
        <v>3518</v>
      </c>
      <c r="F146" s="142" t="s">
        <v>3519</v>
      </c>
      <c r="I146" s="134"/>
      <c r="J146" s="143">
        <f>BK146</f>
        <v>0</v>
      </c>
      <c r="L146" s="131"/>
      <c r="M146" s="136"/>
      <c r="N146" s="137"/>
      <c r="O146" s="137"/>
      <c r="P146" s="138">
        <f>SUM(P147:P168)</f>
        <v>0</v>
      </c>
      <c r="Q146" s="137"/>
      <c r="R146" s="138">
        <f>SUM(R147:R168)</f>
        <v>0.0076100000000000004</v>
      </c>
      <c r="S146" s="137"/>
      <c r="T146" s="139">
        <f>SUM(T147:T168)</f>
        <v>0.6179600000000001</v>
      </c>
      <c r="AR146" s="132" t="s">
        <v>80</v>
      </c>
      <c r="AT146" s="140" t="s">
        <v>71</v>
      </c>
      <c r="AU146" s="140" t="s">
        <v>15</v>
      </c>
      <c r="AY146" s="132" t="s">
        <v>154</v>
      </c>
      <c r="BK146" s="141">
        <f>SUM(BK147:BK168)</f>
        <v>0</v>
      </c>
    </row>
    <row r="147" spans="1:65" s="2" customFormat="1" ht="16.5" customHeight="1">
      <c r="A147" s="34"/>
      <c r="B147" s="144"/>
      <c r="C147" s="145" t="s">
        <v>938</v>
      </c>
      <c r="D147" s="145" t="s">
        <v>157</v>
      </c>
      <c r="E147" s="146" t="s">
        <v>3520</v>
      </c>
      <c r="F147" s="147" t="s">
        <v>3521</v>
      </c>
      <c r="G147" s="148" t="s">
        <v>244</v>
      </c>
      <c r="H147" s="149">
        <v>0.65</v>
      </c>
      <c r="I147" s="150"/>
      <c r="J147" s="151">
        <f>ROUND(I147*H147,2)</f>
        <v>0</v>
      </c>
      <c r="K147" s="147" t="s">
        <v>3</v>
      </c>
      <c r="L147" s="35"/>
      <c r="M147" s="152" t="s">
        <v>3</v>
      </c>
      <c r="N147" s="153" t="s">
        <v>43</v>
      </c>
      <c r="O147" s="55"/>
      <c r="P147" s="154">
        <f>O147*H147</f>
        <v>0</v>
      </c>
      <c r="Q147" s="154">
        <v>0</v>
      </c>
      <c r="R147" s="154">
        <f>Q147*H147</f>
        <v>0</v>
      </c>
      <c r="S147" s="154">
        <v>0</v>
      </c>
      <c r="T147" s="155">
        <f>S147*H147</f>
        <v>0</v>
      </c>
      <c r="U147" s="34"/>
      <c r="V147" s="34"/>
      <c r="W147" s="34"/>
      <c r="X147" s="34"/>
      <c r="Y147" s="34"/>
      <c r="Z147" s="34"/>
      <c r="AA147" s="34"/>
      <c r="AB147" s="34"/>
      <c r="AC147" s="34"/>
      <c r="AD147" s="34"/>
      <c r="AE147" s="34"/>
      <c r="AR147" s="156" t="s">
        <v>180</v>
      </c>
      <c r="AT147" s="156" t="s">
        <v>157</v>
      </c>
      <c r="AU147" s="156" t="s">
        <v>80</v>
      </c>
      <c r="AY147" s="19" t="s">
        <v>154</v>
      </c>
      <c r="BE147" s="157">
        <f>IF(N147="základní",J147,0)</f>
        <v>0</v>
      </c>
      <c r="BF147" s="157">
        <f>IF(N147="snížená",J147,0)</f>
        <v>0</v>
      </c>
      <c r="BG147" s="157">
        <f>IF(N147="zákl. přenesená",J147,0)</f>
        <v>0</v>
      </c>
      <c r="BH147" s="157">
        <f>IF(N147="sníž. přenesená",J147,0)</f>
        <v>0</v>
      </c>
      <c r="BI147" s="157">
        <f>IF(N147="nulová",J147,0)</f>
        <v>0</v>
      </c>
      <c r="BJ147" s="19" t="s">
        <v>15</v>
      </c>
      <c r="BK147" s="157">
        <f>ROUND(I147*H147,2)</f>
        <v>0</v>
      </c>
      <c r="BL147" s="19" t="s">
        <v>180</v>
      </c>
      <c r="BM147" s="156" t="s">
        <v>3522</v>
      </c>
    </row>
    <row r="148" spans="1:65" s="2" customFormat="1" ht="24.15" customHeight="1">
      <c r="A148" s="34"/>
      <c r="B148" s="144"/>
      <c r="C148" s="145" t="s">
        <v>947</v>
      </c>
      <c r="D148" s="145" t="s">
        <v>157</v>
      </c>
      <c r="E148" s="146" t="s">
        <v>3523</v>
      </c>
      <c r="F148" s="147" t="s">
        <v>3524</v>
      </c>
      <c r="G148" s="148" t="s">
        <v>244</v>
      </c>
      <c r="H148" s="149">
        <v>0.65</v>
      </c>
      <c r="I148" s="150"/>
      <c r="J148" s="151">
        <f>ROUND(I148*H148,2)</f>
        <v>0</v>
      </c>
      <c r="K148" s="147" t="s">
        <v>3</v>
      </c>
      <c r="L148" s="35"/>
      <c r="M148" s="152" t="s">
        <v>3</v>
      </c>
      <c r="N148" s="153" t="s">
        <v>43</v>
      </c>
      <c r="O148" s="55"/>
      <c r="P148" s="154">
        <f>O148*H148</f>
        <v>0</v>
      </c>
      <c r="Q148" s="154">
        <v>0</v>
      </c>
      <c r="R148" s="154">
        <f>Q148*H148</f>
        <v>0</v>
      </c>
      <c r="S148" s="154">
        <v>0</v>
      </c>
      <c r="T148" s="155">
        <f>S148*H148</f>
        <v>0</v>
      </c>
      <c r="U148" s="34"/>
      <c r="V148" s="34"/>
      <c r="W148" s="34"/>
      <c r="X148" s="34"/>
      <c r="Y148" s="34"/>
      <c r="Z148" s="34"/>
      <c r="AA148" s="34"/>
      <c r="AB148" s="34"/>
      <c r="AC148" s="34"/>
      <c r="AD148" s="34"/>
      <c r="AE148" s="34"/>
      <c r="AR148" s="156" t="s">
        <v>180</v>
      </c>
      <c r="AT148" s="156" t="s">
        <v>157</v>
      </c>
      <c r="AU148" s="156" t="s">
        <v>80</v>
      </c>
      <c r="AY148" s="19" t="s">
        <v>154</v>
      </c>
      <c r="BE148" s="157">
        <f>IF(N148="základní",J148,0)</f>
        <v>0</v>
      </c>
      <c r="BF148" s="157">
        <f>IF(N148="snížená",J148,0)</f>
        <v>0</v>
      </c>
      <c r="BG148" s="157">
        <f>IF(N148="zákl. přenesená",J148,0)</f>
        <v>0</v>
      </c>
      <c r="BH148" s="157">
        <f>IF(N148="sníž. přenesená",J148,0)</f>
        <v>0</v>
      </c>
      <c r="BI148" s="157">
        <f>IF(N148="nulová",J148,0)</f>
        <v>0</v>
      </c>
      <c r="BJ148" s="19" t="s">
        <v>15</v>
      </c>
      <c r="BK148" s="157">
        <f>ROUND(I148*H148,2)</f>
        <v>0</v>
      </c>
      <c r="BL148" s="19" t="s">
        <v>180</v>
      </c>
      <c r="BM148" s="156" t="s">
        <v>3525</v>
      </c>
    </row>
    <row r="149" spans="1:65" s="2" customFormat="1" ht="16.5" customHeight="1">
      <c r="A149" s="34"/>
      <c r="B149" s="144"/>
      <c r="C149" s="145" t="s">
        <v>885</v>
      </c>
      <c r="D149" s="145" t="s">
        <v>157</v>
      </c>
      <c r="E149" s="146" t="s">
        <v>3526</v>
      </c>
      <c r="F149" s="147" t="s">
        <v>3527</v>
      </c>
      <c r="G149" s="148" t="s">
        <v>652</v>
      </c>
      <c r="H149" s="149">
        <v>1</v>
      </c>
      <c r="I149" s="150"/>
      <c r="J149" s="151">
        <f>ROUND(I149*H149,2)</f>
        <v>0</v>
      </c>
      <c r="K149" s="147" t="s">
        <v>3</v>
      </c>
      <c r="L149" s="35"/>
      <c r="M149" s="152" t="s">
        <v>3</v>
      </c>
      <c r="N149" s="153" t="s">
        <v>43</v>
      </c>
      <c r="O149" s="55"/>
      <c r="P149" s="154">
        <f>O149*H149</f>
        <v>0</v>
      </c>
      <c r="Q149" s="154">
        <v>7E-05</v>
      </c>
      <c r="R149" s="154">
        <f>Q149*H149</f>
        <v>7E-05</v>
      </c>
      <c r="S149" s="154">
        <v>0.0045</v>
      </c>
      <c r="T149" s="155">
        <f>S149*H149</f>
        <v>0.0045</v>
      </c>
      <c r="U149" s="34"/>
      <c r="V149" s="34"/>
      <c r="W149" s="34"/>
      <c r="X149" s="34"/>
      <c r="Y149" s="34"/>
      <c r="Z149" s="34"/>
      <c r="AA149" s="34"/>
      <c r="AB149" s="34"/>
      <c r="AC149" s="34"/>
      <c r="AD149" s="34"/>
      <c r="AE149" s="34"/>
      <c r="AR149" s="156" t="s">
        <v>180</v>
      </c>
      <c r="AT149" s="156" t="s">
        <v>157</v>
      </c>
      <c r="AU149" s="156" t="s">
        <v>80</v>
      </c>
      <c r="AY149" s="19" t="s">
        <v>154</v>
      </c>
      <c r="BE149" s="157">
        <f>IF(N149="základní",J149,0)</f>
        <v>0</v>
      </c>
      <c r="BF149" s="157">
        <f>IF(N149="snížená",J149,0)</f>
        <v>0</v>
      </c>
      <c r="BG149" s="157">
        <f>IF(N149="zákl. přenesená",J149,0)</f>
        <v>0</v>
      </c>
      <c r="BH149" s="157">
        <f>IF(N149="sníž. přenesená",J149,0)</f>
        <v>0</v>
      </c>
      <c r="BI149" s="157">
        <f>IF(N149="nulová",J149,0)</f>
        <v>0</v>
      </c>
      <c r="BJ149" s="19" t="s">
        <v>15</v>
      </c>
      <c r="BK149" s="157">
        <f>ROUND(I149*H149,2)</f>
        <v>0</v>
      </c>
      <c r="BL149" s="19" t="s">
        <v>180</v>
      </c>
      <c r="BM149" s="156" t="s">
        <v>3528</v>
      </c>
    </row>
    <row r="150" spans="1:65" s="2" customFormat="1" ht="16.5" customHeight="1">
      <c r="A150" s="34"/>
      <c r="B150" s="144"/>
      <c r="C150" s="145" t="s">
        <v>878</v>
      </c>
      <c r="D150" s="145" t="s">
        <v>157</v>
      </c>
      <c r="E150" s="146" t="s">
        <v>3529</v>
      </c>
      <c r="F150" s="147" t="s">
        <v>3530</v>
      </c>
      <c r="G150" s="148" t="s">
        <v>183</v>
      </c>
      <c r="H150" s="149">
        <v>190</v>
      </c>
      <c r="I150" s="150"/>
      <c r="J150" s="151">
        <f>ROUND(I150*H150,2)</f>
        <v>0</v>
      </c>
      <c r="K150" s="147" t="s">
        <v>3057</v>
      </c>
      <c r="L150" s="35"/>
      <c r="M150" s="152" t="s">
        <v>3</v>
      </c>
      <c r="N150" s="153" t="s">
        <v>43</v>
      </c>
      <c r="O150" s="55"/>
      <c r="P150" s="154">
        <f>O150*H150</f>
        <v>0</v>
      </c>
      <c r="Q150" s="154">
        <v>3E-05</v>
      </c>
      <c r="R150" s="154">
        <f>Q150*H150</f>
        <v>0.0057</v>
      </c>
      <c r="S150" s="154">
        <v>0.00106</v>
      </c>
      <c r="T150" s="155">
        <f>S150*H150</f>
        <v>0.2014</v>
      </c>
      <c r="U150" s="34"/>
      <c r="V150" s="34"/>
      <c r="W150" s="34"/>
      <c r="X150" s="34"/>
      <c r="Y150" s="34"/>
      <c r="Z150" s="34"/>
      <c r="AA150" s="34"/>
      <c r="AB150" s="34"/>
      <c r="AC150" s="34"/>
      <c r="AD150" s="34"/>
      <c r="AE150" s="34"/>
      <c r="AR150" s="156" t="s">
        <v>180</v>
      </c>
      <c r="AT150" s="156" t="s">
        <v>157</v>
      </c>
      <c r="AU150" s="156" t="s">
        <v>80</v>
      </c>
      <c r="AY150" s="19" t="s">
        <v>154</v>
      </c>
      <c r="BE150" s="157">
        <f>IF(N150="základní",J150,0)</f>
        <v>0</v>
      </c>
      <c r="BF150" s="157">
        <f>IF(N150="snížená",J150,0)</f>
        <v>0</v>
      </c>
      <c r="BG150" s="157">
        <f>IF(N150="zákl. přenesená",J150,0)</f>
        <v>0</v>
      </c>
      <c r="BH150" s="157">
        <f>IF(N150="sníž. přenesená",J150,0)</f>
        <v>0</v>
      </c>
      <c r="BI150" s="157">
        <f>IF(N150="nulová",J150,0)</f>
        <v>0</v>
      </c>
      <c r="BJ150" s="19" t="s">
        <v>15</v>
      </c>
      <c r="BK150" s="157">
        <f>ROUND(I150*H150,2)</f>
        <v>0</v>
      </c>
      <c r="BL150" s="19" t="s">
        <v>180</v>
      </c>
      <c r="BM150" s="156" t="s">
        <v>3531</v>
      </c>
    </row>
    <row r="151" spans="1:47" s="2" customFormat="1" ht="10.2">
      <c r="A151" s="34"/>
      <c r="B151" s="35"/>
      <c r="C151" s="34"/>
      <c r="D151" s="158" t="s">
        <v>163</v>
      </c>
      <c r="E151" s="34"/>
      <c r="F151" s="159" t="s">
        <v>3532</v>
      </c>
      <c r="G151" s="34"/>
      <c r="H151" s="34"/>
      <c r="I151" s="160"/>
      <c r="J151" s="34"/>
      <c r="K151" s="34"/>
      <c r="L151" s="35"/>
      <c r="M151" s="161"/>
      <c r="N151" s="162"/>
      <c r="O151" s="55"/>
      <c r="P151" s="55"/>
      <c r="Q151" s="55"/>
      <c r="R151" s="55"/>
      <c r="S151" s="55"/>
      <c r="T151" s="56"/>
      <c r="U151" s="34"/>
      <c r="V151" s="34"/>
      <c r="W151" s="34"/>
      <c r="X151" s="34"/>
      <c r="Y151" s="34"/>
      <c r="Z151" s="34"/>
      <c r="AA151" s="34"/>
      <c r="AB151" s="34"/>
      <c r="AC151" s="34"/>
      <c r="AD151" s="34"/>
      <c r="AE151" s="34"/>
      <c r="AT151" s="19" t="s">
        <v>163</v>
      </c>
      <c r="AU151" s="19" t="s">
        <v>80</v>
      </c>
    </row>
    <row r="152" spans="2:51" s="14" customFormat="1" ht="10.2">
      <c r="B152" s="171"/>
      <c r="D152" s="164" t="s">
        <v>170</v>
      </c>
      <c r="E152" s="172" t="s">
        <v>3</v>
      </c>
      <c r="F152" s="173" t="s">
        <v>3533</v>
      </c>
      <c r="H152" s="174">
        <v>190</v>
      </c>
      <c r="I152" s="175"/>
      <c r="L152" s="171"/>
      <c r="M152" s="176"/>
      <c r="N152" s="177"/>
      <c r="O152" s="177"/>
      <c r="P152" s="177"/>
      <c r="Q152" s="177"/>
      <c r="R152" s="177"/>
      <c r="S152" s="177"/>
      <c r="T152" s="178"/>
      <c r="AT152" s="172" t="s">
        <v>170</v>
      </c>
      <c r="AU152" s="172" t="s">
        <v>80</v>
      </c>
      <c r="AV152" s="14" t="s">
        <v>80</v>
      </c>
      <c r="AW152" s="14" t="s">
        <v>33</v>
      </c>
      <c r="AX152" s="14" t="s">
        <v>15</v>
      </c>
      <c r="AY152" s="172" t="s">
        <v>154</v>
      </c>
    </row>
    <row r="153" spans="1:65" s="2" customFormat="1" ht="24.15" customHeight="1">
      <c r="A153" s="34"/>
      <c r="B153" s="144"/>
      <c r="C153" s="145" t="s">
        <v>924</v>
      </c>
      <c r="D153" s="145" t="s">
        <v>157</v>
      </c>
      <c r="E153" s="146" t="s">
        <v>3534</v>
      </c>
      <c r="F153" s="147" t="s">
        <v>3535</v>
      </c>
      <c r="G153" s="148" t="s">
        <v>183</v>
      </c>
      <c r="H153" s="149">
        <v>150</v>
      </c>
      <c r="I153" s="150"/>
      <c r="J153" s="151">
        <f>ROUND(I153*H153,2)</f>
        <v>0</v>
      </c>
      <c r="K153" s="147" t="s">
        <v>3057</v>
      </c>
      <c r="L153" s="35"/>
      <c r="M153" s="152" t="s">
        <v>3</v>
      </c>
      <c r="N153" s="153" t="s">
        <v>43</v>
      </c>
      <c r="O153" s="55"/>
      <c r="P153" s="154">
        <f>O153*H153</f>
        <v>0</v>
      </c>
      <c r="Q153" s="154">
        <v>0</v>
      </c>
      <c r="R153" s="154">
        <f>Q153*H153</f>
        <v>0</v>
      </c>
      <c r="S153" s="154">
        <v>0.00052</v>
      </c>
      <c r="T153" s="155">
        <f>S153*H153</f>
        <v>0.078</v>
      </c>
      <c r="U153" s="34"/>
      <c r="V153" s="34"/>
      <c r="W153" s="34"/>
      <c r="X153" s="34"/>
      <c r="Y153" s="34"/>
      <c r="Z153" s="34"/>
      <c r="AA153" s="34"/>
      <c r="AB153" s="34"/>
      <c r="AC153" s="34"/>
      <c r="AD153" s="34"/>
      <c r="AE153" s="34"/>
      <c r="AR153" s="156" t="s">
        <v>180</v>
      </c>
      <c r="AT153" s="156" t="s">
        <v>157</v>
      </c>
      <c r="AU153" s="156" t="s">
        <v>80</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180</v>
      </c>
      <c r="BM153" s="156" t="s">
        <v>3536</v>
      </c>
    </row>
    <row r="154" spans="1:47" s="2" customFormat="1" ht="10.2">
      <c r="A154" s="34"/>
      <c r="B154" s="35"/>
      <c r="C154" s="34"/>
      <c r="D154" s="158" t="s">
        <v>163</v>
      </c>
      <c r="E154" s="34"/>
      <c r="F154" s="159" t="s">
        <v>3537</v>
      </c>
      <c r="G154" s="34"/>
      <c r="H154" s="34"/>
      <c r="I154" s="160"/>
      <c r="J154" s="34"/>
      <c r="K154" s="34"/>
      <c r="L154" s="35"/>
      <c r="M154" s="161"/>
      <c r="N154" s="162"/>
      <c r="O154" s="55"/>
      <c r="P154" s="55"/>
      <c r="Q154" s="55"/>
      <c r="R154" s="55"/>
      <c r="S154" s="55"/>
      <c r="T154" s="56"/>
      <c r="U154" s="34"/>
      <c r="V154" s="34"/>
      <c r="W154" s="34"/>
      <c r="X154" s="34"/>
      <c r="Y154" s="34"/>
      <c r="Z154" s="34"/>
      <c r="AA154" s="34"/>
      <c r="AB154" s="34"/>
      <c r="AC154" s="34"/>
      <c r="AD154" s="34"/>
      <c r="AE154" s="34"/>
      <c r="AT154" s="19" t="s">
        <v>163</v>
      </c>
      <c r="AU154" s="19" t="s">
        <v>80</v>
      </c>
    </row>
    <row r="155" spans="2:51" s="14" customFormat="1" ht="10.2">
      <c r="B155" s="171"/>
      <c r="D155" s="164" t="s">
        <v>170</v>
      </c>
      <c r="E155" s="172" t="s">
        <v>3</v>
      </c>
      <c r="F155" s="173" t="s">
        <v>3538</v>
      </c>
      <c r="H155" s="174">
        <v>150</v>
      </c>
      <c r="I155" s="175"/>
      <c r="L155" s="171"/>
      <c r="M155" s="176"/>
      <c r="N155" s="177"/>
      <c r="O155" s="177"/>
      <c r="P155" s="177"/>
      <c r="Q155" s="177"/>
      <c r="R155" s="177"/>
      <c r="S155" s="177"/>
      <c r="T155" s="178"/>
      <c r="AT155" s="172" t="s">
        <v>170</v>
      </c>
      <c r="AU155" s="172" t="s">
        <v>80</v>
      </c>
      <c r="AV155" s="14" t="s">
        <v>80</v>
      </c>
      <c r="AW155" s="14" t="s">
        <v>33</v>
      </c>
      <c r="AX155" s="14" t="s">
        <v>15</v>
      </c>
      <c r="AY155" s="172" t="s">
        <v>154</v>
      </c>
    </row>
    <row r="156" spans="1:65" s="2" customFormat="1" ht="24.15" customHeight="1">
      <c r="A156" s="34"/>
      <c r="B156" s="144"/>
      <c r="C156" s="145" t="s">
        <v>194</v>
      </c>
      <c r="D156" s="145" t="s">
        <v>157</v>
      </c>
      <c r="E156" s="146" t="s">
        <v>3539</v>
      </c>
      <c r="F156" s="147" t="s">
        <v>3540</v>
      </c>
      <c r="G156" s="148" t="s">
        <v>652</v>
      </c>
      <c r="H156" s="149">
        <v>4</v>
      </c>
      <c r="I156" s="150"/>
      <c r="J156" s="151">
        <f>ROUND(I156*H156,2)</f>
        <v>0</v>
      </c>
      <c r="K156" s="147" t="s">
        <v>3057</v>
      </c>
      <c r="L156" s="35"/>
      <c r="M156" s="152" t="s">
        <v>3</v>
      </c>
      <c r="N156" s="153" t="s">
        <v>43</v>
      </c>
      <c r="O156" s="55"/>
      <c r="P156" s="154">
        <f>O156*H156</f>
        <v>0</v>
      </c>
      <c r="Q156" s="154">
        <v>4E-05</v>
      </c>
      <c r="R156" s="154">
        <f>Q156*H156</f>
        <v>0.00016</v>
      </c>
      <c r="S156" s="154">
        <v>0.00045</v>
      </c>
      <c r="T156" s="155">
        <f>S156*H156</f>
        <v>0.0018</v>
      </c>
      <c r="U156" s="34"/>
      <c r="V156" s="34"/>
      <c r="W156" s="34"/>
      <c r="X156" s="34"/>
      <c r="Y156" s="34"/>
      <c r="Z156" s="34"/>
      <c r="AA156" s="34"/>
      <c r="AB156" s="34"/>
      <c r="AC156" s="34"/>
      <c r="AD156" s="34"/>
      <c r="AE156" s="34"/>
      <c r="AR156" s="156" t="s">
        <v>180</v>
      </c>
      <c r="AT156" s="156" t="s">
        <v>157</v>
      </c>
      <c r="AU156" s="156" t="s">
        <v>80</v>
      </c>
      <c r="AY156" s="19" t="s">
        <v>154</v>
      </c>
      <c r="BE156" s="157">
        <f>IF(N156="základní",J156,0)</f>
        <v>0</v>
      </c>
      <c r="BF156" s="157">
        <f>IF(N156="snížená",J156,0)</f>
        <v>0</v>
      </c>
      <c r="BG156" s="157">
        <f>IF(N156="zákl. přenesená",J156,0)</f>
        <v>0</v>
      </c>
      <c r="BH156" s="157">
        <f>IF(N156="sníž. přenesená",J156,0)</f>
        <v>0</v>
      </c>
      <c r="BI156" s="157">
        <f>IF(N156="nulová",J156,0)</f>
        <v>0</v>
      </c>
      <c r="BJ156" s="19" t="s">
        <v>15</v>
      </c>
      <c r="BK156" s="157">
        <f>ROUND(I156*H156,2)</f>
        <v>0</v>
      </c>
      <c r="BL156" s="19" t="s">
        <v>180</v>
      </c>
      <c r="BM156" s="156" t="s">
        <v>3541</v>
      </c>
    </row>
    <row r="157" spans="1:47" s="2" customFormat="1" ht="10.2">
      <c r="A157" s="34"/>
      <c r="B157" s="35"/>
      <c r="C157" s="34"/>
      <c r="D157" s="158" t="s">
        <v>163</v>
      </c>
      <c r="E157" s="34"/>
      <c r="F157" s="159" t="s">
        <v>3542</v>
      </c>
      <c r="G157" s="34"/>
      <c r="H157" s="34"/>
      <c r="I157" s="160"/>
      <c r="J157" s="34"/>
      <c r="K157" s="34"/>
      <c r="L157" s="35"/>
      <c r="M157" s="161"/>
      <c r="N157" s="162"/>
      <c r="O157" s="55"/>
      <c r="P157" s="55"/>
      <c r="Q157" s="55"/>
      <c r="R157" s="55"/>
      <c r="S157" s="55"/>
      <c r="T157" s="56"/>
      <c r="U157" s="34"/>
      <c r="V157" s="34"/>
      <c r="W157" s="34"/>
      <c r="X157" s="34"/>
      <c r="Y157" s="34"/>
      <c r="Z157" s="34"/>
      <c r="AA157" s="34"/>
      <c r="AB157" s="34"/>
      <c r="AC157" s="34"/>
      <c r="AD157" s="34"/>
      <c r="AE157" s="34"/>
      <c r="AT157" s="19" t="s">
        <v>163</v>
      </c>
      <c r="AU157" s="19" t="s">
        <v>80</v>
      </c>
    </row>
    <row r="158" spans="1:65" s="2" customFormat="1" ht="24.15" customHeight="1">
      <c r="A158" s="34"/>
      <c r="B158" s="144"/>
      <c r="C158" s="145" t="s">
        <v>914</v>
      </c>
      <c r="D158" s="145" t="s">
        <v>157</v>
      </c>
      <c r="E158" s="146" t="s">
        <v>3543</v>
      </c>
      <c r="F158" s="147" t="s">
        <v>3544</v>
      </c>
      <c r="G158" s="148" t="s">
        <v>652</v>
      </c>
      <c r="H158" s="149">
        <v>5</v>
      </c>
      <c r="I158" s="150"/>
      <c r="J158" s="151">
        <f>ROUND(I158*H158,2)</f>
        <v>0</v>
      </c>
      <c r="K158" s="147" t="s">
        <v>3057</v>
      </c>
      <c r="L158" s="35"/>
      <c r="M158" s="152" t="s">
        <v>3</v>
      </c>
      <c r="N158" s="153" t="s">
        <v>43</v>
      </c>
      <c r="O158" s="55"/>
      <c r="P158" s="154">
        <f>O158*H158</f>
        <v>0</v>
      </c>
      <c r="Q158" s="154">
        <v>0.00017</v>
      </c>
      <c r="R158" s="154">
        <f>Q158*H158</f>
        <v>0.0008500000000000001</v>
      </c>
      <c r="S158" s="154">
        <v>0.0022</v>
      </c>
      <c r="T158" s="155">
        <f>S158*H158</f>
        <v>0.011000000000000001</v>
      </c>
      <c r="U158" s="34"/>
      <c r="V158" s="34"/>
      <c r="W158" s="34"/>
      <c r="X158" s="34"/>
      <c r="Y158" s="34"/>
      <c r="Z158" s="34"/>
      <c r="AA158" s="34"/>
      <c r="AB158" s="34"/>
      <c r="AC158" s="34"/>
      <c r="AD158" s="34"/>
      <c r="AE158" s="34"/>
      <c r="AR158" s="156" t="s">
        <v>180</v>
      </c>
      <c r="AT158" s="156" t="s">
        <v>157</v>
      </c>
      <c r="AU158" s="156" t="s">
        <v>80</v>
      </c>
      <c r="AY158" s="19" t="s">
        <v>154</v>
      </c>
      <c r="BE158" s="157">
        <f>IF(N158="základní",J158,0)</f>
        <v>0</v>
      </c>
      <c r="BF158" s="157">
        <f>IF(N158="snížená",J158,0)</f>
        <v>0</v>
      </c>
      <c r="BG158" s="157">
        <f>IF(N158="zákl. přenesená",J158,0)</f>
        <v>0</v>
      </c>
      <c r="BH158" s="157">
        <f>IF(N158="sníž. přenesená",J158,0)</f>
        <v>0</v>
      </c>
      <c r="BI158" s="157">
        <f>IF(N158="nulová",J158,0)</f>
        <v>0</v>
      </c>
      <c r="BJ158" s="19" t="s">
        <v>15</v>
      </c>
      <c r="BK158" s="157">
        <f>ROUND(I158*H158,2)</f>
        <v>0</v>
      </c>
      <c r="BL158" s="19" t="s">
        <v>180</v>
      </c>
      <c r="BM158" s="156" t="s">
        <v>3545</v>
      </c>
    </row>
    <row r="159" spans="1:47" s="2" customFormat="1" ht="10.2">
      <c r="A159" s="34"/>
      <c r="B159" s="35"/>
      <c r="C159" s="34"/>
      <c r="D159" s="158" t="s">
        <v>163</v>
      </c>
      <c r="E159" s="34"/>
      <c r="F159" s="159" t="s">
        <v>3546</v>
      </c>
      <c r="G159" s="34"/>
      <c r="H159" s="34"/>
      <c r="I159" s="160"/>
      <c r="J159" s="34"/>
      <c r="K159" s="34"/>
      <c r="L159" s="35"/>
      <c r="M159" s="161"/>
      <c r="N159" s="162"/>
      <c r="O159" s="55"/>
      <c r="P159" s="55"/>
      <c r="Q159" s="55"/>
      <c r="R159" s="55"/>
      <c r="S159" s="55"/>
      <c r="T159" s="56"/>
      <c r="U159" s="34"/>
      <c r="V159" s="34"/>
      <c r="W159" s="34"/>
      <c r="X159" s="34"/>
      <c r="Y159" s="34"/>
      <c r="Z159" s="34"/>
      <c r="AA159" s="34"/>
      <c r="AB159" s="34"/>
      <c r="AC159" s="34"/>
      <c r="AD159" s="34"/>
      <c r="AE159" s="34"/>
      <c r="AT159" s="19" t="s">
        <v>163</v>
      </c>
      <c r="AU159" s="19" t="s">
        <v>80</v>
      </c>
    </row>
    <row r="160" spans="1:65" s="2" customFormat="1" ht="24.15" customHeight="1">
      <c r="A160" s="34"/>
      <c r="B160" s="144"/>
      <c r="C160" s="145" t="s">
        <v>902</v>
      </c>
      <c r="D160" s="145" t="s">
        <v>157</v>
      </c>
      <c r="E160" s="146" t="s">
        <v>3547</v>
      </c>
      <c r="F160" s="147" t="s">
        <v>3548</v>
      </c>
      <c r="G160" s="148" t="s">
        <v>652</v>
      </c>
      <c r="H160" s="149">
        <v>1</v>
      </c>
      <c r="I160" s="150"/>
      <c r="J160" s="151">
        <f>ROUND(I160*H160,2)</f>
        <v>0</v>
      </c>
      <c r="K160" s="147" t="s">
        <v>3057</v>
      </c>
      <c r="L160" s="35"/>
      <c r="M160" s="152" t="s">
        <v>3</v>
      </c>
      <c r="N160" s="153" t="s">
        <v>43</v>
      </c>
      <c r="O160" s="55"/>
      <c r="P160" s="154">
        <f>O160*H160</f>
        <v>0</v>
      </c>
      <c r="Q160" s="154">
        <v>1E-05</v>
      </c>
      <c r="R160" s="154">
        <f>Q160*H160</f>
        <v>1E-05</v>
      </c>
      <c r="S160" s="154">
        <v>0.00221</v>
      </c>
      <c r="T160" s="155">
        <f>S160*H160</f>
        <v>0.00221</v>
      </c>
      <c r="U160" s="34"/>
      <c r="V160" s="34"/>
      <c r="W160" s="34"/>
      <c r="X160" s="34"/>
      <c r="Y160" s="34"/>
      <c r="Z160" s="34"/>
      <c r="AA160" s="34"/>
      <c r="AB160" s="34"/>
      <c r="AC160" s="34"/>
      <c r="AD160" s="34"/>
      <c r="AE160" s="34"/>
      <c r="AR160" s="156" t="s">
        <v>180</v>
      </c>
      <c r="AT160" s="156" t="s">
        <v>157</v>
      </c>
      <c r="AU160" s="156" t="s">
        <v>80</v>
      </c>
      <c r="AY160" s="19" t="s">
        <v>154</v>
      </c>
      <c r="BE160" s="157">
        <f>IF(N160="základní",J160,0)</f>
        <v>0</v>
      </c>
      <c r="BF160" s="157">
        <f>IF(N160="snížená",J160,0)</f>
        <v>0</v>
      </c>
      <c r="BG160" s="157">
        <f>IF(N160="zákl. přenesená",J160,0)</f>
        <v>0</v>
      </c>
      <c r="BH160" s="157">
        <f>IF(N160="sníž. přenesená",J160,0)</f>
        <v>0</v>
      </c>
      <c r="BI160" s="157">
        <f>IF(N160="nulová",J160,0)</f>
        <v>0</v>
      </c>
      <c r="BJ160" s="19" t="s">
        <v>15</v>
      </c>
      <c r="BK160" s="157">
        <f>ROUND(I160*H160,2)</f>
        <v>0</v>
      </c>
      <c r="BL160" s="19" t="s">
        <v>180</v>
      </c>
      <c r="BM160" s="156" t="s">
        <v>3549</v>
      </c>
    </row>
    <row r="161" spans="1:47" s="2" customFormat="1" ht="10.2">
      <c r="A161" s="34"/>
      <c r="B161" s="35"/>
      <c r="C161" s="34"/>
      <c r="D161" s="158" t="s">
        <v>163</v>
      </c>
      <c r="E161" s="34"/>
      <c r="F161" s="159" t="s">
        <v>3550</v>
      </c>
      <c r="G161" s="34"/>
      <c r="H161" s="34"/>
      <c r="I161" s="160"/>
      <c r="J161" s="34"/>
      <c r="K161" s="34"/>
      <c r="L161" s="35"/>
      <c r="M161" s="161"/>
      <c r="N161" s="162"/>
      <c r="O161" s="55"/>
      <c r="P161" s="55"/>
      <c r="Q161" s="55"/>
      <c r="R161" s="55"/>
      <c r="S161" s="55"/>
      <c r="T161" s="56"/>
      <c r="U161" s="34"/>
      <c r="V161" s="34"/>
      <c r="W161" s="34"/>
      <c r="X161" s="34"/>
      <c r="Y161" s="34"/>
      <c r="Z161" s="34"/>
      <c r="AA161" s="34"/>
      <c r="AB161" s="34"/>
      <c r="AC161" s="34"/>
      <c r="AD161" s="34"/>
      <c r="AE161" s="34"/>
      <c r="AT161" s="19" t="s">
        <v>163</v>
      </c>
      <c r="AU161" s="19" t="s">
        <v>80</v>
      </c>
    </row>
    <row r="162" spans="1:65" s="2" customFormat="1" ht="16.5" customHeight="1">
      <c r="A162" s="34"/>
      <c r="B162" s="144"/>
      <c r="C162" s="145" t="s">
        <v>188</v>
      </c>
      <c r="D162" s="145" t="s">
        <v>157</v>
      </c>
      <c r="E162" s="146" t="s">
        <v>3551</v>
      </c>
      <c r="F162" s="147" t="s">
        <v>3552</v>
      </c>
      <c r="G162" s="148" t="s">
        <v>652</v>
      </c>
      <c r="H162" s="149">
        <v>2</v>
      </c>
      <c r="I162" s="150"/>
      <c r="J162" s="151">
        <f>ROUND(I162*H162,2)</f>
        <v>0</v>
      </c>
      <c r="K162" s="147" t="s">
        <v>3</v>
      </c>
      <c r="L162" s="35"/>
      <c r="M162" s="152" t="s">
        <v>3</v>
      </c>
      <c r="N162" s="153" t="s">
        <v>43</v>
      </c>
      <c r="O162" s="55"/>
      <c r="P162" s="154">
        <f>O162*H162</f>
        <v>0</v>
      </c>
      <c r="Q162" s="154">
        <v>1E-05</v>
      </c>
      <c r="R162" s="154">
        <f>Q162*H162</f>
        <v>2E-05</v>
      </c>
      <c r="S162" s="154">
        <v>0.0004</v>
      </c>
      <c r="T162" s="155">
        <f>S162*H162</f>
        <v>0.0008</v>
      </c>
      <c r="U162" s="34"/>
      <c r="V162" s="34"/>
      <c r="W162" s="34"/>
      <c r="X162" s="34"/>
      <c r="Y162" s="34"/>
      <c r="Z162" s="34"/>
      <c r="AA162" s="34"/>
      <c r="AB162" s="34"/>
      <c r="AC162" s="34"/>
      <c r="AD162" s="34"/>
      <c r="AE162" s="34"/>
      <c r="AR162" s="156" t="s">
        <v>180</v>
      </c>
      <c r="AT162" s="156" t="s">
        <v>157</v>
      </c>
      <c r="AU162" s="156" t="s">
        <v>80</v>
      </c>
      <c r="AY162" s="19" t="s">
        <v>154</v>
      </c>
      <c r="BE162" s="157">
        <f>IF(N162="základní",J162,0)</f>
        <v>0</v>
      </c>
      <c r="BF162" s="157">
        <f>IF(N162="snížená",J162,0)</f>
        <v>0</v>
      </c>
      <c r="BG162" s="157">
        <f>IF(N162="zákl. přenesená",J162,0)</f>
        <v>0</v>
      </c>
      <c r="BH162" s="157">
        <f>IF(N162="sníž. přenesená",J162,0)</f>
        <v>0</v>
      </c>
      <c r="BI162" s="157">
        <f>IF(N162="nulová",J162,0)</f>
        <v>0</v>
      </c>
      <c r="BJ162" s="19" t="s">
        <v>15</v>
      </c>
      <c r="BK162" s="157">
        <f>ROUND(I162*H162,2)</f>
        <v>0</v>
      </c>
      <c r="BL162" s="19" t="s">
        <v>180</v>
      </c>
      <c r="BM162" s="156" t="s">
        <v>3553</v>
      </c>
    </row>
    <row r="163" spans="1:65" s="2" customFormat="1" ht="24.15" customHeight="1">
      <c r="A163" s="34"/>
      <c r="B163" s="144"/>
      <c r="C163" s="145" t="s">
        <v>178</v>
      </c>
      <c r="D163" s="145" t="s">
        <v>157</v>
      </c>
      <c r="E163" s="146" t="s">
        <v>3554</v>
      </c>
      <c r="F163" s="147" t="s">
        <v>3555</v>
      </c>
      <c r="G163" s="148" t="s">
        <v>652</v>
      </c>
      <c r="H163" s="149">
        <v>3</v>
      </c>
      <c r="I163" s="150"/>
      <c r="J163" s="151">
        <f>ROUND(I163*H163,2)</f>
        <v>0</v>
      </c>
      <c r="K163" s="147" t="s">
        <v>3057</v>
      </c>
      <c r="L163" s="35"/>
      <c r="M163" s="152" t="s">
        <v>3</v>
      </c>
      <c r="N163" s="153" t="s">
        <v>43</v>
      </c>
      <c r="O163" s="55"/>
      <c r="P163" s="154">
        <f>O163*H163</f>
        <v>0</v>
      </c>
      <c r="Q163" s="154">
        <v>8E-05</v>
      </c>
      <c r="R163" s="154">
        <f>Q163*H163</f>
        <v>0.00024000000000000003</v>
      </c>
      <c r="S163" s="154">
        <v>0.02493</v>
      </c>
      <c r="T163" s="155">
        <f>S163*H163</f>
        <v>0.07479</v>
      </c>
      <c r="U163" s="34"/>
      <c r="V163" s="34"/>
      <c r="W163" s="34"/>
      <c r="X163" s="34"/>
      <c r="Y163" s="34"/>
      <c r="Z163" s="34"/>
      <c r="AA163" s="34"/>
      <c r="AB163" s="34"/>
      <c r="AC163" s="34"/>
      <c r="AD163" s="34"/>
      <c r="AE163" s="34"/>
      <c r="AR163" s="156" t="s">
        <v>180</v>
      </c>
      <c r="AT163" s="156" t="s">
        <v>157</v>
      </c>
      <c r="AU163" s="156" t="s">
        <v>80</v>
      </c>
      <c r="AY163" s="19" t="s">
        <v>154</v>
      </c>
      <c r="BE163" s="157">
        <f>IF(N163="základní",J163,0)</f>
        <v>0</v>
      </c>
      <c r="BF163" s="157">
        <f>IF(N163="snížená",J163,0)</f>
        <v>0</v>
      </c>
      <c r="BG163" s="157">
        <f>IF(N163="zákl. přenesená",J163,0)</f>
        <v>0</v>
      </c>
      <c r="BH163" s="157">
        <f>IF(N163="sníž. přenesená",J163,0)</f>
        <v>0</v>
      </c>
      <c r="BI163" s="157">
        <f>IF(N163="nulová",J163,0)</f>
        <v>0</v>
      </c>
      <c r="BJ163" s="19" t="s">
        <v>15</v>
      </c>
      <c r="BK163" s="157">
        <f>ROUND(I163*H163,2)</f>
        <v>0</v>
      </c>
      <c r="BL163" s="19" t="s">
        <v>180</v>
      </c>
      <c r="BM163" s="156" t="s">
        <v>3556</v>
      </c>
    </row>
    <row r="164" spans="1:47" s="2" customFormat="1" ht="10.2">
      <c r="A164" s="34"/>
      <c r="B164" s="35"/>
      <c r="C164" s="34"/>
      <c r="D164" s="158" t="s">
        <v>163</v>
      </c>
      <c r="E164" s="34"/>
      <c r="F164" s="159" t="s">
        <v>3557</v>
      </c>
      <c r="G164" s="34"/>
      <c r="H164" s="34"/>
      <c r="I164" s="160"/>
      <c r="J164" s="34"/>
      <c r="K164" s="34"/>
      <c r="L164" s="35"/>
      <c r="M164" s="161"/>
      <c r="N164" s="162"/>
      <c r="O164" s="55"/>
      <c r="P164" s="55"/>
      <c r="Q164" s="55"/>
      <c r="R164" s="55"/>
      <c r="S164" s="55"/>
      <c r="T164" s="56"/>
      <c r="U164" s="34"/>
      <c r="V164" s="34"/>
      <c r="W164" s="34"/>
      <c r="X164" s="34"/>
      <c r="Y164" s="34"/>
      <c r="Z164" s="34"/>
      <c r="AA164" s="34"/>
      <c r="AB164" s="34"/>
      <c r="AC164" s="34"/>
      <c r="AD164" s="34"/>
      <c r="AE164" s="34"/>
      <c r="AT164" s="19" t="s">
        <v>163</v>
      </c>
      <c r="AU164" s="19" t="s">
        <v>80</v>
      </c>
    </row>
    <row r="165" spans="1:65" s="2" customFormat="1" ht="24.15" customHeight="1">
      <c r="A165" s="34"/>
      <c r="B165" s="144"/>
      <c r="C165" s="145" t="s">
        <v>869</v>
      </c>
      <c r="D165" s="145" t="s">
        <v>157</v>
      </c>
      <c r="E165" s="146" t="s">
        <v>3558</v>
      </c>
      <c r="F165" s="147" t="s">
        <v>3559</v>
      </c>
      <c r="G165" s="148" t="s">
        <v>652</v>
      </c>
      <c r="H165" s="149">
        <v>2</v>
      </c>
      <c r="I165" s="150"/>
      <c r="J165" s="151">
        <f>ROUND(I165*H165,2)</f>
        <v>0</v>
      </c>
      <c r="K165" s="147" t="s">
        <v>3057</v>
      </c>
      <c r="L165" s="35"/>
      <c r="M165" s="152" t="s">
        <v>3</v>
      </c>
      <c r="N165" s="153" t="s">
        <v>43</v>
      </c>
      <c r="O165" s="55"/>
      <c r="P165" s="154">
        <f>O165*H165</f>
        <v>0</v>
      </c>
      <c r="Q165" s="154">
        <v>8E-05</v>
      </c>
      <c r="R165" s="154">
        <f>Q165*H165</f>
        <v>0.00016</v>
      </c>
      <c r="S165" s="154">
        <v>0.04675</v>
      </c>
      <c r="T165" s="155">
        <f>S165*H165</f>
        <v>0.0935</v>
      </c>
      <c r="U165" s="34"/>
      <c r="V165" s="34"/>
      <c r="W165" s="34"/>
      <c r="X165" s="34"/>
      <c r="Y165" s="34"/>
      <c r="Z165" s="34"/>
      <c r="AA165" s="34"/>
      <c r="AB165" s="34"/>
      <c r="AC165" s="34"/>
      <c r="AD165" s="34"/>
      <c r="AE165" s="34"/>
      <c r="AR165" s="156" t="s">
        <v>180</v>
      </c>
      <c r="AT165" s="156" t="s">
        <v>157</v>
      </c>
      <c r="AU165" s="156" t="s">
        <v>80</v>
      </c>
      <c r="AY165" s="19" t="s">
        <v>154</v>
      </c>
      <c r="BE165" s="157">
        <f>IF(N165="základní",J165,0)</f>
        <v>0</v>
      </c>
      <c r="BF165" s="157">
        <f>IF(N165="snížená",J165,0)</f>
        <v>0</v>
      </c>
      <c r="BG165" s="157">
        <f>IF(N165="zákl. přenesená",J165,0)</f>
        <v>0</v>
      </c>
      <c r="BH165" s="157">
        <f>IF(N165="sníž. přenesená",J165,0)</f>
        <v>0</v>
      </c>
      <c r="BI165" s="157">
        <f>IF(N165="nulová",J165,0)</f>
        <v>0</v>
      </c>
      <c r="BJ165" s="19" t="s">
        <v>15</v>
      </c>
      <c r="BK165" s="157">
        <f>ROUND(I165*H165,2)</f>
        <v>0</v>
      </c>
      <c r="BL165" s="19" t="s">
        <v>180</v>
      </c>
      <c r="BM165" s="156" t="s">
        <v>3560</v>
      </c>
    </row>
    <row r="166" spans="1:47" s="2" customFormat="1" ht="10.2">
      <c r="A166" s="34"/>
      <c r="B166" s="35"/>
      <c r="C166" s="34"/>
      <c r="D166" s="158" t="s">
        <v>163</v>
      </c>
      <c r="E166" s="34"/>
      <c r="F166" s="159" t="s">
        <v>3561</v>
      </c>
      <c r="G166" s="34"/>
      <c r="H166" s="34"/>
      <c r="I166" s="160"/>
      <c r="J166" s="34"/>
      <c r="K166" s="34"/>
      <c r="L166" s="35"/>
      <c r="M166" s="161"/>
      <c r="N166" s="162"/>
      <c r="O166" s="55"/>
      <c r="P166" s="55"/>
      <c r="Q166" s="55"/>
      <c r="R166" s="55"/>
      <c r="S166" s="55"/>
      <c r="T166" s="56"/>
      <c r="U166" s="34"/>
      <c r="V166" s="34"/>
      <c r="W166" s="34"/>
      <c r="X166" s="34"/>
      <c r="Y166" s="34"/>
      <c r="Z166" s="34"/>
      <c r="AA166" s="34"/>
      <c r="AB166" s="34"/>
      <c r="AC166" s="34"/>
      <c r="AD166" s="34"/>
      <c r="AE166" s="34"/>
      <c r="AT166" s="19" t="s">
        <v>163</v>
      </c>
      <c r="AU166" s="19" t="s">
        <v>80</v>
      </c>
    </row>
    <row r="167" spans="1:65" s="2" customFormat="1" ht="24.15" customHeight="1">
      <c r="A167" s="34"/>
      <c r="B167" s="144"/>
      <c r="C167" s="145" t="s">
        <v>864</v>
      </c>
      <c r="D167" s="145" t="s">
        <v>157</v>
      </c>
      <c r="E167" s="146" t="s">
        <v>3562</v>
      </c>
      <c r="F167" s="147" t="s">
        <v>3563</v>
      </c>
      <c r="G167" s="148" t="s">
        <v>652</v>
      </c>
      <c r="H167" s="149">
        <v>4</v>
      </c>
      <c r="I167" s="150"/>
      <c r="J167" s="151">
        <f>ROUND(I167*H167,2)</f>
        <v>0</v>
      </c>
      <c r="K167" s="147" t="s">
        <v>3057</v>
      </c>
      <c r="L167" s="35"/>
      <c r="M167" s="152" t="s">
        <v>3</v>
      </c>
      <c r="N167" s="153" t="s">
        <v>43</v>
      </c>
      <c r="O167" s="55"/>
      <c r="P167" s="154">
        <f>O167*H167</f>
        <v>0</v>
      </c>
      <c r="Q167" s="154">
        <v>0.0001</v>
      </c>
      <c r="R167" s="154">
        <f>Q167*H167</f>
        <v>0.0004</v>
      </c>
      <c r="S167" s="154">
        <v>0.03749</v>
      </c>
      <c r="T167" s="155">
        <f>S167*H167</f>
        <v>0.14996</v>
      </c>
      <c r="U167" s="34"/>
      <c r="V167" s="34"/>
      <c r="W167" s="34"/>
      <c r="X167" s="34"/>
      <c r="Y167" s="34"/>
      <c r="Z167" s="34"/>
      <c r="AA167" s="34"/>
      <c r="AB167" s="34"/>
      <c r="AC167" s="34"/>
      <c r="AD167" s="34"/>
      <c r="AE167" s="34"/>
      <c r="AR167" s="156" t="s">
        <v>180</v>
      </c>
      <c r="AT167" s="156" t="s">
        <v>157</v>
      </c>
      <c r="AU167" s="156" t="s">
        <v>80</v>
      </c>
      <c r="AY167" s="19" t="s">
        <v>154</v>
      </c>
      <c r="BE167" s="157">
        <f>IF(N167="základní",J167,0)</f>
        <v>0</v>
      </c>
      <c r="BF167" s="157">
        <f>IF(N167="snížená",J167,0)</f>
        <v>0</v>
      </c>
      <c r="BG167" s="157">
        <f>IF(N167="zákl. přenesená",J167,0)</f>
        <v>0</v>
      </c>
      <c r="BH167" s="157">
        <f>IF(N167="sníž. přenesená",J167,0)</f>
        <v>0</v>
      </c>
      <c r="BI167" s="157">
        <f>IF(N167="nulová",J167,0)</f>
        <v>0</v>
      </c>
      <c r="BJ167" s="19" t="s">
        <v>15</v>
      </c>
      <c r="BK167" s="157">
        <f>ROUND(I167*H167,2)</f>
        <v>0</v>
      </c>
      <c r="BL167" s="19" t="s">
        <v>180</v>
      </c>
      <c r="BM167" s="156" t="s">
        <v>3564</v>
      </c>
    </row>
    <row r="168" spans="1:47" s="2" customFormat="1" ht="10.2">
      <c r="A168" s="34"/>
      <c r="B168" s="35"/>
      <c r="C168" s="34"/>
      <c r="D168" s="158" t="s">
        <v>163</v>
      </c>
      <c r="E168" s="34"/>
      <c r="F168" s="159" t="s">
        <v>3565</v>
      </c>
      <c r="G168" s="34"/>
      <c r="H168" s="34"/>
      <c r="I168" s="160"/>
      <c r="J168" s="34"/>
      <c r="K168" s="34"/>
      <c r="L168" s="35"/>
      <c r="M168" s="161"/>
      <c r="N168" s="162"/>
      <c r="O168" s="55"/>
      <c r="P168" s="55"/>
      <c r="Q168" s="55"/>
      <c r="R168" s="55"/>
      <c r="S168" s="55"/>
      <c r="T168" s="56"/>
      <c r="U168" s="34"/>
      <c r="V168" s="34"/>
      <c r="W168" s="34"/>
      <c r="X168" s="34"/>
      <c r="Y168" s="34"/>
      <c r="Z168" s="34"/>
      <c r="AA168" s="34"/>
      <c r="AB168" s="34"/>
      <c r="AC168" s="34"/>
      <c r="AD168" s="34"/>
      <c r="AE168" s="34"/>
      <c r="AT168" s="19" t="s">
        <v>163</v>
      </c>
      <c r="AU168" s="19" t="s">
        <v>80</v>
      </c>
    </row>
    <row r="169" spans="2:63" s="12" customFormat="1" ht="22.8" customHeight="1">
      <c r="B169" s="131"/>
      <c r="D169" s="132" t="s">
        <v>71</v>
      </c>
      <c r="E169" s="142" t="s">
        <v>3566</v>
      </c>
      <c r="F169" s="142" t="s">
        <v>3567</v>
      </c>
      <c r="I169" s="134"/>
      <c r="J169" s="143">
        <f>BK169</f>
        <v>0</v>
      </c>
      <c r="L169" s="131"/>
      <c r="M169" s="136"/>
      <c r="N169" s="137"/>
      <c r="O169" s="137"/>
      <c r="P169" s="138">
        <f>SUM(P170:P178)</f>
        <v>0</v>
      </c>
      <c r="Q169" s="137"/>
      <c r="R169" s="138">
        <f>SUM(R170:R178)</f>
        <v>0.01312</v>
      </c>
      <c r="S169" s="137"/>
      <c r="T169" s="139">
        <f>SUM(T170:T178)</f>
        <v>0</v>
      </c>
      <c r="AR169" s="132" t="s">
        <v>80</v>
      </c>
      <c r="AT169" s="140" t="s">
        <v>71</v>
      </c>
      <c r="AU169" s="140" t="s">
        <v>15</v>
      </c>
      <c r="AY169" s="132" t="s">
        <v>154</v>
      </c>
      <c r="BK169" s="141">
        <f>SUM(BK170:BK178)</f>
        <v>0</v>
      </c>
    </row>
    <row r="170" spans="1:65" s="2" customFormat="1" ht="66.75" customHeight="1">
      <c r="A170" s="34"/>
      <c r="B170" s="144"/>
      <c r="C170" s="145" t="s">
        <v>807</v>
      </c>
      <c r="D170" s="145" t="s">
        <v>157</v>
      </c>
      <c r="E170" s="146" t="s">
        <v>3568</v>
      </c>
      <c r="F170" s="147" t="s">
        <v>3569</v>
      </c>
      <c r="G170" s="148" t="s">
        <v>652</v>
      </c>
      <c r="H170" s="149">
        <v>1</v>
      </c>
      <c r="I170" s="150"/>
      <c r="J170" s="151">
        <f>ROUND(I170*H170,2)</f>
        <v>0</v>
      </c>
      <c r="K170" s="147" t="s">
        <v>3</v>
      </c>
      <c r="L170" s="35"/>
      <c r="M170" s="152" t="s">
        <v>3</v>
      </c>
      <c r="N170" s="153" t="s">
        <v>43</v>
      </c>
      <c r="O170" s="55"/>
      <c r="P170" s="154">
        <f>O170*H170</f>
        <v>0</v>
      </c>
      <c r="Q170" s="154">
        <v>0</v>
      </c>
      <c r="R170" s="154">
        <f>Q170*H170</f>
        <v>0</v>
      </c>
      <c r="S170" s="154">
        <v>0</v>
      </c>
      <c r="T170" s="155">
        <f>S170*H170</f>
        <v>0</v>
      </c>
      <c r="U170" s="34"/>
      <c r="V170" s="34"/>
      <c r="W170" s="34"/>
      <c r="X170" s="34"/>
      <c r="Y170" s="34"/>
      <c r="Z170" s="34"/>
      <c r="AA170" s="34"/>
      <c r="AB170" s="34"/>
      <c r="AC170" s="34"/>
      <c r="AD170" s="34"/>
      <c r="AE170" s="34"/>
      <c r="AR170" s="156" t="s">
        <v>180</v>
      </c>
      <c r="AT170" s="156" t="s">
        <v>157</v>
      </c>
      <c r="AU170" s="156" t="s">
        <v>80</v>
      </c>
      <c r="AY170" s="19" t="s">
        <v>154</v>
      </c>
      <c r="BE170" s="157">
        <f>IF(N170="základní",J170,0)</f>
        <v>0</v>
      </c>
      <c r="BF170" s="157">
        <f>IF(N170="snížená",J170,0)</f>
        <v>0</v>
      </c>
      <c r="BG170" s="157">
        <f>IF(N170="zákl. přenesená",J170,0)</f>
        <v>0</v>
      </c>
      <c r="BH170" s="157">
        <f>IF(N170="sníž. přenesená",J170,0)</f>
        <v>0</v>
      </c>
      <c r="BI170" s="157">
        <f>IF(N170="nulová",J170,0)</f>
        <v>0</v>
      </c>
      <c r="BJ170" s="19" t="s">
        <v>15</v>
      </c>
      <c r="BK170" s="157">
        <f>ROUND(I170*H170,2)</f>
        <v>0</v>
      </c>
      <c r="BL170" s="19" t="s">
        <v>180</v>
      </c>
      <c r="BM170" s="156" t="s">
        <v>3570</v>
      </c>
    </row>
    <row r="171" spans="1:65" s="2" customFormat="1" ht="37.8" customHeight="1">
      <c r="A171" s="34"/>
      <c r="B171" s="144"/>
      <c r="C171" s="145" t="s">
        <v>815</v>
      </c>
      <c r="D171" s="145" t="s">
        <v>157</v>
      </c>
      <c r="E171" s="146" t="s">
        <v>3571</v>
      </c>
      <c r="F171" s="147" t="s">
        <v>3572</v>
      </c>
      <c r="G171" s="148" t="s">
        <v>652</v>
      </c>
      <c r="H171" s="149">
        <v>0</v>
      </c>
      <c r="I171" s="150"/>
      <c r="J171" s="151">
        <f>ROUND(I171*H171,2)</f>
        <v>0</v>
      </c>
      <c r="K171" s="147" t="s">
        <v>3</v>
      </c>
      <c r="L171" s="35"/>
      <c r="M171" s="152" t="s">
        <v>3</v>
      </c>
      <c r="N171" s="153" t="s">
        <v>43</v>
      </c>
      <c r="O171" s="55"/>
      <c r="P171" s="154">
        <f>O171*H171</f>
        <v>0</v>
      </c>
      <c r="Q171" s="154">
        <v>0</v>
      </c>
      <c r="R171" s="154">
        <f>Q171*H171</f>
        <v>0</v>
      </c>
      <c r="S171" s="154">
        <v>0</v>
      </c>
      <c r="T171" s="155">
        <f>S171*H171</f>
        <v>0</v>
      </c>
      <c r="U171" s="34"/>
      <c r="V171" s="34"/>
      <c r="W171" s="34"/>
      <c r="X171" s="34"/>
      <c r="Y171" s="34"/>
      <c r="Z171" s="34"/>
      <c r="AA171" s="34"/>
      <c r="AB171" s="34"/>
      <c r="AC171" s="34"/>
      <c r="AD171" s="34"/>
      <c r="AE171" s="34"/>
      <c r="AR171" s="156" t="s">
        <v>180</v>
      </c>
      <c r="AT171" s="156" t="s">
        <v>157</v>
      </c>
      <c r="AU171" s="156" t="s">
        <v>80</v>
      </c>
      <c r="AY171" s="19" t="s">
        <v>154</v>
      </c>
      <c r="BE171" s="157">
        <f>IF(N171="základní",J171,0)</f>
        <v>0</v>
      </c>
      <c r="BF171" s="157">
        <f>IF(N171="snížená",J171,0)</f>
        <v>0</v>
      </c>
      <c r="BG171" s="157">
        <f>IF(N171="zákl. přenesená",J171,0)</f>
        <v>0</v>
      </c>
      <c r="BH171" s="157">
        <f>IF(N171="sníž. přenesená",J171,0)</f>
        <v>0</v>
      </c>
      <c r="BI171" s="157">
        <f>IF(N171="nulová",J171,0)</f>
        <v>0</v>
      </c>
      <c r="BJ171" s="19" t="s">
        <v>15</v>
      </c>
      <c r="BK171" s="157">
        <f>ROUND(I171*H171,2)</f>
        <v>0</v>
      </c>
      <c r="BL171" s="19" t="s">
        <v>180</v>
      </c>
      <c r="BM171" s="156" t="s">
        <v>3573</v>
      </c>
    </row>
    <row r="172" spans="1:65" s="2" customFormat="1" ht="33" customHeight="1">
      <c r="A172" s="34"/>
      <c r="B172" s="144"/>
      <c r="C172" s="145" t="s">
        <v>819</v>
      </c>
      <c r="D172" s="145" t="s">
        <v>157</v>
      </c>
      <c r="E172" s="146" t="s">
        <v>3574</v>
      </c>
      <c r="F172" s="147" t="s">
        <v>3575</v>
      </c>
      <c r="G172" s="148" t="s">
        <v>652</v>
      </c>
      <c r="H172" s="149">
        <v>0</v>
      </c>
      <c r="I172" s="150"/>
      <c r="J172" s="151">
        <f>ROUND(I172*H172,2)</f>
        <v>0</v>
      </c>
      <c r="K172" s="147" t="s">
        <v>3</v>
      </c>
      <c r="L172" s="35"/>
      <c r="M172" s="152" t="s">
        <v>3</v>
      </c>
      <c r="N172" s="153" t="s">
        <v>43</v>
      </c>
      <c r="O172" s="55"/>
      <c r="P172" s="154">
        <f>O172*H172</f>
        <v>0</v>
      </c>
      <c r="Q172" s="154">
        <v>0</v>
      </c>
      <c r="R172" s="154">
        <f>Q172*H172</f>
        <v>0</v>
      </c>
      <c r="S172" s="154">
        <v>0</v>
      </c>
      <c r="T172" s="155">
        <f>S172*H172</f>
        <v>0</v>
      </c>
      <c r="U172" s="34"/>
      <c r="V172" s="34"/>
      <c r="W172" s="34"/>
      <c r="X172" s="34"/>
      <c r="Y172" s="34"/>
      <c r="Z172" s="34"/>
      <c r="AA172" s="34"/>
      <c r="AB172" s="34"/>
      <c r="AC172" s="34"/>
      <c r="AD172" s="34"/>
      <c r="AE172" s="34"/>
      <c r="AR172" s="156" t="s">
        <v>180</v>
      </c>
      <c r="AT172" s="156" t="s">
        <v>157</v>
      </c>
      <c r="AU172" s="156" t="s">
        <v>80</v>
      </c>
      <c r="AY172" s="19" t="s">
        <v>154</v>
      </c>
      <c r="BE172" s="157">
        <f>IF(N172="základní",J172,0)</f>
        <v>0</v>
      </c>
      <c r="BF172" s="157">
        <f>IF(N172="snížená",J172,0)</f>
        <v>0</v>
      </c>
      <c r="BG172" s="157">
        <f>IF(N172="zákl. přenesená",J172,0)</f>
        <v>0</v>
      </c>
      <c r="BH172" s="157">
        <f>IF(N172="sníž. přenesená",J172,0)</f>
        <v>0</v>
      </c>
      <c r="BI172" s="157">
        <f>IF(N172="nulová",J172,0)</f>
        <v>0</v>
      </c>
      <c r="BJ172" s="19" t="s">
        <v>15</v>
      </c>
      <c r="BK172" s="157">
        <f>ROUND(I172*H172,2)</f>
        <v>0</v>
      </c>
      <c r="BL172" s="19" t="s">
        <v>180</v>
      </c>
      <c r="BM172" s="156" t="s">
        <v>3576</v>
      </c>
    </row>
    <row r="173" spans="1:65" s="2" customFormat="1" ht="16.5" customHeight="1">
      <c r="A173" s="34"/>
      <c r="B173" s="144"/>
      <c r="C173" s="145" t="s">
        <v>831</v>
      </c>
      <c r="D173" s="145" t="s">
        <v>157</v>
      </c>
      <c r="E173" s="146" t="s">
        <v>3577</v>
      </c>
      <c r="F173" s="147" t="s">
        <v>3578</v>
      </c>
      <c r="G173" s="148" t="s">
        <v>652</v>
      </c>
      <c r="H173" s="149">
        <v>1</v>
      </c>
      <c r="I173" s="150"/>
      <c r="J173" s="151">
        <f>ROUND(I173*H173,2)</f>
        <v>0</v>
      </c>
      <c r="K173" s="147" t="s">
        <v>3</v>
      </c>
      <c r="L173" s="35"/>
      <c r="M173" s="152" t="s">
        <v>3</v>
      </c>
      <c r="N173" s="153" t="s">
        <v>43</v>
      </c>
      <c r="O173" s="55"/>
      <c r="P173" s="154">
        <f>O173*H173</f>
        <v>0</v>
      </c>
      <c r="Q173" s="154">
        <v>0</v>
      </c>
      <c r="R173" s="154">
        <f>Q173*H173</f>
        <v>0</v>
      </c>
      <c r="S173" s="154">
        <v>0</v>
      </c>
      <c r="T173" s="155">
        <f>S173*H173</f>
        <v>0</v>
      </c>
      <c r="U173" s="34"/>
      <c r="V173" s="34"/>
      <c r="W173" s="34"/>
      <c r="X173" s="34"/>
      <c r="Y173" s="34"/>
      <c r="Z173" s="34"/>
      <c r="AA173" s="34"/>
      <c r="AB173" s="34"/>
      <c r="AC173" s="34"/>
      <c r="AD173" s="34"/>
      <c r="AE173" s="34"/>
      <c r="AR173" s="156" t="s">
        <v>180</v>
      </c>
      <c r="AT173" s="156" t="s">
        <v>157</v>
      </c>
      <c r="AU173" s="156" t="s">
        <v>80</v>
      </c>
      <c r="AY173" s="19" t="s">
        <v>154</v>
      </c>
      <c r="BE173" s="157">
        <f>IF(N173="základní",J173,0)</f>
        <v>0</v>
      </c>
      <c r="BF173" s="157">
        <f>IF(N173="snížená",J173,0)</f>
        <v>0</v>
      </c>
      <c r="BG173" s="157">
        <f>IF(N173="zákl. přenesená",J173,0)</f>
        <v>0</v>
      </c>
      <c r="BH173" s="157">
        <f>IF(N173="sníž. přenesená",J173,0)</f>
        <v>0</v>
      </c>
      <c r="BI173" s="157">
        <f>IF(N173="nulová",J173,0)</f>
        <v>0</v>
      </c>
      <c r="BJ173" s="19" t="s">
        <v>15</v>
      </c>
      <c r="BK173" s="157">
        <f>ROUND(I173*H173,2)</f>
        <v>0</v>
      </c>
      <c r="BL173" s="19" t="s">
        <v>180</v>
      </c>
      <c r="BM173" s="156" t="s">
        <v>3579</v>
      </c>
    </row>
    <row r="174" spans="1:65" s="2" customFormat="1" ht="33" customHeight="1">
      <c r="A174" s="34"/>
      <c r="B174" s="144"/>
      <c r="C174" s="145" t="s">
        <v>470</v>
      </c>
      <c r="D174" s="145" t="s">
        <v>157</v>
      </c>
      <c r="E174" s="146" t="s">
        <v>3580</v>
      </c>
      <c r="F174" s="147" t="s">
        <v>3581</v>
      </c>
      <c r="G174" s="148" t="s">
        <v>3233</v>
      </c>
      <c r="H174" s="149">
        <v>3</v>
      </c>
      <c r="I174" s="150"/>
      <c r="J174" s="151">
        <f>ROUND(I174*H174,2)</f>
        <v>0</v>
      </c>
      <c r="K174" s="147" t="s">
        <v>3057</v>
      </c>
      <c r="L174" s="35"/>
      <c r="M174" s="152" t="s">
        <v>3</v>
      </c>
      <c r="N174" s="153" t="s">
        <v>43</v>
      </c>
      <c r="O174" s="55"/>
      <c r="P174" s="154">
        <f>O174*H174</f>
        <v>0</v>
      </c>
      <c r="Q174" s="154">
        <v>0.00328</v>
      </c>
      <c r="R174" s="154">
        <f>Q174*H174</f>
        <v>0.00984</v>
      </c>
      <c r="S174" s="154">
        <v>0</v>
      </c>
      <c r="T174" s="155">
        <f>S174*H174</f>
        <v>0</v>
      </c>
      <c r="U174" s="34"/>
      <c r="V174" s="34"/>
      <c r="W174" s="34"/>
      <c r="X174" s="34"/>
      <c r="Y174" s="34"/>
      <c r="Z174" s="34"/>
      <c r="AA174" s="34"/>
      <c r="AB174" s="34"/>
      <c r="AC174" s="34"/>
      <c r="AD174" s="34"/>
      <c r="AE174" s="34"/>
      <c r="AR174" s="156" t="s">
        <v>180</v>
      </c>
      <c r="AT174" s="156" t="s">
        <v>157</v>
      </c>
      <c r="AU174" s="156" t="s">
        <v>80</v>
      </c>
      <c r="AY174" s="19" t="s">
        <v>154</v>
      </c>
      <c r="BE174" s="157">
        <f>IF(N174="základní",J174,0)</f>
        <v>0</v>
      </c>
      <c r="BF174" s="157">
        <f>IF(N174="snížená",J174,0)</f>
        <v>0</v>
      </c>
      <c r="BG174" s="157">
        <f>IF(N174="zákl. přenesená",J174,0)</f>
        <v>0</v>
      </c>
      <c r="BH174" s="157">
        <f>IF(N174="sníž. přenesená",J174,0)</f>
        <v>0</v>
      </c>
      <c r="BI174" s="157">
        <f>IF(N174="nulová",J174,0)</f>
        <v>0</v>
      </c>
      <c r="BJ174" s="19" t="s">
        <v>15</v>
      </c>
      <c r="BK174" s="157">
        <f>ROUND(I174*H174,2)</f>
        <v>0</v>
      </c>
      <c r="BL174" s="19" t="s">
        <v>180</v>
      </c>
      <c r="BM174" s="156" t="s">
        <v>3582</v>
      </c>
    </row>
    <row r="175" spans="1:47" s="2" customFormat="1" ht="10.2">
      <c r="A175" s="34"/>
      <c r="B175" s="35"/>
      <c r="C175" s="34"/>
      <c r="D175" s="158" t="s">
        <v>163</v>
      </c>
      <c r="E175" s="34"/>
      <c r="F175" s="159" t="s">
        <v>3583</v>
      </c>
      <c r="G175" s="34"/>
      <c r="H175" s="34"/>
      <c r="I175" s="160"/>
      <c r="J175" s="34"/>
      <c r="K175" s="34"/>
      <c r="L175" s="35"/>
      <c r="M175" s="161"/>
      <c r="N175" s="162"/>
      <c r="O175" s="55"/>
      <c r="P175" s="55"/>
      <c r="Q175" s="55"/>
      <c r="R175" s="55"/>
      <c r="S175" s="55"/>
      <c r="T175" s="56"/>
      <c r="U175" s="34"/>
      <c r="V175" s="34"/>
      <c r="W175" s="34"/>
      <c r="X175" s="34"/>
      <c r="Y175" s="34"/>
      <c r="Z175" s="34"/>
      <c r="AA175" s="34"/>
      <c r="AB175" s="34"/>
      <c r="AC175" s="34"/>
      <c r="AD175" s="34"/>
      <c r="AE175" s="34"/>
      <c r="AT175" s="19" t="s">
        <v>163</v>
      </c>
      <c r="AU175" s="19" t="s">
        <v>80</v>
      </c>
    </row>
    <row r="176" spans="1:65" s="2" customFormat="1" ht="33" customHeight="1">
      <c r="A176" s="34"/>
      <c r="B176" s="144"/>
      <c r="C176" s="145" t="s">
        <v>478</v>
      </c>
      <c r="D176" s="145" t="s">
        <v>157</v>
      </c>
      <c r="E176" s="146" t="s">
        <v>3584</v>
      </c>
      <c r="F176" s="147" t="s">
        <v>3585</v>
      </c>
      <c r="G176" s="148" t="s">
        <v>3233</v>
      </c>
      <c r="H176" s="149">
        <v>1</v>
      </c>
      <c r="I176" s="150"/>
      <c r="J176" s="151">
        <f>ROUND(I176*H176,2)</f>
        <v>0</v>
      </c>
      <c r="K176" s="147" t="s">
        <v>3</v>
      </c>
      <c r="L176" s="35"/>
      <c r="M176" s="152" t="s">
        <v>3</v>
      </c>
      <c r="N176" s="153" t="s">
        <v>43</v>
      </c>
      <c r="O176" s="55"/>
      <c r="P176" s="154">
        <f>O176*H176</f>
        <v>0</v>
      </c>
      <c r="Q176" s="154">
        <v>0.00328</v>
      </c>
      <c r="R176" s="154">
        <f>Q176*H176</f>
        <v>0.00328</v>
      </c>
      <c r="S176" s="154">
        <v>0</v>
      </c>
      <c r="T176" s="155">
        <f>S176*H176</f>
        <v>0</v>
      </c>
      <c r="U176" s="34"/>
      <c r="V176" s="34"/>
      <c r="W176" s="34"/>
      <c r="X176" s="34"/>
      <c r="Y176" s="34"/>
      <c r="Z176" s="34"/>
      <c r="AA176" s="34"/>
      <c r="AB176" s="34"/>
      <c r="AC176" s="34"/>
      <c r="AD176" s="34"/>
      <c r="AE176" s="34"/>
      <c r="AR176" s="156" t="s">
        <v>180</v>
      </c>
      <c r="AT176" s="156" t="s">
        <v>157</v>
      </c>
      <c r="AU176" s="156" t="s">
        <v>80</v>
      </c>
      <c r="AY176" s="19" t="s">
        <v>154</v>
      </c>
      <c r="BE176" s="157">
        <f>IF(N176="základní",J176,0)</f>
        <v>0</v>
      </c>
      <c r="BF176" s="157">
        <f>IF(N176="snížená",J176,0)</f>
        <v>0</v>
      </c>
      <c r="BG176" s="157">
        <f>IF(N176="zákl. přenesená",J176,0)</f>
        <v>0</v>
      </c>
      <c r="BH176" s="157">
        <f>IF(N176="sníž. přenesená",J176,0)</f>
        <v>0</v>
      </c>
      <c r="BI176" s="157">
        <f>IF(N176="nulová",J176,0)</f>
        <v>0</v>
      </c>
      <c r="BJ176" s="19" t="s">
        <v>15</v>
      </c>
      <c r="BK176" s="157">
        <f>ROUND(I176*H176,2)</f>
        <v>0</v>
      </c>
      <c r="BL176" s="19" t="s">
        <v>180</v>
      </c>
      <c r="BM176" s="156" t="s">
        <v>3586</v>
      </c>
    </row>
    <row r="177" spans="1:65" s="2" customFormat="1" ht="24.15" customHeight="1">
      <c r="A177" s="34"/>
      <c r="B177" s="144"/>
      <c r="C177" s="145" t="s">
        <v>700</v>
      </c>
      <c r="D177" s="145" t="s">
        <v>157</v>
      </c>
      <c r="E177" s="146" t="s">
        <v>3587</v>
      </c>
      <c r="F177" s="147" t="s">
        <v>3588</v>
      </c>
      <c r="G177" s="148" t="s">
        <v>244</v>
      </c>
      <c r="H177" s="149">
        <v>0.013</v>
      </c>
      <c r="I177" s="150"/>
      <c r="J177" s="151">
        <f>ROUND(I177*H177,2)</f>
        <v>0</v>
      </c>
      <c r="K177" s="147" t="s">
        <v>3057</v>
      </c>
      <c r="L177" s="35"/>
      <c r="M177" s="152" t="s">
        <v>3</v>
      </c>
      <c r="N177" s="153" t="s">
        <v>43</v>
      </c>
      <c r="O177" s="55"/>
      <c r="P177" s="154">
        <f>O177*H177</f>
        <v>0</v>
      </c>
      <c r="Q177" s="154">
        <v>0</v>
      </c>
      <c r="R177" s="154">
        <f>Q177*H177</f>
        <v>0</v>
      </c>
      <c r="S177" s="154">
        <v>0</v>
      </c>
      <c r="T177" s="155">
        <f>S177*H177</f>
        <v>0</v>
      </c>
      <c r="U177" s="34"/>
      <c r="V177" s="34"/>
      <c r="W177" s="34"/>
      <c r="X177" s="34"/>
      <c r="Y177" s="34"/>
      <c r="Z177" s="34"/>
      <c r="AA177" s="34"/>
      <c r="AB177" s="34"/>
      <c r="AC177" s="34"/>
      <c r="AD177" s="34"/>
      <c r="AE177" s="34"/>
      <c r="AR177" s="156" t="s">
        <v>180</v>
      </c>
      <c r="AT177" s="156" t="s">
        <v>157</v>
      </c>
      <c r="AU177" s="156" t="s">
        <v>80</v>
      </c>
      <c r="AY177" s="19" t="s">
        <v>154</v>
      </c>
      <c r="BE177" s="157">
        <f>IF(N177="základní",J177,0)</f>
        <v>0</v>
      </c>
      <c r="BF177" s="157">
        <f>IF(N177="snížená",J177,0)</f>
        <v>0</v>
      </c>
      <c r="BG177" s="157">
        <f>IF(N177="zákl. přenesená",J177,0)</f>
        <v>0</v>
      </c>
      <c r="BH177" s="157">
        <f>IF(N177="sníž. přenesená",J177,0)</f>
        <v>0</v>
      </c>
      <c r="BI177" s="157">
        <f>IF(N177="nulová",J177,0)</f>
        <v>0</v>
      </c>
      <c r="BJ177" s="19" t="s">
        <v>15</v>
      </c>
      <c r="BK177" s="157">
        <f>ROUND(I177*H177,2)</f>
        <v>0</v>
      </c>
      <c r="BL177" s="19" t="s">
        <v>180</v>
      </c>
      <c r="BM177" s="156" t="s">
        <v>3589</v>
      </c>
    </row>
    <row r="178" spans="1:47" s="2" customFormat="1" ht="10.2">
      <c r="A178" s="34"/>
      <c r="B178" s="35"/>
      <c r="C178" s="34"/>
      <c r="D178" s="158" t="s">
        <v>163</v>
      </c>
      <c r="E178" s="34"/>
      <c r="F178" s="159" t="s">
        <v>3590</v>
      </c>
      <c r="G178" s="34"/>
      <c r="H178" s="34"/>
      <c r="I178" s="160"/>
      <c r="J178" s="34"/>
      <c r="K178" s="34"/>
      <c r="L178" s="35"/>
      <c r="M178" s="161"/>
      <c r="N178" s="162"/>
      <c r="O178" s="55"/>
      <c r="P178" s="55"/>
      <c r="Q178" s="55"/>
      <c r="R178" s="55"/>
      <c r="S178" s="55"/>
      <c r="T178" s="56"/>
      <c r="U178" s="34"/>
      <c r="V178" s="34"/>
      <c r="W178" s="34"/>
      <c r="X178" s="34"/>
      <c r="Y178" s="34"/>
      <c r="Z178" s="34"/>
      <c r="AA178" s="34"/>
      <c r="AB178" s="34"/>
      <c r="AC178" s="34"/>
      <c r="AD178" s="34"/>
      <c r="AE178" s="34"/>
      <c r="AT178" s="19" t="s">
        <v>163</v>
      </c>
      <c r="AU178" s="19" t="s">
        <v>80</v>
      </c>
    </row>
    <row r="179" spans="2:63" s="12" customFormat="1" ht="22.8" customHeight="1">
      <c r="B179" s="131"/>
      <c r="D179" s="132" t="s">
        <v>71</v>
      </c>
      <c r="E179" s="142" t="s">
        <v>3591</v>
      </c>
      <c r="F179" s="142" t="s">
        <v>3592</v>
      </c>
      <c r="I179" s="134"/>
      <c r="J179" s="143">
        <f>BK179</f>
        <v>0</v>
      </c>
      <c r="L179" s="131"/>
      <c r="M179" s="136"/>
      <c r="N179" s="137"/>
      <c r="O179" s="137"/>
      <c r="P179" s="138">
        <f>SUM(P180:P209)</f>
        <v>0</v>
      </c>
      <c r="Q179" s="137"/>
      <c r="R179" s="138">
        <f>SUM(R180:R209)</f>
        <v>0.46657000000000004</v>
      </c>
      <c r="S179" s="137"/>
      <c r="T179" s="139">
        <f>SUM(T180:T209)</f>
        <v>0</v>
      </c>
      <c r="AR179" s="132" t="s">
        <v>80</v>
      </c>
      <c r="AT179" s="140" t="s">
        <v>71</v>
      </c>
      <c r="AU179" s="140" t="s">
        <v>15</v>
      </c>
      <c r="AY179" s="132" t="s">
        <v>154</v>
      </c>
      <c r="BK179" s="141">
        <f>SUM(BK180:BK209)</f>
        <v>0</v>
      </c>
    </row>
    <row r="180" spans="1:65" s="2" customFormat="1" ht="24.15" customHeight="1">
      <c r="A180" s="34"/>
      <c r="B180" s="144"/>
      <c r="C180" s="145" t="s">
        <v>835</v>
      </c>
      <c r="D180" s="145" t="s">
        <v>157</v>
      </c>
      <c r="E180" s="146" t="s">
        <v>3593</v>
      </c>
      <c r="F180" s="147" t="s">
        <v>3594</v>
      </c>
      <c r="G180" s="148" t="s">
        <v>183</v>
      </c>
      <c r="H180" s="149">
        <v>5</v>
      </c>
      <c r="I180" s="150"/>
      <c r="J180" s="151">
        <f>ROUND(I180*H180,2)</f>
        <v>0</v>
      </c>
      <c r="K180" s="147" t="s">
        <v>3057</v>
      </c>
      <c r="L180" s="35"/>
      <c r="M180" s="152" t="s">
        <v>3</v>
      </c>
      <c r="N180" s="153" t="s">
        <v>43</v>
      </c>
      <c r="O180" s="55"/>
      <c r="P180" s="154">
        <f>O180*H180</f>
        <v>0</v>
      </c>
      <c r="Q180" s="154">
        <v>0.00119</v>
      </c>
      <c r="R180" s="154">
        <f>Q180*H180</f>
        <v>0.00595</v>
      </c>
      <c r="S180" s="154">
        <v>0</v>
      </c>
      <c r="T180" s="155">
        <f>S180*H180</f>
        <v>0</v>
      </c>
      <c r="U180" s="34"/>
      <c r="V180" s="34"/>
      <c r="W180" s="34"/>
      <c r="X180" s="34"/>
      <c r="Y180" s="34"/>
      <c r="Z180" s="34"/>
      <c r="AA180" s="34"/>
      <c r="AB180" s="34"/>
      <c r="AC180" s="34"/>
      <c r="AD180" s="34"/>
      <c r="AE180" s="34"/>
      <c r="AR180" s="156" t="s">
        <v>180</v>
      </c>
      <c r="AT180" s="156" t="s">
        <v>157</v>
      </c>
      <c r="AU180" s="156" t="s">
        <v>80</v>
      </c>
      <c r="AY180" s="19" t="s">
        <v>154</v>
      </c>
      <c r="BE180" s="157">
        <f>IF(N180="základní",J180,0)</f>
        <v>0</v>
      </c>
      <c r="BF180" s="157">
        <f>IF(N180="snížená",J180,0)</f>
        <v>0</v>
      </c>
      <c r="BG180" s="157">
        <f>IF(N180="zákl. přenesená",J180,0)</f>
        <v>0</v>
      </c>
      <c r="BH180" s="157">
        <f>IF(N180="sníž. přenesená",J180,0)</f>
        <v>0</v>
      </c>
      <c r="BI180" s="157">
        <f>IF(N180="nulová",J180,0)</f>
        <v>0</v>
      </c>
      <c r="BJ180" s="19" t="s">
        <v>15</v>
      </c>
      <c r="BK180" s="157">
        <f>ROUND(I180*H180,2)</f>
        <v>0</v>
      </c>
      <c r="BL180" s="19" t="s">
        <v>180</v>
      </c>
      <c r="BM180" s="156" t="s">
        <v>3595</v>
      </c>
    </row>
    <row r="181" spans="1:47" s="2" customFormat="1" ht="10.2">
      <c r="A181" s="34"/>
      <c r="B181" s="35"/>
      <c r="C181" s="34"/>
      <c r="D181" s="158" t="s">
        <v>163</v>
      </c>
      <c r="E181" s="34"/>
      <c r="F181" s="159" t="s">
        <v>3596</v>
      </c>
      <c r="G181" s="34"/>
      <c r="H181" s="34"/>
      <c r="I181" s="160"/>
      <c r="J181" s="34"/>
      <c r="K181" s="34"/>
      <c r="L181" s="35"/>
      <c r="M181" s="161"/>
      <c r="N181" s="162"/>
      <c r="O181" s="55"/>
      <c r="P181" s="55"/>
      <c r="Q181" s="55"/>
      <c r="R181" s="55"/>
      <c r="S181" s="55"/>
      <c r="T181" s="56"/>
      <c r="U181" s="34"/>
      <c r="V181" s="34"/>
      <c r="W181" s="34"/>
      <c r="X181" s="34"/>
      <c r="Y181" s="34"/>
      <c r="Z181" s="34"/>
      <c r="AA181" s="34"/>
      <c r="AB181" s="34"/>
      <c r="AC181" s="34"/>
      <c r="AD181" s="34"/>
      <c r="AE181" s="34"/>
      <c r="AT181" s="19" t="s">
        <v>163</v>
      </c>
      <c r="AU181" s="19" t="s">
        <v>80</v>
      </c>
    </row>
    <row r="182" spans="2:51" s="14" customFormat="1" ht="10.2">
      <c r="B182" s="171"/>
      <c r="D182" s="164" t="s">
        <v>170</v>
      </c>
      <c r="E182" s="172" t="s">
        <v>3</v>
      </c>
      <c r="F182" s="173" t="s">
        <v>104</v>
      </c>
      <c r="H182" s="174">
        <v>5</v>
      </c>
      <c r="I182" s="175"/>
      <c r="L182" s="171"/>
      <c r="M182" s="176"/>
      <c r="N182" s="177"/>
      <c r="O182" s="177"/>
      <c r="P182" s="177"/>
      <c r="Q182" s="177"/>
      <c r="R182" s="177"/>
      <c r="S182" s="177"/>
      <c r="T182" s="178"/>
      <c r="AT182" s="172" t="s">
        <v>170</v>
      </c>
      <c r="AU182" s="172" t="s">
        <v>80</v>
      </c>
      <c r="AV182" s="14" t="s">
        <v>80</v>
      </c>
      <c r="AW182" s="14" t="s">
        <v>33</v>
      </c>
      <c r="AX182" s="14" t="s">
        <v>15</v>
      </c>
      <c r="AY182" s="172" t="s">
        <v>154</v>
      </c>
    </row>
    <row r="183" spans="1:65" s="2" customFormat="1" ht="24.15" customHeight="1">
      <c r="A183" s="34"/>
      <c r="B183" s="144"/>
      <c r="C183" s="145" t="s">
        <v>627</v>
      </c>
      <c r="D183" s="145" t="s">
        <v>157</v>
      </c>
      <c r="E183" s="146" t="s">
        <v>3597</v>
      </c>
      <c r="F183" s="147" t="s">
        <v>3598</v>
      </c>
      <c r="G183" s="148" t="s">
        <v>183</v>
      </c>
      <c r="H183" s="149">
        <v>42</v>
      </c>
      <c r="I183" s="150"/>
      <c r="J183" s="151">
        <f>ROUND(I183*H183,2)</f>
        <v>0</v>
      </c>
      <c r="K183" s="147" t="s">
        <v>3057</v>
      </c>
      <c r="L183" s="35"/>
      <c r="M183" s="152" t="s">
        <v>3</v>
      </c>
      <c r="N183" s="153" t="s">
        <v>43</v>
      </c>
      <c r="O183" s="55"/>
      <c r="P183" s="154">
        <f>O183*H183</f>
        <v>0</v>
      </c>
      <c r="Q183" s="154">
        <v>0.00194</v>
      </c>
      <c r="R183" s="154">
        <f>Q183*H183</f>
        <v>0.08148000000000001</v>
      </c>
      <c r="S183" s="154">
        <v>0</v>
      </c>
      <c r="T183" s="155">
        <f>S183*H183</f>
        <v>0</v>
      </c>
      <c r="U183" s="34"/>
      <c r="V183" s="34"/>
      <c r="W183" s="34"/>
      <c r="X183" s="34"/>
      <c r="Y183" s="34"/>
      <c r="Z183" s="34"/>
      <c r="AA183" s="34"/>
      <c r="AB183" s="34"/>
      <c r="AC183" s="34"/>
      <c r="AD183" s="34"/>
      <c r="AE183" s="34"/>
      <c r="AR183" s="156" t="s">
        <v>180</v>
      </c>
      <c r="AT183" s="156" t="s">
        <v>157</v>
      </c>
      <c r="AU183" s="156" t="s">
        <v>80</v>
      </c>
      <c r="AY183" s="19" t="s">
        <v>154</v>
      </c>
      <c r="BE183" s="157">
        <f>IF(N183="základní",J183,0)</f>
        <v>0</v>
      </c>
      <c r="BF183" s="157">
        <f>IF(N183="snížená",J183,0)</f>
        <v>0</v>
      </c>
      <c r="BG183" s="157">
        <f>IF(N183="zákl. přenesená",J183,0)</f>
        <v>0</v>
      </c>
      <c r="BH183" s="157">
        <f>IF(N183="sníž. přenesená",J183,0)</f>
        <v>0</v>
      </c>
      <c r="BI183" s="157">
        <f>IF(N183="nulová",J183,0)</f>
        <v>0</v>
      </c>
      <c r="BJ183" s="19" t="s">
        <v>15</v>
      </c>
      <c r="BK183" s="157">
        <f>ROUND(I183*H183,2)</f>
        <v>0</v>
      </c>
      <c r="BL183" s="19" t="s">
        <v>180</v>
      </c>
      <c r="BM183" s="156" t="s">
        <v>3599</v>
      </c>
    </row>
    <row r="184" spans="1:47" s="2" customFormat="1" ht="10.2">
      <c r="A184" s="34"/>
      <c r="B184" s="35"/>
      <c r="C184" s="34"/>
      <c r="D184" s="158" t="s">
        <v>163</v>
      </c>
      <c r="E184" s="34"/>
      <c r="F184" s="159" t="s">
        <v>3600</v>
      </c>
      <c r="G184" s="34"/>
      <c r="H184" s="34"/>
      <c r="I184" s="160"/>
      <c r="J184" s="34"/>
      <c r="K184" s="34"/>
      <c r="L184" s="35"/>
      <c r="M184" s="161"/>
      <c r="N184" s="162"/>
      <c r="O184" s="55"/>
      <c r="P184" s="55"/>
      <c r="Q184" s="55"/>
      <c r="R184" s="55"/>
      <c r="S184" s="55"/>
      <c r="T184" s="56"/>
      <c r="U184" s="34"/>
      <c r="V184" s="34"/>
      <c r="W184" s="34"/>
      <c r="X184" s="34"/>
      <c r="Y184" s="34"/>
      <c r="Z184" s="34"/>
      <c r="AA184" s="34"/>
      <c r="AB184" s="34"/>
      <c r="AC184" s="34"/>
      <c r="AD184" s="34"/>
      <c r="AE184" s="34"/>
      <c r="AT184" s="19" t="s">
        <v>163</v>
      </c>
      <c r="AU184" s="19" t="s">
        <v>80</v>
      </c>
    </row>
    <row r="185" spans="2:51" s="14" customFormat="1" ht="10.2">
      <c r="B185" s="171"/>
      <c r="D185" s="164" t="s">
        <v>170</v>
      </c>
      <c r="E185" s="172" t="s">
        <v>3</v>
      </c>
      <c r="F185" s="173" t="s">
        <v>593</v>
      </c>
      <c r="H185" s="174">
        <v>42</v>
      </c>
      <c r="I185" s="175"/>
      <c r="L185" s="171"/>
      <c r="M185" s="176"/>
      <c r="N185" s="177"/>
      <c r="O185" s="177"/>
      <c r="P185" s="177"/>
      <c r="Q185" s="177"/>
      <c r="R185" s="177"/>
      <c r="S185" s="177"/>
      <c r="T185" s="178"/>
      <c r="AT185" s="172" t="s">
        <v>170</v>
      </c>
      <c r="AU185" s="172" t="s">
        <v>80</v>
      </c>
      <c r="AV185" s="14" t="s">
        <v>80</v>
      </c>
      <c r="AW185" s="14" t="s">
        <v>33</v>
      </c>
      <c r="AX185" s="14" t="s">
        <v>15</v>
      </c>
      <c r="AY185" s="172" t="s">
        <v>154</v>
      </c>
    </row>
    <row r="186" spans="1:65" s="2" customFormat="1" ht="33" customHeight="1">
      <c r="A186" s="34"/>
      <c r="B186" s="144"/>
      <c r="C186" s="145" t="s">
        <v>848</v>
      </c>
      <c r="D186" s="145" t="s">
        <v>157</v>
      </c>
      <c r="E186" s="146" t="s">
        <v>3601</v>
      </c>
      <c r="F186" s="147" t="s">
        <v>3602</v>
      </c>
      <c r="G186" s="148" t="s">
        <v>652</v>
      </c>
      <c r="H186" s="149">
        <v>2</v>
      </c>
      <c r="I186" s="150"/>
      <c r="J186" s="151">
        <f>ROUND(I186*H186,2)</f>
        <v>0</v>
      </c>
      <c r="K186" s="147" t="s">
        <v>3057</v>
      </c>
      <c r="L186" s="35"/>
      <c r="M186" s="152" t="s">
        <v>3</v>
      </c>
      <c r="N186" s="153" t="s">
        <v>43</v>
      </c>
      <c r="O186" s="55"/>
      <c r="P186" s="154">
        <f>O186*H186</f>
        <v>0</v>
      </c>
      <c r="Q186" s="154">
        <v>0</v>
      </c>
      <c r="R186" s="154">
        <f>Q186*H186</f>
        <v>0</v>
      </c>
      <c r="S186" s="154">
        <v>0</v>
      </c>
      <c r="T186" s="155">
        <f>S186*H186</f>
        <v>0</v>
      </c>
      <c r="U186" s="34"/>
      <c r="V186" s="34"/>
      <c r="W186" s="34"/>
      <c r="X186" s="34"/>
      <c r="Y186" s="34"/>
      <c r="Z186" s="34"/>
      <c r="AA186" s="34"/>
      <c r="AB186" s="34"/>
      <c r="AC186" s="34"/>
      <c r="AD186" s="34"/>
      <c r="AE186" s="34"/>
      <c r="AR186" s="156" t="s">
        <v>180</v>
      </c>
      <c r="AT186" s="156" t="s">
        <v>157</v>
      </c>
      <c r="AU186" s="156" t="s">
        <v>80</v>
      </c>
      <c r="AY186" s="19" t="s">
        <v>154</v>
      </c>
      <c r="BE186" s="157">
        <f>IF(N186="základní",J186,0)</f>
        <v>0</v>
      </c>
      <c r="BF186" s="157">
        <f>IF(N186="snížená",J186,0)</f>
        <v>0</v>
      </c>
      <c r="BG186" s="157">
        <f>IF(N186="zákl. přenesená",J186,0)</f>
        <v>0</v>
      </c>
      <c r="BH186" s="157">
        <f>IF(N186="sníž. přenesená",J186,0)</f>
        <v>0</v>
      </c>
      <c r="BI186" s="157">
        <f>IF(N186="nulová",J186,0)</f>
        <v>0</v>
      </c>
      <c r="BJ186" s="19" t="s">
        <v>15</v>
      </c>
      <c r="BK186" s="157">
        <f>ROUND(I186*H186,2)</f>
        <v>0</v>
      </c>
      <c r="BL186" s="19" t="s">
        <v>180</v>
      </c>
      <c r="BM186" s="156" t="s">
        <v>3603</v>
      </c>
    </row>
    <row r="187" spans="1:47" s="2" customFormat="1" ht="10.2">
      <c r="A187" s="34"/>
      <c r="B187" s="35"/>
      <c r="C187" s="34"/>
      <c r="D187" s="158" t="s">
        <v>163</v>
      </c>
      <c r="E187" s="34"/>
      <c r="F187" s="159" t="s">
        <v>3604</v>
      </c>
      <c r="G187" s="34"/>
      <c r="H187" s="34"/>
      <c r="I187" s="160"/>
      <c r="J187" s="34"/>
      <c r="K187" s="34"/>
      <c r="L187" s="35"/>
      <c r="M187" s="161"/>
      <c r="N187" s="162"/>
      <c r="O187" s="55"/>
      <c r="P187" s="55"/>
      <c r="Q187" s="55"/>
      <c r="R187" s="55"/>
      <c r="S187" s="55"/>
      <c r="T187" s="56"/>
      <c r="U187" s="34"/>
      <c r="V187" s="34"/>
      <c r="W187" s="34"/>
      <c r="X187" s="34"/>
      <c r="Y187" s="34"/>
      <c r="Z187" s="34"/>
      <c r="AA187" s="34"/>
      <c r="AB187" s="34"/>
      <c r="AC187" s="34"/>
      <c r="AD187" s="34"/>
      <c r="AE187" s="34"/>
      <c r="AT187" s="19" t="s">
        <v>163</v>
      </c>
      <c r="AU187" s="19" t="s">
        <v>80</v>
      </c>
    </row>
    <row r="188" spans="1:65" s="2" customFormat="1" ht="16.5" customHeight="1">
      <c r="A188" s="34"/>
      <c r="B188" s="144"/>
      <c r="C188" s="145" t="s">
        <v>577</v>
      </c>
      <c r="D188" s="145" t="s">
        <v>157</v>
      </c>
      <c r="E188" s="146" t="s">
        <v>3605</v>
      </c>
      <c r="F188" s="147" t="s">
        <v>3606</v>
      </c>
      <c r="G188" s="148" t="s">
        <v>652</v>
      </c>
      <c r="H188" s="149">
        <v>4</v>
      </c>
      <c r="I188" s="150"/>
      <c r="J188" s="151">
        <f>ROUND(I188*H188,2)</f>
        <v>0</v>
      </c>
      <c r="K188" s="147" t="s">
        <v>3</v>
      </c>
      <c r="L188" s="35"/>
      <c r="M188" s="152" t="s">
        <v>3</v>
      </c>
      <c r="N188" s="153" t="s">
        <v>43</v>
      </c>
      <c r="O188" s="55"/>
      <c r="P188" s="154">
        <f>O188*H188</f>
        <v>0</v>
      </c>
      <c r="Q188" s="154">
        <v>0.00163</v>
      </c>
      <c r="R188" s="154">
        <f>Q188*H188</f>
        <v>0.00652</v>
      </c>
      <c r="S188" s="154">
        <v>0</v>
      </c>
      <c r="T188" s="155">
        <f>S188*H188</f>
        <v>0</v>
      </c>
      <c r="U188" s="34"/>
      <c r="V188" s="34"/>
      <c r="W188" s="34"/>
      <c r="X188" s="34"/>
      <c r="Y188" s="34"/>
      <c r="Z188" s="34"/>
      <c r="AA188" s="34"/>
      <c r="AB188" s="34"/>
      <c r="AC188" s="34"/>
      <c r="AD188" s="34"/>
      <c r="AE188" s="34"/>
      <c r="AR188" s="156" t="s">
        <v>180</v>
      </c>
      <c r="AT188" s="156" t="s">
        <v>157</v>
      </c>
      <c r="AU188" s="156" t="s">
        <v>80</v>
      </c>
      <c r="AY188" s="19" t="s">
        <v>154</v>
      </c>
      <c r="BE188" s="157">
        <f>IF(N188="základní",J188,0)</f>
        <v>0</v>
      </c>
      <c r="BF188" s="157">
        <f>IF(N188="snížená",J188,0)</f>
        <v>0</v>
      </c>
      <c r="BG188" s="157">
        <f>IF(N188="zákl. přenesená",J188,0)</f>
        <v>0</v>
      </c>
      <c r="BH188" s="157">
        <f>IF(N188="sníž. přenesená",J188,0)</f>
        <v>0</v>
      </c>
      <c r="BI188" s="157">
        <f>IF(N188="nulová",J188,0)</f>
        <v>0</v>
      </c>
      <c r="BJ188" s="19" t="s">
        <v>15</v>
      </c>
      <c r="BK188" s="157">
        <f>ROUND(I188*H188,2)</f>
        <v>0</v>
      </c>
      <c r="BL188" s="19" t="s">
        <v>180</v>
      </c>
      <c r="BM188" s="156" t="s">
        <v>3607</v>
      </c>
    </row>
    <row r="189" spans="1:65" s="2" customFormat="1" ht="21.75" customHeight="1">
      <c r="A189" s="34"/>
      <c r="B189" s="144"/>
      <c r="C189" s="145" t="s">
        <v>843</v>
      </c>
      <c r="D189" s="145" t="s">
        <v>157</v>
      </c>
      <c r="E189" s="146" t="s">
        <v>3608</v>
      </c>
      <c r="F189" s="147" t="s">
        <v>3609</v>
      </c>
      <c r="G189" s="148" t="s">
        <v>183</v>
      </c>
      <c r="H189" s="149">
        <v>47</v>
      </c>
      <c r="I189" s="150"/>
      <c r="J189" s="151">
        <f>ROUND(I189*H189,2)</f>
        <v>0</v>
      </c>
      <c r="K189" s="147" t="s">
        <v>3057</v>
      </c>
      <c r="L189" s="35"/>
      <c r="M189" s="152" t="s">
        <v>3</v>
      </c>
      <c r="N189" s="153" t="s">
        <v>43</v>
      </c>
      <c r="O189" s="55"/>
      <c r="P189" s="154">
        <f>O189*H189</f>
        <v>0</v>
      </c>
      <c r="Q189" s="154">
        <v>0</v>
      </c>
      <c r="R189" s="154">
        <f>Q189*H189</f>
        <v>0</v>
      </c>
      <c r="S189" s="154">
        <v>0</v>
      </c>
      <c r="T189" s="155">
        <f>S189*H189</f>
        <v>0</v>
      </c>
      <c r="U189" s="34"/>
      <c r="V189" s="34"/>
      <c r="W189" s="34"/>
      <c r="X189" s="34"/>
      <c r="Y189" s="34"/>
      <c r="Z189" s="34"/>
      <c r="AA189" s="34"/>
      <c r="AB189" s="34"/>
      <c r="AC189" s="34"/>
      <c r="AD189" s="34"/>
      <c r="AE189" s="34"/>
      <c r="AR189" s="156" t="s">
        <v>180</v>
      </c>
      <c r="AT189" s="156" t="s">
        <v>157</v>
      </c>
      <c r="AU189" s="156" t="s">
        <v>80</v>
      </c>
      <c r="AY189" s="19" t="s">
        <v>154</v>
      </c>
      <c r="BE189" s="157">
        <f>IF(N189="základní",J189,0)</f>
        <v>0</v>
      </c>
      <c r="BF189" s="157">
        <f>IF(N189="snížená",J189,0)</f>
        <v>0</v>
      </c>
      <c r="BG189" s="157">
        <f>IF(N189="zákl. přenesená",J189,0)</f>
        <v>0</v>
      </c>
      <c r="BH189" s="157">
        <f>IF(N189="sníž. přenesená",J189,0)</f>
        <v>0</v>
      </c>
      <c r="BI189" s="157">
        <f>IF(N189="nulová",J189,0)</f>
        <v>0</v>
      </c>
      <c r="BJ189" s="19" t="s">
        <v>15</v>
      </c>
      <c r="BK189" s="157">
        <f>ROUND(I189*H189,2)</f>
        <v>0</v>
      </c>
      <c r="BL189" s="19" t="s">
        <v>180</v>
      </c>
      <c r="BM189" s="156" t="s">
        <v>3610</v>
      </c>
    </row>
    <row r="190" spans="1:47" s="2" customFormat="1" ht="10.2">
      <c r="A190" s="34"/>
      <c r="B190" s="35"/>
      <c r="C190" s="34"/>
      <c r="D190" s="158" t="s">
        <v>163</v>
      </c>
      <c r="E190" s="34"/>
      <c r="F190" s="159" t="s">
        <v>3611</v>
      </c>
      <c r="G190" s="34"/>
      <c r="H190" s="34"/>
      <c r="I190" s="160"/>
      <c r="J190" s="34"/>
      <c r="K190" s="34"/>
      <c r="L190" s="35"/>
      <c r="M190" s="161"/>
      <c r="N190" s="162"/>
      <c r="O190" s="55"/>
      <c r="P190" s="55"/>
      <c r="Q190" s="55"/>
      <c r="R190" s="55"/>
      <c r="S190" s="55"/>
      <c r="T190" s="56"/>
      <c r="U190" s="34"/>
      <c r="V190" s="34"/>
      <c r="W190" s="34"/>
      <c r="X190" s="34"/>
      <c r="Y190" s="34"/>
      <c r="Z190" s="34"/>
      <c r="AA190" s="34"/>
      <c r="AB190" s="34"/>
      <c r="AC190" s="34"/>
      <c r="AD190" s="34"/>
      <c r="AE190" s="34"/>
      <c r="AT190" s="19" t="s">
        <v>163</v>
      </c>
      <c r="AU190" s="19" t="s">
        <v>80</v>
      </c>
    </row>
    <row r="191" spans="1:65" s="2" customFormat="1" ht="21.75" customHeight="1">
      <c r="A191" s="34"/>
      <c r="B191" s="144"/>
      <c r="C191" s="145" t="s">
        <v>588</v>
      </c>
      <c r="D191" s="145" t="s">
        <v>157</v>
      </c>
      <c r="E191" s="146" t="s">
        <v>3612</v>
      </c>
      <c r="F191" s="147" t="s">
        <v>3613</v>
      </c>
      <c r="G191" s="148" t="s">
        <v>183</v>
      </c>
      <c r="H191" s="149">
        <v>205</v>
      </c>
      <c r="I191" s="150"/>
      <c r="J191" s="151">
        <f>ROUND(I191*H191,2)</f>
        <v>0</v>
      </c>
      <c r="K191" s="147" t="s">
        <v>3057</v>
      </c>
      <c r="L191" s="35"/>
      <c r="M191" s="152" t="s">
        <v>3</v>
      </c>
      <c r="N191" s="153" t="s">
        <v>43</v>
      </c>
      <c r="O191" s="55"/>
      <c r="P191" s="154">
        <f>O191*H191</f>
        <v>0</v>
      </c>
      <c r="Q191" s="154">
        <v>0.00046</v>
      </c>
      <c r="R191" s="154">
        <f>Q191*H191</f>
        <v>0.09430000000000001</v>
      </c>
      <c r="S191" s="154">
        <v>0</v>
      </c>
      <c r="T191" s="155">
        <f>S191*H191</f>
        <v>0</v>
      </c>
      <c r="U191" s="34"/>
      <c r="V191" s="34"/>
      <c r="W191" s="34"/>
      <c r="X191" s="34"/>
      <c r="Y191" s="34"/>
      <c r="Z191" s="34"/>
      <c r="AA191" s="34"/>
      <c r="AB191" s="34"/>
      <c r="AC191" s="34"/>
      <c r="AD191" s="34"/>
      <c r="AE191" s="34"/>
      <c r="AR191" s="156" t="s">
        <v>180</v>
      </c>
      <c r="AT191" s="156" t="s">
        <v>157</v>
      </c>
      <c r="AU191" s="156" t="s">
        <v>80</v>
      </c>
      <c r="AY191" s="19" t="s">
        <v>154</v>
      </c>
      <c r="BE191" s="157">
        <f>IF(N191="základní",J191,0)</f>
        <v>0</v>
      </c>
      <c r="BF191" s="157">
        <f>IF(N191="snížená",J191,0)</f>
        <v>0</v>
      </c>
      <c r="BG191" s="157">
        <f>IF(N191="zákl. přenesená",J191,0)</f>
        <v>0</v>
      </c>
      <c r="BH191" s="157">
        <f>IF(N191="sníž. přenesená",J191,0)</f>
        <v>0</v>
      </c>
      <c r="BI191" s="157">
        <f>IF(N191="nulová",J191,0)</f>
        <v>0</v>
      </c>
      <c r="BJ191" s="19" t="s">
        <v>15</v>
      </c>
      <c r="BK191" s="157">
        <f>ROUND(I191*H191,2)</f>
        <v>0</v>
      </c>
      <c r="BL191" s="19" t="s">
        <v>180</v>
      </c>
      <c r="BM191" s="156" t="s">
        <v>3614</v>
      </c>
    </row>
    <row r="192" spans="1:47" s="2" customFormat="1" ht="10.2">
      <c r="A192" s="34"/>
      <c r="B192" s="35"/>
      <c r="C192" s="34"/>
      <c r="D192" s="158" t="s">
        <v>163</v>
      </c>
      <c r="E192" s="34"/>
      <c r="F192" s="159" t="s">
        <v>3615</v>
      </c>
      <c r="G192" s="34"/>
      <c r="H192" s="34"/>
      <c r="I192" s="160"/>
      <c r="J192" s="34"/>
      <c r="K192" s="34"/>
      <c r="L192" s="35"/>
      <c r="M192" s="161"/>
      <c r="N192" s="162"/>
      <c r="O192" s="55"/>
      <c r="P192" s="55"/>
      <c r="Q192" s="55"/>
      <c r="R192" s="55"/>
      <c r="S192" s="55"/>
      <c r="T192" s="56"/>
      <c r="U192" s="34"/>
      <c r="V192" s="34"/>
      <c r="W192" s="34"/>
      <c r="X192" s="34"/>
      <c r="Y192" s="34"/>
      <c r="Z192" s="34"/>
      <c r="AA192" s="34"/>
      <c r="AB192" s="34"/>
      <c r="AC192" s="34"/>
      <c r="AD192" s="34"/>
      <c r="AE192" s="34"/>
      <c r="AT192" s="19" t="s">
        <v>163</v>
      </c>
      <c r="AU192" s="19" t="s">
        <v>80</v>
      </c>
    </row>
    <row r="193" spans="2:51" s="14" customFormat="1" ht="10.2">
      <c r="B193" s="171"/>
      <c r="D193" s="164" t="s">
        <v>170</v>
      </c>
      <c r="E193" s="172" t="s">
        <v>3</v>
      </c>
      <c r="F193" s="173" t="s">
        <v>3461</v>
      </c>
      <c r="H193" s="174">
        <v>205</v>
      </c>
      <c r="I193" s="175"/>
      <c r="L193" s="171"/>
      <c r="M193" s="176"/>
      <c r="N193" s="177"/>
      <c r="O193" s="177"/>
      <c r="P193" s="177"/>
      <c r="Q193" s="177"/>
      <c r="R193" s="177"/>
      <c r="S193" s="177"/>
      <c r="T193" s="178"/>
      <c r="AT193" s="172" t="s">
        <v>170</v>
      </c>
      <c r="AU193" s="172" t="s">
        <v>80</v>
      </c>
      <c r="AV193" s="14" t="s">
        <v>80</v>
      </c>
      <c r="AW193" s="14" t="s">
        <v>33</v>
      </c>
      <c r="AX193" s="14" t="s">
        <v>15</v>
      </c>
      <c r="AY193" s="172" t="s">
        <v>154</v>
      </c>
    </row>
    <row r="194" spans="1:65" s="2" customFormat="1" ht="21.75" customHeight="1">
      <c r="A194" s="34"/>
      <c r="B194" s="144"/>
      <c r="C194" s="145" t="s">
        <v>593</v>
      </c>
      <c r="D194" s="145" t="s">
        <v>157</v>
      </c>
      <c r="E194" s="146" t="s">
        <v>3616</v>
      </c>
      <c r="F194" s="147" t="s">
        <v>3617</v>
      </c>
      <c r="G194" s="148" t="s">
        <v>183</v>
      </c>
      <c r="H194" s="149">
        <v>96</v>
      </c>
      <c r="I194" s="150"/>
      <c r="J194" s="151">
        <f>ROUND(I194*H194,2)</f>
        <v>0</v>
      </c>
      <c r="K194" s="147" t="s">
        <v>3057</v>
      </c>
      <c r="L194" s="35"/>
      <c r="M194" s="152" t="s">
        <v>3</v>
      </c>
      <c r="N194" s="153" t="s">
        <v>43</v>
      </c>
      <c r="O194" s="55"/>
      <c r="P194" s="154">
        <f>O194*H194</f>
        <v>0</v>
      </c>
      <c r="Q194" s="154">
        <v>0.00055</v>
      </c>
      <c r="R194" s="154">
        <f>Q194*H194</f>
        <v>0.0528</v>
      </c>
      <c r="S194" s="154">
        <v>0</v>
      </c>
      <c r="T194" s="155">
        <f>S194*H194</f>
        <v>0</v>
      </c>
      <c r="U194" s="34"/>
      <c r="V194" s="34"/>
      <c r="W194" s="34"/>
      <c r="X194" s="34"/>
      <c r="Y194" s="34"/>
      <c r="Z194" s="34"/>
      <c r="AA194" s="34"/>
      <c r="AB194" s="34"/>
      <c r="AC194" s="34"/>
      <c r="AD194" s="34"/>
      <c r="AE194" s="34"/>
      <c r="AR194" s="156" t="s">
        <v>180</v>
      </c>
      <c r="AT194" s="156" t="s">
        <v>157</v>
      </c>
      <c r="AU194" s="156" t="s">
        <v>80</v>
      </c>
      <c r="AY194" s="19" t="s">
        <v>154</v>
      </c>
      <c r="BE194" s="157">
        <f>IF(N194="základní",J194,0)</f>
        <v>0</v>
      </c>
      <c r="BF194" s="157">
        <f>IF(N194="snížená",J194,0)</f>
        <v>0</v>
      </c>
      <c r="BG194" s="157">
        <f>IF(N194="zákl. přenesená",J194,0)</f>
        <v>0</v>
      </c>
      <c r="BH194" s="157">
        <f>IF(N194="sníž. přenesená",J194,0)</f>
        <v>0</v>
      </c>
      <c r="BI194" s="157">
        <f>IF(N194="nulová",J194,0)</f>
        <v>0</v>
      </c>
      <c r="BJ194" s="19" t="s">
        <v>15</v>
      </c>
      <c r="BK194" s="157">
        <f>ROUND(I194*H194,2)</f>
        <v>0</v>
      </c>
      <c r="BL194" s="19" t="s">
        <v>180</v>
      </c>
      <c r="BM194" s="156" t="s">
        <v>3618</v>
      </c>
    </row>
    <row r="195" spans="1:47" s="2" customFormat="1" ht="10.2">
      <c r="A195" s="34"/>
      <c r="B195" s="35"/>
      <c r="C195" s="34"/>
      <c r="D195" s="158" t="s">
        <v>163</v>
      </c>
      <c r="E195" s="34"/>
      <c r="F195" s="159" t="s">
        <v>3619</v>
      </c>
      <c r="G195" s="34"/>
      <c r="H195" s="34"/>
      <c r="I195" s="160"/>
      <c r="J195" s="34"/>
      <c r="K195" s="34"/>
      <c r="L195" s="35"/>
      <c r="M195" s="161"/>
      <c r="N195" s="162"/>
      <c r="O195" s="55"/>
      <c r="P195" s="55"/>
      <c r="Q195" s="55"/>
      <c r="R195" s="55"/>
      <c r="S195" s="55"/>
      <c r="T195" s="56"/>
      <c r="U195" s="34"/>
      <c r="V195" s="34"/>
      <c r="W195" s="34"/>
      <c r="X195" s="34"/>
      <c r="Y195" s="34"/>
      <c r="Z195" s="34"/>
      <c r="AA195" s="34"/>
      <c r="AB195" s="34"/>
      <c r="AC195" s="34"/>
      <c r="AD195" s="34"/>
      <c r="AE195" s="34"/>
      <c r="AT195" s="19" t="s">
        <v>163</v>
      </c>
      <c r="AU195" s="19" t="s">
        <v>80</v>
      </c>
    </row>
    <row r="196" spans="2:51" s="14" customFormat="1" ht="10.2">
      <c r="B196" s="171"/>
      <c r="D196" s="164" t="s">
        <v>170</v>
      </c>
      <c r="E196" s="172" t="s">
        <v>3</v>
      </c>
      <c r="F196" s="173" t="s">
        <v>3465</v>
      </c>
      <c r="H196" s="174">
        <v>96</v>
      </c>
      <c r="I196" s="175"/>
      <c r="L196" s="171"/>
      <c r="M196" s="176"/>
      <c r="N196" s="177"/>
      <c r="O196" s="177"/>
      <c r="P196" s="177"/>
      <c r="Q196" s="177"/>
      <c r="R196" s="177"/>
      <c r="S196" s="177"/>
      <c r="T196" s="178"/>
      <c r="AT196" s="172" t="s">
        <v>170</v>
      </c>
      <c r="AU196" s="172" t="s">
        <v>80</v>
      </c>
      <c r="AV196" s="14" t="s">
        <v>80</v>
      </c>
      <c r="AW196" s="14" t="s">
        <v>33</v>
      </c>
      <c r="AX196" s="14" t="s">
        <v>15</v>
      </c>
      <c r="AY196" s="172" t="s">
        <v>154</v>
      </c>
    </row>
    <row r="197" spans="1:65" s="2" customFormat="1" ht="21.75" customHeight="1">
      <c r="A197" s="34"/>
      <c r="B197" s="144"/>
      <c r="C197" s="145" t="s">
        <v>603</v>
      </c>
      <c r="D197" s="145" t="s">
        <v>157</v>
      </c>
      <c r="E197" s="146" t="s">
        <v>3620</v>
      </c>
      <c r="F197" s="147" t="s">
        <v>3621</v>
      </c>
      <c r="G197" s="148" t="s">
        <v>183</v>
      </c>
      <c r="H197" s="149">
        <v>221</v>
      </c>
      <c r="I197" s="150"/>
      <c r="J197" s="151">
        <f>ROUND(I197*H197,2)</f>
        <v>0</v>
      </c>
      <c r="K197" s="147" t="s">
        <v>3057</v>
      </c>
      <c r="L197" s="35"/>
      <c r="M197" s="152" t="s">
        <v>3</v>
      </c>
      <c r="N197" s="153" t="s">
        <v>43</v>
      </c>
      <c r="O197" s="55"/>
      <c r="P197" s="154">
        <f>O197*H197</f>
        <v>0</v>
      </c>
      <c r="Q197" s="154">
        <v>0.00071</v>
      </c>
      <c r="R197" s="154">
        <f>Q197*H197</f>
        <v>0.15691</v>
      </c>
      <c r="S197" s="154">
        <v>0</v>
      </c>
      <c r="T197" s="155">
        <f>S197*H197</f>
        <v>0</v>
      </c>
      <c r="U197" s="34"/>
      <c r="V197" s="34"/>
      <c r="W197" s="34"/>
      <c r="X197" s="34"/>
      <c r="Y197" s="34"/>
      <c r="Z197" s="34"/>
      <c r="AA197" s="34"/>
      <c r="AB197" s="34"/>
      <c r="AC197" s="34"/>
      <c r="AD197" s="34"/>
      <c r="AE197" s="34"/>
      <c r="AR197" s="156" t="s">
        <v>180</v>
      </c>
      <c r="AT197" s="156" t="s">
        <v>157</v>
      </c>
      <c r="AU197" s="156" t="s">
        <v>80</v>
      </c>
      <c r="AY197" s="19" t="s">
        <v>154</v>
      </c>
      <c r="BE197" s="157">
        <f>IF(N197="základní",J197,0)</f>
        <v>0</v>
      </c>
      <c r="BF197" s="157">
        <f>IF(N197="snížená",J197,0)</f>
        <v>0</v>
      </c>
      <c r="BG197" s="157">
        <f>IF(N197="zákl. přenesená",J197,0)</f>
        <v>0</v>
      </c>
      <c r="BH197" s="157">
        <f>IF(N197="sníž. přenesená",J197,0)</f>
        <v>0</v>
      </c>
      <c r="BI197" s="157">
        <f>IF(N197="nulová",J197,0)</f>
        <v>0</v>
      </c>
      <c r="BJ197" s="19" t="s">
        <v>15</v>
      </c>
      <c r="BK197" s="157">
        <f>ROUND(I197*H197,2)</f>
        <v>0</v>
      </c>
      <c r="BL197" s="19" t="s">
        <v>180</v>
      </c>
      <c r="BM197" s="156" t="s">
        <v>3622</v>
      </c>
    </row>
    <row r="198" spans="1:47" s="2" customFormat="1" ht="10.2">
      <c r="A198" s="34"/>
      <c r="B198" s="35"/>
      <c r="C198" s="34"/>
      <c r="D198" s="158" t="s">
        <v>163</v>
      </c>
      <c r="E198" s="34"/>
      <c r="F198" s="159" t="s">
        <v>3623</v>
      </c>
      <c r="G198" s="34"/>
      <c r="H198" s="34"/>
      <c r="I198" s="160"/>
      <c r="J198" s="34"/>
      <c r="K198" s="34"/>
      <c r="L198" s="35"/>
      <c r="M198" s="161"/>
      <c r="N198" s="162"/>
      <c r="O198" s="55"/>
      <c r="P198" s="55"/>
      <c r="Q198" s="55"/>
      <c r="R198" s="55"/>
      <c r="S198" s="55"/>
      <c r="T198" s="56"/>
      <c r="U198" s="34"/>
      <c r="V198" s="34"/>
      <c r="W198" s="34"/>
      <c r="X198" s="34"/>
      <c r="Y198" s="34"/>
      <c r="Z198" s="34"/>
      <c r="AA198" s="34"/>
      <c r="AB198" s="34"/>
      <c r="AC198" s="34"/>
      <c r="AD198" s="34"/>
      <c r="AE198" s="34"/>
      <c r="AT198" s="19" t="s">
        <v>163</v>
      </c>
      <c r="AU198" s="19" t="s">
        <v>80</v>
      </c>
    </row>
    <row r="199" spans="2:51" s="14" customFormat="1" ht="10.2">
      <c r="B199" s="171"/>
      <c r="D199" s="164" t="s">
        <v>170</v>
      </c>
      <c r="E199" s="172" t="s">
        <v>3</v>
      </c>
      <c r="F199" s="173" t="s">
        <v>3624</v>
      </c>
      <c r="H199" s="174">
        <v>221</v>
      </c>
      <c r="I199" s="175"/>
      <c r="L199" s="171"/>
      <c r="M199" s="176"/>
      <c r="N199" s="177"/>
      <c r="O199" s="177"/>
      <c r="P199" s="177"/>
      <c r="Q199" s="177"/>
      <c r="R199" s="177"/>
      <c r="S199" s="177"/>
      <c r="T199" s="178"/>
      <c r="AT199" s="172" t="s">
        <v>170</v>
      </c>
      <c r="AU199" s="172" t="s">
        <v>80</v>
      </c>
      <c r="AV199" s="14" t="s">
        <v>80</v>
      </c>
      <c r="AW199" s="14" t="s">
        <v>33</v>
      </c>
      <c r="AX199" s="14" t="s">
        <v>15</v>
      </c>
      <c r="AY199" s="172" t="s">
        <v>154</v>
      </c>
    </row>
    <row r="200" spans="1:65" s="2" customFormat="1" ht="24.15" customHeight="1">
      <c r="A200" s="34"/>
      <c r="B200" s="144"/>
      <c r="C200" s="145" t="s">
        <v>612</v>
      </c>
      <c r="D200" s="145" t="s">
        <v>157</v>
      </c>
      <c r="E200" s="146" t="s">
        <v>3625</v>
      </c>
      <c r="F200" s="147" t="s">
        <v>3626</v>
      </c>
      <c r="G200" s="148" t="s">
        <v>183</v>
      </c>
      <c r="H200" s="149">
        <v>51</v>
      </c>
      <c r="I200" s="150"/>
      <c r="J200" s="151">
        <f>ROUND(I200*H200,2)</f>
        <v>0</v>
      </c>
      <c r="K200" s="147" t="s">
        <v>3057</v>
      </c>
      <c r="L200" s="35"/>
      <c r="M200" s="152" t="s">
        <v>3</v>
      </c>
      <c r="N200" s="153" t="s">
        <v>43</v>
      </c>
      <c r="O200" s="55"/>
      <c r="P200" s="154">
        <f>O200*H200</f>
        <v>0</v>
      </c>
      <c r="Q200" s="154">
        <v>0.00125</v>
      </c>
      <c r="R200" s="154">
        <f>Q200*H200</f>
        <v>0.06375</v>
      </c>
      <c r="S200" s="154">
        <v>0</v>
      </c>
      <c r="T200" s="155">
        <f>S200*H200</f>
        <v>0</v>
      </c>
      <c r="U200" s="34"/>
      <c r="V200" s="34"/>
      <c r="W200" s="34"/>
      <c r="X200" s="34"/>
      <c r="Y200" s="34"/>
      <c r="Z200" s="34"/>
      <c r="AA200" s="34"/>
      <c r="AB200" s="34"/>
      <c r="AC200" s="34"/>
      <c r="AD200" s="34"/>
      <c r="AE200" s="34"/>
      <c r="AR200" s="156" t="s">
        <v>180</v>
      </c>
      <c r="AT200" s="156" t="s">
        <v>157</v>
      </c>
      <c r="AU200" s="156" t="s">
        <v>80</v>
      </c>
      <c r="AY200" s="19" t="s">
        <v>154</v>
      </c>
      <c r="BE200" s="157">
        <f>IF(N200="základní",J200,0)</f>
        <v>0</v>
      </c>
      <c r="BF200" s="157">
        <f>IF(N200="snížená",J200,0)</f>
        <v>0</v>
      </c>
      <c r="BG200" s="157">
        <f>IF(N200="zákl. přenesená",J200,0)</f>
        <v>0</v>
      </c>
      <c r="BH200" s="157">
        <f>IF(N200="sníž. přenesená",J200,0)</f>
        <v>0</v>
      </c>
      <c r="BI200" s="157">
        <f>IF(N200="nulová",J200,0)</f>
        <v>0</v>
      </c>
      <c r="BJ200" s="19" t="s">
        <v>15</v>
      </c>
      <c r="BK200" s="157">
        <f>ROUND(I200*H200,2)</f>
        <v>0</v>
      </c>
      <c r="BL200" s="19" t="s">
        <v>180</v>
      </c>
      <c r="BM200" s="156" t="s">
        <v>3627</v>
      </c>
    </row>
    <row r="201" spans="1:47" s="2" customFormat="1" ht="10.2">
      <c r="A201" s="34"/>
      <c r="B201" s="35"/>
      <c r="C201" s="34"/>
      <c r="D201" s="158" t="s">
        <v>163</v>
      </c>
      <c r="E201" s="34"/>
      <c r="F201" s="159" t="s">
        <v>3628</v>
      </c>
      <c r="G201" s="34"/>
      <c r="H201" s="34"/>
      <c r="I201" s="160"/>
      <c r="J201" s="34"/>
      <c r="K201" s="34"/>
      <c r="L201" s="35"/>
      <c r="M201" s="161"/>
      <c r="N201" s="162"/>
      <c r="O201" s="55"/>
      <c r="P201" s="55"/>
      <c r="Q201" s="55"/>
      <c r="R201" s="55"/>
      <c r="S201" s="55"/>
      <c r="T201" s="56"/>
      <c r="U201" s="34"/>
      <c r="V201" s="34"/>
      <c r="W201" s="34"/>
      <c r="X201" s="34"/>
      <c r="Y201" s="34"/>
      <c r="Z201" s="34"/>
      <c r="AA201" s="34"/>
      <c r="AB201" s="34"/>
      <c r="AC201" s="34"/>
      <c r="AD201" s="34"/>
      <c r="AE201" s="34"/>
      <c r="AT201" s="19" t="s">
        <v>163</v>
      </c>
      <c r="AU201" s="19" t="s">
        <v>80</v>
      </c>
    </row>
    <row r="202" spans="2:51" s="14" customFormat="1" ht="10.2">
      <c r="B202" s="171"/>
      <c r="D202" s="164" t="s">
        <v>170</v>
      </c>
      <c r="E202" s="172" t="s">
        <v>3</v>
      </c>
      <c r="F202" s="173" t="s">
        <v>3473</v>
      </c>
      <c r="H202" s="174">
        <v>51</v>
      </c>
      <c r="I202" s="175"/>
      <c r="L202" s="171"/>
      <c r="M202" s="176"/>
      <c r="N202" s="177"/>
      <c r="O202" s="177"/>
      <c r="P202" s="177"/>
      <c r="Q202" s="177"/>
      <c r="R202" s="177"/>
      <c r="S202" s="177"/>
      <c r="T202" s="178"/>
      <c r="AT202" s="172" t="s">
        <v>170</v>
      </c>
      <c r="AU202" s="172" t="s">
        <v>80</v>
      </c>
      <c r="AV202" s="14" t="s">
        <v>80</v>
      </c>
      <c r="AW202" s="14" t="s">
        <v>33</v>
      </c>
      <c r="AX202" s="14" t="s">
        <v>15</v>
      </c>
      <c r="AY202" s="172" t="s">
        <v>154</v>
      </c>
    </row>
    <row r="203" spans="1:65" s="2" customFormat="1" ht="24.15" customHeight="1">
      <c r="A203" s="34"/>
      <c r="B203" s="144"/>
      <c r="C203" s="145" t="s">
        <v>621</v>
      </c>
      <c r="D203" s="145" t="s">
        <v>157</v>
      </c>
      <c r="E203" s="146" t="s">
        <v>3629</v>
      </c>
      <c r="F203" s="147" t="s">
        <v>3630</v>
      </c>
      <c r="G203" s="148" t="s">
        <v>183</v>
      </c>
      <c r="H203" s="149">
        <v>3</v>
      </c>
      <c r="I203" s="150"/>
      <c r="J203" s="151">
        <f>ROUND(I203*H203,2)</f>
        <v>0</v>
      </c>
      <c r="K203" s="147" t="s">
        <v>3057</v>
      </c>
      <c r="L203" s="35"/>
      <c r="M203" s="152" t="s">
        <v>3</v>
      </c>
      <c r="N203" s="153" t="s">
        <v>43</v>
      </c>
      <c r="O203" s="55"/>
      <c r="P203" s="154">
        <f>O203*H203</f>
        <v>0</v>
      </c>
      <c r="Q203" s="154">
        <v>0.00162</v>
      </c>
      <c r="R203" s="154">
        <f>Q203*H203</f>
        <v>0.00486</v>
      </c>
      <c r="S203" s="154">
        <v>0</v>
      </c>
      <c r="T203" s="155">
        <f>S203*H203</f>
        <v>0</v>
      </c>
      <c r="U203" s="34"/>
      <c r="V203" s="34"/>
      <c r="W203" s="34"/>
      <c r="X203" s="34"/>
      <c r="Y203" s="34"/>
      <c r="Z203" s="34"/>
      <c r="AA203" s="34"/>
      <c r="AB203" s="34"/>
      <c r="AC203" s="34"/>
      <c r="AD203" s="34"/>
      <c r="AE203" s="34"/>
      <c r="AR203" s="156" t="s">
        <v>180</v>
      </c>
      <c r="AT203" s="156" t="s">
        <v>157</v>
      </c>
      <c r="AU203" s="156" t="s">
        <v>80</v>
      </c>
      <c r="AY203" s="19" t="s">
        <v>154</v>
      </c>
      <c r="BE203" s="157">
        <f>IF(N203="základní",J203,0)</f>
        <v>0</v>
      </c>
      <c r="BF203" s="157">
        <f>IF(N203="snížená",J203,0)</f>
        <v>0</v>
      </c>
      <c r="BG203" s="157">
        <f>IF(N203="zákl. přenesená",J203,0)</f>
        <v>0</v>
      </c>
      <c r="BH203" s="157">
        <f>IF(N203="sníž. přenesená",J203,0)</f>
        <v>0</v>
      </c>
      <c r="BI203" s="157">
        <f>IF(N203="nulová",J203,0)</f>
        <v>0</v>
      </c>
      <c r="BJ203" s="19" t="s">
        <v>15</v>
      </c>
      <c r="BK203" s="157">
        <f>ROUND(I203*H203,2)</f>
        <v>0</v>
      </c>
      <c r="BL203" s="19" t="s">
        <v>180</v>
      </c>
      <c r="BM203" s="156" t="s">
        <v>3631</v>
      </c>
    </row>
    <row r="204" spans="1:47" s="2" customFormat="1" ht="10.2">
      <c r="A204" s="34"/>
      <c r="B204" s="35"/>
      <c r="C204" s="34"/>
      <c r="D204" s="158" t="s">
        <v>163</v>
      </c>
      <c r="E204" s="34"/>
      <c r="F204" s="159" t="s">
        <v>3632</v>
      </c>
      <c r="G204" s="34"/>
      <c r="H204" s="34"/>
      <c r="I204" s="160"/>
      <c r="J204" s="34"/>
      <c r="K204" s="34"/>
      <c r="L204" s="35"/>
      <c r="M204" s="161"/>
      <c r="N204" s="162"/>
      <c r="O204" s="55"/>
      <c r="P204" s="55"/>
      <c r="Q204" s="55"/>
      <c r="R204" s="55"/>
      <c r="S204" s="55"/>
      <c r="T204" s="56"/>
      <c r="U204" s="34"/>
      <c r="V204" s="34"/>
      <c r="W204" s="34"/>
      <c r="X204" s="34"/>
      <c r="Y204" s="34"/>
      <c r="Z204" s="34"/>
      <c r="AA204" s="34"/>
      <c r="AB204" s="34"/>
      <c r="AC204" s="34"/>
      <c r="AD204" s="34"/>
      <c r="AE204" s="34"/>
      <c r="AT204" s="19" t="s">
        <v>163</v>
      </c>
      <c r="AU204" s="19" t="s">
        <v>80</v>
      </c>
    </row>
    <row r="205" spans="2:51" s="14" customFormat="1" ht="10.2">
      <c r="B205" s="171"/>
      <c r="D205" s="164" t="s">
        <v>170</v>
      </c>
      <c r="E205" s="172" t="s">
        <v>3</v>
      </c>
      <c r="F205" s="173" t="s">
        <v>90</v>
      </c>
      <c r="H205" s="174">
        <v>3</v>
      </c>
      <c r="I205" s="175"/>
      <c r="L205" s="171"/>
      <c r="M205" s="176"/>
      <c r="N205" s="177"/>
      <c r="O205" s="177"/>
      <c r="P205" s="177"/>
      <c r="Q205" s="177"/>
      <c r="R205" s="177"/>
      <c r="S205" s="177"/>
      <c r="T205" s="178"/>
      <c r="AT205" s="172" t="s">
        <v>170</v>
      </c>
      <c r="AU205" s="172" t="s">
        <v>80</v>
      </c>
      <c r="AV205" s="14" t="s">
        <v>80</v>
      </c>
      <c r="AW205" s="14" t="s">
        <v>33</v>
      </c>
      <c r="AX205" s="14" t="s">
        <v>15</v>
      </c>
      <c r="AY205" s="172" t="s">
        <v>154</v>
      </c>
    </row>
    <row r="206" spans="1:65" s="2" customFormat="1" ht="16.5" customHeight="1">
      <c r="A206" s="34"/>
      <c r="B206" s="144"/>
      <c r="C206" s="145" t="s">
        <v>839</v>
      </c>
      <c r="D206" s="145" t="s">
        <v>157</v>
      </c>
      <c r="E206" s="146" t="s">
        <v>3633</v>
      </c>
      <c r="F206" s="147" t="s">
        <v>3634</v>
      </c>
      <c r="G206" s="148" t="s">
        <v>183</v>
      </c>
      <c r="H206" s="149">
        <v>576</v>
      </c>
      <c r="I206" s="150"/>
      <c r="J206" s="151">
        <f>ROUND(I206*H206,2)</f>
        <v>0</v>
      </c>
      <c r="K206" s="147" t="s">
        <v>3057</v>
      </c>
      <c r="L206" s="35"/>
      <c r="M206" s="152" t="s">
        <v>3</v>
      </c>
      <c r="N206" s="153" t="s">
        <v>43</v>
      </c>
      <c r="O206" s="55"/>
      <c r="P206" s="154">
        <f>O206*H206</f>
        <v>0</v>
      </c>
      <c r="Q206" s="154">
        <v>0</v>
      </c>
      <c r="R206" s="154">
        <f>Q206*H206</f>
        <v>0</v>
      </c>
      <c r="S206" s="154">
        <v>0</v>
      </c>
      <c r="T206" s="155">
        <f>S206*H206</f>
        <v>0</v>
      </c>
      <c r="U206" s="34"/>
      <c r="V206" s="34"/>
      <c r="W206" s="34"/>
      <c r="X206" s="34"/>
      <c r="Y206" s="34"/>
      <c r="Z206" s="34"/>
      <c r="AA206" s="34"/>
      <c r="AB206" s="34"/>
      <c r="AC206" s="34"/>
      <c r="AD206" s="34"/>
      <c r="AE206" s="34"/>
      <c r="AR206" s="156" t="s">
        <v>180</v>
      </c>
      <c r="AT206" s="156" t="s">
        <v>157</v>
      </c>
      <c r="AU206" s="156" t="s">
        <v>80</v>
      </c>
      <c r="AY206" s="19" t="s">
        <v>154</v>
      </c>
      <c r="BE206" s="157">
        <f>IF(N206="základní",J206,0)</f>
        <v>0</v>
      </c>
      <c r="BF206" s="157">
        <f>IF(N206="snížená",J206,0)</f>
        <v>0</v>
      </c>
      <c r="BG206" s="157">
        <f>IF(N206="zákl. přenesená",J206,0)</f>
        <v>0</v>
      </c>
      <c r="BH206" s="157">
        <f>IF(N206="sníž. přenesená",J206,0)</f>
        <v>0</v>
      </c>
      <c r="BI206" s="157">
        <f>IF(N206="nulová",J206,0)</f>
        <v>0</v>
      </c>
      <c r="BJ206" s="19" t="s">
        <v>15</v>
      </c>
      <c r="BK206" s="157">
        <f>ROUND(I206*H206,2)</f>
        <v>0</v>
      </c>
      <c r="BL206" s="19" t="s">
        <v>180</v>
      </c>
      <c r="BM206" s="156" t="s">
        <v>3635</v>
      </c>
    </row>
    <row r="207" spans="1:47" s="2" customFormat="1" ht="10.2">
      <c r="A207" s="34"/>
      <c r="B207" s="35"/>
      <c r="C207" s="34"/>
      <c r="D207" s="158" t="s">
        <v>163</v>
      </c>
      <c r="E207" s="34"/>
      <c r="F207" s="159" t="s">
        <v>3636</v>
      </c>
      <c r="G207" s="34"/>
      <c r="H207" s="34"/>
      <c r="I207" s="160"/>
      <c r="J207" s="34"/>
      <c r="K207" s="34"/>
      <c r="L207" s="35"/>
      <c r="M207" s="161"/>
      <c r="N207" s="162"/>
      <c r="O207" s="55"/>
      <c r="P207" s="55"/>
      <c r="Q207" s="55"/>
      <c r="R207" s="55"/>
      <c r="S207" s="55"/>
      <c r="T207" s="56"/>
      <c r="U207" s="34"/>
      <c r="V207" s="34"/>
      <c r="W207" s="34"/>
      <c r="X207" s="34"/>
      <c r="Y207" s="34"/>
      <c r="Z207" s="34"/>
      <c r="AA207" s="34"/>
      <c r="AB207" s="34"/>
      <c r="AC207" s="34"/>
      <c r="AD207" s="34"/>
      <c r="AE207" s="34"/>
      <c r="AT207" s="19" t="s">
        <v>163</v>
      </c>
      <c r="AU207" s="19" t="s">
        <v>80</v>
      </c>
    </row>
    <row r="208" spans="1:65" s="2" customFormat="1" ht="24.15" customHeight="1">
      <c r="A208" s="34"/>
      <c r="B208" s="144"/>
      <c r="C208" s="145" t="s">
        <v>707</v>
      </c>
      <c r="D208" s="145" t="s">
        <v>157</v>
      </c>
      <c r="E208" s="146" t="s">
        <v>3637</v>
      </c>
      <c r="F208" s="147" t="s">
        <v>3638</v>
      </c>
      <c r="G208" s="148" t="s">
        <v>244</v>
      </c>
      <c r="H208" s="149">
        <v>0.467</v>
      </c>
      <c r="I208" s="150"/>
      <c r="J208" s="151">
        <f>ROUND(I208*H208,2)</f>
        <v>0</v>
      </c>
      <c r="K208" s="147" t="s">
        <v>3057</v>
      </c>
      <c r="L208" s="35"/>
      <c r="M208" s="152" t="s">
        <v>3</v>
      </c>
      <c r="N208" s="153" t="s">
        <v>43</v>
      </c>
      <c r="O208" s="55"/>
      <c r="P208" s="154">
        <f>O208*H208</f>
        <v>0</v>
      </c>
      <c r="Q208" s="154">
        <v>0</v>
      </c>
      <c r="R208" s="154">
        <f>Q208*H208</f>
        <v>0</v>
      </c>
      <c r="S208" s="154">
        <v>0</v>
      </c>
      <c r="T208" s="155">
        <f>S208*H208</f>
        <v>0</v>
      </c>
      <c r="U208" s="34"/>
      <c r="V208" s="34"/>
      <c r="W208" s="34"/>
      <c r="X208" s="34"/>
      <c r="Y208" s="34"/>
      <c r="Z208" s="34"/>
      <c r="AA208" s="34"/>
      <c r="AB208" s="34"/>
      <c r="AC208" s="34"/>
      <c r="AD208" s="34"/>
      <c r="AE208" s="34"/>
      <c r="AR208" s="156" t="s">
        <v>180</v>
      </c>
      <c r="AT208" s="156" t="s">
        <v>157</v>
      </c>
      <c r="AU208" s="156" t="s">
        <v>80</v>
      </c>
      <c r="AY208" s="19" t="s">
        <v>154</v>
      </c>
      <c r="BE208" s="157">
        <f>IF(N208="základní",J208,0)</f>
        <v>0</v>
      </c>
      <c r="BF208" s="157">
        <f>IF(N208="snížená",J208,0)</f>
        <v>0</v>
      </c>
      <c r="BG208" s="157">
        <f>IF(N208="zákl. přenesená",J208,0)</f>
        <v>0</v>
      </c>
      <c r="BH208" s="157">
        <f>IF(N208="sníž. přenesená",J208,0)</f>
        <v>0</v>
      </c>
      <c r="BI208" s="157">
        <f>IF(N208="nulová",J208,0)</f>
        <v>0</v>
      </c>
      <c r="BJ208" s="19" t="s">
        <v>15</v>
      </c>
      <c r="BK208" s="157">
        <f>ROUND(I208*H208,2)</f>
        <v>0</v>
      </c>
      <c r="BL208" s="19" t="s">
        <v>180</v>
      </c>
      <c r="BM208" s="156" t="s">
        <v>3639</v>
      </c>
    </row>
    <row r="209" spans="1:47" s="2" customFormat="1" ht="10.2">
      <c r="A209" s="34"/>
      <c r="B209" s="35"/>
      <c r="C209" s="34"/>
      <c r="D209" s="158" t="s">
        <v>163</v>
      </c>
      <c r="E209" s="34"/>
      <c r="F209" s="159" t="s">
        <v>3640</v>
      </c>
      <c r="G209" s="34"/>
      <c r="H209" s="34"/>
      <c r="I209" s="160"/>
      <c r="J209" s="34"/>
      <c r="K209" s="34"/>
      <c r="L209" s="35"/>
      <c r="M209" s="161"/>
      <c r="N209" s="162"/>
      <c r="O209" s="55"/>
      <c r="P209" s="55"/>
      <c r="Q209" s="55"/>
      <c r="R209" s="55"/>
      <c r="S209" s="55"/>
      <c r="T209" s="56"/>
      <c r="U209" s="34"/>
      <c r="V209" s="34"/>
      <c r="W209" s="34"/>
      <c r="X209" s="34"/>
      <c r="Y209" s="34"/>
      <c r="Z209" s="34"/>
      <c r="AA209" s="34"/>
      <c r="AB209" s="34"/>
      <c r="AC209" s="34"/>
      <c r="AD209" s="34"/>
      <c r="AE209" s="34"/>
      <c r="AT209" s="19" t="s">
        <v>163</v>
      </c>
      <c r="AU209" s="19" t="s">
        <v>80</v>
      </c>
    </row>
    <row r="210" spans="2:63" s="12" customFormat="1" ht="22.8" customHeight="1">
      <c r="B210" s="131"/>
      <c r="D210" s="132" t="s">
        <v>71</v>
      </c>
      <c r="E210" s="142" t="s">
        <v>3641</v>
      </c>
      <c r="F210" s="142" t="s">
        <v>3642</v>
      </c>
      <c r="I210" s="134"/>
      <c r="J210" s="143">
        <f>BK210</f>
        <v>0</v>
      </c>
      <c r="L210" s="131"/>
      <c r="M210" s="136"/>
      <c r="N210" s="137"/>
      <c r="O210" s="137"/>
      <c r="P210" s="138">
        <f>SUM(P211:P268)</f>
        <v>0</v>
      </c>
      <c r="Q210" s="137"/>
      <c r="R210" s="138">
        <f>SUM(R211:R268)</f>
        <v>0.05940000000000001</v>
      </c>
      <c r="S210" s="137"/>
      <c r="T210" s="139">
        <f>SUM(T211:T268)</f>
        <v>0</v>
      </c>
      <c r="AR210" s="132" t="s">
        <v>80</v>
      </c>
      <c r="AT210" s="140" t="s">
        <v>71</v>
      </c>
      <c r="AU210" s="140" t="s">
        <v>15</v>
      </c>
      <c r="AY210" s="132" t="s">
        <v>154</v>
      </c>
      <c r="BK210" s="141">
        <f>SUM(BK211:BK268)</f>
        <v>0</v>
      </c>
    </row>
    <row r="211" spans="1:65" s="2" customFormat="1" ht="21.75" customHeight="1">
      <c r="A211" s="34"/>
      <c r="B211" s="144"/>
      <c r="C211" s="145" t="s">
        <v>1005</v>
      </c>
      <c r="D211" s="145" t="s">
        <v>157</v>
      </c>
      <c r="E211" s="146" t="s">
        <v>3643</v>
      </c>
      <c r="F211" s="147" t="s">
        <v>3644</v>
      </c>
      <c r="G211" s="148" t="s">
        <v>652</v>
      </c>
      <c r="H211" s="149">
        <v>4</v>
      </c>
      <c r="I211" s="150"/>
      <c r="J211" s="151">
        <f>ROUND(I211*H211,2)</f>
        <v>0</v>
      </c>
      <c r="K211" s="147" t="s">
        <v>3057</v>
      </c>
      <c r="L211" s="35"/>
      <c r="M211" s="152" t="s">
        <v>3</v>
      </c>
      <c r="N211" s="153" t="s">
        <v>43</v>
      </c>
      <c r="O211" s="55"/>
      <c r="P211" s="154">
        <f>O211*H211</f>
        <v>0</v>
      </c>
      <c r="Q211" s="154">
        <v>3E-05</v>
      </c>
      <c r="R211" s="154">
        <f>Q211*H211</f>
        <v>0.00012</v>
      </c>
      <c r="S211" s="154">
        <v>0</v>
      </c>
      <c r="T211" s="155">
        <f>S211*H211</f>
        <v>0</v>
      </c>
      <c r="U211" s="34"/>
      <c r="V211" s="34"/>
      <c r="W211" s="34"/>
      <c r="X211" s="34"/>
      <c r="Y211" s="34"/>
      <c r="Z211" s="34"/>
      <c r="AA211" s="34"/>
      <c r="AB211" s="34"/>
      <c r="AC211" s="34"/>
      <c r="AD211" s="34"/>
      <c r="AE211" s="34"/>
      <c r="AR211" s="156" t="s">
        <v>180</v>
      </c>
      <c r="AT211" s="156" t="s">
        <v>157</v>
      </c>
      <c r="AU211" s="156" t="s">
        <v>80</v>
      </c>
      <c r="AY211" s="19" t="s">
        <v>154</v>
      </c>
      <c r="BE211" s="157">
        <f>IF(N211="základní",J211,0)</f>
        <v>0</v>
      </c>
      <c r="BF211" s="157">
        <f>IF(N211="snížená",J211,0)</f>
        <v>0</v>
      </c>
      <c r="BG211" s="157">
        <f>IF(N211="zákl. přenesená",J211,0)</f>
        <v>0</v>
      </c>
      <c r="BH211" s="157">
        <f>IF(N211="sníž. přenesená",J211,0)</f>
        <v>0</v>
      </c>
      <c r="BI211" s="157">
        <f>IF(N211="nulová",J211,0)</f>
        <v>0</v>
      </c>
      <c r="BJ211" s="19" t="s">
        <v>15</v>
      </c>
      <c r="BK211" s="157">
        <f>ROUND(I211*H211,2)</f>
        <v>0</v>
      </c>
      <c r="BL211" s="19" t="s">
        <v>180</v>
      </c>
      <c r="BM211" s="156" t="s">
        <v>3645</v>
      </c>
    </row>
    <row r="212" spans="1:47" s="2" customFormat="1" ht="10.2">
      <c r="A212" s="34"/>
      <c r="B212" s="35"/>
      <c r="C212" s="34"/>
      <c r="D212" s="158" t="s">
        <v>163</v>
      </c>
      <c r="E212" s="34"/>
      <c r="F212" s="159" t="s">
        <v>3646</v>
      </c>
      <c r="G212" s="34"/>
      <c r="H212" s="34"/>
      <c r="I212" s="160"/>
      <c r="J212" s="34"/>
      <c r="K212" s="34"/>
      <c r="L212" s="35"/>
      <c r="M212" s="161"/>
      <c r="N212" s="162"/>
      <c r="O212" s="55"/>
      <c r="P212" s="55"/>
      <c r="Q212" s="55"/>
      <c r="R212" s="55"/>
      <c r="S212" s="55"/>
      <c r="T212" s="56"/>
      <c r="U212" s="34"/>
      <c r="V212" s="34"/>
      <c r="W212" s="34"/>
      <c r="X212" s="34"/>
      <c r="Y212" s="34"/>
      <c r="Z212" s="34"/>
      <c r="AA212" s="34"/>
      <c r="AB212" s="34"/>
      <c r="AC212" s="34"/>
      <c r="AD212" s="34"/>
      <c r="AE212" s="34"/>
      <c r="AT212" s="19" t="s">
        <v>163</v>
      </c>
      <c r="AU212" s="19" t="s">
        <v>80</v>
      </c>
    </row>
    <row r="213" spans="2:51" s="14" customFormat="1" ht="10.2">
      <c r="B213" s="171"/>
      <c r="D213" s="164" t="s">
        <v>170</v>
      </c>
      <c r="E213" s="172" t="s">
        <v>3</v>
      </c>
      <c r="F213" s="173" t="s">
        <v>93</v>
      </c>
      <c r="H213" s="174">
        <v>4</v>
      </c>
      <c r="I213" s="175"/>
      <c r="L213" s="171"/>
      <c r="M213" s="176"/>
      <c r="N213" s="177"/>
      <c r="O213" s="177"/>
      <c r="P213" s="177"/>
      <c r="Q213" s="177"/>
      <c r="R213" s="177"/>
      <c r="S213" s="177"/>
      <c r="T213" s="178"/>
      <c r="AT213" s="172" t="s">
        <v>170</v>
      </c>
      <c r="AU213" s="172" t="s">
        <v>80</v>
      </c>
      <c r="AV213" s="14" t="s">
        <v>80</v>
      </c>
      <c r="AW213" s="14" t="s">
        <v>33</v>
      </c>
      <c r="AX213" s="14" t="s">
        <v>15</v>
      </c>
      <c r="AY213" s="172" t="s">
        <v>154</v>
      </c>
    </row>
    <row r="214" spans="1:65" s="2" customFormat="1" ht="21.75" customHeight="1">
      <c r="A214" s="34"/>
      <c r="B214" s="144"/>
      <c r="C214" s="145" t="s">
        <v>1025</v>
      </c>
      <c r="D214" s="145" t="s">
        <v>157</v>
      </c>
      <c r="E214" s="146" t="s">
        <v>3647</v>
      </c>
      <c r="F214" s="147" t="s">
        <v>3648</v>
      </c>
      <c r="G214" s="148" t="s">
        <v>652</v>
      </c>
      <c r="H214" s="149">
        <v>12</v>
      </c>
      <c r="I214" s="150"/>
      <c r="J214" s="151">
        <f>ROUND(I214*H214,2)</f>
        <v>0</v>
      </c>
      <c r="K214" s="147" t="s">
        <v>3057</v>
      </c>
      <c r="L214" s="35"/>
      <c r="M214" s="152" t="s">
        <v>3</v>
      </c>
      <c r="N214" s="153" t="s">
        <v>43</v>
      </c>
      <c r="O214" s="55"/>
      <c r="P214" s="154">
        <f>O214*H214</f>
        <v>0</v>
      </c>
      <c r="Q214" s="154">
        <v>3E-05</v>
      </c>
      <c r="R214" s="154">
        <f>Q214*H214</f>
        <v>0.00036</v>
      </c>
      <c r="S214" s="154">
        <v>0</v>
      </c>
      <c r="T214" s="155">
        <f>S214*H214</f>
        <v>0</v>
      </c>
      <c r="U214" s="34"/>
      <c r="V214" s="34"/>
      <c r="W214" s="34"/>
      <c r="X214" s="34"/>
      <c r="Y214" s="34"/>
      <c r="Z214" s="34"/>
      <c r="AA214" s="34"/>
      <c r="AB214" s="34"/>
      <c r="AC214" s="34"/>
      <c r="AD214" s="34"/>
      <c r="AE214" s="34"/>
      <c r="AR214" s="156" t="s">
        <v>180</v>
      </c>
      <c r="AT214" s="156" t="s">
        <v>157</v>
      </c>
      <c r="AU214" s="156" t="s">
        <v>80</v>
      </c>
      <c r="AY214" s="19" t="s">
        <v>154</v>
      </c>
      <c r="BE214" s="157">
        <f>IF(N214="základní",J214,0)</f>
        <v>0</v>
      </c>
      <c r="BF214" s="157">
        <f>IF(N214="snížená",J214,0)</f>
        <v>0</v>
      </c>
      <c r="BG214" s="157">
        <f>IF(N214="zákl. přenesená",J214,0)</f>
        <v>0</v>
      </c>
      <c r="BH214" s="157">
        <f>IF(N214="sníž. přenesená",J214,0)</f>
        <v>0</v>
      </c>
      <c r="BI214" s="157">
        <f>IF(N214="nulová",J214,0)</f>
        <v>0</v>
      </c>
      <c r="BJ214" s="19" t="s">
        <v>15</v>
      </c>
      <c r="BK214" s="157">
        <f>ROUND(I214*H214,2)</f>
        <v>0</v>
      </c>
      <c r="BL214" s="19" t="s">
        <v>180</v>
      </c>
      <c r="BM214" s="156" t="s">
        <v>3649</v>
      </c>
    </row>
    <row r="215" spans="1:47" s="2" customFormat="1" ht="10.2">
      <c r="A215" s="34"/>
      <c r="B215" s="35"/>
      <c r="C215" s="34"/>
      <c r="D215" s="158" t="s">
        <v>163</v>
      </c>
      <c r="E215" s="34"/>
      <c r="F215" s="159" t="s">
        <v>3650</v>
      </c>
      <c r="G215" s="34"/>
      <c r="H215" s="34"/>
      <c r="I215" s="160"/>
      <c r="J215" s="34"/>
      <c r="K215" s="34"/>
      <c r="L215" s="35"/>
      <c r="M215" s="161"/>
      <c r="N215" s="162"/>
      <c r="O215" s="55"/>
      <c r="P215" s="55"/>
      <c r="Q215" s="55"/>
      <c r="R215" s="55"/>
      <c r="S215" s="55"/>
      <c r="T215" s="56"/>
      <c r="U215" s="34"/>
      <c r="V215" s="34"/>
      <c r="W215" s="34"/>
      <c r="X215" s="34"/>
      <c r="Y215" s="34"/>
      <c r="Z215" s="34"/>
      <c r="AA215" s="34"/>
      <c r="AB215" s="34"/>
      <c r="AC215" s="34"/>
      <c r="AD215" s="34"/>
      <c r="AE215" s="34"/>
      <c r="AT215" s="19" t="s">
        <v>163</v>
      </c>
      <c r="AU215" s="19" t="s">
        <v>80</v>
      </c>
    </row>
    <row r="216" spans="2:51" s="14" customFormat="1" ht="10.2">
      <c r="B216" s="171"/>
      <c r="D216" s="164" t="s">
        <v>170</v>
      </c>
      <c r="E216" s="172" t="s">
        <v>3</v>
      </c>
      <c r="F216" s="173" t="s">
        <v>260</v>
      </c>
      <c r="H216" s="174">
        <v>12</v>
      </c>
      <c r="I216" s="175"/>
      <c r="L216" s="171"/>
      <c r="M216" s="176"/>
      <c r="N216" s="177"/>
      <c r="O216" s="177"/>
      <c r="P216" s="177"/>
      <c r="Q216" s="177"/>
      <c r="R216" s="177"/>
      <c r="S216" s="177"/>
      <c r="T216" s="178"/>
      <c r="AT216" s="172" t="s">
        <v>170</v>
      </c>
      <c r="AU216" s="172" t="s">
        <v>80</v>
      </c>
      <c r="AV216" s="14" t="s">
        <v>80</v>
      </c>
      <c r="AW216" s="14" t="s">
        <v>33</v>
      </c>
      <c r="AX216" s="14" t="s">
        <v>15</v>
      </c>
      <c r="AY216" s="172" t="s">
        <v>154</v>
      </c>
    </row>
    <row r="217" spans="1:65" s="2" customFormat="1" ht="16.5" customHeight="1">
      <c r="A217" s="34"/>
      <c r="B217" s="144"/>
      <c r="C217" s="145" t="s">
        <v>1021</v>
      </c>
      <c r="D217" s="145" t="s">
        <v>157</v>
      </c>
      <c r="E217" s="146" t="s">
        <v>3651</v>
      </c>
      <c r="F217" s="147" t="s">
        <v>3652</v>
      </c>
      <c r="G217" s="148" t="s">
        <v>652</v>
      </c>
      <c r="H217" s="149">
        <v>2</v>
      </c>
      <c r="I217" s="150"/>
      <c r="J217" s="151">
        <f>ROUND(I217*H217,2)</f>
        <v>0</v>
      </c>
      <c r="K217" s="147" t="s">
        <v>3057</v>
      </c>
      <c r="L217" s="35"/>
      <c r="M217" s="152" t="s">
        <v>3</v>
      </c>
      <c r="N217" s="153" t="s">
        <v>43</v>
      </c>
      <c r="O217" s="55"/>
      <c r="P217" s="154">
        <f>O217*H217</f>
        <v>0</v>
      </c>
      <c r="Q217" s="154">
        <v>6E-05</v>
      </c>
      <c r="R217" s="154">
        <f>Q217*H217</f>
        <v>0.00012</v>
      </c>
      <c r="S217" s="154">
        <v>0</v>
      </c>
      <c r="T217" s="155">
        <f>S217*H217</f>
        <v>0</v>
      </c>
      <c r="U217" s="34"/>
      <c r="V217" s="34"/>
      <c r="W217" s="34"/>
      <c r="X217" s="34"/>
      <c r="Y217" s="34"/>
      <c r="Z217" s="34"/>
      <c r="AA217" s="34"/>
      <c r="AB217" s="34"/>
      <c r="AC217" s="34"/>
      <c r="AD217" s="34"/>
      <c r="AE217" s="34"/>
      <c r="AR217" s="156" t="s">
        <v>180</v>
      </c>
      <c r="AT217" s="156" t="s">
        <v>157</v>
      </c>
      <c r="AU217" s="156" t="s">
        <v>80</v>
      </c>
      <c r="AY217" s="19" t="s">
        <v>154</v>
      </c>
      <c r="BE217" s="157">
        <f>IF(N217="základní",J217,0)</f>
        <v>0</v>
      </c>
      <c r="BF217" s="157">
        <f>IF(N217="snížená",J217,0)</f>
        <v>0</v>
      </c>
      <c r="BG217" s="157">
        <f>IF(N217="zákl. přenesená",J217,0)</f>
        <v>0</v>
      </c>
      <c r="BH217" s="157">
        <f>IF(N217="sníž. přenesená",J217,0)</f>
        <v>0</v>
      </c>
      <c r="BI217" s="157">
        <f>IF(N217="nulová",J217,0)</f>
        <v>0</v>
      </c>
      <c r="BJ217" s="19" t="s">
        <v>15</v>
      </c>
      <c r="BK217" s="157">
        <f>ROUND(I217*H217,2)</f>
        <v>0</v>
      </c>
      <c r="BL217" s="19" t="s">
        <v>180</v>
      </c>
      <c r="BM217" s="156" t="s">
        <v>3653</v>
      </c>
    </row>
    <row r="218" spans="1:47" s="2" customFormat="1" ht="10.2">
      <c r="A218" s="34"/>
      <c r="B218" s="35"/>
      <c r="C218" s="34"/>
      <c r="D218" s="158" t="s">
        <v>163</v>
      </c>
      <c r="E218" s="34"/>
      <c r="F218" s="159" t="s">
        <v>3654</v>
      </c>
      <c r="G218" s="34"/>
      <c r="H218" s="34"/>
      <c r="I218" s="160"/>
      <c r="J218" s="34"/>
      <c r="K218" s="34"/>
      <c r="L218" s="35"/>
      <c r="M218" s="161"/>
      <c r="N218" s="162"/>
      <c r="O218" s="55"/>
      <c r="P218" s="55"/>
      <c r="Q218" s="55"/>
      <c r="R218" s="55"/>
      <c r="S218" s="55"/>
      <c r="T218" s="56"/>
      <c r="U218" s="34"/>
      <c r="V218" s="34"/>
      <c r="W218" s="34"/>
      <c r="X218" s="34"/>
      <c r="Y218" s="34"/>
      <c r="Z218" s="34"/>
      <c r="AA218" s="34"/>
      <c r="AB218" s="34"/>
      <c r="AC218" s="34"/>
      <c r="AD218" s="34"/>
      <c r="AE218" s="34"/>
      <c r="AT218" s="19" t="s">
        <v>163</v>
      </c>
      <c r="AU218" s="19" t="s">
        <v>80</v>
      </c>
    </row>
    <row r="219" spans="2:51" s="14" customFormat="1" ht="10.2">
      <c r="B219" s="171"/>
      <c r="D219" s="164" t="s">
        <v>170</v>
      </c>
      <c r="E219" s="172" t="s">
        <v>3</v>
      </c>
      <c r="F219" s="173" t="s">
        <v>80</v>
      </c>
      <c r="H219" s="174">
        <v>2</v>
      </c>
      <c r="I219" s="175"/>
      <c r="L219" s="171"/>
      <c r="M219" s="176"/>
      <c r="N219" s="177"/>
      <c r="O219" s="177"/>
      <c r="P219" s="177"/>
      <c r="Q219" s="177"/>
      <c r="R219" s="177"/>
      <c r="S219" s="177"/>
      <c r="T219" s="178"/>
      <c r="AT219" s="172" t="s">
        <v>170</v>
      </c>
      <c r="AU219" s="172" t="s">
        <v>80</v>
      </c>
      <c r="AV219" s="14" t="s">
        <v>80</v>
      </c>
      <c r="AW219" s="14" t="s">
        <v>33</v>
      </c>
      <c r="AX219" s="14" t="s">
        <v>15</v>
      </c>
      <c r="AY219" s="172" t="s">
        <v>154</v>
      </c>
    </row>
    <row r="220" spans="1:65" s="2" customFormat="1" ht="16.5" customHeight="1">
      <c r="A220" s="34"/>
      <c r="B220" s="144"/>
      <c r="C220" s="145" t="s">
        <v>1009</v>
      </c>
      <c r="D220" s="145" t="s">
        <v>157</v>
      </c>
      <c r="E220" s="146" t="s">
        <v>3655</v>
      </c>
      <c r="F220" s="147" t="s">
        <v>3656</v>
      </c>
      <c r="G220" s="148" t="s">
        <v>652</v>
      </c>
      <c r="H220" s="149">
        <v>33</v>
      </c>
      <c r="I220" s="150"/>
      <c r="J220" s="151">
        <f>ROUND(I220*H220,2)</f>
        <v>0</v>
      </c>
      <c r="K220" s="147" t="s">
        <v>3057</v>
      </c>
      <c r="L220" s="35"/>
      <c r="M220" s="152" t="s">
        <v>3</v>
      </c>
      <c r="N220" s="153" t="s">
        <v>43</v>
      </c>
      <c r="O220" s="55"/>
      <c r="P220" s="154">
        <f>O220*H220</f>
        <v>0</v>
      </c>
      <c r="Q220" s="154">
        <v>8E-05</v>
      </c>
      <c r="R220" s="154">
        <f>Q220*H220</f>
        <v>0.0026400000000000004</v>
      </c>
      <c r="S220" s="154">
        <v>0</v>
      </c>
      <c r="T220" s="155">
        <f>S220*H220</f>
        <v>0</v>
      </c>
      <c r="U220" s="34"/>
      <c r="V220" s="34"/>
      <c r="W220" s="34"/>
      <c r="X220" s="34"/>
      <c r="Y220" s="34"/>
      <c r="Z220" s="34"/>
      <c r="AA220" s="34"/>
      <c r="AB220" s="34"/>
      <c r="AC220" s="34"/>
      <c r="AD220" s="34"/>
      <c r="AE220" s="34"/>
      <c r="AR220" s="156" t="s">
        <v>180</v>
      </c>
      <c r="AT220" s="156" t="s">
        <v>157</v>
      </c>
      <c r="AU220" s="156" t="s">
        <v>80</v>
      </c>
      <c r="AY220" s="19" t="s">
        <v>154</v>
      </c>
      <c r="BE220" s="157">
        <f>IF(N220="základní",J220,0)</f>
        <v>0</v>
      </c>
      <c r="BF220" s="157">
        <f>IF(N220="snížená",J220,0)</f>
        <v>0</v>
      </c>
      <c r="BG220" s="157">
        <f>IF(N220="zákl. přenesená",J220,0)</f>
        <v>0</v>
      </c>
      <c r="BH220" s="157">
        <f>IF(N220="sníž. přenesená",J220,0)</f>
        <v>0</v>
      </c>
      <c r="BI220" s="157">
        <f>IF(N220="nulová",J220,0)</f>
        <v>0</v>
      </c>
      <c r="BJ220" s="19" t="s">
        <v>15</v>
      </c>
      <c r="BK220" s="157">
        <f>ROUND(I220*H220,2)</f>
        <v>0</v>
      </c>
      <c r="BL220" s="19" t="s">
        <v>180</v>
      </c>
      <c r="BM220" s="156" t="s">
        <v>3657</v>
      </c>
    </row>
    <row r="221" spans="1:47" s="2" customFormat="1" ht="10.2">
      <c r="A221" s="34"/>
      <c r="B221" s="35"/>
      <c r="C221" s="34"/>
      <c r="D221" s="158" t="s">
        <v>163</v>
      </c>
      <c r="E221" s="34"/>
      <c r="F221" s="159" t="s">
        <v>3658</v>
      </c>
      <c r="G221" s="34"/>
      <c r="H221" s="34"/>
      <c r="I221" s="160"/>
      <c r="J221" s="34"/>
      <c r="K221" s="34"/>
      <c r="L221" s="35"/>
      <c r="M221" s="161"/>
      <c r="N221" s="162"/>
      <c r="O221" s="55"/>
      <c r="P221" s="55"/>
      <c r="Q221" s="55"/>
      <c r="R221" s="55"/>
      <c r="S221" s="55"/>
      <c r="T221" s="56"/>
      <c r="U221" s="34"/>
      <c r="V221" s="34"/>
      <c r="W221" s="34"/>
      <c r="X221" s="34"/>
      <c r="Y221" s="34"/>
      <c r="Z221" s="34"/>
      <c r="AA221" s="34"/>
      <c r="AB221" s="34"/>
      <c r="AC221" s="34"/>
      <c r="AD221" s="34"/>
      <c r="AE221" s="34"/>
      <c r="AT221" s="19" t="s">
        <v>163</v>
      </c>
      <c r="AU221" s="19" t="s">
        <v>80</v>
      </c>
    </row>
    <row r="222" spans="2:51" s="14" customFormat="1" ht="10.2">
      <c r="B222" s="171"/>
      <c r="D222" s="164" t="s">
        <v>170</v>
      </c>
      <c r="E222" s="172" t="s">
        <v>3</v>
      </c>
      <c r="F222" s="173" t="s">
        <v>3659</v>
      </c>
      <c r="H222" s="174">
        <v>33</v>
      </c>
      <c r="I222" s="175"/>
      <c r="L222" s="171"/>
      <c r="M222" s="176"/>
      <c r="N222" s="177"/>
      <c r="O222" s="177"/>
      <c r="P222" s="177"/>
      <c r="Q222" s="177"/>
      <c r="R222" s="177"/>
      <c r="S222" s="177"/>
      <c r="T222" s="178"/>
      <c r="AT222" s="172" t="s">
        <v>170</v>
      </c>
      <c r="AU222" s="172" t="s">
        <v>80</v>
      </c>
      <c r="AV222" s="14" t="s">
        <v>80</v>
      </c>
      <c r="AW222" s="14" t="s">
        <v>33</v>
      </c>
      <c r="AX222" s="14" t="s">
        <v>15</v>
      </c>
      <c r="AY222" s="172" t="s">
        <v>154</v>
      </c>
    </row>
    <row r="223" spans="1:65" s="2" customFormat="1" ht="16.5" customHeight="1">
      <c r="A223" s="34"/>
      <c r="B223" s="144"/>
      <c r="C223" s="145" t="s">
        <v>1013</v>
      </c>
      <c r="D223" s="145" t="s">
        <v>157</v>
      </c>
      <c r="E223" s="146" t="s">
        <v>3660</v>
      </c>
      <c r="F223" s="147" t="s">
        <v>3661</v>
      </c>
      <c r="G223" s="148" t="s">
        <v>652</v>
      </c>
      <c r="H223" s="149">
        <v>15</v>
      </c>
      <c r="I223" s="150"/>
      <c r="J223" s="151">
        <f>ROUND(I223*H223,2)</f>
        <v>0</v>
      </c>
      <c r="K223" s="147" t="s">
        <v>3057</v>
      </c>
      <c r="L223" s="35"/>
      <c r="M223" s="152" t="s">
        <v>3</v>
      </c>
      <c r="N223" s="153" t="s">
        <v>43</v>
      </c>
      <c r="O223" s="55"/>
      <c r="P223" s="154">
        <f>O223*H223</f>
        <v>0</v>
      </c>
      <c r="Q223" s="154">
        <v>0.0001</v>
      </c>
      <c r="R223" s="154">
        <f>Q223*H223</f>
        <v>0.0015</v>
      </c>
      <c r="S223" s="154">
        <v>0</v>
      </c>
      <c r="T223" s="155">
        <f>S223*H223</f>
        <v>0</v>
      </c>
      <c r="U223" s="34"/>
      <c r="V223" s="34"/>
      <c r="W223" s="34"/>
      <c r="X223" s="34"/>
      <c r="Y223" s="34"/>
      <c r="Z223" s="34"/>
      <c r="AA223" s="34"/>
      <c r="AB223" s="34"/>
      <c r="AC223" s="34"/>
      <c r="AD223" s="34"/>
      <c r="AE223" s="34"/>
      <c r="AR223" s="156" t="s">
        <v>180</v>
      </c>
      <c r="AT223" s="156" t="s">
        <v>157</v>
      </c>
      <c r="AU223" s="156" t="s">
        <v>80</v>
      </c>
      <c r="AY223" s="19" t="s">
        <v>154</v>
      </c>
      <c r="BE223" s="157">
        <f>IF(N223="základní",J223,0)</f>
        <v>0</v>
      </c>
      <c r="BF223" s="157">
        <f>IF(N223="snížená",J223,0)</f>
        <v>0</v>
      </c>
      <c r="BG223" s="157">
        <f>IF(N223="zákl. přenesená",J223,0)</f>
        <v>0</v>
      </c>
      <c r="BH223" s="157">
        <f>IF(N223="sníž. přenesená",J223,0)</f>
        <v>0</v>
      </c>
      <c r="BI223" s="157">
        <f>IF(N223="nulová",J223,0)</f>
        <v>0</v>
      </c>
      <c r="BJ223" s="19" t="s">
        <v>15</v>
      </c>
      <c r="BK223" s="157">
        <f>ROUND(I223*H223,2)</f>
        <v>0</v>
      </c>
      <c r="BL223" s="19" t="s">
        <v>180</v>
      </c>
      <c r="BM223" s="156" t="s">
        <v>3662</v>
      </c>
    </row>
    <row r="224" spans="1:47" s="2" customFormat="1" ht="10.2">
      <c r="A224" s="34"/>
      <c r="B224" s="35"/>
      <c r="C224" s="34"/>
      <c r="D224" s="158" t="s">
        <v>163</v>
      </c>
      <c r="E224" s="34"/>
      <c r="F224" s="159" t="s">
        <v>3663</v>
      </c>
      <c r="G224" s="34"/>
      <c r="H224" s="34"/>
      <c r="I224" s="160"/>
      <c r="J224" s="34"/>
      <c r="K224" s="34"/>
      <c r="L224" s="35"/>
      <c r="M224" s="161"/>
      <c r="N224" s="162"/>
      <c r="O224" s="55"/>
      <c r="P224" s="55"/>
      <c r="Q224" s="55"/>
      <c r="R224" s="55"/>
      <c r="S224" s="55"/>
      <c r="T224" s="56"/>
      <c r="U224" s="34"/>
      <c r="V224" s="34"/>
      <c r="W224" s="34"/>
      <c r="X224" s="34"/>
      <c r="Y224" s="34"/>
      <c r="Z224" s="34"/>
      <c r="AA224" s="34"/>
      <c r="AB224" s="34"/>
      <c r="AC224" s="34"/>
      <c r="AD224" s="34"/>
      <c r="AE224" s="34"/>
      <c r="AT224" s="19" t="s">
        <v>163</v>
      </c>
      <c r="AU224" s="19" t="s">
        <v>80</v>
      </c>
    </row>
    <row r="225" spans="2:51" s="14" customFormat="1" ht="10.2">
      <c r="B225" s="171"/>
      <c r="D225" s="164" t="s">
        <v>170</v>
      </c>
      <c r="E225" s="172" t="s">
        <v>3</v>
      </c>
      <c r="F225" s="173" t="s">
        <v>3664</v>
      </c>
      <c r="H225" s="174">
        <v>15</v>
      </c>
      <c r="I225" s="175"/>
      <c r="L225" s="171"/>
      <c r="M225" s="176"/>
      <c r="N225" s="177"/>
      <c r="O225" s="177"/>
      <c r="P225" s="177"/>
      <c r="Q225" s="177"/>
      <c r="R225" s="177"/>
      <c r="S225" s="177"/>
      <c r="T225" s="178"/>
      <c r="AT225" s="172" t="s">
        <v>170</v>
      </c>
      <c r="AU225" s="172" t="s">
        <v>80</v>
      </c>
      <c r="AV225" s="14" t="s">
        <v>80</v>
      </c>
      <c r="AW225" s="14" t="s">
        <v>33</v>
      </c>
      <c r="AX225" s="14" t="s">
        <v>15</v>
      </c>
      <c r="AY225" s="172" t="s">
        <v>154</v>
      </c>
    </row>
    <row r="226" spans="1:65" s="2" customFormat="1" ht="16.5" customHeight="1">
      <c r="A226" s="34"/>
      <c r="B226" s="144"/>
      <c r="C226" s="145" t="s">
        <v>1029</v>
      </c>
      <c r="D226" s="145" t="s">
        <v>157</v>
      </c>
      <c r="E226" s="146" t="s">
        <v>3665</v>
      </c>
      <c r="F226" s="147" t="s">
        <v>3666</v>
      </c>
      <c r="G226" s="148" t="s">
        <v>652</v>
      </c>
      <c r="H226" s="149">
        <v>2</v>
      </c>
      <c r="I226" s="150"/>
      <c r="J226" s="151">
        <f>ROUND(I226*H226,2)</f>
        <v>0</v>
      </c>
      <c r="K226" s="147" t="s">
        <v>3057</v>
      </c>
      <c r="L226" s="35"/>
      <c r="M226" s="152" t="s">
        <v>3</v>
      </c>
      <c r="N226" s="153" t="s">
        <v>43</v>
      </c>
      <c r="O226" s="55"/>
      <c r="P226" s="154">
        <f>O226*H226</f>
        <v>0</v>
      </c>
      <c r="Q226" s="154">
        <v>0.00021</v>
      </c>
      <c r="R226" s="154">
        <f>Q226*H226</f>
        <v>0.00042</v>
      </c>
      <c r="S226" s="154">
        <v>0</v>
      </c>
      <c r="T226" s="155">
        <f>S226*H226</f>
        <v>0</v>
      </c>
      <c r="U226" s="34"/>
      <c r="V226" s="34"/>
      <c r="W226" s="34"/>
      <c r="X226" s="34"/>
      <c r="Y226" s="34"/>
      <c r="Z226" s="34"/>
      <c r="AA226" s="34"/>
      <c r="AB226" s="34"/>
      <c r="AC226" s="34"/>
      <c r="AD226" s="34"/>
      <c r="AE226" s="34"/>
      <c r="AR226" s="156" t="s">
        <v>180</v>
      </c>
      <c r="AT226" s="156" t="s">
        <v>157</v>
      </c>
      <c r="AU226" s="156" t="s">
        <v>80</v>
      </c>
      <c r="AY226" s="19" t="s">
        <v>154</v>
      </c>
      <c r="BE226" s="157">
        <f>IF(N226="základní",J226,0)</f>
        <v>0</v>
      </c>
      <c r="BF226" s="157">
        <f>IF(N226="snížená",J226,0)</f>
        <v>0</v>
      </c>
      <c r="BG226" s="157">
        <f>IF(N226="zákl. přenesená",J226,0)</f>
        <v>0</v>
      </c>
      <c r="BH226" s="157">
        <f>IF(N226="sníž. přenesená",J226,0)</f>
        <v>0</v>
      </c>
      <c r="BI226" s="157">
        <f>IF(N226="nulová",J226,0)</f>
        <v>0</v>
      </c>
      <c r="BJ226" s="19" t="s">
        <v>15</v>
      </c>
      <c r="BK226" s="157">
        <f>ROUND(I226*H226,2)</f>
        <v>0</v>
      </c>
      <c r="BL226" s="19" t="s">
        <v>180</v>
      </c>
      <c r="BM226" s="156" t="s">
        <v>3667</v>
      </c>
    </row>
    <row r="227" spans="1:47" s="2" customFormat="1" ht="10.2">
      <c r="A227" s="34"/>
      <c r="B227" s="35"/>
      <c r="C227" s="34"/>
      <c r="D227" s="158" t="s">
        <v>163</v>
      </c>
      <c r="E227" s="34"/>
      <c r="F227" s="159" t="s">
        <v>3668</v>
      </c>
      <c r="G227" s="34"/>
      <c r="H227" s="34"/>
      <c r="I227" s="160"/>
      <c r="J227" s="34"/>
      <c r="K227" s="34"/>
      <c r="L227" s="35"/>
      <c r="M227" s="161"/>
      <c r="N227" s="162"/>
      <c r="O227" s="55"/>
      <c r="P227" s="55"/>
      <c r="Q227" s="55"/>
      <c r="R227" s="55"/>
      <c r="S227" s="55"/>
      <c r="T227" s="56"/>
      <c r="U227" s="34"/>
      <c r="V227" s="34"/>
      <c r="W227" s="34"/>
      <c r="X227" s="34"/>
      <c r="Y227" s="34"/>
      <c r="Z227" s="34"/>
      <c r="AA227" s="34"/>
      <c r="AB227" s="34"/>
      <c r="AC227" s="34"/>
      <c r="AD227" s="34"/>
      <c r="AE227" s="34"/>
      <c r="AT227" s="19" t="s">
        <v>163</v>
      </c>
      <c r="AU227" s="19" t="s">
        <v>80</v>
      </c>
    </row>
    <row r="228" spans="2:51" s="14" customFormat="1" ht="10.2">
      <c r="B228" s="171"/>
      <c r="D228" s="164" t="s">
        <v>170</v>
      </c>
      <c r="E228" s="172" t="s">
        <v>3</v>
      </c>
      <c r="F228" s="173" t="s">
        <v>80</v>
      </c>
      <c r="H228" s="174">
        <v>2</v>
      </c>
      <c r="I228" s="175"/>
      <c r="L228" s="171"/>
      <c r="M228" s="176"/>
      <c r="N228" s="177"/>
      <c r="O228" s="177"/>
      <c r="P228" s="177"/>
      <c r="Q228" s="177"/>
      <c r="R228" s="177"/>
      <c r="S228" s="177"/>
      <c r="T228" s="178"/>
      <c r="AT228" s="172" t="s">
        <v>170</v>
      </c>
      <c r="AU228" s="172" t="s">
        <v>80</v>
      </c>
      <c r="AV228" s="14" t="s">
        <v>80</v>
      </c>
      <c r="AW228" s="14" t="s">
        <v>33</v>
      </c>
      <c r="AX228" s="14" t="s">
        <v>15</v>
      </c>
      <c r="AY228" s="172" t="s">
        <v>154</v>
      </c>
    </row>
    <row r="229" spans="1:65" s="2" customFormat="1" ht="16.5" customHeight="1">
      <c r="A229" s="34"/>
      <c r="B229" s="144"/>
      <c r="C229" s="145" t="s">
        <v>1017</v>
      </c>
      <c r="D229" s="145" t="s">
        <v>157</v>
      </c>
      <c r="E229" s="146" t="s">
        <v>3669</v>
      </c>
      <c r="F229" s="147" t="s">
        <v>3670</v>
      </c>
      <c r="G229" s="148" t="s">
        <v>652</v>
      </c>
      <c r="H229" s="149">
        <v>6</v>
      </c>
      <c r="I229" s="150"/>
      <c r="J229" s="151">
        <f>ROUND(I229*H229,2)</f>
        <v>0</v>
      </c>
      <c r="K229" s="147" t="s">
        <v>3057</v>
      </c>
      <c r="L229" s="35"/>
      <c r="M229" s="152" t="s">
        <v>3</v>
      </c>
      <c r="N229" s="153" t="s">
        <v>43</v>
      </c>
      <c r="O229" s="55"/>
      <c r="P229" s="154">
        <f>O229*H229</f>
        <v>0</v>
      </c>
      <c r="Q229" s="154">
        <v>0.00024</v>
      </c>
      <c r="R229" s="154">
        <f>Q229*H229</f>
        <v>0.00144</v>
      </c>
      <c r="S229" s="154">
        <v>0</v>
      </c>
      <c r="T229" s="155">
        <f>S229*H229</f>
        <v>0</v>
      </c>
      <c r="U229" s="34"/>
      <c r="V229" s="34"/>
      <c r="W229" s="34"/>
      <c r="X229" s="34"/>
      <c r="Y229" s="34"/>
      <c r="Z229" s="34"/>
      <c r="AA229" s="34"/>
      <c r="AB229" s="34"/>
      <c r="AC229" s="34"/>
      <c r="AD229" s="34"/>
      <c r="AE229" s="34"/>
      <c r="AR229" s="156" t="s">
        <v>180</v>
      </c>
      <c r="AT229" s="156" t="s">
        <v>157</v>
      </c>
      <c r="AU229" s="156" t="s">
        <v>80</v>
      </c>
      <c r="AY229" s="19" t="s">
        <v>154</v>
      </c>
      <c r="BE229" s="157">
        <f>IF(N229="základní",J229,0)</f>
        <v>0</v>
      </c>
      <c r="BF229" s="157">
        <f>IF(N229="snížená",J229,0)</f>
        <v>0</v>
      </c>
      <c r="BG229" s="157">
        <f>IF(N229="zákl. přenesená",J229,0)</f>
        <v>0</v>
      </c>
      <c r="BH229" s="157">
        <f>IF(N229="sníž. přenesená",J229,0)</f>
        <v>0</v>
      </c>
      <c r="BI229" s="157">
        <f>IF(N229="nulová",J229,0)</f>
        <v>0</v>
      </c>
      <c r="BJ229" s="19" t="s">
        <v>15</v>
      </c>
      <c r="BK229" s="157">
        <f>ROUND(I229*H229,2)</f>
        <v>0</v>
      </c>
      <c r="BL229" s="19" t="s">
        <v>180</v>
      </c>
      <c r="BM229" s="156" t="s">
        <v>3671</v>
      </c>
    </row>
    <row r="230" spans="1:47" s="2" customFormat="1" ht="10.2">
      <c r="A230" s="34"/>
      <c r="B230" s="35"/>
      <c r="C230" s="34"/>
      <c r="D230" s="158" t="s">
        <v>163</v>
      </c>
      <c r="E230" s="34"/>
      <c r="F230" s="159" t="s">
        <v>3672</v>
      </c>
      <c r="G230" s="34"/>
      <c r="H230" s="34"/>
      <c r="I230" s="160"/>
      <c r="J230" s="34"/>
      <c r="K230" s="34"/>
      <c r="L230" s="35"/>
      <c r="M230" s="161"/>
      <c r="N230" s="162"/>
      <c r="O230" s="55"/>
      <c r="P230" s="55"/>
      <c r="Q230" s="55"/>
      <c r="R230" s="55"/>
      <c r="S230" s="55"/>
      <c r="T230" s="56"/>
      <c r="U230" s="34"/>
      <c r="V230" s="34"/>
      <c r="W230" s="34"/>
      <c r="X230" s="34"/>
      <c r="Y230" s="34"/>
      <c r="Z230" s="34"/>
      <c r="AA230" s="34"/>
      <c r="AB230" s="34"/>
      <c r="AC230" s="34"/>
      <c r="AD230" s="34"/>
      <c r="AE230" s="34"/>
      <c r="AT230" s="19" t="s">
        <v>163</v>
      </c>
      <c r="AU230" s="19" t="s">
        <v>80</v>
      </c>
    </row>
    <row r="231" spans="2:51" s="14" customFormat="1" ht="10.2">
      <c r="B231" s="171"/>
      <c r="D231" s="164" t="s">
        <v>170</v>
      </c>
      <c r="E231" s="172" t="s">
        <v>3</v>
      </c>
      <c r="F231" s="173" t="s">
        <v>3673</v>
      </c>
      <c r="H231" s="174">
        <v>6</v>
      </c>
      <c r="I231" s="175"/>
      <c r="L231" s="171"/>
      <c r="M231" s="176"/>
      <c r="N231" s="177"/>
      <c r="O231" s="177"/>
      <c r="P231" s="177"/>
      <c r="Q231" s="177"/>
      <c r="R231" s="177"/>
      <c r="S231" s="177"/>
      <c r="T231" s="178"/>
      <c r="AT231" s="172" t="s">
        <v>170</v>
      </c>
      <c r="AU231" s="172" t="s">
        <v>80</v>
      </c>
      <c r="AV231" s="14" t="s">
        <v>80</v>
      </c>
      <c r="AW231" s="14" t="s">
        <v>33</v>
      </c>
      <c r="AX231" s="14" t="s">
        <v>15</v>
      </c>
      <c r="AY231" s="172" t="s">
        <v>154</v>
      </c>
    </row>
    <row r="232" spans="1:65" s="2" customFormat="1" ht="16.5" customHeight="1">
      <c r="A232" s="34"/>
      <c r="B232" s="144"/>
      <c r="C232" s="145" t="s">
        <v>1033</v>
      </c>
      <c r="D232" s="145" t="s">
        <v>157</v>
      </c>
      <c r="E232" s="146" t="s">
        <v>3674</v>
      </c>
      <c r="F232" s="147" t="s">
        <v>3675</v>
      </c>
      <c r="G232" s="148" t="s">
        <v>652</v>
      </c>
      <c r="H232" s="149">
        <v>3</v>
      </c>
      <c r="I232" s="150"/>
      <c r="J232" s="151">
        <f>ROUND(I232*H232,2)</f>
        <v>0</v>
      </c>
      <c r="K232" s="147" t="s">
        <v>3057</v>
      </c>
      <c r="L232" s="35"/>
      <c r="M232" s="152" t="s">
        <v>3</v>
      </c>
      <c r="N232" s="153" t="s">
        <v>43</v>
      </c>
      <c r="O232" s="55"/>
      <c r="P232" s="154">
        <f>O232*H232</f>
        <v>0</v>
      </c>
      <c r="Q232" s="154">
        <v>0.00015</v>
      </c>
      <c r="R232" s="154">
        <f>Q232*H232</f>
        <v>0.00045</v>
      </c>
      <c r="S232" s="154">
        <v>0</v>
      </c>
      <c r="T232" s="155">
        <f>S232*H232</f>
        <v>0</v>
      </c>
      <c r="U232" s="34"/>
      <c r="V232" s="34"/>
      <c r="W232" s="34"/>
      <c r="X232" s="34"/>
      <c r="Y232" s="34"/>
      <c r="Z232" s="34"/>
      <c r="AA232" s="34"/>
      <c r="AB232" s="34"/>
      <c r="AC232" s="34"/>
      <c r="AD232" s="34"/>
      <c r="AE232" s="34"/>
      <c r="AR232" s="156" t="s">
        <v>180</v>
      </c>
      <c r="AT232" s="156" t="s">
        <v>157</v>
      </c>
      <c r="AU232" s="156" t="s">
        <v>80</v>
      </c>
      <c r="AY232" s="19" t="s">
        <v>154</v>
      </c>
      <c r="BE232" s="157">
        <f>IF(N232="základní",J232,0)</f>
        <v>0</v>
      </c>
      <c r="BF232" s="157">
        <f>IF(N232="snížená",J232,0)</f>
        <v>0</v>
      </c>
      <c r="BG232" s="157">
        <f>IF(N232="zákl. přenesená",J232,0)</f>
        <v>0</v>
      </c>
      <c r="BH232" s="157">
        <f>IF(N232="sníž. přenesená",J232,0)</f>
        <v>0</v>
      </c>
      <c r="BI232" s="157">
        <f>IF(N232="nulová",J232,0)</f>
        <v>0</v>
      </c>
      <c r="BJ232" s="19" t="s">
        <v>15</v>
      </c>
      <c r="BK232" s="157">
        <f>ROUND(I232*H232,2)</f>
        <v>0</v>
      </c>
      <c r="BL232" s="19" t="s">
        <v>180</v>
      </c>
      <c r="BM232" s="156" t="s">
        <v>3676</v>
      </c>
    </row>
    <row r="233" spans="1:47" s="2" customFormat="1" ht="10.2">
      <c r="A233" s="34"/>
      <c r="B233" s="35"/>
      <c r="C233" s="34"/>
      <c r="D233" s="158" t="s">
        <v>163</v>
      </c>
      <c r="E233" s="34"/>
      <c r="F233" s="159" t="s">
        <v>3677</v>
      </c>
      <c r="G233" s="34"/>
      <c r="H233" s="34"/>
      <c r="I233" s="160"/>
      <c r="J233" s="34"/>
      <c r="K233" s="34"/>
      <c r="L233" s="35"/>
      <c r="M233" s="161"/>
      <c r="N233" s="162"/>
      <c r="O233" s="55"/>
      <c r="P233" s="55"/>
      <c r="Q233" s="55"/>
      <c r="R233" s="55"/>
      <c r="S233" s="55"/>
      <c r="T233" s="56"/>
      <c r="U233" s="34"/>
      <c r="V233" s="34"/>
      <c r="W233" s="34"/>
      <c r="X233" s="34"/>
      <c r="Y233" s="34"/>
      <c r="Z233" s="34"/>
      <c r="AA233" s="34"/>
      <c r="AB233" s="34"/>
      <c r="AC233" s="34"/>
      <c r="AD233" s="34"/>
      <c r="AE233" s="34"/>
      <c r="AT233" s="19" t="s">
        <v>163</v>
      </c>
      <c r="AU233" s="19" t="s">
        <v>80</v>
      </c>
    </row>
    <row r="234" spans="2:51" s="14" customFormat="1" ht="10.2">
      <c r="B234" s="171"/>
      <c r="D234" s="164" t="s">
        <v>170</v>
      </c>
      <c r="E234" s="172" t="s">
        <v>3</v>
      </c>
      <c r="F234" s="173" t="s">
        <v>90</v>
      </c>
      <c r="H234" s="174">
        <v>3</v>
      </c>
      <c r="I234" s="175"/>
      <c r="L234" s="171"/>
      <c r="M234" s="176"/>
      <c r="N234" s="177"/>
      <c r="O234" s="177"/>
      <c r="P234" s="177"/>
      <c r="Q234" s="177"/>
      <c r="R234" s="177"/>
      <c r="S234" s="177"/>
      <c r="T234" s="178"/>
      <c r="AT234" s="172" t="s">
        <v>170</v>
      </c>
      <c r="AU234" s="172" t="s">
        <v>80</v>
      </c>
      <c r="AV234" s="14" t="s">
        <v>80</v>
      </c>
      <c r="AW234" s="14" t="s">
        <v>33</v>
      </c>
      <c r="AX234" s="14" t="s">
        <v>15</v>
      </c>
      <c r="AY234" s="172" t="s">
        <v>154</v>
      </c>
    </row>
    <row r="235" spans="1:65" s="2" customFormat="1" ht="21.75" customHeight="1">
      <c r="A235" s="34"/>
      <c r="B235" s="144"/>
      <c r="C235" s="145" t="s">
        <v>568</v>
      </c>
      <c r="D235" s="145" t="s">
        <v>157</v>
      </c>
      <c r="E235" s="146" t="s">
        <v>3678</v>
      </c>
      <c r="F235" s="147" t="s">
        <v>3679</v>
      </c>
      <c r="G235" s="148" t="s">
        <v>652</v>
      </c>
      <c r="H235" s="149">
        <v>4</v>
      </c>
      <c r="I235" s="150"/>
      <c r="J235" s="151">
        <f>ROUND(I235*H235,2)</f>
        <v>0</v>
      </c>
      <c r="K235" s="147" t="s">
        <v>3</v>
      </c>
      <c r="L235" s="35"/>
      <c r="M235" s="152" t="s">
        <v>3</v>
      </c>
      <c r="N235" s="153" t="s">
        <v>43</v>
      </c>
      <c r="O235" s="55"/>
      <c r="P235" s="154">
        <f>O235*H235</f>
        <v>0</v>
      </c>
      <c r="Q235" s="154">
        <v>0.00023</v>
      </c>
      <c r="R235" s="154">
        <f>Q235*H235</f>
        <v>0.00092</v>
      </c>
      <c r="S235" s="154">
        <v>0</v>
      </c>
      <c r="T235" s="155">
        <f>S235*H235</f>
        <v>0</v>
      </c>
      <c r="U235" s="34"/>
      <c r="V235" s="34"/>
      <c r="W235" s="34"/>
      <c r="X235" s="34"/>
      <c r="Y235" s="34"/>
      <c r="Z235" s="34"/>
      <c r="AA235" s="34"/>
      <c r="AB235" s="34"/>
      <c r="AC235" s="34"/>
      <c r="AD235" s="34"/>
      <c r="AE235" s="34"/>
      <c r="AR235" s="156" t="s">
        <v>180</v>
      </c>
      <c r="AT235" s="156" t="s">
        <v>157</v>
      </c>
      <c r="AU235" s="156" t="s">
        <v>80</v>
      </c>
      <c r="AY235" s="19" t="s">
        <v>154</v>
      </c>
      <c r="BE235" s="157">
        <f>IF(N235="základní",J235,0)</f>
        <v>0</v>
      </c>
      <c r="BF235" s="157">
        <f>IF(N235="snížená",J235,0)</f>
        <v>0</v>
      </c>
      <c r="BG235" s="157">
        <f>IF(N235="zákl. přenesená",J235,0)</f>
        <v>0</v>
      </c>
      <c r="BH235" s="157">
        <f>IF(N235="sníž. přenesená",J235,0)</f>
        <v>0</v>
      </c>
      <c r="BI235" s="157">
        <f>IF(N235="nulová",J235,0)</f>
        <v>0</v>
      </c>
      <c r="BJ235" s="19" t="s">
        <v>15</v>
      </c>
      <c r="BK235" s="157">
        <f>ROUND(I235*H235,2)</f>
        <v>0</v>
      </c>
      <c r="BL235" s="19" t="s">
        <v>180</v>
      </c>
      <c r="BM235" s="156" t="s">
        <v>3680</v>
      </c>
    </row>
    <row r="236" spans="1:65" s="2" customFormat="1" ht="24.15" customHeight="1">
      <c r="A236" s="34"/>
      <c r="B236" s="144"/>
      <c r="C236" s="145" t="s">
        <v>463</v>
      </c>
      <c r="D236" s="145" t="s">
        <v>157</v>
      </c>
      <c r="E236" s="146" t="s">
        <v>3681</v>
      </c>
      <c r="F236" s="147" t="s">
        <v>3682</v>
      </c>
      <c r="G236" s="148" t="s">
        <v>652</v>
      </c>
      <c r="H236" s="149">
        <v>30</v>
      </c>
      <c r="I236" s="150"/>
      <c r="J236" s="151">
        <f>ROUND(I236*H236,2)</f>
        <v>0</v>
      </c>
      <c r="K236" s="147" t="s">
        <v>3057</v>
      </c>
      <c r="L236" s="35"/>
      <c r="M236" s="152" t="s">
        <v>3</v>
      </c>
      <c r="N236" s="153" t="s">
        <v>43</v>
      </c>
      <c r="O236" s="55"/>
      <c r="P236" s="154">
        <f>O236*H236</f>
        <v>0</v>
      </c>
      <c r="Q236" s="154">
        <v>0.00014</v>
      </c>
      <c r="R236" s="154">
        <f>Q236*H236</f>
        <v>0.0042</v>
      </c>
      <c r="S236" s="154">
        <v>0</v>
      </c>
      <c r="T236" s="155">
        <f>S236*H236</f>
        <v>0</v>
      </c>
      <c r="U236" s="34"/>
      <c r="V236" s="34"/>
      <c r="W236" s="34"/>
      <c r="X236" s="34"/>
      <c r="Y236" s="34"/>
      <c r="Z236" s="34"/>
      <c r="AA236" s="34"/>
      <c r="AB236" s="34"/>
      <c r="AC236" s="34"/>
      <c r="AD236" s="34"/>
      <c r="AE236" s="34"/>
      <c r="AR236" s="156" t="s">
        <v>180</v>
      </c>
      <c r="AT236" s="156" t="s">
        <v>157</v>
      </c>
      <c r="AU236" s="156" t="s">
        <v>80</v>
      </c>
      <c r="AY236" s="19" t="s">
        <v>154</v>
      </c>
      <c r="BE236" s="157">
        <f>IF(N236="základní",J236,0)</f>
        <v>0</v>
      </c>
      <c r="BF236" s="157">
        <f>IF(N236="snížená",J236,0)</f>
        <v>0</v>
      </c>
      <c r="BG236" s="157">
        <f>IF(N236="zákl. přenesená",J236,0)</f>
        <v>0</v>
      </c>
      <c r="BH236" s="157">
        <f>IF(N236="sníž. přenesená",J236,0)</f>
        <v>0</v>
      </c>
      <c r="BI236" s="157">
        <f>IF(N236="nulová",J236,0)</f>
        <v>0</v>
      </c>
      <c r="BJ236" s="19" t="s">
        <v>15</v>
      </c>
      <c r="BK236" s="157">
        <f>ROUND(I236*H236,2)</f>
        <v>0</v>
      </c>
      <c r="BL236" s="19" t="s">
        <v>180</v>
      </c>
      <c r="BM236" s="156" t="s">
        <v>3683</v>
      </c>
    </row>
    <row r="237" spans="1:47" s="2" customFormat="1" ht="10.2">
      <c r="A237" s="34"/>
      <c r="B237" s="35"/>
      <c r="C237" s="34"/>
      <c r="D237" s="158" t="s">
        <v>163</v>
      </c>
      <c r="E237" s="34"/>
      <c r="F237" s="159" t="s">
        <v>3684</v>
      </c>
      <c r="G237" s="34"/>
      <c r="H237" s="34"/>
      <c r="I237" s="160"/>
      <c r="J237" s="34"/>
      <c r="K237" s="34"/>
      <c r="L237" s="35"/>
      <c r="M237" s="161"/>
      <c r="N237" s="162"/>
      <c r="O237" s="55"/>
      <c r="P237" s="55"/>
      <c r="Q237" s="55"/>
      <c r="R237" s="55"/>
      <c r="S237" s="55"/>
      <c r="T237" s="56"/>
      <c r="U237" s="34"/>
      <c r="V237" s="34"/>
      <c r="W237" s="34"/>
      <c r="X237" s="34"/>
      <c r="Y237" s="34"/>
      <c r="Z237" s="34"/>
      <c r="AA237" s="34"/>
      <c r="AB237" s="34"/>
      <c r="AC237" s="34"/>
      <c r="AD237" s="34"/>
      <c r="AE237" s="34"/>
      <c r="AT237" s="19" t="s">
        <v>163</v>
      </c>
      <c r="AU237" s="19" t="s">
        <v>80</v>
      </c>
    </row>
    <row r="238" spans="1:65" s="2" customFormat="1" ht="21.75" customHeight="1">
      <c r="A238" s="34"/>
      <c r="B238" s="144"/>
      <c r="C238" s="145" t="s">
        <v>563</v>
      </c>
      <c r="D238" s="145" t="s">
        <v>157</v>
      </c>
      <c r="E238" s="146" t="s">
        <v>3685</v>
      </c>
      <c r="F238" s="147" t="s">
        <v>3686</v>
      </c>
      <c r="G238" s="148" t="s">
        <v>652</v>
      </c>
      <c r="H238" s="149">
        <v>1</v>
      </c>
      <c r="I238" s="150"/>
      <c r="J238" s="151">
        <f>ROUND(I238*H238,2)</f>
        <v>0</v>
      </c>
      <c r="K238" s="147" t="s">
        <v>3057</v>
      </c>
      <c r="L238" s="35"/>
      <c r="M238" s="152" t="s">
        <v>3</v>
      </c>
      <c r="N238" s="153" t="s">
        <v>43</v>
      </c>
      <c r="O238" s="55"/>
      <c r="P238" s="154">
        <f>O238*H238</f>
        <v>0</v>
      </c>
      <c r="Q238" s="154">
        <v>0.00013</v>
      </c>
      <c r="R238" s="154">
        <f>Q238*H238</f>
        <v>0.00013</v>
      </c>
      <c r="S238" s="154">
        <v>0</v>
      </c>
      <c r="T238" s="155">
        <f>S238*H238</f>
        <v>0</v>
      </c>
      <c r="U238" s="34"/>
      <c r="V238" s="34"/>
      <c r="W238" s="34"/>
      <c r="X238" s="34"/>
      <c r="Y238" s="34"/>
      <c r="Z238" s="34"/>
      <c r="AA238" s="34"/>
      <c r="AB238" s="34"/>
      <c r="AC238" s="34"/>
      <c r="AD238" s="34"/>
      <c r="AE238" s="34"/>
      <c r="AR238" s="156" t="s">
        <v>180</v>
      </c>
      <c r="AT238" s="156" t="s">
        <v>157</v>
      </c>
      <c r="AU238" s="156" t="s">
        <v>80</v>
      </c>
      <c r="AY238" s="19" t="s">
        <v>154</v>
      </c>
      <c r="BE238" s="157">
        <f>IF(N238="základní",J238,0)</f>
        <v>0</v>
      </c>
      <c r="BF238" s="157">
        <f>IF(N238="snížená",J238,0)</f>
        <v>0</v>
      </c>
      <c r="BG238" s="157">
        <f>IF(N238="zákl. přenesená",J238,0)</f>
        <v>0</v>
      </c>
      <c r="BH238" s="157">
        <f>IF(N238="sníž. přenesená",J238,0)</f>
        <v>0</v>
      </c>
      <c r="BI238" s="157">
        <f>IF(N238="nulová",J238,0)</f>
        <v>0</v>
      </c>
      <c r="BJ238" s="19" t="s">
        <v>15</v>
      </c>
      <c r="BK238" s="157">
        <f>ROUND(I238*H238,2)</f>
        <v>0</v>
      </c>
      <c r="BL238" s="19" t="s">
        <v>180</v>
      </c>
      <c r="BM238" s="156" t="s">
        <v>3687</v>
      </c>
    </row>
    <row r="239" spans="1:47" s="2" customFormat="1" ht="10.2">
      <c r="A239" s="34"/>
      <c r="B239" s="35"/>
      <c r="C239" s="34"/>
      <c r="D239" s="158" t="s">
        <v>163</v>
      </c>
      <c r="E239" s="34"/>
      <c r="F239" s="159" t="s">
        <v>3688</v>
      </c>
      <c r="G239" s="34"/>
      <c r="H239" s="34"/>
      <c r="I239" s="160"/>
      <c r="J239" s="34"/>
      <c r="K239" s="34"/>
      <c r="L239" s="35"/>
      <c r="M239" s="161"/>
      <c r="N239" s="162"/>
      <c r="O239" s="55"/>
      <c r="P239" s="55"/>
      <c r="Q239" s="55"/>
      <c r="R239" s="55"/>
      <c r="S239" s="55"/>
      <c r="T239" s="56"/>
      <c r="U239" s="34"/>
      <c r="V239" s="34"/>
      <c r="W239" s="34"/>
      <c r="X239" s="34"/>
      <c r="Y239" s="34"/>
      <c r="Z239" s="34"/>
      <c r="AA239" s="34"/>
      <c r="AB239" s="34"/>
      <c r="AC239" s="34"/>
      <c r="AD239" s="34"/>
      <c r="AE239" s="34"/>
      <c r="AT239" s="19" t="s">
        <v>163</v>
      </c>
      <c r="AU239" s="19" t="s">
        <v>80</v>
      </c>
    </row>
    <row r="240" spans="1:65" s="2" customFormat="1" ht="21.75" customHeight="1">
      <c r="A240" s="34"/>
      <c r="B240" s="144"/>
      <c r="C240" s="145" t="s">
        <v>545</v>
      </c>
      <c r="D240" s="145" t="s">
        <v>157</v>
      </c>
      <c r="E240" s="146" t="s">
        <v>3689</v>
      </c>
      <c r="F240" s="147" t="s">
        <v>3690</v>
      </c>
      <c r="G240" s="148" t="s">
        <v>652</v>
      </c>
      <c r="H240" s="149">
        <v>1</v>
      </c>
      <c r="I240" s="150"/>
      <c r="J240" s="151">
        <f>ROUND(I240*H240,2)</f>
        <v>0</v>
      </c>
      <c r="K240" s="147" t="s">
        <v>3057</v>
      </c>
      <c r="L240" s="35"/>
      <c r="M240" s="152" t="s">
        <v>3</v>
      </c>
      <c r="N240" s="153" t="s">
        <v>43</v>
      </c>
      <c r="O240" s="55"/>
      <c r="P240" s="154">
        <f>O240*H240</f>
        <v>0</v>
      </c>
      <c r="Q240" s="154">
        <v>0.00018</v>
      </c>
      <c r="R240" s="154">
        <f>Q240*H240</f>
        <v>0.00018</v>
      </c>
      <c r="S240" s="154">
        <v>0</v>
      </c>
      <c r="T240" s="155">
        <f>S240*H240</f>
        <v>0</v>
      </c>
      <c r="U240" s="34"/>
      <c r="V240" s="34"/>
      <c r="W240" s="34"/>
      <c r="X240" s="34"/>
      <c r="Y240" s="34"/>
      <c r="Z240" s="34"/>
      <c r="AA240" s="34"/>
      <c r="AB240" s="34"/>
      <c r="AC240" s="34"/>
      <c r="AD240" s="34"/>
      <c r="AE240" s="34"/>
      <c r="AR240" s="156" t="s">
        <v>180</v>
      </c>
      <c r="AT240" s="156" t="s">
        <v>157</v>
      </c>
      <c r="AU240" s="156" t="s">
        <v>80</v>
      </c>
      <c r="AY240" s="19" t="s">
        <v>154</v>
      </c>
      <c r="BE240" s="157">
        <f>IF(N240="základní",J240,0)</f>
        <v>0</v>
      </c>
      <c r="BF240" s="157">
        <f>IF(N240="snížená",J240,0)</f>
        <v>0</v>
      </c>
      <c r="BG240" s="157">
        <f>IF(N240="zákl. přenesená",J240,0)</f>
        <v>0</v>
      </c>
      <c r="BH240" s="157">
        <f>IF(N240="sníž. přenesená",J240,0)</f>
        <v>0</v>
      </c>
      <c r="BI240" s="157">
        <f>IF(N240="nulová",J240,0)</f>
        <v>0</v>
      </c>
      <c r="BJ240" s="19" t="s">
        <v>15</v>
      </c>
      <c r="BK240" s="157">
        <f>ROUND(I240*H240,2)</f>
        <v>0</v>
      </c>
      <c r="BL240" s="19" t="s">
        <v>180</v>
      </c>
      <c r="BM240" s="156" t="s">
        <v>3691</v>
      </c>
    </row>
    <row r="241" spans="1:47" s="2" customFormat="1" ht="10.2">
      <c r="A241" s="34"/>
      <c r="B241" s="35"/>
      <c r="C241" s="34"/>
      <c r="D241" s="158" t="s">
        <v>163</v>
      </c>
      <c r="E241" s="34"/>
      <c r="F241" s="159" t="s">
        <v>3692</v>
      </c>
      <c r="G241" s="34"/>
      <c r="H241" s="34"/>
      <c r="I241" s="160"/>
      <c r="J241" s="34"/>
      <c r="K241" s="34"/>
      <c r="L241" s="35"/>
      <c r="M241" s="161"/>
      <c r="N241" s="162"/>
      <c r="O241" s="55"/>
      <c r="P241" s="55"/>
      <c r="Q241" s="55"/>
      <c r="R241" s="55"/>
      <c r="S241" s="55"/>
      <c r="T241" s="56"/>
      <c r="U241" s="34"/>
      <c r="V241" s="34"/>
      <c r="W241" s="34"/>
      <c r="X241" s="34"/>
      <c r="Y241" s="34"/>
      <c r="Z241" s="34"/>
      <c r="AA241" s="34"/>
      <c r="AB241" s="34"/>
      <c r="AC241" s="34"/>
      <c r="AD241" s="34"/>
      <c r="AE241" s="34"/>
      <c r="AT241" s="19" t="s">
        <v>163</v>
      </c>
      <c r="AU241" s="19" t="s">
        <v>80</v>
      </c>
    </row>
    <row r="242" spans="1:65" s="2" customFormat="1" ht="21.75" customHeight="1">
      <c r="A242" s="34"/>
      <c r="B242" s="144"/>
      <c r="C242" s="145" t="s">
        <v>555</v>
      </c>
      <c r="D242" s="145" t="s">
        <v>157</v>
      </c>
      <c r="E242" s="146" t="s">
        <v>3693</v>
      </c>
      <c r="F242" s="147" t="s">
        <v>3694</v>
      </c>
      <c r="G242" s="148" t="s">
        <v>652</v>
      </c>
      <c r="H242" s="149">
        <v>1</v>
      </c>
      <c r="I242" s="150"/>
      <c r="J242" s="151">
        <f>ROUND(I242*H242,2)</f>
        <v>0</v>
      </c>
      <c r="K242" s="147" t="s">
        <v>3057</v>
      </c>
      <c r="L242" s="35"/>
      <c r="M242" s="152" t="s">
        <v>3</v>
      </c>
      <c r="N242" s="153" t="s">
        <v>43</v>
      </c>
      <c r="O242" s="55"/>
      <c r="P242" s="154">
        <f>O242*H242</f>
        <v>0</v>
      </c>
      <c r="Q242" s="154">
        <v>0.00052</v>
      </c>
      <c r="R242" s="154">
        <f>Q242*H242</f>
        <v>0.00052</v>
      </c>
      <c r="S242" s="154">
        <v>0</v>
      </c>
      <c r="T242" s="155">
        <f>S242*H242</f>
        <v>0</v>
      </c>
      <c r="U242" s="34"/>
      <c r="V242" s="34"/>
      <c r="W242" s="34"/>
      <c r="X242" s="34"/>
      <c r="Y242" s="34"/>
      <c r="Z242" s="34"/>
      <c r="AA242" s="34"/>
      <c r="AB242" s="34"/>
      <c r="AC242" s="34"/>
      <c r="AD242" s="34"/>
      <c r="AE242" s="34"/>
      <c r="AR242" s="156" t="s">
        <v>180</v>
      </c>
      <c r="AT242" s="156" t="s">
        <v>157</v>
      </c>
      <c r="AU242" s="156" t="s">
        <v>80</v>
      </c>
      <c r="AY242" s="19" t="s">
        <v>154</v>
      </c>
      <c r="BE242" s="157">
        <f>IF(N242="základní",J242,0)</f>
        <v>0</v>
      </c>
      <c r="BF242" s="157">
        <f>IF(N242="snížená",J242,0)</f>
        <v>0</v>
      </c>
      <c r="BG242" s="157">
        <f>IF(N242="zákl. přenesená",J242,0)</f>
        <v>0</v>
      </c>
      <c r="BH242" s="157">
        <f>IF(N242="sníž. přenesená",J242,0)</f>
        <v>0</v>
      </c>
      <c r="BI242" s="157">
        <f>IF(N242="nulová",J242,0)</f>
        <v>0</v>
      </c>
      <c r="BJ242" s="19" t="s">
        <v>15</v>
      </c>
      <c r="BK242" s="157">
        <f>ROUND(I242*H242,2)</f>
        <v>0</v>
      </c>
      <c r="BL242" s="19" t="s">
        <v>180</v>
      </c>
      <c r="BM242" s="156" t="s">
        <v>3695</v>
      </c>
    </row>
    <row r="243" spans="1:47" s="2" customFormat="1" ht="10.2">
      <c r="A243" s="34"/>
      <c r="B243" s="35"/>
      <c r="C243" s="34"/>
      <c r="D243" s="158" t="s">
        <v>163</v>
      </c>
      <c r="E243" s="34"/>
      <c r="F243" s="159" t="s">
        <v>3696</v>
      </c>
      <c r="G243" s="34"/>
      <c r="H243" s="34"/>
      <c r="I243" s="160"/>
      <c r="J243" s="34"/>
      <c r="K243" s="34"/>
      <c r="L243" s="35"/>
      <c r="M243" s="161"/>
      <c r="N243" s="162"/>
      <c r="O243" s="55"/>
      <c r="P243" s="55"/>
      <c r="Q243" s="55"/>
      <c r="R243" s="55"/>
      <c r="S243" s="55"/>
      <c r="T243" s="56"/>
      <c r="U243" s="34"/>
      <c r="V243" s="34"/>
      <c r="W243" s="34"/>
      <c r="X243" s="34"/>
      <c r="Y243" s="34"/>
      <c r="Z243" s="34"/>
      <c r="AA243" s="34"/>
      <c r="AB243" s="34"/>
      <c r="AC243" s="34"/>
      <c r="AD243" s="34"/>
      <c r="AE243" s="34"/>
      <c r="AT243" s="19" t="s">
        <v>163</v>
      </c>
      <c r="AU243" s="19" t="s">
        <v>80</v>
      </c>
    </row>
    <row r="244" spans="1:65" s="2" customFormat="1" ht="24.15" customHeight="1">
      <c r="A244" s="34"/>
      <c r="B244" s="144"/>
      <c r="C244" s="145" t="s">
        <v>8</v>
      </c>
      <c r="D244" s="145" t="s">
        <v>157</v>
      </c>
      <c r="E244" s="146" t="s">
        <v>3697</v>
      </c>
      <c r="F244" s="147" t="s">
        <v>3698</v>
      </c>
      <c r="G244" s="148" t="s">
        <v>652</v>
      </c>
      <c r="H244" s="149">
        <v>30</v>
      </c>
      <c r="I244" s="150"/>
      <c r="J244" s="151">
        <f>ROUND(I244*H244,2)</f>
        <v>0</v>
      </c>
      <c r="K244" s="147" t="s">
        <v>3057</v>
      </c>
      <c r="L244" s="35"/>
      <c r="M244" s="152" t="s">
        <v>3</v>
      </c>
      <c r="N244" s="153" t="s">
        <v>43</v>
      </c>
      <c r="O244" s="55"/>
      <c r="P244" s="154">
        <f>O244*H244</f>
        <v>0</v>
      </c>
      <c r="Q244" s="154">
        <v>0.0007</v>
      </c>
      <c r="R244" s="154">
        <f>Q244*H244</f>
        <v>0.021</v>
      </c>
      <c r="S244" s="154">
        <v>0</v>
      </c>
      <c r="T244" s="155">
        <f>S244*H244</f>
        <v>0</v>
      </c>
      <c r="U244" s="34"/>
      <c r="V244" s="34"/>
      <c r="W244" s="34"/>
      <c r="X244" s="34"/>
      <c r="Y244" s="34"/>
      <c r="Z244" s="34"/>
      <c r="AA244" s="34"/>
      <c r="AB244" s="34"/>
      <c r="AC244" s="34"/>
      <c r="AD244" s="34"/>
      <c r="AE244" s="34"/>
      <c r="AR244" s="156" t="s">
        <v>180</v>
      </c>
      <c r="AT244" s="156" t="s">
        <v>157</v>
      </c>
      <c r="AU244" s="156" t="s">
        <v>80</v>
      </c>
      <c r="AY244" s="19" t="s">
        <v>154</v>
      </c>
      <c r="BE244" s="157">
        <f>IF(N244="základní",J244,0)</f>
        <v>0</v>
      </c>
      <c r="BF244" s="157">
        <f>IF(N244="snížená",J244,0)</f>
        <v>0</v>
      </c>
      <c r="BG244" s="157">
        <f>IF(N244="zákl. přenesená",J244,0)</f>
        <v>0</v>
      </c>
      <c r="BH244" s="157">
        <f>IF(N244="sníž. přenesená",J244,0)</f>
        <v>0</v>
      </c>
      <c r="BI244" s="157">
        <f>IF(N244="nulová",J244,0)</f>
        <v>0</v>
      </c>
      <c r="BJ244" s="19" t="s">
        <v>15</v>
      </c>
      <c r="BK244" s="157">
        <f>ROUND(I244*H244,2)</f>
        <v>0</v>
      </c>
      <c r="BL244" s="19" t="s">
        <v>180</v>
      </c>
      <c r="BM244" s="156" t="s">
        <v>3699</v>
      </c>
    </row>
    <row r="245" spans="1:47" s="2" customFormat="1" ht="10.2">
      <c r="A245" s="34"/>
      <c r="B245" s="35"/>
      <c r="C245" s="34"/>
      <c r="D245" s="158" t="s">
        <v>163</v>
      </c>
      <c r="E245" s="34"/>
      <c r="F245" s="159" t="s">
        <v>3700</v>
      </c>
      <c r="G245" s="34"/>
      <c r="H245" s="34"/>
      <c r="I245" s="160"/>
      <c r="J245" s="34"/>
      <c r="K245" s="34"/>
      <c r="L245" s="35"/>
      <c r="M245" s="161"/>
      <c r="N245" s="162"/>
      <c r="O245" s="55"/>
      <c r="P245" s="55"/>
      <c r="Q245" s="55"/>
      <c r="R245" s="55"/>
      <c r="S245" s="55"/>
      <c r="T245" s="56"/>
      <c r="U245" s="34"/>
      <c r="V245" s="34"/>
      <c r="W245" s="34"/>
      <c r="X245" s="34"/>
      <c r="Y245" s="34"/>
      <c r="Z245" s="34"/>
      <c r="AA245" s="34"/>
      <c r="AB245" s="34"/>
      <c r="AC245" s="34"/>
      <c r="AD245" s="34"/>
      <c r="AE245" s="34"/>
      <c r="AT245" s="19" t="s">
        <v>163</v>
      </c>
      <c r="AU245" s="19" t="s">
        <v>80</v>
      </c>
    </row>
    <row r="246" spans="1:65" s="2" customFormat="1" ht="24.15" customHeight="1">
      <c r="A246" s="34"/>
      <c r="B246" s="144"/>
      <c r="C246" s="145" t="s">
        <v>451</v>
      </c>
      <c r="D246" s="145" t="s">
        <v>157</v>
      </c>
      <c r="E246" s="146" t="s">
        <v>3701</v>
      </c>
      <c r="F246" s="147" t="s">
        <v>3702</v>
      </c>
      <c r="G246" s="148" t="s">
        <v>652</v>
      </c>
      <c r="H246" s="149">
        <v>2</v>
      </c>
      <c r="I246" s="150"/>
      <c r="J246" s="151">
        <f>ROUND(I246*H246,2)</f>
        <v>0</v>
      </c>
      <c r="K246" s="147" t="s">
        <v>3</v>
      </c>
      <c r="L246" s="35"/>
      <c r="M246" s="152" t="s">
        <v>3</v>
      </c>
      <c r="N246" s="153" t="s">
        <v>43</v>
      </c>
      <c r="O246" s="55"/>
      <c r="P246" s="154">
        <f>O246*H246</f>
        <v>0</v>
      </c>
      <c r="Q246" s="154">
        <v>0</v>
      </c>
      <c r="R246" s="154">
        <f>Q246*H246</f>
        <v>0</v>
      </c>
      <c r="S246" s="154">
        <v>0</v>
      </c>
      <c r="T246" s="155">
        <f>S246*H246</f>
        <v>0</v>
      </c>
      <c r="U246" s="34"/>
      <c r="V246" s="34"/>
      <c r="W246" s="34"/>
      <c r="X246" s="34"/>
      <c r="Y246" s="34"/>
      <c r="Z246" s="34"/>
      <c r="AA246" s="34"/>
      <c r="AB246" s="34"/>
      <c r="AC246" s="34"/>
      <c r="AD246" s="34"/>
      <c r="AE246" s="34"/>
      <c r="AR246" s="156" t="s">
        <v>180</v>
      </c>
      <c r="AT246" s="156" t="s">
        <v>157</v>
      </c>
      <c r="AU246" s="156" t="s">
        <v>80</v>
      </c>
      <c r="AY246" s="19" t="s">
        <v>154</v>
      </c>
      <c r="BE246" s="157">
        <f>IF(N246="základní",J246,0)</f>
        <v>0</v>
      </c>
      <c r="BF246" s="157">
        <f>IF(N246="snížená",J246,0)</f>
        <v>0</v>
      </c>
      <c r="BG246" s="157">
        <f>IF(N246="zákl. přenesená",J246,0)</f>
        <v>0</v>
      </c>
      <c r="BH246" s="157">
        <f>IF(N246="sníž. přenesená",J246,0)</f>
        <v>0</v>
      </c>
      <c r="BI246" s="157">
        <f>IF(N246="nulová",J246,0)</f>
        <v>0</v>
      </c>
      <c r="BJ246" s="19" t="s">
        <v>15</v>
      </c>
      <c r="BK246" s="157">
        <f>ROUND(I246*H246,2)</f>
        <v>0</v>
      </c>
      <c r="BL246" s="19" t="s">
        <v>180</v>
      </c>
      <c r="BM246" s="156" t="s">
        <v>3703</v>
      </c>
    </row>
    <row r="247" spans="1:65" s="2" customFormat="1" ht="24.15" customHeight="1">
      <c r="A247" s="34"/>
      <c r="B247" s="144"/>
      <c r="C247" s="145" t="s">
        <v>458</v>
      </c>
      <c r="D247" s="145" t="s">
        <v>157</v>
      </c>
      <c r="E247" s="146" t="s">
        <v>3704</v>
      </c>
      <c r="F247" s="147" t="s">
        <v>3705</v>
      </c>
      <c r="G247" s="148" t="s">
        <v>652</v>
      </c>
      <c r="H247" s="149">
        <v>2</v>
      </c>
      <c r="I247" s="150"/>
      <c r="J247" s="151">
        <f>ROUND(I247*H247,2)</f>
        <v>0</v>
      </c>
      <c r="K247" s="147" t="s">
        <v>3057</v>
      </c>
      <c r="L247" s="35"/>
      <c r="M247" s="152" t="s">
        <v>3</v>
      </c>
      <c r="N247" s="153" t="s">
        <v>43</v>
      </c>
      <c r="O247" s="55"/>
      <c r="P247" s="154">
        <f>O247*H247</f>
        <v>0</v>
      </c>
      <c r="Q247" s="154">
        <v>0.00023</v>
      </c>
      <c r="R247" s="154">
        <f>Q247*H247</f>
        <v>0.00046</v>
      </c>
      <c r="S247" s="154">
        <v>0</v>
      </c>
      <c r="T247" s="155">
        <f>S247*H247</f>
        <v>0</v>
      </c>
      <c r="U247" s="34"/>
      <c r="V247" s="34"/>
      <c r="W247" s="34"/>
      <c r="X247" s="34"/>
      <c r="Y247" s="34"/>
      <c r="Z247" s="34"/>
      <c r="AA247" s="34"/>
      <c r="AB247" s="34"/>
      <c r="AC247" s="34"/>
      <c r="AD247" s="34"/>
      <c r="AE247" s="34"/>
      <c r="AR247" s="156" t="s">
        <v>180</v>
      </c>
      <c r="AT247" s="156" t="s">
        <v>157</v>
      </c>
      <c r="AU247" s="156" t="s">
        <v>80</v>
      </c>
      <c r="AY247" s="19" t="s">
        <v>154</v>
      </c>
      <c r="BE247" s="157">
        <f>IF(N247="základní",J247,0)</f>
        <v>0</v>
      </c>
      <c r="BF247" s="157">
        <f>IF(N247="snížená",J247,0)</f>
        <v>0</v>
      </c>
      <c r="BG247" s="157">
        <f>IF(N247="zákl. přenesená",J247,0)</f>
        <v>0</v>
      </c>
      <c r="BH247" s="157">
        <f>IF(N247="sníž. přenesená",J247,0)</f>
        <v>0</v>
      </c>
      <c r="BI247" s="157">
        <f>IF(N247="nulová",J247,0)</f>
        <v>0</v>
      </c>
      <c r="BJ247" s="19" t="s">
        <v>15</v>
      </c>
      <c r="BK247" s="157">
        <f>ROUND(I247*H247,2)</f>
        <v>0</v>
      </c>
      <c r="BL247" s="19" t="s">
        <v>180</v>
      </c>
      <c r="BM247" s="156" t="s">
        <v>3706</v>
      </c>
    </row>
    <row r="248" spans="1:47" s="2" customFormat="1" ht="10.2">
      <c r="A248" s="34"/>
      <c r="B248" s="35"/>
      <c r="C248" s="34"/>
      <c r="D248" s="158" t="s">
        <v>163</v>
      </c>
      <c r="E248" s="34"/>
      <c r="F248" s="159" t="s">
        <v>3707</v>
      </c>
      <c r="G248" s="34"/>
      <c r="H248" s="34"/>
      <c r="I248" s="160"/>
      <c r="J248" s="34"/>
      <c r="K248" s="34"/>
      <c r="L248" s="35"/>
      <c r="M248" s="161"/>
      <c r="N248" s="162"/>
      <c r="O248" s="55"/>
      <c r="P248" s="55"/>
      <c r="Q248" s="55"/>
      <c r="R248" s="55"/>
      <c r="S248" s="55"/>
      <c r="T248" s="56"/>
      <c r="U248" s="34"/>
      <c r="V248" s="34"/>
      <c r="W248" s="34"/>
      <c r="X248" s="34"/>
      <c r="Y248" s="34"/>
      <c r="Z248" s="34"/>
      <c r="AA248" s="34"/>
      <c r="AB248" s="34"/>
      <c r="AC248" s="34"/>
      <c r="AD248" s="34"/>
      <c r="AE248" s="34"/>
      <c r="AT248" s="19" t="s">
        <v>163</v>
      </c>
      <c r="AU248" s="19" t="s">
        <v>80</v>
      </c>
    </row>
    <row r="249" spans="1:65" s="2" customFormat="1" ht="24.15" customHeight="1">
      <c r="A249" s="34"/>
      <c r="B249" s="144"/>
      <c r="C249" s="145" t="s">
        <v>496</v>
      </c>
      <c r="D249" s="145" t="s">
        <v>157</v>
      </c>
      <c r="E249" s="146" t="s">
        <v>3708</v>
      </c>
      <c r="F249" s="147" t="s">
        <v>3709</v>
      </c>
      <c r="G249" s="148" t="s">
        <v>652</v>
      </c>
      <c r="H249" s="149">
        <v>12</v>
      </c>
      <c r="I249" s="150"/>
      <c r="J249" s="151">
        <f>ROUND(I249*H249,2)</f>
        <v>0</v>
      </c>
      <c r="K249" s="147" t="s">
        <v>3057</v>
      </c>
      <c r="L249" s="35"/>
      <c r="M249" s="152" t="s">
        <v>3</v>
      </c>
      <c r="N249" s="153" t="s">
        <v>43</v>
      </c>
      <c r="O249" s="55"/>
      <c r="P249" s="154">
        <f>O249*H249</f>
        <v>0</v>
      </c>
      <c r="Q249" s="154">
        <v>0.00022</v>
      </c>
      <c r="R249" s="154">
        <f>Q249*H249</f>
        <v>0.00264</v>
      </c>
      <c r="S249" s="154">
        <v>0</v>
      </c>
      <c r="T249" s="155">
        <f>S249*H249</f>
        <v>0</v>
      </c>
      <c r="U249" s="34"/>
      <c r="V249" s="34"/>
      <c r="W249" s="34"/>
      <c r="X249" s="34"/>
      <c r="Y249" s="34"/>
      <c r="Z249" s="34"/>
      <c r="AA249" s="34"/>
      <c r="AB249" s="34"/>
      <c r="AC249" s="34"/>
      <c r="AD249" s="34"/>
      <c r="AE249" s="34"/>
      <c r="AR249" s="156" t="s">
        <v>180</v>
      </c>
      <c r="AT249" s="156" t="s">
        <v>157</v>
      </c>
      <c r="AU249" s="156" t="s">
        <v>80</v>
      </c>
      <c r="AY249" s="19" t="s">
        <v>154</v>
      </c>
      <c r="BE249" s="157">
        <f>IF(N249="základní",J249,0)</f>
        <v>0</v>
      </c>
      <c r="BF249" s="157">
        <f>IF(N249="snížená",J249,0)</f>
        <v>0</v>
      </c>
      <c r="BG249" s="157">
        <f>IF(N249="zákl. přenesená",J249,0)</f>
        <v>0</v>
      </c>
      <c r="BH249" s="157">
        <f>IF(N249="sníž. přenesená",J249,0)</f>
        <v>0</v>
      </c>
      <c r="BI249" s="157">
        <f>IF(N249="nulová",J249,0)</f>
        <v>0</v>
      </c>
      <c r="BJ249" s="19" t="s">
        <v>15</v>
      </c>
      <c r="BK249" s="157">
        <f>ROUND(I249*H249,2)</f>
        <v>0</v>
      </c>
      <c r="BL249" s="19" t="s">
        <v>180</v>
      </c>
      <c r="BM249" s="156" t="s">
        <v>3710</v>
      </c>
    </row>
    <row r="250" spans="1:47" s="2" customFormat="1" ht="10.2">
      <c r="A250" s="34"/>
      <c r="B250" s="35"/>
      <c r="C250" s="34"/>
      <c r="D250" s="158" t="s">
        <v>163</v>
      </c>
      <c r="E250" s="34"/>
      <c r="F250" s="159" t="s">
        <v>3711</v>
      </c>
      <c r="G250" s="34"/>
      <c r="H250" s="34"/>
      <c r="I250" s="160"/>
      <c r="J250" s="34"/>
      <c r="K250" s="34"/>
      <c r="L250" s="35"/>
      <c r="M250" s="161"/>
      <c r="N250" s="162"/>
      <c r="O250" s="55"/>
      <c r="P250" s="55"/>
      <c r="Q250" s="55"/>
      <c r="R250" s="55"/>
      <c r="S250" s="55"/>
      <c r="T250" s="56"/>
      <c r="U250" s="34"/>
      <c r="V250" s="34"/>
      <c r="W250" s="34"/>
      <c r="X250" s="34"/>
      <c r="Y250" s="34"/>
      <c r="Z250" s="34"/>
      <c r="AA250" s="34"/>
      <c r="AB250" s="34"/>
      <c r="AC250" s="34"/>
      <c r="AD250" s="34"/>
      <c r="AE250" s="34"/>
      <c r="AT250" s="19" t="s">
        <v>163</v>
      </c>
      <c r="AU250" s="19" t="s">
        <v>80</v>
      </c>
    </row>
    <row r="251" spans="1:65" s="2" customFormat="1" ht="24.15" customHeight="1">
      <c r="A251" s="34"/>
      <c r="B251" s="144"/>
      <c r="C251" s="145" t="s">
        <v>507</v>
      </c>
      <c r="D251" s="145" t="s">
        <v>157</v>
      </c>
      <c r="E251" s="146" t="s">
        <v>3712</v>
      </c>
      <c r="F251" s="147" t="s">
        <v>3713</v>
      </c>
      <c r="G251" s="148" t="s">
        <v>652</v>
      </c>
      <c r="H251" s="149">
        <v>3</v>
      </c>
      <c r="I251" s="150"/>
      <c r="J251" s="151">
        <f>ROUND(I251*H251,2)</f>
        <v>0</v>
      </c>
      <c r="K251" s="147" t="s">
        <v>3057</v>
      </c>
      <c r="L251" s="35"/>
      <c r="M251" s="152" t="s">
        <v>3</v>
      </c>
      <c r="N251" s="153" t="s">
        <v>43</v>
      </c>
      <c r="O251" s="55"/>
      <c r="P251" s="154">
        <f>O251*H251</f>
        <v>0</v>
      </c>
      <c r="Q251" s="154">
        <v>0.00033</v>
      </c>
      <c r="R251" s="154">
        <f>Q251*H251</f>
        <v>0.00099</v>
      </c>
      <c r="S251" s="154">
        <v>0</v>
      </c>
      <c r="T251" s="155">
        <f>S251*H251</f>
        <v>0</v>
      </c>
      <c r="U251" s="34"/>
      <c r="V251" s="34"/>
      <c r="W251" s="34"/>
      <c r="X251" s="34"/>
      <c r="Y251" s="34"/>
      <c r="Z251" s="34"/>
      <c r="AA251" s="34"/>
      <c r="AB251" s="34"/>
      <c r="AC251" s="34"/>
      <c r="AD251" s="34"/>
      <c r="AE251" s="34"/>
      <c r="AR251" s="156" t="s">
        <v>180</v>
      </c>
      <c r="AT251" s="156" t="s">
        <v>157</v>
      </c>
      <c r="AU251" s="156" t="s">
        <v>80</v>
      </c>
      <c r="AY251" s="19" t="s">
        <v>154</v>
      </c>
      <c r="BE251" s="157">
        <f>IF(N251="základní",J251,0)</f>
        <v>0</v>
      </c>
      <c r="BF251" s="157">
        <f>IF(N251="snížená",J251,0)</f>
        <v>0</v>
      </c>
      <c r="BG251" s="157">
        <f>IF(N251="zákl. přenesená",J251,0)</f>
        <v>0</v>
      </c>
      <c r="BH251" s="157">
        <f>IF(N251="sníž. přenesená",J251,0)</f>
        <v>0</v>
      </c>
      <c r="BI251" s="157">
        <f>IF(N251="nulová",J251,0)</f>
        <v>0</v>
      </c>
      <c r="BJ251" s="19" t="s">
        <v>15</v>
      </c>
      <c r="BK251" s="157">
        <f>ROUND(I251*H251,2)</f>
        <v>0</v>
      </c>
      <c r="BL251" s="19" t="s">
        <v>180</v>
      </c>
      <c r="BM251" s="156" t="s">
        <v>3714</v>
      </c>
    </row>
    <row r="252" spans="1:47" s="2" customFormat="1" ht="10.2">
      <c r="A252" s="34"/>
      <c r="B252" s="35"/>
      <c r="C252" s="34"/>
      <c r="D252" s="158" t="s">
        <v>163</v>
      </c>
      <c r="E252" s="34"/>
      <c r="F252" s="159" t="s">
        <v>3715</v>
      </c>
      <c r="G252" s="34"/>
      <c r="H252" s="34"/>
      <c r="I252" s="160"/>
      <c r="J252" s="34"/>
      <c r="K252" s="34"/>
      <c r="L252" s="35"/>
      <c r="M252" s="161"/>
      <c r="N252" s="162"/>
      <c r="O252" s="55"/>
      <c r="P252" s="55"/>
      <c r="Q252" s="55"/>
      <c r="R252" s="55"/>
      <c r="S252" s="55"/>
      <c r="T252" s="56"/>
      <c r="U252" s="34"/>
      <c r="V252" s="34"/>
      <c r="W252" s="34"/>
      <c r="X252" s="34"/>
      <c r="Y252" s="34"/>
      <c r="Z252" s="34"/>
      <c r="AA252" s="34"/>
      <c r="AB252" s="34"/>
      <c r="AC252" s="34"/>
      <c r="AD252" s="34"/>
      <c r="AE252" s="34"/>
      <c r="AT252" s="19" t="s">
        <v>163</v>
      </c>
      <c r="AU252" s="19" t="s">
        <v>80</v>
      </c>
    </row>
    <row r="253" spans="1:65" s="2" customFormat="1" ht="24.15" customHeight="1">
      <c r="A253" s="34"/>
      <c r="B253" s="144"/>
      <c r="C253" s="145" t="s">
        <v>513</v>
      </c>
      <c r="D253" s="145" t="s">
        <v>157</v>
      </c>
      <c r="E253" s="146" t="s">
        <v>3716</v>
      </c>
      <c r="F253" s="147" t="s">
        <v>3717</v>
      </c>
      <c r="G253" s="148" t="s">
        <v>652</v>
      </c>
      <c r="H253" s="149">
        <v>1</v>
      </c>
      <c r="I253" s="150"/>
      <c r="J253" s="151">
        <f>ROUND(I253*H253,2)</f>
        <v>0</v>
      </c>
      <c r="K253" s="147" t="s">
        <v>3057</v>
      </c>
      <c r="L253" s="35"/>
      <c r="M253" s="152" t="s">
        <v>3</v>
      </c>
      <c r="N253" s="153" t="s">
        <v>43</v>
      </c>
      <c r="O253" s="55"/>
      <c r="P253" s="154">
        <f>O253*H253</f>
        <v>0</v>
      </c>
      <c r="Q253" s="154">
        <v>0.00114</v>
      </c>
      <c r="R253" s="154">
        <f>Q253*H253</f>
        <v>0.00114</v>
      </c>
      <c r="S253" s="154">
        <v>0</v>
      </c>
      <c r="T253" s="155">
        <f>S253*H253</f>
        <v>0</v>
      </c>
      <c r="U253" s="34"/>
      <c r="V253" s="34"/>
      <c r="W253" s="34"/>
      <c r="X253" s="34"/>
      <c r="Y253" s="34"/>
      <c r="Z253" s="34"/>
      <c r="AA253" s="34"/>
      <c r="AB253" s="34"/>
      <c r="AC253" s="34"/>
      <c r="AD253" s="34"/>
      <c r="AE253" s="34"/>
      <c r="AR253" s="156" t="s">
        <v>180</v>
      </c>
      <c r="AT253" s="156" t="s">
        <v>157</v>
      </c>
      <c r="AU253" s="156" t="s">
        <v>80</v>
      </c>
      <c r="AY253" s="19" t="s">
        <v>154</v>
      </c>
      <c r="BE253" s="157">
        <f>IF(N253="základní",J253,0)</f>
        <v>0</v>
      </c>
      <c r="BF253" s="157">
        <f>IF(N253="snížená",J253,0)</f>
        <v>0</v>
      </c>
      <c r="BG253" s="157">
        <f>IF(N253="zákl. přenesená",J253,0)</f>
        <v>0</v>
      </c>
      <c r="BH253" s="157">
        <f>IF(N253="sníž. přenesená",J253,0)</f>
        <v>0</v>
      </c>
      <c r="BI253" s="157">
        <f>IF(N253="nulová",J253,0)</f>
        <v>0</v>
      </c>
      <c r="BJ253" s="19" t="s">
        <v>15</v>
      </c>
      <c r="BK253" s="157">
        <f>ROUND(I253*H253,2)</f>
        <v>0</v>
      </c>
      <c r="BL253" s="19" t="s">
        <v>180</v>
      </c>
      <c r="BM253" s="156" t="s">
        <v>3718</v>
      </c>
    </row>
    <row r="254" spans="1:47" s="2" customFormat="1" ht="10.2">
      <c r="A254" s="34"/>
      <c r="B254" s="35"/>
      <c r="C254" s="34"/>
      <c r="D254" s="158" t="s">
        <v>163</v>
      </c>
      <c r="E254" s="34"/>
      <c r="F254" s="159" t="s">
        <v>3719</v>
      </c>
      <c r="G254" s="34"/>
      <c r="H254" s="34"/>
      <c r="I254" s="160"/>
      <c r="J254" s="34"/>
      <c r="K254" s="34"/>
      <c r="L254" s="35"/>
      <c r="M254" s="161"/>
      <c r="N254" s="162"/>
      <c r="O254" s="55"/>
      <c r="P254" s="55"/>
      <c r="Q254" s="55"/>
      <c r="R254" s="55"/>
      <c r="S254" s="55"/>
      <c r="T254" s="56"/>
      <c r="U254" s="34"/>
      <c r="V254" s="34"/>
      <c r="W254" s="34"/>
      <c r="X254" s="34"/>
      <c r="Y254" s="34"/>
      <c r="Z254" s="34"/>
      <c r="AA254" s="34"/>
      <c r="AB254" s="34"/>
      <c r="AC254" s="34"/>
      <c r="AD254" s="34"/>
      <c r="AE254" s="34"/>
      <c r="AT254" s="19" t="s">
        <v>163</v>
      </c>
      <c r="AU254" s="19" t="s">
        <v>80</v>
      </c>
    </row>
    <row r="255" spans="1:65" s="2" customFormat="1" ht="21.75" customHeight="1">
      <c r="A255" s="34"/>
      <c r="B255" s="144"/>
      <c r="C255" s="145" t="s">
        <v>521</v>
      </c>
      <c r="D255" s="145" t="s">
        <v>157</v>
      </c>
      <c r="E255" s="146" t="s">
        <v>3720</v>
      </c>
      <c r="F255" s="147" t="s">
        <v>3721</v>
      </c>
      <c r="G255" s="148" t="s">
        <v>652</v>
      </c>
      <c r="H255" s="149">
        <v>11</v>
      </c>
      <c r="I255" s="150"/>
      <c r="J255" s="151">
        <f>ROUND(I255*H255,2)</f>
        <v>0</v>
      </c>
      <c r="K255" s="147" t="s">
        <v>3057</v>
      </c>
      <c r="L255" s="35"/>
      <c r="M255" s="152" t="s">
        <v>3</v>
      </c>
      <c r="N255" s="153" t="s">
        <v>43</v>
      </c>
      <c r="O255" s="55"/>
      <c r="P255" s="154">
        <f>O255*H255</f>
        <v>0</v>
      </c>
      <c r="Q255" s="154">
        <v>0.00034</v>
      </c>
      <c r="R255" s="154">
        <f>Q255*H255</f>
        <v>0.0037400000000000003</v>
      </c>
      <c r="S255" s="154">
        <v>0</v>
      </c>
      <c r="T255" s="155">
        <f>S255*H255</f>
        <v>0</v>
      </c>
      <c r="U255" s="34"/>
      <c r="V255" s="34"/>
      <c r="W255" s="34"/>
      <c r="X255" s="34"/>
      <c r="Y255" s="34"/>
      <c r="Z255" s="34"/>
      <c r="AA255" s="34"/>
      <c r="AB255" s="34"/>
      <c r="AC255" s="34"/>
      <c r="AD255" s="34"/>
      <c r="AE255" s="34"/>
      <c r="AR255" s="156" t="s">
        <v>180</v>
      </c>
      <c r="AT255" s="156" t="s">
        <v>157</v>
      </c>
      <c r="AU255" s="156" t="s">
        <v>80</v>
      </c>
      <c r="AY255" s="19" t="s">
        <v>154</v>
      </c>
      <c r="BE255" s="157">
        <f>IF(N255="základní",J255,0)</f>
        <v>0</v>
      </c>
      <c r="BF255" s="157">
        <f>IF(N255="snížená",J255,0)</f>
        <v>0</v>
      </c>
      <c r="BG255" s="157">
        <f>IF(N255="zákl. přenesená",J255,0)</f>
        <v>0</v>
      </c>
      <c r="BH255" s="157">
        <f>IF(N255="sníž. přenesená",J255,0)</f>
        <v>0</v>
      </c>
      <c r="BI255" s="157">
        <f>IF(N255="nulová",J255,0)</f>
        <v>0</v>
      </c>
      <c r="BJ255" s="19" t="s">
        <v>15</v>
      </c>
      <c r="BK255" s="157">
        <f>ROUND(I255*H255,2)</f>
        <v>0</v>
      </c>
      <c r="BL255" s="19" t="s">
        <v>180</v>
      </c>
      <c r="BM255" s="156" t="s">
        <v>3722</v>
      </c>
    </row>
    <row r="256" spans="1:47" s="2" customFormat="1" ht="10.2">
      <c r="A256" s="34"/>
      <c r="B256" s="35"/>
      <c r="C256" s="34"/>
      <c r="D256" s="158" t="s">
        <v>163</v>
      </c>
      <c r="E256" s="34"/>
      <c r="F256" s="159" t="s">
        <v>3723</v>
      </c>
      <c r="G256" s="34"/>
      <c r="H256" s="34"/>
      <c r="I256" s="160"/>
      <c r="J256" s="34"/>
      <c r="K256" s="34"/>
      <c r="L256" s="35"/>
      <c r="M256" s="161"/>
      <c r="N256" s="162"/>
      <c r="O256" s="55"/>
      <c r="P256" s="55"/>
      <c r="Q256" s="55"/>
      <c r="R256" s="55"/>
      <c r="S256" s="55"/>
      <c r="T256" s="56"/>
      <c r="U256" s="34"/>
      <c r="V256" s="34"/>
      <c r="W256" s="34"/>
      <c r="X256" s="34"/>
      <c r="Y256" s="34"/>
      <c r="Z256" s="34"/>
      <c r="AA256" s="34"/>
      <c r="AB256" s="34"/>
      <c r="AC256" s="34"/>
      <c r="AD256" s="34"/>
      <c r="AE256" s="34"/>
      <c r="AT256" s="19" t="s">
        <v>163</v>
      </c>
      <c r="AU256" s="19" t="s">
        <v>80</v>
      </c>
    </row>
    <row r="257" spans="1:65" s="2" customFormat="1" ht="24.15" customHeight="1">
      <c r="A257" s="34"/>
      <c r="B257" s="144"/>
      <c r="C257" s="145" t="s">
        <v>526</v>
      </c>
      <c r="D257" s="145" t="s">
        <v>157</v>
      </c>
      <c r="E257" s="146" t="s">
        <v>3724</v>
      </c>
      <c r="F257" s="147" t="s">
        <v>3725</v>
      </c>
      <c r="G257" s="148" t="s">
        <v>652</v>
      </c>
      <c r="H257" s="149">
        <v>2</v>
      </c>
      <c r="I257" s="150"/>
      <c r="J257" s="151">
        <f>ROUND(I257*H257,2)</f>
        <v>0</v>
      </c>
      <c r="K257" s="147" t="s">
        <v>3057</v>
      </c>
      <c r="L257" s="35"/>
      <c r="M257" s="152" t="s">
        <v>3</v>
      </c>
      <c r="N257" s="153" t="s">
        <v>43</v>
      </c>
      <c r="O257" s="55"/>
      <c r="P257" s="154">
        <f>O257*H257</f>
        <v>0</v>
      </c>
      <c r="Q257" s="154">
        <v>0.0007</v>
      </c>
      <c r="R257" s="154">
        <f>Q257*H257</f>
        <v>0.0014</v>
      </c>
      <c r="S257" s="154">
        <v>0</v>
      </c>
      <c r="T257" s="155">
        <f>S257*H257</f>
        <v>0</v>
      </c>
      <c r="U257" s="34"/>
      <c r="V257" s="34"/>
      <c r="W257" s="34"/>
      <c r="X257" s="34"/>
      <c r="Y257" s="34"/>
      <c r="Z257" s="34"/>
      <c r="AA257" s="34"/>
      <c r="AB257" s="34"/>
      <c r="AC257" s="34"/>
      <c r="AD257" s="34"/>
      <c r="AE257" s="34"/>
      <c r="AR257" s="156" t="s">
        <v>180</v>
      </c>
      <c r="AT257" s="156" t="s">
        <v>157</v>
      </c>
      <c r="AU257" s="156" t="s">
        <v>80</v>
      </c>
      <c r="AY257" s="19" t="s">
        <v>154</v>
      </c>
      <c r="BE257" s="157">
        <f>IF(N257="základní",J257,0)</f>
        <v>0</v>
      </c>
      <c r="BF257" s="157">
        <f>IF(N257="snížená",J257,0)</f>
        <v>0</v>
      </c>
      <c r="BG257" s="157">
        <f>IF(N257="zákl. přenesená",J257,0)</f>
        <v>0</v>
      </c>
      <c r="BH257" s="157">
        <f>IF(N257="sníž. přenesená",J257,0)</f>
        <v>0</v>
      </c>
      <c r="BI257" s="157">
        <f>IF(N257="nulová",J257,0)</f>
        <v>0</v>
      </c>
      <c r="BJ257" s="19" t="s">
        <v>15</v>
      </c>
      <c r="BK257" s="157">
        <f>ROUND(I257*H257,2)</f>
        <v>0</v>
      </c>
      <c r="BL257" s="19" t="s">
        <v>180</v>
      </c>
      <c r="BM257" s="156" t="s">
        <v>3726</v>
      </c>
    </row>
    <row r="258" spans="1:47" s="2" customFormat="1" ht="10.2">
      <c r="A258" s="34"/>
      <c r="B258" s="35"/>
      <c r="C258" s="34"/>
      <c r="D258" s="158" t="s">
        <v>163</v>
      </c>
      <c r="E258" s="34"/>
      <c r="F258" s="159" t="s">
        <v>3727</v>
      </c>
      <c r="G258" s="34"/>
      <c r="H258" s="34"/>
      <c r="I258" s="160"/>
      <c r="J258" s="34"/>
      <c r="K258" s="34"/>
      <c r="L258" s="35"/>
      <c r="M258" s="161"/>
      <c r="N258" s="162"/>
      <c r="O258" s="55"/>
      <c r="P258" s="55"/>
      <c r="Q258" s="55"/>
      <c r="R258" s="55"/>
      <c r="S258" s="55"/>
      <c r="T258" s="56"/>
      <c r="U258" s="34"/>
      <c r="V258" s="34"/>
      <c r="W258" s="34"/>
      <c r="X258" s="34"/>
      <c r="Y258" s="34"/>
      <c r="Z258" s="34"/>
      <c r="AA258" s="34"/>
      <c r="AB258" s="34"/>
      <c r="AC258" s="34"/>
      <c r="AD258" s="34"/>
      <c r="AE258" s="34"/>
      <c r="AT258" s="19" t="s">
        <v>163</v>
      </c>
      <c r="AU258" s="19" t="s">
        <v>80</v>
      </c>
    </row>
    <row r="259" spans="1:65" s="2" customFormat="1" ht="24.15" customHeight="1">
      <c r="A259" s="34"/>
      <c r="B259" s="144"/>
      <c r="C259" s="145" t="s">
        <v>535</v>
      </c>
      <c r="D259" s="145" t="s">
        <v>157</v>
      </c>
      <c r="E259" s="146" t="s">
        <v>3728</v>
      </c>
      <c r="F259" s="147" t="s">
        <v>3729</v>
      </c>
      <c r="G259" s="148" t="s">
        <v>652</v>
      </c>
      <c r="H259" s="149">
        <v>4</v>
      </c>
      <c r="I259" s="150"/>
      <c r="J259" s="151">
        <f>ROUND(I259*H259,2)</f>
        <v>0</v>
      </c>
      <c r="K259" s="147" t="s">
        <v>3057</v>
      </c>
      <c r="L259" s="35"/>
      <c r="M259" s="152" t="s">
        <v>3</v>
      </c>
      <c r="N259" s="153" t="s">
        <v>43</v>
      </c>
      <c r="O259" s="55"/>
      <c r="P259" s="154">
        <f>O259*H259</f>
        <v>0</v>
      </c>
      <c r="Q259" s="154">
        <v>0.00107</v>
      </c>
      <c r="R259" s="154">
        <f>Q259*H259</f>
        <v>0.00428</v>
      </c>
      <c r="S259" s="154">
        <v>0</v>
      </c>
      <c r="T259" s="155">
        <f>S259*H259</f>
        <v>0</v>
      </c>
      <c r="U259" s="34"/>
      <c r="V259" s="34"/>
      <c r="W259" s="34"/>
      <c r="X259" s="34"/>
      <c r="Y259" s="34"/>
      <c r="Z259" s="34"/>
      <c r="AA259" s="34"/>
      <c r="AB259" s="34"/>
      <c r="AC259" s="34"/>
      <c r="AD259" s="34"/>
      <c r="AE259" s="34"/>
      <c r="AR259" s="156" t="s">
        <v>180</v>
      </c>
      <c r="AT259" s="156" t="s">
        <v>157</v>
      </c>
      <c r="AU259" s="156" t="s">
        <v>80</v>
      </c>
      <c r="AY259" s="19" t="s">
        <v>154</v>
      </c>
      <c r="BE259" s="157">
        <f>IF(N259="základní",J259,0)</f>
        <v>0</v>
      </c>
      <c r="BF259" s="157">
        <f>IF(N259="snížená",J259,0)</f>
        <v>0</v>
      </c>
      <c r="BG259" s="157">
        <f>IF(N259="zákl. přenesená",J259,0)</f>
        <v>0</v>
      </c>
      <c r="BH259" s="157">
        <f>IF(N259="sníž. přenesená",J259,0)</f>
        <v>0</v>
      </c>
      <c r="BI259" s="157">
        <f>IF(N259="nulová",J259,0)</f>
        <v>0</v>
      </c>
      <c r="BJ259" s="19" t="s">
        <v>15</v>
      </c>
      <c r="BK259" s="157">
        <f>ROUND(I259*H259,2)</f>
        <v>0</v>
      </c>
      <c r="BL259" s="19" t="s">
        <v>180</v>
      </c>
      <c r="BM259" s="156" t="s">
        <v>3730</v>
      </c>
    </row>
    <row r="260" spans="1:47" s="2" customFormat="1" ht="10.2">
      <c r="A260" s="34"/>
      <c r="B260" s="35"/>
      <c r="C260" s="34"/>
      <c r="D260" s="158" t="s">
        <v>163</v>
      </c>
      <c r="E260" s="34"/>
      <c r="F260" s="159" t="s">
        <v>3731</v>
      </c>
      <c r="G260" s="34"/>
      <c r="H260" s="34"/>
      <c r="I260" s="160"/>
      <c r="J260" s="34"/>
      <c r="K260" s="34"/>
      <c r="L260" s="35"/>
      <c r="M260" s="161"/>
      <c r="N260" s="162"/>
      <c r="O260" s="55"/>
      <c r="P260" s="55"/>
      <c r="Q260" s="55"/>
      <c r="R260" s="55"/>
      <c r="S260" s="55"/>
      <c r="T260" s="56"/>
      <c r="U260" s="34"/>
      <c r="V260" s="34"/>
      <c r="W260" s="34"/>
      <c r="X260" s="34"/>
      <c r="Y260" s="34"/>
      <c r="Z260" s="34"/>
      <c r="AA260" s="34"/>
      <c r="AB260" s="34"/>
      <c r="AC260" s="34"/>
      <c r="AD260" s="34"/>
      <c r="AE260" s="34"/>
      <c r="AT260" s="19" t="s">
        <v>163</v>
      </c>
      <c r="AU260" s="19" t="s">
        <v>80</v>
      </c>
    </row>
    <row r="261" spans="1:65" s="2" customFormat="1" ht="24.15" customHeight="1">
      <c r="A261" s="34"/>
      <c r="B261" s="144"/>
      <c r="C261" s="145" t="s">
        <v>483</v>
      </c>
      <c r="D261" s="145" t="s">
        <v>157</v>
      </c>
      <c r="E261" s="146" t="s">
        <v>3732</v>
      </c>
      <c r="F261" s="147" t="s">
        <v>3733</v>
      </c>
      <c r="G261" s="148" t="s">
        <v>652</v>
      </c>
      <c r="H261" s="149">
        <v>3</v>
      </c>
      <c r="I261" s="150"/>
      <c r="J261" s="151">
        <f>ROUND(I261*H261,2)</f>
        <v>0</v>
      </c>
      <c r="K261" s="147" t="s">
        <v>3057</v>
      </c>
      <c r="L261" s="35"/>
      <c r="M261" s="152" t="s">
        <v>3</v>
      </c>
      <c r="N261" s="153" t="s">
        <v>43</v>
      </c>
      <c r="O261" s="55"/>
      <c r="P261" s="154">
        <f>O261*H261</f>
        <v>0</v>
      </c>
      <c r="Q261" s="154">
        <v>0.00145</v>
      </c>
      <c r="R261" s="154">
        <f>Q261*H261</f>
        <v>0.00435</v>
      </c>
      <c r="S261" s="154">
        <v>0</v>
      </c>
      <c r="T261" s="155">
        <f>S261*H261</f>
        <v>0</v>
      </c>
      <c r="U261" s="34"/>
      <c r="V261" s="34"/>
      <c r="W261" s="34"/>
      <c r="X261" s="34"/>
      <c r="Y261" s="34"/>
      <c r="Z261" s="34"/>
      <c r="AA261" s="34"/>
      <c r="AB261" s="34"/>
      <c r="AC261" s="34"/>
      <c r="AD261" s="34"/>
      <c r="AE261" s="34"/>
      <c r="AR261" s="156" t="s">
        <v>180</v>
      </c>
      <c r="AT261" s="156" t="s">
        <v>157</v>
      </c>
      <c r="AU261" s="156" t="s">
        <v>80</v>
      </c>
      <c r="AY261" s="19" t="s">
        <v>154</v>
      </c>
      <c r="BE261" s="157">
        <f>IF(N261="základní",J261,0)</f>
        <v>0</v>
      </c>
      <c r="BF261" s="157">
        <f>IF(N261="snížená",J261,0)</f>
        <v>0</v>
      </c>
      <c r="BG261" s="157">
        <f>IF(N261="zákl. přenesená",J261,0)</f>
        <v>0</v>
      </c>
      <c r="BH261" s="157">
        <f>IF(N261="sníž. přenesená",J261,0)</f>
        <v>0</v>
      </c>
      <c r="BI261" s="157">
        <f>IF(N261="nulová",J261,0)</f>
        <v>0</v>
      </c>
      <c r="BJ261" s="19" t="s">
        <v>15</v>
      </c>
      <c r="BK261" s="157">
        <f>ROUND(I261*H261,2)</f>
        <v>0</v>
      </c>
      <c r="BL261" s="19" t="s">
        <v>180</v>
      </c>
      <c r="BM261" s="156" t="s">
        <v>3734</v>
      </c>
    </row>
    <row r="262" spans="1:47" s="2" customFormat="1" ht="10.2">
      <c r="A262" s="34"/>
      <c r="B262" s="35"/>
      <c r="C262" s="34"/>
      <c r="D262" s="158" t="s">
        <v>163</v>
      </c>
      <c r="E262" s="34"/>
      <c r="F262" s="159" t="s">
        <v>3735</v>
      </c>
      <c r="G262" s="34"/>
      <c r="H262" s="34"/>
      <c r="I262" s="160"/>
      <c r="J262" s="34"/>
      <c r="K262" s="34"/>
      <c r="L262" s="35"/>
      <c r="M262" s="161"/>
      <c r="N262" s="162"/>
      <c r="O262" s="55"/>
      <c r="P262" s="55"/>
      <c r="Q262" s="55"/>
      <c r="R262" s="55"/>
      <c r="S262" s="55"/>
      <c r="T262" s="56"/>
      <c r="U262" s="34"/>
      <c r="V262" s="34"/>
      <c r="W262" s="34"/>
      <c r="X262" s="34"/>
      <c r="Y262" s="34"/>
      <c r="Z262" s="34"/>
      <c r="AA262" s="34"/>
      <c r="AB262" s="34"/>
      <c r="AC262" s="34"/>
      <c r="AD262" s="34"/>
      <c r="AE262" s="34"/>
      <c r="AT262" s="19" t="s">
        <v>163</v>
      </c>
      <c r="AU262" s="19" t="s">
        <v>80</v>
      </c>
    </row>
    <row r="263" spans="1:65" s="2" customFormat="1" ht="24.15" customHeight="1">
      <c r="A263" s="34"/>
      <c r="B263" s="144"/>
      <c r="C263" s="145" t="s">
        <v>582</v>
      </c>
      <c r="D263" s="145" t="s">
        <v>157</v>
      </c>
      <c r="E263" s="146" t="s">
        <v>3736</v>
      </c>
      <c r="F263" s="147" t="s">
        <v>3737</v>
      </c>
      <c r="G263" s="148" t="s">
        <v>652</v>
      </c>
      <c r="H263" s="149">
        <v>8</v>
      </c>
      <c r="I263" s="150"/>
      <c r="J263" s="151">
        <f>ROUND(I263*H263,2)</f>
        <v>0</v>
      </c>
      <c r="K263" s="147" t="s">
        <v>3057</v>
      </c>
      <c r="L263" s="35"/>
      <c r="M263" s="152" t="s">
        <v>3</v>
      </c>
      <c r="N263" s="153" t="s">
        <v>43</v>
      </c>
      <c r="O263" s="55"/>
      <c r="P263" s="154">
        <f>O263*H263</f>
        <v>0</v>
      </c>
      <c r="Q263" s="154">
        <v>0.00053</v>
      </c>
      <c r="R263" s="154">
        <f>Q263*H263</f>
        <v>0.00424</v>
      </c>
      <c r="S263" s="154">
        <v>0</v>
      </c>
      <c r="T263" s="155">
        <f>S263*H263</f>
        <v>0</v>
      </c>
      <c r="U263" s="34"/>
      <c r="V263" s="34"/>
      <c r="W263" s="34"/>
      <c r="X263" s="34"/>
      <c r="Y263" s="34"/>
      <c r="Z263" s="34"/>
      <c r="AA263" s="34"/>
      <c r="AB263" s="34"/>
      <c r="AC263" s="34"/>
      <c r="AD263" s="34"/>
      <c r="AE263" s="34"/>
      <c r="AR263" s="156" t="s">
        <v>180</v>
      </c>
      <c r="AT263" s="156" t="s">
        <v>157</v>
      </c>
      <c r="AU263" s="156" t="s">
        <v>80</v>
      </c>
      <c r="AY263" s="19" t="s">
        <v>154</v>
      </c>
      <c r="BE263" s="157">
        <f>IF(N263="základní",J263,0)</f>
        <v>0</v>
      </c>
      <c r="BF263" s="157">
        <f>IF(N263="snížená",J263,0)</f>
        <v>0</v>
      </c>
      <c r="BG263" s="157">
        <f>IF(N263="zákl. přenesená",J263,0)</f>
        <v>0</v>
      </c>
      <c r="BH263" s="157">
        <f>IF(N263="sníž. přenesená",J263,0)</f>
        <v>0</v>
      </c>
      <c r="BI263" s="157">
        <f>IF(N263="nulová",J263,0)</f>
        <v>0</v>
      </c>
      <c r="BJ263" s="19" t="s">
        <v>15</v>
      </c>
      <c r="BK263" s="157">
        <f>ROUND(I263*H263,2)</f>
        <v>0</v>
      </c>
      <c r="BL263" s="19" t="s">
        <v>180</v>
      </c>
      <c r="BM263" s="156" t="s">
        <v>3738</v>
      </c>
    </row>
    <row r="264" spans="1:47" s="2" customFormat="1" ht="10.2">
      <c r="A264" s="34"/>
      <c r="B264" s="35"/>
      <c r="C264" s="34"/>
      <c r="D264" s="158" t="s">
        <v>163</v>
      </c>
      <c r="E264" s="34"/>
      <c r="F264" s="159" t="s">
        <v>3739</v>
      </c>
      <c r="G264" s="34"/>
      <c r="H264" s="34"/>
      <c r="I264" s="160"/>
      <c r="J264" s="34"/>
      <c r="K264" s="34"/>
      <c r="L264" s="35"/>
      <c r="M264" s="161"/>
      <c r="N264" s="162"/>
      <c r="O264" s="55"/>
      <c r="P264" s="55"/>
      <c r="Q264" s="55"/>
      <c r="R264" s="55"/>
      <c r="S264" s="55"/>
      <c r="T264" s="56"/>
      <c r="U264" s="34"/>
      <c r="V264" s="34"/>
      <c r="W264" s="34"/>
      <c r="X264" s="34"/>
      <c r="Y264" s="34"/>
      <c r="Z264" s="34"/>
      <c r="AA264" s="34"/>
      <c r="AB264" s="34"/>
      <c r="AC264" s="34"/>
      <c r="AD264" s="34"/>
      <c r="AE264" s="34"/>
      <c r="AT264" s="19" t="s">
        <v>163</v>
      </c>
      <c r="AU264" s="19" t="s">
        <v>80</v>
      </c>
    </row>
    <row r="265" spans="1:65" s="2" customFormat="1" ht="24.15" customHeight="1">
      <c r="A265" s="34"/>
      <c r="B265" s="144"/>
      <c r="C265" s="145" t="s">
        <v>1037</v>
      </c>
      <c r="D265" s="145" t="s">
        <v>157</v>
      </c>
      <c r="E265" s="146" t="s">
        <v>3740</v>
      </c>
      <c r="F265" s="147" t="s">
        <v>3741</v>
      </c>
      <c r="G265" s="148" t="s">
        <v>652</v>
      </c>
      <c r="H265" s="149">
        <v>8</v>
      </c>
      <c r="I265" s="150"/>
      <c r="J265" s="151">
        <f>ROUND(I265*H265,2)</f>
        <v>0</v>
      </c>
      <c r="K265" s="147" t="s">
        <v>3057</v>
      </c>
      <c r="L265" s="35"/>
      <c r="M265" s="152" t="s">
        <v>3</v>
      </c>
      <c r="N265" s="153" t="s">
        <v>43</v>
      </c>
      <c r="O265" s="55"/>
      <c r="P265" s="154">
        <f>O265*H265</f>
        <v>0</v>
      </c>
      <c r="Q265" s="154">
        <v>0.00027</v>
      </c>
      <c r="R265" s="154">
        <f>Q265*H265</f>
        <v>0.00216</v>
      </c>
      <c r="S265" s="154">
        <v>0</v>
      </c>
      <c r="T265" s="155">
        <f>S265*H265</f>
        <v>0</v>
      </c>
      <c r="U265" s="34"/>
      <c r="V265" s="34"/>
      <c r="W265" s="34"/>
      <c r="X265" s="34"/>
      <c r="Y265" s="34"/>
      <c r="Z265" s="34"/>
      <c r="AA265" s="34"/>
      <c r="AB265" s="34"/>
      <c r="AC265" s="34"/>
      <c r="AD265" s="34"/>
      <c r="AE265" s="34"/>
      <c r="AR265" s="156" t="s">
        <v>180</v>
      </c>
      <c r="AT265" s="156" t="s">
        <v>157</v>
      </c>
      <c r="AU265" s="156" t="s">
        <v>80</v>
      </c>
      <c r="AY265" s="19" t="s">
        <v>154</v>
      </c>
      <c r="BE265" s="157">
        <f>IF(N265="základní",J265,0)</f>
        <v>0</v>
      </c>
      <c r="BF265" s="157">
        <f>IF(N265="snížená",J265,0)</f>
        <v>0</v>
      </c>
      <c r="BG265" s="157">
        <f>IF(N265="zákl. přenesená",J265,0)</f>
        <v>0</v>
      </c>
      <c r="BH265" s="157">
        <f>IF(N265="sníž. přenesená",J265,0)</f>
        <v>0</v>
      </c>
      <c r="BI265" s="157">
        <f>IF(N265="nulová",J265,0)</f>
        <v>0</v>
      </c>
      <c r="BJ265" s="19" t="s">
        <v>15</v>
      </c>
      <c r="BK265" s="157">
        <f>ROUND(I265*H265,2)</f>
        <v>0</v>
      </c>
      <c r="BL265" s="19" t="s">
        <v>180</v>
      </c>
      <c r="BM265" s="156" t="s">
        <v>3742</v>
      </c>
    </row>
    <row r="266" spans="1:47" s="2" customFormat="1" ht="10.2">
      <c r="A266" s="34"/>
      <c r="B266" s="35"/>
      <c r="C266" s="34"/>
      <c r="D266" s="158" t="s">
        <v>163</v>
      </c>
      <c r="E266" s="34"/>
      <c r="F266" s="159" t="s">
        <v>3743</v>
      </c>
      <c r="G266" s="34"/>
      <c r="H266" s="34"/>
      <c r="I266" s="160"/>
      <c r="J266" s="34"/>
      <c r="K266" s="34"/>
      <c r="L266" s="35"/>
      <c r="M266" s="161"/>
      <c r="N266" s="162"/>
      <c r="O266" s="55"/>
      <c r="P266" s="55"/>
      <c r="Q266" s="55"/>
      <c r="R266" s="55"/>
      <c r="S266" s="55"/>
      <c r="T266" s="56"/>
      <c r="U266" s="34"/>
      <c r="V266" s="34"/>
      <c r="W266" s="34"/>
      <c r="X266" s="34"/>
      <c r="Y266" s="34"/>
      <c r="Z266" s="34"/>
      <c r="AA266" s="34"/>
      <c r="AB266" s="34"/>
      <c r="AC266" s="34"/>
      <c r="AD266" s="34"/>
      <c r="AE266" s="34"/>
      <c r="AT266" s="19" t="s">
        <v>163</v>
      </c>
      <c r="AU266" s="19" t="s">
        <v>80</v>
      </c>
    </row>
    <row r="267" spans="1:65" s="2" customFormat="1" ht="24.15" customHeight="1">
      <c r="A267" s="34"/>
      <c r="B267" s="144"/>
      <c r="C267" s="145" t="s">
        <v>712</v>
      </c>
      <c r="D267" s="145" t="s">
        <v>157</v>
      </c>
      <c r="E267" s="146" t="s">
        <v>3744</v>
      </c>
      <c r="F267" s="147" t="s">
        <v>3745</v>
      </c>
      <c r="G267" s="148" t="s">
        <v>244</v>
      </c>
      <c r="H267" s="149">
        <v>0.059</v>
      </c>
      <c r="I267" s="150"/>
      <c r="J267" s="151">
        <f>ROUND(I267*H267,2)</f>
        <v>0</v>
      </c>
      <c r="K267" s="147" t="s">
        <v>3057</v>
      </c>
      <c r="L267" s="35"/>
      <c r="M267" s="152" t="s">
        <v>3</v>
      </c>
      <c r="N267" s="153" t="s">
        <v>43</v>
      </c>
      <c r="O267" s="55"/>
      <c r="P267" s="154">
        <f>O267*H267</f>
        <v>0</v>
      </c>
      <c r="Q267" s="154">
        <v>0</v>
      </c>
      <c r="R267" s="154">
        <f>Q267*H267</f>
        <v>0</v>
      </c>
      <c r="S267" s="154">
        <v>0</v>
      </c>
      <c r="T267" s="155">
        <f>S267*H267</f>
        <v>0</v>
      </c>
      <c r="U267" s="34"/>
      <c r="V267" s="34"/>
      <c r="W267" s="34"/>
      <c r="X267" s="34"/>
      <c r="Y267" s="34"/>
      <c r="Z267" s="34"/>
      <c r="AA267" s="34"/>
      <c r="AB267" s="34"/>
      <c r="AC267" s="34"/>
      <c r="AD267" s="34"/>
      <c r="AE267" s="34"/>
      <c r="AR267" s="156" t="s">
        <v>180</v>
      </c>
      <c r="AT267" s="156" t="s">
        <v>157</v>
      </c>
      <c r="AU267" s="156" t="s">
        <v>80</v>
      </c>
      <c r="AY267" s="19" t="s">
        <v>154</v>
      </c>
      <c r="BE267" s="157">
        <f>IF(N267="základní",J267,0)</f>
        <v>0</v>
      </c>
      <c r="BF267" s="157">
        <f>IF(N267="snížená",J267,0)</f>
        <v>0</v>
      </c>
      <c r="BG267" s="157">
        <f>IF(N267="zákl. přenesená",J267,0)</f>
        <v>0</v>
      </c>
      <c r="BH267" s="157">
        <f>IF(N267="sníž. přenesená",J267,0)</f>
        <v>0</v>
      </c>
      <c r="BI267" s="157">
        <f>IF(N267="nulová",J267,0)</f>
        <v>0</v>
      </c>
      <c r="BJ267" s="19" t="s">
        <v>15</v>
      </c>
      <c r="BK267" s="157">
        <f>ROUND(I267*H267,2)</f>
        <v>0</v>
      </c>
      <c r="BL267" s="19" t="s">
        <v>180</v>
      </c>
      <c r="BM267" s="156" t="s">
        <v>3746</v>
      </c>
    </row>
    <row r="268" spans="1:47" s="2" customFormat="1" ht="10.2">
      <c r="A268" s="34"/>
      <c r="B268" s="35"/>
      <c r="C268" s="34"/>
      <c r="D268" s="158" t="s">
        <v>163</v>
      </c>
      <c r="E268" s="34"/>
      <c r="F268" s="159" t="s">
        <v>3747</v>
      </c>
      <c r="G268" s="34"/>
      <c r="H268" s="34"/>
      <c r="I268" s="160"/>
      <c r="J268" s="34"/>
      <c r="K268" s="34"/>
      <c r="L268" s="35"/>
      <c r="M268" s="161"/>
      <c r="N268" s="162"/>
      <c r="O268" s="55"/>
      <c r="P268" s="55"/>
      <c r="Q268" s="55"/>
      <c r="R268" s="55"/>
      <c r="S268" s="55"/>
      <c r="T268" s="56"/>
      <c r="U268" s="34"/>
      <c r="V268" s="34"/>
      <c r="W268" s="34"/>
      <c r="X268" s="34"/>
      <c r="Y268" s="34"/>
      <c r="Z268" s="34"/>
      <c r="AA268" s="34"/>
      <c r="AB268" s="34"/>
      <c r="AC268" s="34"/>
      <c r="AD268" s="34"/>
      <c r="AE268" s="34"/>
      <c r="AT268" s="19" t="s">
        <v>163</v>
      </c>
      <c r="AU268" s="19" t="s">
        <v>80</v>
      </c>
    </row>
    <row r="269" spans="2:63" s="12" customFormat="1" ht="22.8" customHeight="1">
      <c r="B269" s="131"/>
      <c r="D269" s="132" t="s">
        <v>71</v>
      </c>
      <c r="E269" s="142" t="s">
        <v>3748</v>
      </c>
      <c r="F269" s="142" t="s">
        <v>3749</v>
      </c>
      <c r="I269" s="134"/>
      <c r="J269" s="143">
        <f>BK269</f>
        <v>0</v>
      </c>
      <c r="L269" s="131"/>
      <c r="M269" s="136"/>
      <c r="N269" s="137"/>
      <c r="O269" s="137"/>
      <c r="P269" s="138">
        <f>SUM(P270:P307)</f>
        <v>0</v>
      </c>
      <c r="Q269" s="137"/>
      <c r="R269" s="138">
        <f>SUM(R270:R307)</f>
        <v>0.82007</v>
      </c>
      <c r="S269" s="137"/>
      <c r="T269" s="139">
        <f>SUM(T270:T307)</f>
        <v>0</v>
      </c>
      <c r="AR269" s="132" t="s">
        <v>80</v>
      </c>
      <c r="AT269" s="140" t="s">
        <v>71</v>
      </c>
      <c r="AU269" s="140" t="s">
        <v>15</v>
      </c>
      <c r="AY269" s="132" t="s">
        <v>154</v>
      </c>
      <c r="BK269" s="141">
        <f>SUM(BK270:BK307)</f>
        <v>0</v>
      </c>
    </row>
    <row r="270" spans="1:65" s="2" customFormat="1" ht="33" customHeight="1">
      <c r="A270" s="34"/>
      <c r="B270" s="144"/>
      <c r="C270" s="145" t="s">
        <v>93</v>
      </c>
      <c r="D270" s="145" t="s">
        <v>157</v>
      </c>
      <c r="E270" s="146" t="s">
        <v>3750</v>
      </c>
      <c r="F270" s="147" t="s">
        <v>3751</v>
      </c>
      <c r="G270" s="148" t="s">
        <v>652</v>
      </c>
      <c r="H270" s="149">
        <v>2</v>
      </c>
      <c r="I270" s="150"/>
      <c r="J270" s="151">
        <f>ROUND(I270*H270,2)</f>
        <v>0</v>
      </c>
      <c r="K270" s="147" t="s">
        <v>3057</v>
      </c>
      <c r="L270" s="35"/>
      <c r="M270" s="152" t="s">
        <v>3</v>
      </c>
      <c r="N270" s="153" t="s">
        <v>43</v>
      </c>
      <c r="O270" s="55"/>
      <c r="P270" s="154">
        <f>O270*H270</f>
        <v>0</v>
      </c>
      <c r="Q270" s="154">
        <v>0.0084</v>
      </c>
      <c r="R270" s="154">
        <f>Q270*H270</f>
        <v>0.0168</v>
      </c>
      <c r="S270" s="154">
        <v>0</v>
      </c>
      <c r="T270" s="155">
        <f>S270*H270</f>
        <v>0</v>
      </c>
      <c r="U270" s="34"/>
      <c r="V270" s="34"/>
      <c r="W270" s="34"/>
      <c r="X270" s="34"/>
      <c r="Y270" s="34"/>
      <c r="Z270" s="34"/>
      <c r="AA270" s="34"/>
      <c r="AB270" s="34"/>
      <c r="AC270" s="34"/>
      <c r="AD270" s="34"/>
      <c r="AE270" s="34"/>
      <c r="AR270" s="156" t="s">
        <v>180</v>
      </c>
      <c r="AT270" s="156" t="s">
        <v>157</v>
      </c>
      <c r="AU270" s="156" t="s">
        <v>80</v>
      </c>
      <c r="AY270" s="19" t="s">
        <v>154</v>
      </c>
      <c r="BE270" s="157">
        <f>IF(N270="základní",J270,0)</f>
        <v>0</v>
      </c>
      <c r="BF270" s="157">
        <f>IF(N270="snížená",J270,0)</f>
        <v>0</v>
      </c>
      <c r="BG270" s="157">
        <f>IF(N270="zákl. přenesená",J270,0)</f>
        <v>0</v>
      </c>
      <c r="BH270" s="157">
        <f>IF(N270="sníž. přenesená",J270,0)</f>
        <v>0</v>
      </c>
      <c r="BI270" s="157">
        <f>IF(N270="nulová",J270,0)</f>
        <v>0</v>
      </c>
      <c r="BJ270" s="19" t="s">
        <v>15</v>
      </c>
      <c r="BK270" s="157">
        <f>ROUND(I270*H270,2)</f>
        <v>0</v>
      </c>
      <c r="BL270" s="19" t="s">
        <v>180</v>
      </c>
      <c r="BM270" s="156" t="s">
        <v>3752</v>
      </c>
    </row>
    <row r="271" spans="1:47" s="2" customFormat="1" ht="10.2">
      <c r="A271" s="34"/>
      <c r="B271" s="35"/>
      <c r="C271" s="34"/>
      <c r="D271" s="158" t="s">
        <v>163</v>
      </c>
      <c r="E271" s="34"/>
      <c r="F271" s="159" t="s">
        <v>3753</v>
      </c>
      <c r="G271" s="34"/>
      <c r="H271" s="34"/>
      <c r="I271" s="160"/>
      <c r="J271" s="34"/>
      <c r="K271" s="34"/>
      <c r="L271" s="35"/>
      <c r="M271" s="161"/>
      <c r="N271" s="162"/>
      <c r="O271" s="55"/>
      <c r="P271" s="55"/>
      <c r="Q271" s="55"/>
      <c r="R271" s="55"/>
      <c r="S271" s="55"/>
      <c r="T271" s="56"/>
      <c r="U271" s="34"/>
      <c r="V271" s="34"/>
      <c r="W271" s="34"/>
      <c r="X271" s="34"/>
      <c r="Y271" s="34"/>
      <c r="Z271" s="34"/>
      <c r="AA271" s="34"/>
      <c r="AB271" s="34"/>
      <c r="AC271" s="34"/>
      <c r="AD271" s="34"/>
      <c r="AE271" s="34"/>
      <c r="AT271" s="19" t="s">
        <v>163</v>
      </c>
      <c r="AU271" s="19" t="s">
        <v>80</v>
      </c>
    </row>
    <row r="272" spans="1:65" s="2" customFormat="1" ht="33" customHeight="1">
      <c r="A272" s="34"/>
      <c r="B272" s="144"/>
      <c r="C272" s="145" t="s">
        <v>104</v>
      </c>
      <c r="D272" s="145" t="s">
        <v>157</v>
      </c>
      <c r="E272" s="146" t="s">
        <v>3754</v>
      </c>
      <c r="F272" s="147" t="s">
        <v>3755</v>
      </c>
      <c r="G272" s="148" t="s">
        <v>652</v>
      </c>
      <c r="H272" s="149">
        <v>3</v>
      </c>
      <c r="I272" s="150"/>
      <c r="J272" s="151">
        <f>ROUND(I272*H272,2)</f>
        <v>0</v>
      </c>
      <c r="K272" s="147" t="s">
        <v>3057</v>
      </c>
      <c r="L272" s="35"/>
      <c r="M272" s="152" t="s">
        <v>3</v>
      </c>
      <c r="N272" s="153" t="s">
        <v>43</v>
      </c>
      <c r="O272" s="55"/>
      <c r="P272" s="154">
        <f>O272*H272</f>
        <v>0</v>
      </c>
      <c r="Q272" s="154">
        <v>0.00964</v>
      </c>
      <c r="R272" s="154">
        <f>Q272*H272</f>
        <v>0.028919999999999998</v>
      </c>
      <c r="S272" s="154">
        <v>0</v>
      </c>
      <c r="T272" s="155">
        <f>S272*H272</f>
        <v>0</v>
      </c>
      <c r="U272" s="34"/>
      <c r="V272" s="34"/>
      <c r="W272" s="34"/>
      <c r="X272" s="34"/>
      <c r="Y272" s="34"/>
      <c r="Z272" s="34"/>
      <c r="AA272" s="34"/>
      <c r="AB272" s="34"/>
      <c r="AC272" s="34"/>
      <c r="AD272" s="34"/>
      <c r="AE272" s="34"/>
      <c r="AR272" s="156" t="s">
        <v>180</v>
      </c>
      <c r="AT272" s="156" t="s">
        <v>157</v>
      </c>
      <c r="AU272" s="156" t="s">
        <v>80</v>
      </c>
      <c r="AY272" s="19" t="s">
        <v>154</v>
      </c>
      <c r="BE272" s="157">
        <f>IF(N272="základní",J272,0)</f>
        <v>0</v>
      </c>
      <c r="BF272" s="157">
        <f>IF(N272="snížená",J272,0)</f>
        <v>0</v>
      </c>
      <c r="BG272" s="157">
        <f>IF(N272="zákl. přenesená",J272,0)</f>
        <v>0</v>
      </c>
      <c r="BH272" s="157">
        <f>IF(N272="sníž. přenesená",J272,0)</f>
        <v>0</v>
      </c>
      <c r="BI272" s="157">
        <f>IF(N272="nulová",J272,0)</f>
        <v>0</v>
      </c>
      <c r="BJ272" s="19" t="s">
        <v>15</v>
      </c>
      <c r="BK272" s="157">
        <f>ROUND(I272*H272,2)</f>
        <v>0</v>
      </c>
      <c r="BL272" s="19" t="s">
        <v>180</v>
      </c>
      <c r="BM272" s="156" t="s">
        <v>3756</v>
      </c>
    </row>
    <row r="273" spans="1:47" s="2" customFormat="1" ht="10.2">
      <c r="A273" s="34"/>
      <c r="B273" s="35"/>
      <c r="C273" s="34"/>
      <c r="D273" s="158" t="s">
        <v>163</v>
      </c>
      <c r="E273" s="34"/>
      <c r="F273" s="159" t="s">
        <v>3757</v>
      </c>
      <c r="G273" s="34"/>
      <c r="H273" s="34"/>
      <c r="I273" s="160"/>
      <c r="J273" s="34"/>
      <c r="K273" s="34"/>
      <c r="L273" s="35"/>
      <c r="M273" s="161"/>
      <c r="N273" s="162"/>
      <c r="O273" s="55"/>
      <c r="P273" s="55"/>
      <c r="Q273" s="55"/>
      <c r="R273" s="55"/>
      <c r="S273" s="55"/>
      <c r="T273" s="56"/>
      <c r="U273" s="34"/>
      <c r="V273" s="34"/>
      <c r="W273" s="34"/>
      <c r="X273" s="34"/>
      <c r="Y273" s="34"/>
      <c r="Z273" s="34"/>
      <c r="AA273" s="34"/>
      <c r="AB273" s="34"/>
      <c r="AC273" s="34"/>
      <c r="AD273" s="34"/>
      <c r="AE273" s="34"/>
      <c r="AT273" s="19" t="s">
        <v>163</v>
      </c>
      <c r="AU273" s="19" t="s">
        <v>80</v>
      </c>
    </row>
    <row r="274" spans="1:65" s="2" customFormat="1" ht="33" customHeight="1">
      <c r="A274" s="34"/>
      <c r="B274" s="144"/>
      <c r="C274" s="145" t="s">
        <v>107</v>
      </c>
      <c r="D274" s="145" t="s">
        <v>157</v>
      </c>
      <c r="E274" s="146" t="s">
        <v>3758</v>
      </c>
      <c r="F274" s="147" t="s">
        <v>3759</v>
      </c>
      <c r="G274" s="148" t="s">
        <v>652</v>
      </c>
      <c r="H274" s="149">
        <v>1</v>
      </c>
      <c r="I274" s="150"/>
      <c r="J274" s="151">
        <f>ROUND(I274*H274,2)</f>
        <v>0</v>
      </c>
      <c r="K274" s="147" t="s">
        <v>3057</v>
      </c>
      <c r="L274" s="35"/>
      <c r="M274" s="152" t="s">
        <v>3</v>
      </c>
      <c r="N274" s="153" t="s">
        <v>43</v>
      </c>
      <c r="O274" s="55"/>
      <c r="P274" s="154">
        <f>O274*H274</f>
        <v>0</v>
      </c>
      <c r="Q274" s="154">
        <v>0.01245</v>
      </c>
      <c r="R274" s="154">
        <f>Q274*H274</f>
        <v>0.01245</v>
      </c>
      <c r="S274" s="154">
        <v>0</v>
      </c>
      <c r="T274" s="155">
        <f>S274*H274</f>
        <v>0</v>
      </c>
      <c r="U274" s="34"/>
      <c r="V274" s="34"/>
      <c r="W274" s="34"/>
      <c r="X274" s="34"/>
      <c r="Y274" s="34"/>
      <c r="Z274" s="34"/>
      <c r="AA274" s="34"/>
      <c r="AB274" s="34"/>
      <c r="AC274" s="34"/>
      <c r="AD274" s="34"/>
      <c r="AE274" s="34"/>
      <c r="AR274" s="156" t="s">
        <v>180</v>
      </c>
      <c r="AT274" s="156" t="s">
        <v>157</v>
      </c>
      <c r="AU274" s="156" t="s">
        <v>80</v>
      </c>
      <c r="AY274" s="19" t="s">
        <v>154</v>
      </c>
      <c r="BE274" s="157">
        <f>IF(N274="základní",J274,0)</f>
        <v>0</v>
      </c>
      <c r="BF274" s="157">
        <f>IF(N274="snížená",J274,0)</f>
        <v>0</v>
      </c>
      <c r="BG274" s="157">
        <f>IF(N274="zákl. přenesená",J274,0)</f>
        <v>0</v>
      </c>
      <c r="BH274" s="157">
        <f>IF(N274="sníž. přenesená",J274,0)</f>
        <v>0</v>
      </c>
      <c r="BI274" s="157">
        <f>IF(N274="nulová",J274,0)</f>
        <v>0</v>
      </c>
      <c r="BJ274" s="19" t="s">
        <v>15</v>
      </c>
      <c r="BK274" s="157">
        <f>ROUND(I274*H274,2)</f>
        <v>0</v>
      </c>
      <c r="BL274" s="19" t="s">
        <v>180</v>
      </c>
      <c r="BM274" s="156" t="s">
        <v>3760</v>
      </c>
    </row>
    <row r="275" spans="1:47" s="2" customFormat="1" ht="10.2">
      <c r="A275" s="34"/>
      <c r="B275" s="35"/>
      <c r="C275" s="34"/>
      <c r="D275" s="158" t="s">
        <v>163</v>
      </c>
      <c r="E275" s="34"/>
      <c r="F275" s="159" t="s">
        <v>3761</v>
      </c>
      <c r="G275" s="34"/>
      <c r="H275" s="34"/>
      <c r="I275" s="160"/>
      <c r="J275" s="34"/>
      <c r="K275" s="34"/>
      <c r="L275" s="35"/>
      <c r="M275" s="161"/>
      <c r="N275" s="162"/>
      <c r="O275" s="55"/>
      <c r="P275" s="55"/>
      <c r="Q275" s="55"/>
      <c r="R275" s="55"/>
      <c r="S275" s="55"/>
      <c r="T275" s="56"/>
      <c r="U275" s="34"/>
      <c r="V275" s="34"/>
      <c r="W275" s="34"/>
      <c r="X275" s="34"/>
      <c r="Y275" s="34"/>
      <c r="Z275" s="34"/>
      <c r="AA275" s="34"/>
      <c r="AB275" s="34"/>
      <c r="AC275" s="34"/>
      <c r="AD275" s="34"/>
      <c r="AE275" s="34"/>
      <c r="AT275" s="19" t="s">
        <v>163</v>
      </c>
      <c r="AU275" s="19" t="s">
        <v>80</v>
      </c>
    </row>
    <row r="276" spans="1:65" s="2" customFormat="1" ht="33" customHeight="1">
      <c r="A276" s="34"/>
      <c r="B276" s="144"/>
      <c r="C276" s="145" t="s">
        <v>110</v>
      </c>
      <c r="D276" s="145" t="s">
        <v>157</v>
      </c>
      <c r="E276" s="146" t="s">
        <v>3762</v>
      </c>
      <c r="F276" s="147" t="s">
        <v>3763</v>
      </c>
      <c r="G276" s="148" t="s">
        <v>652</v>
      </c>
      <c r="H276" s="149">
        <v>1</v>
      </c>
      <c r="I276" s="150"/>
      <c r="J276" s="151">
        <f>ROUND(I276*H276,2)</f>
        <v>0</v>
      </c>
      <c r="K276" s="147" t="s">
        <v>3057</v>
      </c>
      <c r="L276" s="35"/>
      <c r="M276" s="152" t="s">
        <v>3</v>
      </c>
      <c r="N276" s="153" t="s">
        <v>43</v>
      </c>
      <c r="O276" s="55"/>
      <c r="P276" s="154">
        <f>O276*H276</f>
        <v>0</v>
      </c>
      <c r="Q276" s="154">
        <v>0.0145</v>
      </c>
      <c r="R276" s="154">
        <f>Q276*H276</f>
        <v>0.0145</v>
      </c>
      <c r="S276" s="154">
        <v>0</v>
      </c>
      <c r="T276" s="155">
        <f>S276*H276</f>
        <v>0</v>
      </c>
      <c r="U276" s="34"/>
      <c r="V276" s="34"/>
      <c r="W276" s="34"/>
      <c r="X276" s="34"/>
      <c r="Y276" s="34"/>
      <c r="Z276" s="34"/>
      <c r="AA276" s="34"/>
      <c r="AB276" s="34"/>
      <c r="AC276" s="34"/>
      <c r="AD276" s="34"/>
      <c r="AE276" s="34"/>
      <c r="AR276" s="156" t="s">
        <v>180</v>
      </c>
      <c r="AT276" s="156" t="s">
        <v>157</v>
      </c>
      <c r="AU276" s="156" t="s">
        <v>80</v>
      </c>
      <c r="AY276" s="19" t="s">
        <v>154</v>
      </c>
      <c r="BE276" s="157">
        <f>IF(N276="základní",J276,0)</f>
        <v>0</v>
      </c>
      <c r="BF276" s="157">
        <f>IF(N276="snížená",J276,0)</f>
        <v>0</v>
      </c>
      <c r="BG276" s="157">
        <f>IF(N276="zákl. přenesená",J276,0)</f>
        <v>0</v>
      </c>
      <c r="BH276" s="157">
        <f>IF(N276="sníž. přenesená",J276,0)</f>
        <v>0</v>
      </c>
      <c r="BI276" s="157">
        <f>IF(N276="nulová",J276,0)</f>
        <v>0</v>
      </c>
      <c r="BJ276" s="19" t="s">
        <v>15</v>
      </c>
      <c r="BK276" s="157">
        <f>ROUND(I276*H276,2)</f>
        <v>0</v>
      </c>
      <c r="BL276" s="19" t="s">
        <v>180</v>
      </c>
      <c r="BM276" s="156" t="s">
        <v>3764</v>
      </c>
    </row>
    <row r="277" spans="1:47" s="2" customFormat="1" ht="10.2">
      <c r="A277" s="34"/>
      <c r="B277" s="35"/>
      <c r="C277" s="34"/>
      <c r="D277" s="158" t="s">
        <v>163</v>
      </c>
      <c r="E277" s="34"/>
      <c r="F277" s="159" t="s">
        <v>3765</v>
      </c>
      <c r="G277" s="34"/>
      <c r="H277" s="34"/>
      <c r="I277" s="160"/>
      <c r="J277" s="34"/>
      <c r="K277" s="34"/>
      <c r="L277" s="35"/>
      <c r="M277" s="161"/>
      <c r="N277" s="162"/>
      <c r="O277" s="55"/>
      <c r="P277" s="55"/>
      <c r="Q277" s="55"/>
      <c r="R277" s="55"/>
      <c r="S277" s="55"/>
      <c r="T277" s="56"/>
      <c r="U277" s="34"/>
      <c r="V277" s="34"/>
      <c r="W277" s="34"/>
      <c r="X277" s="34"/>
      <c r="Y277" s="34"/>
      <c r="Z277" s="34"/>
      <c r="AA277" s="34"/>
      <c r="AB277" s="34"/>
      <c r="AC277" s="34"/>
      <c r="AD277" s="34"/>
      <c r="AE277" s="34"/>
      <c r="AT277" s="19" t="s">
        <v>163</v>
      </c>
      <c r="AU277" s="19" t="s">
        <v>80</v>
      </c>
    </row>
    <row r="278" spans="1:65" s="2" customFormat="1" ht="33" customHeight="1">
      <c r="A278" s="34"/>
      <c r="B278" s="144"/>
      <c r="C278" s="145" t="s">
        <v>113</v>
      </c>
      <c r="D278" s="145" t="s">
        <v>157</v>
      </c>
      <c r="E278" s="146" t="s">
        <v>3766</v>
      </c>
      <c r="F278" s="147" t="s">
        <v>3767</v>
      </c>
      <c r="G278" s="148" t="s">
        <v>652</v>
      </c>
      <c r="H278" s="149">
        <v>1</v>
      </c>
      <c r="I278" s="150"/>
      <c r="J278" s="151">
        <f>ROUND(I278*H278,2)</f>
        <v>0</v>
      </c>
      <c r="K278" s="147" t="s">
        <v>3057</v>
      </c>
      <c r="L278" s="35"/>
      <c r="M278" s="152" t="s">
        <v>3</v>
      </c>
      <c r="N278" s="153" t="s">
        <v>43</v>
      </c>
      <c r="O278" s="55"/>
      <c r="P278" s="154">
        <f>O278*H278</f>
        <v>0</v>
      </c>
      <c r="Q278" s="154">
        <v>0.01655</v>
      </c>
      <c r="R278" s="154">
        <f>Q278*H278</f>
        <v>0.01655</v>
      </c>
      <c r="S278" s="154">
        <v>0</v>
      </c>
      <c r="T278" s="155">
        <f>S278*H278</f>
        <v>0</v>
      </c>
      <c r="U278" s="34"/>
      <c r="V278" s="34"/>
      <c r="W278" s="34"/>
      <c r="X278" s="34"/>
      <c r="Y278" s="34"/>
      <c r="Z278" s="34"/>
      <c r="AA278" s="34"/>
      <c r="AB278" s="34"/>
      <c r="AC278" s="34"/>
      <c r="AD278" s="34"/>
      <c r="AE278" s="34"/>
      <c r="AR278" s="156" t="s">
        <v>180</v>
      </c>
      <c r="AT278" s="156" t="s">
        <v>157</v>
      </c>
      <c r="AU278" s="156" t="s">
        <v>80</v>
      </c>
      <c r="AY278" s="19" t="s">
        <v>154</v>
      </c>
      <c r="BE278" s="157">
        <f>IF(N278="základní",J278,0)</f>
        <v>0</v>
      </c>
      <c r="BF278" s="157">
        <f>IF(N278="snížená",J278,0)</f>
        <v>0</v>
      </c>
      <c r="BG278" s="157">
        <f>IF(N278="zákl. přenesená",J278,0)</f>
        <v>0</v>
      </c>
      <c r="BH278" s="157">
        <f>IF(N278="sníž. přenesená",J278,0)</f>
        <v>0</v>
      </c>
      <c r="BI278" s="157">
        <f>IF(N278="nulová",J278,0)</f>
        <v>0</v>
      </c>
      <c r="BJ278" s="19" t="s">
        <v>15</v>
      </c>
      <c r="BK278" s="157">
        <f>ROUND(I278*H278,2)</f>
        <v>0</v>
      </c>
      <c r="BL278" s="19" t="s">
        <v>180</v>
      </c>
      <c r="BM278" s="156" t="s">
        <v>3768</v>
      </c>
    </row>
    <row r="279" spans="1:47" s="2" customFormat="1" ht="10.2">
      <c r="A279" s="34"/>
      <c r="B279" s="35"/>
      <c r="C279" s="34"/>
      <c r="D279" s="158" t="s">
        <v>163</v>
      </c>
      <c r="E279" s="34"/>
      <c r="F279" s="159" t="s">
        <v>3769</v>
      </c>
      <c r="G279" s="34"/>
      <c r="H279" s="34"/>
      <c r="I279" s="160"/>
      <c r="J279" s="34"/>
      <c r="K279" s="34"/>
      <c r="L279" s="35"/>
      <c r="M279" s="161"/>
      <c r="N279" s="162"/>
      <c r="O279" s="55"/>
      <c r="P279" s="55"/>
      <c r="Q279" s="55"/>
      <c r="R279" s="55"/>
      <c r="S279" s="55"/>
      <c r="T279" s="56"/>
      <c r="U279" s="34"/>
      <c r="V279" s="34"/>
      <c r="W279" s="34"/>
      <c r="X279" s="34"/>
      <c r="Y279" s="34"/>
      <c r="Z279" s="34"/>
      <c r="AA279" s="34"/>
      <c r="AB279" s="34"/>
      <c r="AC279" s="34"/>
      <c r="AD279" s="34"/>
      <c r="AE279" s="34"/>
      <c r="AT279" s="19" t="s">
        <v>163</v>
      </c>
      <c r="AU279" s="19" t="s">
        <v>80</v>
      </c>
    </row>
    <row r="280" spans="1:65" s="2" customFormat="1" ht="33" customHeight="1">
      <c r="A280" s="34"/>
      <c r="B280" s="144"/>
      <c r="C280" s="145" t="s">
        <v>176</v>
      </c>
      <c r="D280" s="145" t="s">
        <v>157</v>
      </c>
      <c r="E280" s="146" t="s">
        <v>3770</v>
      </c>
      <c r="F280" s="147" t="s">
        <v>3771</v>
      </c>
      <c r="G280" s="148" t="s">
        <v>652</v>
      </c>
      <c r="H280" s="149">
        <v>1</v>
      </c>
      <c r="I280" s="150"/>
      <c r="J280" s="151">
        <f>ROUND(I280*H280,2)</f>
        <v>0</v>
      </c>
      <c r="K280" s="147" t="s">
        <v>3057</v>
      </c>
      <c r="L280" s="35"/>
      <c r="M280" s="152" t="s">
        <v>3</v>
      </c>
      <c r="N280" s="153" t="s">
        <v>43</v>
      </c>
      <c r="O280" s="55"/>
      <c r="P280" s="154">
        <f>O280*H280</f>
        <v>0</v>
      </c>
      <c r="Q280" s="154">
        <v>0.0186</v>
      </c>
      <c r="R280" s="154">
        <f>Q280*H280</f>
        <v>0.0186</v>
      </c>
      <c r="S280" s="154">
        <v>0</v>
      </c>
      <c r="T280" s="155">
        <f>S280*H280</f>
        <v>0</v>
      </c>
      <c r="U280" s="34"/>
      <c r="V280" s="34"/>
      <c r="W280" s="34"/>
      <c r="X280" s="34"/>
      <c r="Y280" s="34"/>
      <c r="Z280" s="34"/>
      <c r="AA280" s="34"/>
      <c r="AB280" s="34"/>
      <c r="AC280" s="34"/>
      <c r="AD280" s="34"/>
      <c r="AE280" s="34"/>
      <c r="AR280" s="156" t="s">
        <v>180</v>
      </c>
      <c r="AT280" s="156" t="s">
        <v>157</v>
      </c>
      <c r="AU280" s="156" t="s">
        <v>80</v>
      </c>
      <c r="AY280" s="19" t="s">
        <v>154</v>
      </c>
      <c r="BE280" s="157">
        <f>IF(N280="základní",J280,0)</f>
        <v>0</v>
      </c>
      <c r="BF280" s="157">
        <f>IF(N280="snížená",J280,0)</f>
        <v>0</v>
      </c>
      <c r="BG280" s="157">
        <f>IF(N280="zákl. přenesená",J280,0)</f>
        <v>0</v>
      </c>
      <c r="BH280" s="157">
        <f>IF(N280="sníž. přenesená",J280,0)</f>
        <v>0</v>
      </c>
      <c r="BI280" s="157">
        <f>IF(N280="nulová",J280,0)</f>
        <v>0</v>
      </c>
      <c r="BJ280" s="19" t="s">
        <v>15</v>
      </c>
      <c r="BK280" s="157">
        <f>ROUND(I280*H280,2)</f>
        <v>0</v>
      </c>
      <c r="BL280" s="19" t="s">
        <v>180</v>
      </c>
      <c r="BM280" s="156" t="s">
        <v>3772</v>
      </c>
    </row>
    <row r="281" spans="1:47" s="2" customFormat="1" ht="10.2">
      <c r="A281" s="34"/>
      <c r="B281" s="35"/>
      <c r="C281" s="34"/>
      <c r="D281" s="158" t="s">
        <v>163</v>
      </c>
      <c r="E281" s="34"/>
      <c r="F281" s="159" t="s">
        <v>3773</v>
      </c>
      <c r="G281" s="34"/>
      <c r="H281" s="34"/>
      <c r="I281" s="160"/>
      <c r="J281" s="34"/>
      <c r="K281" s="34"/>
      <c r="L281" s="35"/>
      <c r="M281" s="161"/>
      <c r="N281" s="162"/>
      <c r="O281" s="55"/>
      <c r="P281" s="55"/>
      <c r="Q281" s="55"/>
      <c r="R281" s="55"/>
      <c r="S281" s="55"/>
      <c r="T281" s="56"/>
      <c r="U281" s="34"/>
      <c r="V281" s="34"/>
      <c r="W281" s="34"/>
      <c r="X281" s="34"/>
      <c r="Y281" s="34"/>
      <c r="Z281" s="34"/>
      <c r="AA281" s="34"/>
      <c r="AB281" s="34"/>
      <c r="AC281" s="34"/>
      <c r="AD281" s="34"/>
      <c r="AE281" s="34"/>
      <c r="AT281" s="19" t="s">
        <v>163</v>
      </c>
      <c r="AU281" s="19" t="s">
        <v>80</v>
      </c>
    </row>
    <row r="282" spans="1:65" s="2" customFormat="1" ht="33" customHeight="1">
      <c r="A282" s="34"/>
      <c r="B282" s="144"/>
      <c r="C282" s="145" t="s">
        <v>249</v>
      </c>
      <c r="D282" s="145" t="s">
        <v>157</v>
      </c>
      <c r="E282" s="146" t="s">
        <v>3774</v>
      </c>
      <c r="F282" s="147" t="s">
        <v>3775</v>
      </c>
      <c r="G282" s="148" t="s">
        <v>652</v>
      </c>
      <c r="H282" s="149">
        <v>1</v>
      </c>
      <c r="I282" s="150"/>
      <c r="J282" s="151">
        <f>ROUND(I282*H282,2)</f>
        <v>0</v>
      </c>
      <c r="K282" s="147" t="s">
        <v>3057</v>
      </c>
      <c r="L282" s="35"/>
      <c r="M282" s="152" t="s">
        <v>3</v>
      </c>
      <c r="N282" s="153" t="s">
        <v>43</v>
      </c>
      <c r="O282" s="55"/>
      <c r="P282" s="154">
        <f>O282*H282</f>
        <v>0</v>
      </c>
      <c r="Q282" s="154">
        <v>0.02065</v>
      </c>
      <c r="R282" s="154">
        <f>Q282*H282</f>
        <v>0.02065</v>
      </c>
      <c r="S282" s="154">
        <v>0</v>
      </c>
      <c r="T282" s="155">
        <f>S282*H282</f>
        <v>0</v>
      </c>
      <c r="U282" s="34"/>
      <c r="V282" s="34"/>
      <c r="W282" s="34"/>
      <c r="X282" s="34"/>
      <c r="Y282" s="34"/>
      <c r="Z282" s="34"/>
      <c r="AA282" s="34"/>
      <c r="AB282" s="34"/>
      <c r="AC282" s="34"/>
      <c r="AD282" s="34"/>
      <c r="AE282" s="34"/>
      <c r="AR282" s="156" t="s">
        <v>180</v>
      </c>
      <c r="AT282" s="156" t="s">
        <v>157</v>
      </c>
      <c r="AU282" s="156" t="s">
        <v>80</v>
      </c>
      <c r="AY282" s="19" t="s">
        <v>154</v>
      </c>
      <c r="BE282" s="157">
        <f>IF(N282="základní",J282,0)</f>
        <v>0</v>
      </c>
      <c r="BF282" s="157">
        <f>IF(N282="snížená",J282,0)</f>
        <v>0</v>
      </c>
      <c r="BG282" s="157">
        <f>IF(N282="zákl. přenesená",J282,0)</f>
        <v>0</v>
      </c>
      <c r="BH282" s="157">
        <f>IF(N282="sníž. přenesená",J282,0)</f>
        <v>0</v>
      </c>
      <c r="BI282" s="157">
        <f>IF(N282="nulová",J282,0)</f>
        <v>0</v>
      </c>
      <c r="BJ282" s="19" t="s">
        <v>15</v>
      </c>
      <c r="BK282" s="157">
        <f>ROUND(I282*H282,2)</f>
        <v>0</v>
      </c>
      <c r="BL282" s="19" t="s">
        <v>180</v>
      </c>
      <c r="BM282" s="156" t="s">
        <v>3776</v>
      </c>
    </row>
    <row r="283" spans="1:47" s="2" customFormat="1" ht="10.2">
      <c r="A283" s="34"/>
      <c r="B283" s="35"/>
      <c r="C283" s="34"/>
      <c r="D283" s="158" t="s">
        <v>163</v>
      </c>
      <c r="E283" s="34"/>
      <c r="F283" s="159" t="s">
        <v>3777</v>
      </c>
      <c r="G283" s="34"/>
      <c r="H283" s="34"/>
      <c r="I283" s="160"/>
      <c r="J283" s="34"/>
      <c r="K283" s="34"/>
      <c r="L283" s="35"/>
      <c r="M283" s="161"/>
      <c r="N283" s="162"/>
      <c r="O283" s="55"/>
      <c r="P283" s="55"/>
      <c r="Q283" s="55"/>
      <c r="R283" s="55"/>
      <c r="S283" s="55"/>
      <c r="T283" s="56"/>
      <c r="U283" s="34"/>
      <c r="V283" s="34"/>
      <c r="W283" s="34"/>
      <c r="X283" s="34"/>
      <c r="Y283" s="34"/>
      <c r="Z283" s="34"/>
      <c r="AA283" s="34"/>
      <c r="AB283" s="34"/>
      <c r="AC283" s="34"/>
      <c r="AD283" s="34"/>
      <c r="AE283" s="34"/>
      <c r="AT283" s="19" t="s">
        <v>163</v>
      </c>
      <c r="AU283" s="19" t="s">
        <v>80</v>
      </c>
    </row>
    <row r="284" spans="1:65" s="2" customFormat="1" ht="33" customHeight="1">
      <c r="A284" s="34"/>
      <c r="B284" s="144"/>
      <c r="C284" s="145" t="s">
        <v>254</v>
      </c>
      <c r="D284" s="145" t="s">
        <v>157</v>
      </c>
      <c r="E284" s="146" t="s">
        <v>3778</v>
      </c>
      <c r="F284" s="147" t="s">
        <v>3779</v>
      </c>
      <c r="G284" s="148" t="s">
        <v>652</v>
      </c>
      <c r="H284" s="149">
        <v>2</v>
      </c>
      <c r="I284" s="150"/>
      <c r="J284" s="151">
        <f>ROUND(I284*H284,2)</f>
        <v>0</v>
      </c>
      <c r="K284" s="147" t="s">
        <v>3057</v>
      </c>
      <c r="L284" s="35"/>
      <c r="M284" s="152" t="s">
        <v>3</v>
      </c>
      <c r="N284" s="153" t="s">
        <v>43</v>
      </c>
      <c r="O284" s="55"/>
      <c r="P284" s="154">
        <f>O284*H284</f>
        <v>0</v>
      </c>
      <c r="Q284" s="154">
        <v>0.0227</v>
      </c>
      <c r="R284" s="154">
        <f>Q284*H284</f>
        <v>0.0454</v>
      </c>
      <c r="S284" s="154">
        <v>0</v>
      </c>
      <c r="T284" s="155">
        <f>S284*H284</f>
        <v>0</v>
      </c>
      <c r="U284" s="34"/>
      <c r="V284" s="34"/>
      <c r="W284" s="34"/>
      <c r="X284" s="34"/>
      <c r="Y284" s="34"/>
      <c r="Z284" s="34"/>
      <c r="AA284" s="34"/>
      <c r="AB284" s="34"/>
      <c r="AC284" s="34"/>
      <c r="AD284" s="34"/>
      <c r="AE284" s="34"/>
      <c r="AR284" s="156" t="s">
        <v>180</v>
      </c>
      <c r="AT284" s="156" t="s">
        <v>157</v>
      </c>
      <c r="AU284" s="156" t="s">
        <v>80</v>
      </c>
      <c r="AY284" s="19" t="s">
        <v>154</v>
      </c>
      <c r="BE284" s="157">
        <f>IF(N284="základní",J284,0)</f>
        <v>0</v>
      </c>
      <c r="BF284" s="157">
        <f>IF(N284="snížená",J284,0)</f>
        <v>0</v>
      </c>
      <c r="BG284" s="157">
        <f>IF(N284="zákl. přenesená",J284,0)</f>
        <v>0</v>
      </c>
      <c r="BH284" s="157">
        <f>IF(N284="sníž. přenesená",J284,0)</f>
        <v>0</v>
      </c>
      <c r="BI284" s="157">
        <f>IF(N284="nulová",J284,0)</f>
        <v>0</v>
      </c>
      <c r="BJ284" s="19" t="s">
        <v>15</v>
      </c>
      <c r="BK284" s="157">
        <f>ROUND(I284*H284,2)</f>
        <v>0</v>
      </c>
      <c r="BL284" s="19" t="s">
        <v>180</v>
      </c>
      <c r="BM284" s="156" t="s">
        <v>3780</v>
      </c>
    </row>
    <row r="285" spans="1:47" s="2" customFormat="1" ht="10.2">
      <c r="A285" s="34"/>
      <c r="B285" s="35"/>
      <c r="C285" s="34"/>
      <c r="D285" s="158" t="s">
        <v>163</v>
      </c>
      <c r="E285" s="34"/>
      <c r="F285" s="159" t="s">
        <v>3781</v>
      </c>
      <c r="G285" s="34"/>
      <c r="H285" s="34"/>
      <c r="I285" s="160"/>
      <c r="J285" s="34"/>
      <c r="K285" s="34"/>
      <c r="L285" s="35"/>
      <c r="M285" s="161"/>
      <c r="N285" s="162"/>
      <c r="O285" s="55"/>
      <c r="P285" s="55"/>
      <c r="Q285" s="55"/>
      <c r="R285" s="55"/>
      <c r="S285" s="55"/>
      <c r="T285" s="56"/>
      <c r="U285" s="34"/>
      <c r="V285" s="34"/>
      <c r="W285" s="34"/>
      <c r="X285" s="34"/>
      <c r="Y285" s="34"/>
      <c r="Z285" s="34"/>
      <c r="AA285" s="34"/>
      <c r="AB285" s="34"/>
      <c r="AC285" s="34"/>
      <c r="AD285" s="34"/>
      <c r="AE285" s="34"/>
      <c r="AT285" s="19" t="s">
        <v>163</v>
      </c>
      <c r="AU285" s="19" t="s">
        <v>80</v>
      </c>
    </row>
    <row r="286" spans="1:65" s="2" customFormat="1" ht="33" customHeight="1">
      <c r="A286" s="34"/>
      <c r="B286" s="144"/>
      <c r="C286" s="145" t="s">
        <v>260</v>
      </c>
      <c r="D286" s="145" t="s">
        <v>157</v>
      </c>
      <c r="E286" s="146" t="s">
        <v>3782</v>
      </c>
      <c r="F286" s="147" t="s">
        <v>3783</v>
      </c>
      <c r="G286" s="148" t="s">
        <v>652</v>
      </c>
      <c r="H286" s="149">
        <v>2</v>
      </c>
      <c r="I286" s="150"/>
      <c r="J286" s="151">
        <f>ROUND(I286*H286,2)</f>
        <v>0</v>
      </c>
      <c r="K286" s="147" t="s">
        <v>3057</v>
      </c>
      <c r="L286" s="35"/>
      <c r="M286" s="152" t="s">
        <v>3</v>
      </c>
      <c r="N286" s="153" t="s">
        <v>43</v>
      </c>
      <c r="O286" s="55"/>
      <c r="P286" s="154">
        <f>O286*H286</f>
        <v>0</v>
      </c>
      <c r="Q286" s="154">
        <v>0.0247</v>
      </c>
      <c r="R286" s="154">
        <f>Q286*H286</f>
        <v>0.0494</v>
      </c>
      <c r="S286" s="154">
        <v>0</v>
      </c>
      <c r="T286" s="155">
        <f>S286*H286</f>
        <v>0</v>
      </c>
      <c r="U286" s="34"/>
      <c r="V286" s="34"/>
      <c r="W286" s="34"/>
      <c r="X286" s="34"/>
      <c r="Y286" s="34"/>
      <c r="Z286" s="34"/>
      <c r="AA286" s="34"/>
      <c r="AB286" s="34"/>
      <c r="AC286" s="34"/>
      <c r="AD286" s="34"/>
      <c r="AE286" s="34"/>
      <c r="AR286" s="156" t="s">
        <v>180</v>
      </c>
      <c r="AT286" s="156" t="s">
        <v>157</v>
      </c>
      <c r="AU286" s="156" t="s">
        <v>80</v>
      </c>
      <c r="AY286" s="19" t="s">
        <v>154</v>
      </c>
      <c r="BE286" s="157">
        <f>IF(N286="základní",J286,0)</f>
        <v>0</v>
      </c>
      <c r="BF286" s="157">
        <f>IF(N286="snížená",J286,0)</f>
        <v>0</v>
      </c>
      <c r="BG286" s="157">
        <f>IF(N286="zákl. přenesená",J286,0)</f>
        <v>0</v>
      </c>
      <c r="BH286" s="157">
        <f>IF(N286="sníž. přenesená",J286,0)</f>
        <v>0</v>
      </c>
      <c r="BI286" s="157">
        <f>IF(N286="nulová",J286,0)</f>
        <v>0</v>
      </c>
      <c r="BJ286" s="19" t="s">
        <v>15</v>
      </c>
      <c r="BK286" s="157">
        <f>ROUND(I286*H286,2)</f>
        <v>0</v>
      </c>
      <c r="BL286" s="19" t="s">
        <v>180</v>
      </c>
      <c r="BM286" s="156" t="s">
        <v>3784</v>
      </c>
    </row>
    <row r="287" spans="1:47" s="2" customFormat="1" ht="10.2">
      <c r="A287" s="34"/>
      <c r="B287" s="35"/>
      <c r="C287" s="34"/>
      <c r="D287" s="158" t="s">
        <v>163</v>
      </c>
      <c r="E287" s="34"/>
      <c r="F287" s="159" t="s">
        <v>3785</v>
      </c>
      <c r="G287" s="34"/>
      <c r="H287" s="34"/>
      <c r="I287" s="160"/>
      <c r="J287" s="34"/>
      <c r="K287" s="34"/>
      <c r="L287" s="35"/>
      <c r="M287" s="161"/>
      <c r="N287" s="162"/>
      <c r="O287" s="55"/>
      <c r="P287" s="55"/>
      <c r="Q287" s="55"/>
      <c r="R287" s="55"/>
      <c r="S287" s="55"/>
      <c r="T287" s="56"/>
      <c r="U287" s="34"/>
      <c r="V287" s="34"/>
      <c r="W287" s="34"/>
      <c r="X287" s="34"/>
      <c r="Y287" s="34"/>
      <c r="Z287" s="34"/>
      <c r="AA287" s="34"/>
      <c r="AB287" s="34"/>
      <c r="AC287" s="34"/>
      <c r="AD287" s="34"/>
      <c r="AE287" s="34"/>
      <c r="AT287" s="19" t="s">
        <v>163</v>
      </c>
      <c r="AU287" s="19" t="s">
        <v>80</v>
      </c>
    </row>
    <row r="288" spans="1:65" s="2" customFormat="1" ht="33" customHeight="1">
      <c r="A288" s="34"/>
      <c r="B288" s="144"/>
      <c r="C288" s="145" t="s">
        <v>266</v>
      </c>
      <c r="D288" s="145" t="s">
        <v>157</v>
      </c>
      <c r="E288" s="146" t="s">
        <v>3786</v>
      </c>
      <c r="F288" s="147" t="s">
        <v>3787</v>
      </c>
      <c r="G288" s="148" t="s">
        <v>652</v>
      </c>
      <c r="H288" s="149">
        <v>1</v>
      </c>
      <c r="I288" s="150"/>
      <c r="J288" s="151">
        <f>ROUND(I288*H288,2)</f>
        <v>0</v>
      </c>
      <c r="K288" s="147" t="s">
        <v>3057</v>
      </c>
      <c r="L288" s="35"/>
      <c r="M288" s="152" t="s">
        <v>3</v>
      </c>
      <c r="N288" s="153" t="s">
        <v>43</v>
      </c>
      <c r="O288" s="55"/>
      <c r="P288" s="154">
        <f>O288*H288</f>
        <v>0</v>
      </c>
      <c r="Q288" s="154">
        <v>0.0309</v>
      </c>
      <c r="R288" s="154">
        <f>Q288*H288</f>
        <v>0.0309</v>
      </c>
      <c r="S288" s="154">
        <v>0</v>
      </c>
      <c r="T288" s="155">
        <f>S288*H288</f>
        <v>0</v>
      </c>
      <c r="U288" s="34"/>
      <c r="V288" s="34"/>
      <c r="W288" s="34"/>
      <c r="X288" s="34"/>
      <c r="Y288" s="34"/>
      <c r="Z288" s="34"/>
      <c r="AA288" s="34"/>
      <c r="AB288" s="34"/>
      <c r="AC288" s="34"/>
      <c r="AD288" s="34"/>
      <c r="AE288" s="34"/>
      <c r="AR288" s="156" t="s">
        <v>180</v>
      </c>
      <c r="AT288" s="156" t="s">
        <v>157</v>
      </c>
      <c r="AU288" s="156" t="s">
        <v>80</v>
      </c>
      <c r="AY288" s="19" t="s">
        <v>154</v>
      </c>
      <c r="BE288" s="157">
        <f>IF(N288="základní",J288,0)</f>
        <v>0</v>
      </c>
      <c r="BF288" s="157">
        <f>IF(N288="snížená",J288,0)</f>
        <v>0</v>
      </c>
      <c r="BG288" s="157">
        <f>IF(N288="zákl. přenesená",J288,0)</f>
        <v>0</v>
      </c>
      <c r="BH288" s="157">
        <f>IF(N288="sníž. přenesená",J288,0)</f>
        <v>0</v>
      </c>
      <c r="BI288" s="157">
        <f>IF(N288="nulová",J288,0)</f>
        <v>0</v>
      </c>
      <c r="BJ288" s="19" t="s">
        <v>15</v>
      </c>
      <c r="BK288" s="157">
        <f>ROUND(I288*H288,2)</f>
        <v>0</v>
      </c>
      <c r="BL288" s="19" t="s">
        <v>180</v>
      </c>
      <c r="BM288" s="156" t="s">
        <v>3788</v>
      </c>
    </row>
    <row r="289" spans="1:47" s="2" customFormat="1" ht="10.2">
      <c r="A289" s="34"/>
      <c r="B289" s="35"/>
      <c r="C289" s="34"/>
      <c r="D289" s="158" t="s">
        <v>163</v>
      </c>
      <c r="E289" s="34"/>
      <c r="F289" s="159" t="s">
        <v>3789</v>
      </c>
      <c r="G289" s="34"/>
      <c r="H289" s="34"/>
      <c r="I289" s="160"/>
      <c r="J289" s="34"/>
      <c r="K289" s="34"/>
      <c r="L289" s="35"/>
      <c r="M289" s="161"/>
      <c r="N289" s="162"/>
      <c r="O289" s="55"/>
      <c r="P289" s="55"/>
      <c r="Q289" s="55"/>
      <c r="R289" s="55"/>
      <c r="S289" s="55"/>
      <c r="T289" s="56"/>
      <c r="U289" s="34"/>
      <c r="V289" s="34"/>
      <c r="W289" s="34"/>
      <c r="X289" s="34"/>
      <c r="Y289" s="34"/>
      <c r="Z289" s="34"/>
      <c r="AA289" s="34"/>
      <c r="AB289" s="34"/>
      <c r="AC289" s="34"/>
      <c r="AD289" s="34"/>
      <c r="AE289" s="34"/>
      <c r="AT289" s="19" t="s">
        <v>163</v>
      </c>
      <c r="AU289" s="19" t="s">
        <v>80</v>
      </c>
    </row>
    <row r="290" spans="1:65" s="2" customFormat="1" ht="37.8" customHeight="1">
      <c r="A290" s="34"/>
      <c r="B290" s="144"/>
      <c r="C290" s="145" t="s">
        <v>271</v>
      </c>
      <c r="D290" s="145" t="s">
        <v>157</v>
      </c>
      <c r="E290" s="146" t="s">
        <v>3790</v>
      </c>
      <c r="F290" s="147" t="s">
        <v>3791</v>
      </c>
      <c r="G290" s="148" t="s">
        <v>652</v>
      </c>
      <c r="H290" s="149">
        <v>3</v>
      </c>
      <c r="I290" s="150"/>
      <c r="J290" s="151">
        <f>ROUND(I290*H290,2)</f>
        <v>0</v>
      </c>
      <c r="K290" s="147" t="s">
        <v>3057</v>
      </c>
      <c r="L290" s="35"/>
      <c r="M290" s="152" t="s">
        <v>3</v>
      </c>
      <c r="N290" s="153" t="s">
        <v>43</v>
      </c>
      <c r="O290" s="55"/>
      <c r="P290" s="154">
        <f>O290*H290</f>
        <v>0</v>
      </c>
      <c r="Q290" s="154">
        <v>0.03692</v>
      </c>
      <c r="R290" s="154">
        <f>Q290*H290</f>
        <v>0.11076</v>
      </c>
      <c r="S290" s="154">
        <v>0</v>
      </c>
      <c r="T290" s="155">
        <f>S290*H290</f>
        <v>0</v>
      </c>
      <c r="U290" s="34"/>
      <c r="V290" s="34"/>
      <c r="W290" s="34"/>
      <c r="X290" s="34"/>
      <c r="Y290" s="34"/>
      <c r="Z290" s="34"/>
      <c r="AA290" s="34"/>
      <c r="AB290" s="34"/>
      <c r="AC290" s="34"/>
      <c r="AD290" s="34"/>
      <c r="AE290" s="34"/>
      <c r="AR290" s="156" t="s">
        <v>180</v>
      </c>
      <c r="AT290" s="156" t="s">
        <v>157</v>
      </c>
      <c r="AU290" s="156" t="s">
        <v>80</v>
      </c>
      <c r="AY290" s="19" t="s">
        <v>154</v>
      </c>
      <c r="BE290" s="157">
        <f>IF(N290="základní",J290,0)</f>
        <v>0</v>
      </c>
      <c r="BF290" s="157">
        <f>IF(N290="snížená",J290,0)</f>
        <v>0</v>
      </c>
      <c r="BG290" s="157">
        <f>IF(N290="zákl. přenesená",J290,0)</f>
        <v>0</v>
      </c>
      <c r="BH290" s="157">
        <f>IF(N290="sníž. přenesená",J290,0)</f>
        <v>0</v>
      </c>
      <c r="BI290" s="157">
        <f>IF(N290="nulová",J290,0)</f>
        <v>0</v>
      </c>
      <c r="BJ290" s="19" t="s">
        <v>15</v>
      </c>
      <c r="BK290" s="157">
        <f>ROUND(I290*H290,2)</f>
        <v>0</v>
      </c>
      <c r="BL290" s="19" t="s">
        <v>180</v>
      </c>
      <c r="BM290" s="156" t="s">
        <v>3792</v>
      </c>
    </row>
    <row r="291" spans="1:47" s="2" customFormat="1" ht="10.2">
      <c r="A291" s="34"/>
      <c r="B291" s="35"/>
      <c r="C291" s="34"/>
      <c r="D291" s="158" t="s">
        <v>163</v>
      </c>
      <c r="E291" s="34"/>
      <c r="F291" s="159" t="s">
        <v>3793</v>
      </c>
      <c r="G291" s="34"/>
      <c r="H291" s="34"/>
      <c r="I291" s="160"/>
      <c r="J291" s="34"/>
      <c r="K291" s="34"/>
      <c r="L291" s="35"/>
      <c r="M291" s="161"/>
      <c r="N291" s="162"/>
      <c r="O291" s="55"/>
      <c r="P291" s="55"/>
      <c r="Q291" s="55"/>
      <c r="R291" s="55"/>
      <c r="S291" s="55"/>
      <c r="T291" s="56"/>
      <c r="U291" s="34"/>
      <c r="V291" s="34"/>
      <c r="W291" s="34"/>
      <c r="X291" s="34"/>
      <c r="Y291" s="34"/>
      <c r="Z291" s="34"/>
      <c r="AA291" s="34"/>
      <c r="AB291" s="34"/>
      <c r="AC291" s="34"/>
      <c r="AD291" s="34"/>
      <c r="AE291" s="34"/>
      <c r="AT291" s="19" t="s">
        <v>163</v>
      </c>
      <c r="AU291" s="19" t="s">
        <v>80</v>
      </c>
    </row>
    <row r="292" spans="1:65" s="2" customFormat="1" ht="37.8" customHeight="1">
      <c r="A292" s="34"/>
      <c r="B292" s="144"/>
      <c r="C292" s="145" t="s">
        <v>9</v>
      </c>
      <c r="D292" s="145" t="s">
        <v>157</v>
      </c>
      <c r="E292" s="146" t="s">
        <v>3794</v>
      </c>
      <c r="F292" s="147" t="s">
        <v>3795</v>
      </c>
      <c r="G292" s="148" t="s">
        <v>652</v>
      </c>
      <c r="H292" s="149">
        <v>4</v>
      </c>
      <c r="I292" s="150"/>
      <c r="J292" s="151">
        <f>ROUND(I292*H292,2)</f>
        <v>0</v>
      </c>
      <c r="K292" s="147" t="s">
        <v>3</v>
      </c>
      <c r="L292" s="35"/>
      <c r="M292" s="152" t="s">
        <v>3</v>
      </c>
      <c r="N292" s="153" t="s">
        <v>43</v>
      </c>
      <c r="O292" s="55"/>
      <c r="P292" s="154">
        <f>O292*H292</f>
        <v>0</v>
      </c>
      <c r="Q292" s="154">
        <v>0.04188</v>
      </c>
      <c r="R292" s="154">
        <f>Q292*H292</f>
        <v>0.16752</v>
      </c>
      <c r="S292" s="154">
        <v>0</v>
      </c>
      <c r="T292" s="155">
        <f>S292*H292</f>
        <v>0</v>
      </c>
      <c r="U292" s="34"/>
      <c r="V292" s="34"/>
      <c r="W292" s="34"/>
      <c r="X292" s="34"/>
      <c r="Y292" s="34"/>
      <c r="Z292" s="34"/>
      <c r="AA292" s="34"/>
      <c r="AB292" s="34"/>
      <c r="AC292" s="34"/>
      <c r="AD292" s="34"/>
      <c r="AE292" s="34"/>
      <c r="AR292" s="156" t="s">
        <v>180</v>
      </c>
      <c r="AT292" s="156" t="s">
        <v>157</v>
      </c>
      <c r="AU292" s="156" t="s">
        <v>80</v>
      </c>
      <c r="AY292" s="19" t="s">
        <v>154</v>
      </c>
      <c r="BE292" s="157">
        <f>IF(N292="základní",J292,0)</f>
        <v>0</v>
      </c>
      <c r="BF292" s="157">
        <f>IF(N292="snížená",J292,0)</f>
        <v>0</v>
      </c>
      <c r="BG292" s="157">
        <f>IF(N292="zákl. přenesená",J292,0)</f>
        <v>0</v>
      </c>
      <c r="BH292" s="157">
        <f>IF(N292="sníž. přenesená",J292,0)</f>
        <v>0</v>
      </c>
      <c r="BI292" s="157">
        <f>IF(N292="nulová",J292,0)</f>
        <v>0</v>
      </c>
      <c r="BJ292" s="19" t="s">
        <v>15</v>
      </c>
      <c r="BK292" s="157">
        <f>ROUND(I292*H292,2)</f>
        <v>0</v>
      </c>
      <c r="BL292" s="19" t="s">
        <v>180</v>
      </c>
      <c r="BM292" s="156" t="s">
        <v>3796</v>
      </c>
    </row>
    <row r="293" spans="1:65" s="2" customFormat="1" ht="37.8" customHeight="1">
      <c r="A293" s="34"/>
      <c r="B293" s="144"/>
      <c r="C293" s="145" t="s">
        <v>180</v>
      </c>
      <c r="D293" s="145" t="s">
        <v>157</v>
      </c>
      <c r="E293" s="146" t="s">
        <v>3797</v>
      </c>
      <c r="F293" s="147" t="s">
        <v>3798</v>
      </c>
      <c r="G293" s="148" t="s">
        <v>652</v>
      </c>
      <c r="H293" s="149">
        <v>3</v>
      </c>
      <c r="I293" s="150"/>
      <c r="J293" s="151">
        <f>ROUND(I293*H293,2)</f>
        <v>0</v>
      </c>
      <c r="K293" s="147" t="s">
        <v>3</v>
      </c>
      <c r="L293" s="35"/>
      <c r="M293" s="152" t="s">
        <v>3</v>
      </c>
      <c r="N293" s="153" t="s">
        <v>43</v>
      </c>
      <c r="O293" s="55"/>
      <c r="P293" s="154">
        <f>O293*H293</f>
        <v>0</v>
      </c>
      <c r="Q293" s="154">
        <v>0.0529</v>
      </c>
      <c r="R293" s="154">
        <f>Q293*H293</f>
        <v>0.1587</v>
      </c>
      <c r="S293" s="154">
        <v>0</v>
      </c>
      <c r="T293" s="155">
        <f>S293*H293</f>
        <v>0</v>
      </c>
      <c r="U293" s="34"/>
      <c r="V293" s="34"/>
      <c r="W293" s="34"/>
      <c r="X293" s="34"/>
      <c r="Y293" s="34"/>
      <c r="Z293" s="34"/>
      <c r="AA293" s="34"/>
      <c r="AB293" s="34"/>
      <c r="AC293" s="34"/>
      <c r="AD293" s="34"/>
      <c r="AE293" s="34"/>
      <c r="AR293" s="156" t="s">
        <v>180</v>
      </c>
      <c r="AT293" s="156" t="s">
        <v>157</v>
      </c>
      <c r="AU293" s="156" t="s">
        <v>80</v>
      </c>
      <c r="AY293" s="19" t="s">
        <v>154</v>
      </c>
      <c r="BE293" s="157">
        <f>IF(N293="základní",J293,0)</f>
        <v>0</v>
      </c>
      <c r="BF293" s="157">
        <f>IF(N293="snížená",J293,0)</f>
        <v>0</v>
      </c>
      <c r="BG293" s="157">
        <f>IF(N293="zákl. přenesená",J293,0)</f>
        <v>0</v>
      </c>
      <c r="BH293" s="157">
        <f>IF(N293="sníž. přenesená",J293,0)</f>
        <v>0</v>
      </c>
      <c r="BI293" s="157">
        <f>IF(N293="nulová",J293,0)</f>
        <v>0</v>
      </c>
      <c r="BJ293" s="19" t="s">
        <v>15</v>
      </c>
      <c r="BK293" s="157">
        <f>ROUND(I293*H293,2)</f>
        <v>0</v>
      </c>
      <c r="BL293" s="19" t="s">
        <v>180</v>
      </c>
      <c r="BM293" s="156" t="s">
        <v>3799</v>
      </c>
    </row>
    <row r="294" spans="1:65" s="2" customFormat="1" ht="33" customHeight="1">
      <c r="A294" s="34"/>
      <c r="B294" s="144"/>
      <c r="C294" s="145" t="s">
        <v>165</v>
      </c>
      <c r="D294" s="145" t="s">
        <v>157</v>
      </c>
      <c r="E294" s="146" t="s">
        <v>3800</v>
      </c>
      <c r="F294" s="147" t="s">
        <v>3801</v>
      </c>
      <c r="G294" s="148" t="s">
        <v>652</v>
      </c>
      <c r="H294" s="149">
        <v>1</v>
      </c>
      <c r="I294" s="150"/>
      <c r="J294" s="151">
        <f>ROUND(I294*H294,2)</f>
        <v>0</v>
      </c>
      <c r="K294" s="147" t="s">
        <v>3057</v>
      </c>
      <c r="L294" s="35"/>
      <c r="M294" s="152" t="s">
        <v>3</v>
      </c>
      <c r="N294" s="153" t="s">
        <v>43</v>
      </c>
      <c r="O294" s="55"/>
      <c r="P294" s="154">
        <f>O294*H294</f>
        <v>0</v>
      </c>
      <c r="Q294" s="154">
        <v>0.01942</v>
      </c>
      <c r="R294" s="154">
        <f>Q294*H294</f>
        <v>0.01942</v>
      </c>
      <c r="S294" s="154">
        <v>0</v>
      </c>
      <c r="T294" s="155">
        <f>S294*H294</f>
        <v>0</v>
      </c>
      <c r="U294" s="34"/>
      <c r="V294" s="34"/>
      <c r="W294" s="34"/>
      <c r="X294" s="34"/>
      <c r="Y294" s="34"/>
      <c r="Z294" s="34"/>
      <c r="AA294" s="34"/>
      <c r="AB294" s="34"/>
      <c r="AC294" s="34"/>
      <c r="AD294" s="34"/>
      <c r="AE294" s="34"/>
      <c r="AR294" s="156" t="s">
        <v>180</v>
      </c>
      <c r="AT294" s="156" t="s">
        <v>157</v>
      </c>
      <c r="AU294" s="156" t="s">
        <v>80</v>
      </c>
      <c r="AY294" s="19" t="s">
        <v>154</v>
      </c>
      <c r="BE294" s="157">
        <f>IF(N294="základní",J294,0)</f>
        <v>0</v>
      </c>
      <c r="BF294" s="157">
        <f>IF(N294="snížená",J294,0)</f>
        <v>0</v>
      </c>
      <c r="BG294" s="157">
        <f>IF(N294="zákl. přenesená",J294,0)</f>
        <v>0</v>
      </c>
      <c r="BH294" s="157">
        <f>IF(N294="sníž. přenesená",J294,0)</f>
        <v>0</v>
      </c>
      <c r="BI294" s="157">
        <f>IF(N294="nulová",J294,0)</f>
        <v>0</v>
      </c>
      <c r="BJ294" s="19" t="s">
        <v>15</v>
      </c>
      <c r="BK294" s="157">
        <f>ROUND(I294*H294,2)</f>
        <v>0</v>
      </c>
      <c r="BL294" s="19" t="s">
        <v>180</v>
      </c>
      <c r="BM294" s="156" t="s">
        <v>3802</v>
      </c>
    </row>
    <row r="295" spans="1:47" s="2" customFormat="1" ht="10.2">
      <c r="A295" s="34"/>
      <c r="B295" s="35"/>
      <c r="C295" s="34"/>
      <c r="D295" s="158" t="s">
        <v>163</v>
      </c>
      <c r="E295" s="34"/>
      <c r="F295" s="159" t="s">
        <v>3803</v>
      </c>
      <c r="G295" s="34"/>
      <c r="H295" s="34"/>
      <c r="I295" s="160"/>
      <c r="J295" s="34"/>
      <c r="K295" s="34"/>
      <c r="L295" s="35"/>
      <c r="M295" s="161"/>
      <c r="N295" s="162"/>
      <c r="O295" s="55"/>
      <c r="P295" s="55"/>
      <c r="Q295" s="55"/>
      <c r="R295" s="55"/>
      <c r="S295" s="55"/>
      <c r="T295" s="56"/>
      <c r="U295" s="34"/>
      <c r="V295" s="34"/>
      <c r="W295" s="34"/>
      <c r="X295" s="34"/>
      <c r="Y295" s="34"/>
      <c r="Z295" s="34"/>
      <c r="AA295" s="34"/>
      <c r="AB295" s="34"/>
      <c r="AC295" s="34"/>
      <c r="AD295" s="34"/>
      <c r="AE295" s="34"/>
      <c r="AT295" s="19" t="s">
        <v>163</v>
      </c>
      <c r="AU295" s="19" t="s">
        <v>80</v>
      </c>
    </row>
    <row r="296" spans="1:65" s="2" customFormat="1" ht="33" customHeight="1">
      <c r="A296" s="34"/>
      <c r="B296" s="144"/>
      <c r="C296" s="145" t="s">
        <v>156</v>
      </c>
      <c r="D296" s="145" t="s">
        <v>157</v>
      </c>
      <c r="E296" s="146" t="s">
        <v>3804</v>
      </c>
      <c r="F296" s="147" t="s">
        <v>3805</v>
      </c>
      <c r="G296" s="148" t="s">
        <v>652</v>
      </c>
      <c r="H296" s="149">
        <v>2</v>
      </c>
      <c r="I296" s="150"/>
      <c r="J296" s="151">
        <f>ROUND(I296*H296,2)</f>
        <v>0</v>
      </c>
      <c r="K296" s="147" t="s">
        <v>3057</v>
      </c>
      <c r="L296" s="35"/>
      <c r="M296" s="152" t="s">
        <v>3</v>
      </c>
      <c r="N296" s="153" t="s">
        <v>43</v>
      </c>
      <c r="O296" s="55"/>
      <c r="P296" s="154">
        <f>O296*H296</f>
        <v>0</v>
      </c>
      <c r="Q296" s="154">
        <v>0.02516</v>
      </c>
      <c r="R296" s="154">
        <f>Q296*H296</f>
        <v>0.05032</v>
      </c>
      <c r="S296" s="154">
        <v>0</v>
      </c>
      <c r="T296" s="155">
        <f>S296*H296</f>
        <v>0</v>
      </c>
      <c r="U296" s="34"/>
      <c r="V296" s="34"/>
      <c r="W296" s="34"/>
      <c r="X296" s="34"/>
      <c r="Y296" s="34"/>
      <c r="Z296" s="34"/>
      <c r="AA296" s="34"/>
      <c r="AB296" s="34"/>
      <c r="AC296" s="34"/>
      <c r="AD296" s="34"/>
      <c r="AE296" s="34"/>
      <c r="AR296" s="156" t="s">
        <v>180</v>
      </c>
      <c r="AT296" s="156" t="s">
        <v>157</v>
      </c>
      <c r="AU296" s="156" t="s">
        <v>80</v>
      </c>
      <c r="AY296" s="19" t="s">
        <v>154</v>
      </c>
      <c r="BE296" s="157">
        <f>IF(N296="základní",J296,0)</f>
        <v>0</v>
      </c>
      <c r="BF296" s="157">
        <f>IF(N296="snížená",J296,0)</f>
        <v>0</v>
      </c>
      <c r="BG296" s="157">
        <f>IF(N296="zákl. přenesená",J296,0)</f>
        <v>0</v>
      </c>
      <c r="BH296" s="157">
        <f>IF(N296="sníž. přenesená",J296,0)</f>
        <v>0</v>
      </c>
      <c r="BI296" s="157">
        <f>IF(N296="nulová",J296,0)</f>
        <v>0</v>
      </c>
      <c r="BJ296" s="19" t="s">
        <v>15</v>
      </c>
      <c r="BK296" s="157">
        <f>ROUND(I296*H296,2)</f>
        <v>0</v>
      </c>
      <c r="BL296" s="19" t="s">
        <v>180</v>
      </c>
      <c r="BM296" s="156" t="s">
        <v>3806</v>
      </c>
    </row>
    <row r="297" spans="1:47" s="2" customFormat="1" ht="10.2">
      <c r="A297" s="34"/>
      <c r="B297" s="35"/>
      <c r="C297" s="34"/>
      <c r="D297" s="158" t="s">
        <v>163</v>
      </c>
      <c r="E297" s="34"/>
      <c r="F297" s="159" t="s">
        <v>3807</v>
      </c>
      <c r="G297" s="34"/>
      <c r="H297" s="34"/>
      <c r="I297" s="160"/>
      <c r="J297" s="34"/>
      <c r="K297" s="34"/>
      <c r="L297" s="35"/>
      <c r="M297" s="161"/>
      <c r="N297" s="162"/>
      <c r="O297" s="55"/>
      <c r="P297" s="55"/>
      <c r="Q297" s="55"/>
      <c r="R297" s="55"/>
      <c r="S297" s="55"/>
      <c r="T297" s="56"/>
      <c r="U297" s="34"/>
      <c r="V297" s="34"/>
      <c r="W297" s="34"/>
      <c r="X297" s="34"/>
      <c r="Y297" s="34"/>
      <c r="Z297" s="34"/>
      <c r="AA297" s="34"/>
      <c r="AB297" s="34"/>
      <c r="AC297" s="34"/>
      <c r="AD297" s="34"/>
      <c r="AE297" s="34"/>
      <c r="AT297" s="19" t="s">
        <v>163</v>
      </c>
      <c r="AU297" s="19" t="s">
        <v>80</v>
      </c>
    </row>
    <row r="298" spans="1:65" s="2" customFormat="1" ht="33" customHeight="1">
      <c r="A298" s="34"/>
      <c r="B298" s="144"/>
      <c r="C298" s="145" t="s">
        <v>434</v>
      </c>
      <c r="D298" s="145" t="s">
        <v>157</v>
      </c>
      <c r="E298" s="146" t="s">
        <v>3808</v>
      </c>
      <c r="F298" s="147" t="s">
        <v>3809</v>
      </c>
      <c r="G298" s="148" t="s">
        <v>652</v>
      </c>
      <c r="H298" s="149">
        <v>1</v>
      </c>
      <c r="I298" s="150"/>
      <c r="J298" s="151">
        <f>ROUND(I298*H298,2)</f>
        <v>0</v>
      </c>
      <c r="K298" s="147" t="s">
        <v>3057</v>
      </c>
      <c r="L298" s="35"/>
      <c r="M298" s="152" t="s">
        <v>3</v>
      </c>
      <c r="N298" s="153" t="s">
        <v>43</v>
      </c>
      <c r="O298" s="55"/>
      <c r="P298" s="154">
        <f>O298*H298</f>
        <v>0</v>
      </c>
      <c r="Q298" s="154">
        <v>0.0309</v>
      </c>
      <c r="R298" s="154">
        <f>Q298*H298</f>
        <v>0.0309</v>
      </c>
      <c r="S298" s="154">
        <v>0</v>
      </c>
      <c r="T298" s="155">
        <f>S298*H298</f>
        <v>0</v>
      </c>
      <c r="U298" s="34"/>
      <c r="V298" s="34"/>
      <c r="W298" s="34"/>
      <c r="X298" s="34"/>
      <c r="Y298" s="34"/>
      <c r="Z298" s="34"/>
      <c r="AA298" s="34"/>
      <c r="AB298" s="34"/>
      <c r="AC298" s="34"/>
      <c r="AD298" s="34"/>
      <c r="AE298" s="34"/>
      <c r="AR298" s="156" t="s">
        <v>180</v>
      </c>
      <c r="AT298" s="156" t="s">
        <v>157</v>
      </c>
      <c r="AU298" s="156" t="s">
        <v>80</v>
      </c>
      <c r="AY298" s="19" t="s">
        <v>154</v>
      </c>
      <c r="BE298" s="157">
        <f>IF(N298="základní",J298,0)</f>
        <v>0</v>
      </c>
      <c r="BF298" s="157">
        <f>IF(N298="snížená",J298,0)</f>
        <v>0</v>
      </c>
      <c r="BG298" s="157">
        <f>IF(N298="zákl. přenesená",J298,0)</f>
        <v>0</v>
      </c>
      <c r="BH298" s="157">
        <f>IF(N298="sníž. přenesená",J298,0)</f>
        <v>0</v>
      </c>
      <c r="BI298" s="157">
        <f>IF(N298="nulová",J298,0)</f>
        <v>0</v>
      </c>
      <c r="BJ298" s="19" t="s">
        <v>15</v>
      </c>
      <c r="BK298" s="157">
        <f>ROUND(I298*H298,2)</f>
        <v>0</v>
      </c>
      <c r="BL298" s="19" t="s">
        <v>180</v>
      </c>
      <c r="BM298" s="156" t="s">
        <v>3810</v>
      </c>
    </row>
    <row r="299" spans="1:47" s="2" customFormat="1" ht="10.2">
      <c r="A299" s="34"/>
      <c r="B299" s="35"/>
      <c r="C299" s="34"/>
      <c r="D299" s="158" t="s">
        <v>163</v>
      </c>
      <c r="E299" s="34"/>
      <c r="F299" s="159" t="s">
        <v>3811</v>
      </c>
      <c r="G299" s="34"/>
      <c r="H299" s="34"/>
      <c r="I299" s="160"/>
      <c r="J299" s="34"/>
      <c r="K299" s="34"/>
      <c r="L299" s="35"/>
      <c r="M299" s="161"/>
      <c r="N299" s="162"/>
      <c r="O299" s="55"/>
      <c r="P299" s="55"/>
      <c r="Q299" s="55"/>
      <c r="R299" s="55"/>
      <c r="S299" s="55"/>
      <c r="T299" s="56"/>
      <c r="U299" s="34"/>
      <c r="V299" s="34"/>
      <c r="W299" s="34"/>
      <c r="X299" s="34"/>
      <c r="Y299" s="34"/>
      <c r="Z299" s="34"/>
      <c r="AA299" s="34"/>
      <c r="AB299" s="34"/>
      <c r="AC299" s="34"/>
      <c r="AD299" s="34"/>
      <c r="AE299" s="34"/>
      <c r="AT299" s="19" t="s">
        <v>163</v>
      </c>
      <c r="AU299" s="19" t="s">
        <v>80</v>
      </c>
    </row>
    <row r="300" spans="1:65" s="2" customFormat="1" ht="33" customHeight="1">
      <c r="A300" s="34"/>
      <c r="B300" s="144"/>
      <c r="C300" s="145" t="s">
        <v>439</v>
      </c>
      <c r="D300" s="145" t="s">
        <v>157</v>
      </c>
      <c r="E300" s="146" t="s">
        <v>3812</v>
      </c>
      <c r="F300" s="147" t="s">
        <v>3813</v>
      </c>
      <c r="G300" s="148" t="s">
        <v>652</v>
      </c>
      <c r="H300" s="149">
        <v>1</v>
      </c>
      <c r="I300" s="150"/>
      <c r="J300" s="151">
        <f>ROUND(I300*H300,2)</f>
        <v>0</v>
      </c>
      <c r="K300" s="147" t="s">
        <v>3057</v>
      </c>
      <c r="L300" s="35"/>
      <c r="M300" s="152" t="s">
        <v>3</v>
      </c>
      <c r="N300" s="153" t="s">
        <v>43</v>
      </c>
      <c r="O300" s="55"/>
      <c r="P300" s="154">
        <f>O300*H300</f>
        <v>0</v>
      </c>
      <c r="Q300" s="154">
        <v>0.02828</v>
      </c>
      <c r="R300" s="154">
        <f>Q300*H300</f>
        <v>0.02828</v>
      </c>
      <c r="S300" s="154">
        <v>0</v>
      </c>
      <c r="T300" s="155">
        <f>S300*H300</f>
        <v>0</v>
      </c>
      <c r="U300" s="34"/>
      <c r="V300" s="34"/>
      <c r="W300" s="34"/>
      <c r="X300" s="34"/>
      <c r="Y300" s="34"/>
      <c r="Z300" s="34"/>
      <c r="AA300" s="34"/>
      <c r="AB300" s="34"/>
      <c r="AC300" s="34"/>
      <c r="AD300" s="34"/>
      <c r="AE300" s="34"/>
      <c r="AR300" s="156" t="s">
        <v>180</v>
      </c>
      <c r="AT300" s="156" t="s">
        <v>157</v>
      </c>
      <c r="AU300" s="156" t="s">
        <v>80</v>
      </c>
      <c r="AY300" s="19" t="s">
        <v>154</v>
      </c>
      <c r="BE300" s="157">
        <f>IF(N300="základní",J300,0)</f>
        <v>0</v>
      </c>
      <c r="BF300" s="157">
        <f>IF(N300="snížená",J300,0)</f>
        <v>0</v>
      </c>
      <c r="BG300" s="157">
        <f>IF(N300="zákl. přenesená",J300,0)</f>
        <v>0</v>
      </c>
      <c r="BH300" s="157">
        <f>IF(N300="sníž. přenesená",J300,0)</f>
        <v>0</v>
      </c>
      <c r="BI300" s="157">
        <f>IF(N300="nulová",J300,0)</f>
        <v>0</v>
      </c>
      <c r="BJ300" s="19" t="s">
        <v>15</v>
      </c>
      <c r="BK300" s="157">
        <f>ROUND(I300*H300,2)</f>
        <v>0</v>
      </c>
      <c r="BL300" s="19" t="s">
        <v>180</v>
      </c>
      <c r="BM300" s="156" t="s">
        <v>3814</v>
      </c>
    </row>
    <row r="301" spans="1:47" s="2" customFormat="1" ht="10.2">
      <c r="A301" s="34"/>
      <c r="B301" s="35"/>
      <c r="C301" s="34"/>
      <c r="D301" s="158" t="s">
        <v>163</v>
      </c>
      <c r="E301" s="34"/>
      <c r="F301" s="159" t="s">
        <v>3815</v>
      </c>
      <c r="G301" s="34"/>
      <c r="H301" s="34"/>
      <c r="I301" s="160"/>
      <c r="J301" s="34"/>
      <c r="K301" s="34"/>
      <c r="L301" s="35"/>
      <c r="M301" s="161"/>
      <c r="N301" s="162"/>
      <c r="O301" s="55"/>
      <c r="P301" s="55"/>
      <c r="Q301" s="55"/>
      <c r="R301" s="55"/>
      <c r="S301" s="55"/>
      <c r="T301" s="56"/>
      <c r="U301" s="34"/>
      <c r="V301" s="34"/>
      <c r="W301" s="34"/>
      <c r="X301" s="34"/>
      <c r="Y301" s="34"/>
      <c r="Z301" s="34"/>
      <c r="AA301" s="34"/>
      <c r="AB301" s="34"/>
      <c r="AC301" s="34"/>
      <c r="AD301" s="34"/>
      <c r="AE301" s="34"/>
      <c r="AT301" s="19" t="s">
        <v>163</v>
      </c>
      <c r="AU301" s="19" t="s">
        <v>80</v>
      </c>
    </row>
    <row r="302" spans="1:65" s="2" customFormat="1" ht="24.15" customHeight="1">
      <c r="A302" s="34"/>
      <c r="B302" s="144"/>
      <c r="C302" s="145" t="s">
        <v>15</v>
      </c>
      <c r="D302" s="145" t="s">
        <v>157</v>
      </c>
      <c r="E302" s="146" t="s">
        <v>3816</v>
      </c>
      <c r="F302" s="147" t="s">
        <v>3817</v>
      </c>
      <c r="G302" s="148" t="s">
        <v>652</v>
      </c>
      <c r="H302" s="149">
        <v>2</v>
      </c>
      <c r="I302" s="150"/>
      <c r="J302" s="151">
        <f>ROUND(I302*H302,2)</f>
        <v>0</v>
      </c>
      <c r="K302" s="147" t="s">
        <v>3057</v>
      </c>
      <c r="L302" s="35"/>
      <c r="M302" s="152" t="s">
        <v>3</v>
      </c>
      <c r="N302" s="153" t="s">
        <v>43</v>
      </c>
      <c r="O302" s="55"/>
      <c r="P302" s="154">
        <f>O302*H302</f>
        <v>0</v>
      </c>
      <c r="Q302" s="154">
        <v>0</v>
      </c>
      <c r="R302" s="154">
        <f>Q302*H302</f>
        <v>0</v>
      </c>
      <c r="S302" s="154">
        <v>0</v>
      </c>
      <c r="T302" s="155">
        <f>S302*H302</f>
        <v>0</v>
      </c>
      <c r="U302" s="34"/>
      <c r="V302" s="34"/>
      <c r="W302" s="34"/>
      <c r="X302" s="34"/>
      <c r="Y302" s="34"/>
      <c r="Z302" s="34"/>
      <c r="AA302" s="34"/>
      <c r="AB302" s="34"/>
      <c r="AC302" s="34"/>
      <c r="AD302" s="34"/>
      <c r="AE302" s="34"/>
      <c r="AR302" s="156" t="s">
        <v>180</v>
      </c>
      <c r="AT302" s="156" t="s">
        <v>157</v>
      </c>
      <c r="AU302" s="156" t="s">
        <v>80</v>
      </c>
      <c r="AY302" s="19" t="s">
        <v>154</v>
      </c>
      <c r="BE302" s="157">
        <f>IF(N302="základní",J302,0)</f>
        <v>0</v>
      </c>
      <c r="BF302" s="157">
        <f>IF(N302="snížená",J302,0)</f>
        <v>0</v>
      </c>
      <c r="BG302" s="157">
        <f>IF(N302="zákl. přenesená",J302,0)</f>
        <v>0</v>
      </c>
      <c r="BH302" s="157">
        <f>IF(N302="sníž. přenesená",J302,0)</f>
        <v>0</v>
      </c>
      <c r="BI302" s="157">
        <f>IF(N302="nulová",J302,0)</f>
        <v>0</v>
      </c>
      <c r="BJ302" s="19" t="s">
        <v>15</v>
      </c>
      <c r="BK302" s="157">
        <f>ROUND(I302*H302,2)</f>
        <v>0</v>
      </c>
      <c r="BL302" s="19" t="s">
        <v>180</v>
      </c>
      <c r="BM302" s="156" t="s">
        <v>3818</v>
      </c>
    </row>
    <row r="303" spans="1:47" s="2" customFormat="1" ht="10.2">
      <c r="A303" s="34"/>
      <c r="B303" s="35"/>
      <c r="C303" s="34"/>
      <c r="D303" s="158" t="s">
        <v>163</v>
      </c>
      <c r="E303" s="34"/>
      <c r="F303" s="159" t="s">
        <v>3819</v>
      </c>
      <c r="G303" s="34"/>
      <c r="H303" s="34"/>
      <c r="I303" s="160"/>
      <c r="J303" s="34"/>
      <c r="K303" s="34"/>
      <c r="L303" s="35"/>
      <c r="M303" s="161"/>
      <c r="N303" s="162"/>
      <c r="O303" s="55"/>
      <c r="P303" s="55"/>
      <c r="Q303" s="55"/>
      <c r="R303" s="55"/>
      <c r="S303" s="55"/>
      <c r="T303" s="56"/>
      <c r="U303" s="34"/>
      <c r="V303" s="34"/>
      <c r="W303" s="34"/>
      <c r="X303" s="34"/>
      <c r="Y303" s="34"/>
      <c r="Z303" s="34"/>
      <c r="AA303" s="34"/>
      <c r="AB303" s="34"/>
      <c r="AC303" s="34"/>
      <c r="AD303" s="34"/>
      <c r="AE303" s="34"/>
      <c r="AT303" s="19" t="s">
        <v>163</v>
      </c>
      <c r="AU303" s="19" t="s">
        <v>80</v>
      </c>
    </row>
    <row r="304" spans="1:65" s="2" customFormat="1" ht="24.15" customHeight="1">
      <c r="A304" s="34"/>
      <c r="B304" s="144"/>
      <c r="C304" s="145" t="s">
        <v>80</v>
      </c>
      <c r="D304" s="145" t="s">
        <v>157</v>
      </c>
      <c r="E304" s="146" t="s">
        <v>3820</v>
      </c>
      <c r="F304" s="147" t="s">
        <v>3821</v>
      </c>
      <c r="G304" s="148" t="s">
        <v>652</v>
      </c>
      <c r="H304" s="149">
        <v>1</v>
      </c>
      <c r="I304" s="150"/>
      <c r="J304" s="151">
        <f>ROUND(I304*H304,2)</f>
        <v>0</v>
      </c>
      <c r="K304" s="147" t="s">
        <v>3</v>
      </c>
      <c r="L304" s="35"/>
      <c r="M304" s="152" t="s">
        <v>3</v>
      </c>
      <c r="N304" s="153" t="s">
        <v>43</v>
      </c>
      <c r="O304" s="55"/>
      <c r="P304" s="154">
        <f>O304*H304</f>
        <v>0</v>
      </c>
      <c r="Q304" s="154">
        <v>0</v>
      </c>
      <c r="R304" s="154">
        <f>Q304*H304</f>
        <v>0</v>
      </c>
      <c r="S304" s="154">
        <v>0</v>
      </c>
      <c r="T304" s="155">
        <f>S304*H304</f>
        <v>0</v>
      </c>
      <c r="U304" s="34"/>
      <c r="V304" s="34"/>
      <c r="W304" s="34"/>
      <c r="X304" s="34"/>
      <c r="Y304" s="34"/>
      <c r="Z304" s="34"/>
      <c r="AA304" s="34"/>
      <c r="AB304" s="34"/>
      <c r="AC304" s="34"/>
      <c r="AD304" s="34"/>
      <c r="AE304" s="34"/>
      <c r="AR304" s="156" t="s">
        <v>180</v>
      </c>
      <c r="AT304" s="156" t="s">
        <v>157</v>
      </c>
      <c r="AU304" s="156" t="s">
        <v>80</v>
      </c>
      <c r="AY304" s="19" t="s">
        <v>154</v>
      </c>
      <c r="BE304" s="157">
        <f>IF(N304="základní",J304,0)</f>
        <v>0</v>
      </c>
      <c r="BF304" s="157">
        <f>IF(N304="snížená",J304,0)</f>
        <v>0</v>
      </c>
      <c r="BG304" s="157">
        <f>IF(N304="zákl. přenesená",J304,0)</f>
        <v>0</v>
      </c>
      <c r="BH304" s="157">
        <f>IF(N304="sníž. přenesená",J304,0)</f>
        <v>0</v>
      </c>
      <c r="BI304" s="157">
        <f>IF(N304="nulová",J304,0)</f>
        <v>0</v>
      </c>
      <c r="BJ304" s="19" t="s">
        <v>15</v>
      </c>
      <c r="BK304" s="157">
        <f>ROUND(I304*H304,2)</f>
        <v>0</v>
      </c>
      <c r="BL304" s="19" t="s">
        <v>180</v>
      </c>
      <c r="BM304" s="156" t="s">
        <v>3822</v>
      </c>
    </row>
    <row r="305" spans="1:65" s="2" customFormat="1" ht="24.15" customHeight="1">
      <c r="A305" s="34"/>
      <c r="B305" s="144"/>
      <c r="C305" s="145" t="s">
        <v>90</v>
      </c>
      <c r="D305" s="145" t="s">
        <v>157</v>
      </c>
      <c r="E305" s="146" t="s">
        <v>3823</v>
      </c>
      <c r="F305" s="147" t="s">
        <v>3824</v>
      </c>
      <c r="G305" s="148" t="s">
        <v>652</v>
      </c>
      <c r="H305" s="149">
        <v>1</v>
      </c>
      <c r="I305" s="150"/>
      <c r="J305" s="151">
        <f>ROUND(I305*H305,2)</f>
        <v>0</v>
      </c>
      <c r="K305" s="147" t="s">
        <v>3</v>
      </c>
      <c r="L305" s="35"/>
      <c r="M305" s="152" t="s">
        <v>3</v>
      </c>
      <c r="N305" s="153" t="s">
        <v>43</v>
      </c>
      <c r="O305" s="55"/>
      <c r="P305" s="154">
        <f>O305*H305</f>
        <v>0</v>
      </c>
      <c r="Q305" s="154">
        <v>0</v>
      </c>
      <c r="R305" s="154">
        <f>Q305*H305</f>
        <v>0</v>
      </c>
      <c r="S305" s="154">
        <v>0</v>
      </c>
      <c r="T305" s="155">
        <f>S305*H305</f>
        <v>0</v>
      </c>
      <c r="U305" s="34"/>
      <c r="V305" s="34"/>
      <c r="W305" s="34"/>
      <c r="X305" s="34"/>
      <c r="Y305" s="34"/>
      <c r="Z305" s="34"/>
      <c r="AA305" s="34"/>
      <c r="AB305" s="34"/>
      <c r="AC305" s="34"/>
      <c r="AD305" s="34"/>
      <c r="AE305" s="34"/>
      <c r="AR305" s="156" t="s">
        <v>180</v>
      </c>
      <c r="AT305" s="156" t="s">
        <v>157</v>
      </c>
      <c r="AU305" s="156" t="s">
        <v>80</v>
      </c>
      <c r="AY305" s="19" t="s">
        <v>154</v>
      </c>
      <c r="BE305" s="157">
        <f>IF(N305="základní",J305,0)</f>
        <v>0</v>
      </c>
      <c r="BF305" s="157">
        <f>IF(N305="snížená",J305,0)</f>
        <v>0</v>
      </c>
      <c r="BG305" s="157">
        <f>IF(N305="zákl. přenesená",J305,0)</f>
        <v>0</v>
      </c>
      <c r="BH305" s="157">
        <f>IF(N305="sníž. přenesená",J305,0)</f>
        <v>0</v>
      </c>
      <c r="BI305" s="157">
        <f>IF(N305="nulová",J305,0)</f>
        <v>0</v>
      </c>
      <c r="BJ305" s="19" t="s">
        <v>15</v>
      </c>
      <c r="BK305" s="157">
        <f>ROUND(I305*H305,2)</f>
        <v>0</v>
      </c>
      <c r="BL305" s="19" t="s">
        <v>180</v>
      </c>
      <c r="BM305" s="156" t="s">
        <v>3825</v>
      </c>
    </row>
    <row r="306" spans="1:65" s="2" customFormat="1" ht="24.15" customHeight="1">
      <c r="A306" s="34"/>
      <c r="B306" s="144"/>
      <c r="C306" s="145" t="s">
        <v>721</v>
      </c>
      <c r="D306" s="145" t="s">
        <v>157</v>
      </c>
      <c r="E306" s="146" t="s">
        <v>3826</v>
      </c>
      <c r="F306" s="147" t="s">
        <v>3827</v>
      </c>
      <c r="G306" s="148" t="s">
        <v>244</v>
      </c>
      <c r="H306" s="149">
        <v>0.82</v>
      </c>
      <c r="I306" s="150"/>
      <c r="J306" s="151">
        <f>ROUND(I306*H306,2)</f>
        <v>0</v>
      </c>
      <c r="K306" s="147" t="s">
        <v>3057</v>
      </c>
      <c r="L306" s="35"/>
      <c r="M306" s="152" t="s">
        <v>3</v>
      </c>
      <c r="N306" s="153" t="s">
        <v>43</v>
      </c>
      <c r="O306" s="55"/>
      <c r="P306" s="154">
        <f>O306*H306</f>
        <v>0</v>
      </c>
      <c r="Q306" s="154">
        <v>0</v>
      </c>
      <c r="R306" s="154">
        <f>Q306*H306</f>
        <v>0</v>
      </c>
      <c r="S306" s="154">
        <v>0</v>
      </c>
      <c r="T306" s="155">
        <f>S306*H306</f>
        <v>0</v>
      </c>
      <c r="U306" s="34"/>
      <c r="V306" s="34"/>
      <c r="W306" s="34"/>
      <c r="X306" s="34"/>
      <c r="Y306" s="34"/>
      <c r="Z306" s="34"/>
      <c r="AA306" s="34"/>
      <c r="AB306" s="34"/>
      <c r="AC306" s="34"/>
      <c r="AD306" s="34"/>
      <c r="AE306" s="34"/>
      <c r="AR306" s="156" t="s">
        <v>180</v>
      </c>
      <c r="AT306" s="156" t="s">
        <v>157</v>
      </c>
      <c r="AU306" s="156" t="s">
        <v>80</v>
      </c>
      <c r="AY306" s="19" t="s">
        <v>154</v>
      </c>
      <c r="BE306" s="157">
        <f>IF(N306="základní",J306,0)</f>
        <v>0</v>
      </c>
      <c r="BF306" s="157">
        <f>IF(N306="snížená",J306,0)</f>
        <v>0</v>
      </c>
      <c r="BG306" s="157">
        <f>IF(N306="zákl. přenesená",J306,0)</f>
        <v>0</v>
      </c>
      <c r="BH306" s="157">
        <f>IF(N306="sníž. přenesená",J306,0)</f>
        <v>0</v>
      </c>
      <c r="BI306" s="157">
        <f>IF(N306="nulová",J306,0)</f>
        <v>0</v>
      </c>
      <c r="BJ306" s="19" t="s">
        <v>15</v>
      </c>
      <c r="BK306" s="157">
        <f>ROUND(I306*H306,2)</f>
        <v>0</v>
      </c>
      <c r="BL306" s="19" t="s">
        <v>180</v>
      </c>
      <c r="BM306" s="156" t="s">
        <v>3828</v>
      </c>
    </row>
    <row r="307" spans="1:47" s="2" customFormat="1" ht="10.2">
      <c r="A307" s="34"/>
      <c r="B307" s="35"/>
      <c r="C307" s="34"/>
      <c r="D307" s="158" t="s">
        <v>163</v>
      </c>
      <c r="E307" s="34"/>
      <c r="F307" s="159" t="s">
        <v>3829</v>
      </c>
      <c r="G307" s="34"/>
      <c r="H307" s="34"/>
      <c r="I307" s="160"/>
      <c r="J307" s="34"/>
      <c r="K307" s="34"/>
      <c r="L307" s="35"/>
      <c r="M307" s="161"/>
      <c r="N307" s="162"/>
      <c r="O307" s="55"/>
      <c r="P307" s="55"/>
      <c r="Q307" s="55"/>
      <c r="R307" s="55"/>
      <c r="S307" s="55"/>
      <c r="T307" s="56"/>
      <c r="U307" s="34"/>
      <c r="V307" s="34"/>
      <c r="W307" s="34"/>
      <c r="X307" s="34"/>
      <c r="Y307" s="34"/>
      <c r="Z307" s="34"/>
      <c r="AA307" s="34"/>
      <c r="AB307" s="34"/>
      <c r="AC307" s="34"/>
      <c r="AD307" s="34"/>
      <c r="AE307" s="34"/>
      <c r="AT307" s="19" t="s">
        <v>163</v>
      </c>
      <c r="AU307" s="19" t="s">
        <v>80</v>
      </c>
    </row>
    <row r="308" spans="2:63" s="12" customFormat="1" ht="22.8" customHeight="1">
      <c r="B308" s="131"/>
      <c r="D308" s="132" t="s">
        <v>71</v>
      </c>
      <c r="E308" s="142" t="s">
        <v>3830</v>
      </c>
      <c r="F308" s="142" t="s">
        <v>3831</v>
      </c>
      <c r="I308" s="134"/>
      <c r="J308" s="143">
        <f>BK308</f>
        <v>0</v>
      </c>
      <c r="L308" s="131"/>
      <c r="M308" s="136"/>
      <c r="N308" s="137"/>
      <c r="O308" s="137"/>
      <c r="P308" s="138">
        <f>P309</f>
        <v>0</v>
      </c>
      <c r="Q308" s="137"/>
      <c r="R308" s="138">
        <f>R309</f>
        <v>0</v>
      </c>
      <c r="S308" s="137"/>
      <c r="T308" s="139">
        <f>T309</f>
        <v>0</v>
      </c>
      <c r="AR308" s="132" t="s">
        <v>80</v>
      </c>
      <c r="AT308" s="140" t="s">
        <v>71</v>
      </c>
      <c r="AU308" s="140" t="s">
        <v>15</v>
      </c>
      <c r="AY308" s="132" t="s">
        <v>154</v>
      </c>
      <c r="BK308" s="141">
        <f>BK309</f>
        <v>0</v>
      </c>
    </row>
    <row r="309" spans="1:65" s="2" customFormat="1" ht="76.35" customHeight="1">
      <c r="A309" s="34"/>
      <c r="B309" s="144"/>
      <c r="C309" s="192" t="s">
        <v>726</v>
      </c>
      <c r="D309" s="192" t="s">
        <v>402</v>
      </c>
      <c r="E309" s="193" t="s">
        <v>3832</v>
      </c>
      <c r="F309" s="194" t="s">
        <v>3833</v>
      </c>
      <c r="G309" s="195" t="s">
        <v>3834</v>
      </c>
      <c r="H309" s="196">
        <v>0</v>
      </c>
      <c r="I309" s="197"/>
      <c r="J309" s="198">
        <f>ROUND(I309*H309,2)</f>
        <v>0</v>
      </c>
      <c r="K309" s="194" t="s">
        <v>3</v>
      </c>
      <c r="L309" s="199"/>
      <c r="M309" s="200" t="s">
        <v>3</v>
      </c>
      <c r="N309" s="201" t="s">
        <v>43</v>
      </c>
      <c r="O309" s="55"/>
      <c r="P309" s="154">
        <f>O309*H309</f>
        <v>0</v>
      </c>
      <c r="Q309" s="154">
        <v>0</v>
      </c>
      <c r="R309" s="154">
        <f>Q309*H309</f>
        <v>0</v>
      </c>
      <c r="S309" s="154">
        <v>0</v>
      </c>
      <c r="T309" s="155">
        <f>S309*H309</f>
        <v>0</v>
      </c>
      <c r="U309" s="34"/>
      <c r="V309" s="34"/>
      <c r="W309" s="34"/>
      <c r="X309" s="34"/>
      <c r="Y309" s="34"/>
      <c r="Z309" s="34"/>
      <c r="AA309" s="34"/>
      <c r="AB309" s="34"/>
      <c r="AC309" s="34"/>
      <c r="AD309" s="34"/>
      <c r="AE309" s="34"/>
      <c r="AR309" s="156" t="s">
        <v>521</v>
      </c>
      <c r="AT309" s="156" t="s">
        <v>402</v>
      </c>
      <c r="AU309" s="156" t="s">
        <v>80</v>
      </c>
      <c r="AY309" s="19" t="s">
        <v>154</v>
      </c>
      <c r="BE309" s="157">
        <f>IF(N309="základní",J309,0)</f>
        <v>0</v>
      </c>
      <c r="BF309" s="157">
        <f>IF(N309="snížená",J309,0)</f>
        <v>0</v>
      </c>
      <c r="BG309" s="157">
        <f>IF(N309="zákl. přenesená",J309,0)</f>
        <v>0</v>
      </c>
      <c r="BH309" s="157">
        <f>IF(N309="sníž. přenesená",J309,0)</f>
        <v>0</v>
      </c>
      <c r="BI309" s="157">
        <f>IF(N309="nulová",J309,0)</f>
        <v>0</v>
      </c>
      <c r="BJ309" s="19" t="s">
        <v>15</v>
      </c>
      <c r="BK309" s="157">
        <f>ROUND(I309*H309,2)</f>
        <v>0</v>
      </c>
      <c r="BL309" s="19" t="s">
        <v>180</v>
      </c>
      <c r="BM309" s="156" t="s">
        <v>3835</v>
      </c>
    </row>
    <row r="310" spans="2:63" s="12" customFormat="1" ht="22.8" customHeight="1">
      <c r="B310" s="131"/>
      <c r="D310" s="132" t="s">
        <v>71</v>
      </c>
      <c r="E310" s="142" t="s">
        <v>3836</v>
      </c>
      <c r="F310" s="142" t="s">
        <v>3837</v>
      </c>
      <c r="I310" s="134"/>
      <c r="J310" s="143">
        <f>BK310</f>
        <v>0</v>
      </c>
      <c r="L310" s="131"/>
      <c r="M310" s="136"/>
      <c r="N310" s="137"/>
      <c r="O310" s="137"/>
      <c r="P310" s="138">
        <f>SUM(P311:P320)</f>
        <v>0</v>
      </c>
      <c r="Q310" s="137"/>
      <c r="R310" s="138">
        <f>SUM(R311:R320)</f>
        <v>0</v>
      </c>
      <c r="S310" s="137"/>
      <c r="T310" s="139">
        <f>SUM(T311:T320)</f>
        <v>0</v>
      </c>
      <c r="AR310" s="132" t="s">
        <v>80</v>
      </c>
      <c r="AT310" s="140" t="s">
        <v>71</v>
      </c>
      <c r="AU310" s="140" t="s">
        <v>15</v>
      </c>
      <c r="AY310" s="132" t="s">
        <v>154</v>
      </c>
      <c r="BK310" s="141">
        <f>SUM(BK311:BK320)</f>
        <v>0</v>
      </c>
    </row>
    <row r="311" spans="1:65" s="2" customFormat="1" ht="16.5" customHeight="1">
      <c r="A311" s="34"/>
      <c r="B311" s="144"/>
      <c r="C311" s="145" t="s">
        <v>729</v>
      </c>
      <c r="D311" s="145" t="s">
        <v>157</v>
      </c>
      <c r="E311" s="146" t="s">
        <v>3838</v>
      </c>
      <c r="F311" s="147" t="s">
        <v>3839</v>
      </c>
      <c r="G311" s="148" t="s">
        <v>3840</v>
      </c>
      <c r="H311" s="149">
        <v>8</v>
      </c>
      <c r="I311" s="150"/>
      <c r="J311" s="151">
        <f aca="true" t="shared" si="0" ref="J311:J320">ROUND(I311*H311,2)</f>
        <v>0</v>
      </c>
      <c r="K311" s="147" t="s">
        <v>3</v>
      </c>
      <c r="L311" s="35"/>
      <c r="M311" s="152" t="s">
        <v>3</v>
      </c>
      <c r="N311" s="153" t="s">
        <v>43</v>
      </c>
      <c r="O311" s="55"/>
      <c r="P311" s="154">
        <f aca="true" t="shared" si="1" ref="P311:P320">O311*H311</f>
        <v>0</v>
      </c>
      <c r="Q311" s="154">
        <v>0</v>
      </c>
      <c r="R311" s="154">
        <f aca="true" t="shared" si="2" ref="R311:R320">Q311*H311</f>
        <v>0</v>
      </c>
      <c r="S311" s="154">
        <v>0</v>
      </c>
      <c r="T311" s="155">
        <f aca="true" t="shared" si="3" ref="T311:T320">S311*H311</f>
        <v>0</v>
      </c>
      <c r="U311" s="34"/>
      <c r="V311" s="34"/>
      <c r="W311" s="34"/>
      <c r="X311" s="34"/>
      <c r="Y311" s="34"/>
      <c r="Z311" s="34"/>
      <c r="AA311" s="34"/>
      <c r="AB311" s="34"/>
      <c r="AC311" s="34"/>
      <c r="AD311" s="34"/>
      <c r="AE311" s="34"/>
      <c r="AR311" s="156" t="s">
        <v>3841</v>
      </c>
      <c r="AT311" s="156" t="s">
        <v>157</v>
      </c>
      <c r="AU311" s="156" t="s">
        <v>80</v>
      </c>
      <c r="AY311" s="19" t="s">
        <v>154</v>
      </c>
      <c r="BE311" s="157">
        <f aca="true" t="shared" si="4" ref="BE311:BE320">IF(N311="základní",J311,0)</f>
        <v>0</v>
      </c>
      <c r="BF311" s="157">
        <f aca="true" t="shared" si="5" ref="BF311:BF320">IF(N311="snížená",J311,0)</f>
        <v>0</v>
      </c>
      <c r="BG311" s="157">
        <f aca="true" t="shared" si="6" ref="BG311:BG320">IF(N311="zákl. přenesená",J311,0)</f>
        <v>0</v>
      </c>
      <c r="BH311" s="157">
        <f aca="true" t="shared" si="7" ref="BH311:BH320">IF(N311="sníž. přenesená",J311,0)</f>
        <v>0</v>
      </c>
      <c r="BI311" s="157">
        <f aca="true" t="shared" si="8" ref="BI311:BI320">IF(N311="nulová",J311,0)</f>
        <v>0</v>
      </c>
      <c r="BJ311" s="19" t="s">
        <v>15</v>
      </c>
      <c r="BK311" s="157">
        <f aca="true" t="shared" si="9" ref="BK311:BK320">ROUND(I311*H311,2)</f>
        <v>0</v>
      </c>
      <c r="BL311" s="19" t="s">
        <v>3841</v>
      </c>
      <c r="BM311" s="156" t="s">
        <v>3842</v>
      </c>
    </row>
    <row r="312" spans="1:65" s="2" customFormat="1" ht="16.5" customHeight="1">
      <c r="A312" s="34"/>
      <c r="B312" s="144"/>
      <c r="C312" s="145" t="s">
        <v>734</v>
      </c>
      <c r="D312" s="145" t="s">
        <v>157</v>
      </c>
      <c r="E312" s="146" t="s">
        <v>3843</v>
      </c>
      <c r="F312" s="147" t="s">
        <v>3844</v>
      </c>
      <c r="G312" s="148" t="s">
        <v>3840</v>
      </c>
      <c r="H312" s="149">
        <v>10</v>
      </c>
      <c r="I312" s="150"/>
      <c r="J312" s="151">
        <f t="shared" si="0"/>
        <v>0</v>
      </c>
      <c r="K312" s="147" t="s">
        <v>3</v>
      </c>
      <c r="L312" s="35"/>
      <c r="M312" s="152" t="s">
        <v>3</v>
      </c>
      <c r="N312" s="153" t="s">
        <v>43</v>
      </c>
      <c r="O312" s="55"/>
      <c r="P312" s="154">
        <f t="shared" si="1"/>
        <v>0</v>
      </c>
      <c r="Q312" s="154">
        <v>0</v>
      </c>
      <c r="R312" s="154">
        <f t="shared" si="2"/>
        <v>0</v>
      </c>
      <c r="S312" s="154">
        <v>0</v>
      </c>
      <c r="T312" s="155">
        <f t="shared" si="3"/>
        <v>0</v>
      </c>
      <c r="U312" s="34"/>
      <c r="V312" s="34"/>
      <c r="W312" s="34"/>
      <c r="X312" s="34"/>
      <c r="Y312" s="34"/>
      <c r="Z312" s="34"/>
      <c r="AA312" s="34"/>
      <c r="AB312" s="34"/>
      <c r="AC312" s="34"/>
      <c r="AD312" s="34"/>
      <c r="AE312" s="34"/>
      <c r="AR312" s="156" t="s">
        <v>3841</v>
      </c>
      <c r="AT312" s="156" t="s">
        <v>157</v>
      </c>
      <c r="AU312" s="156" t="s">
        <v>80</v>
      </c>
      <c r="AY312" s="19" t="s">
        <v>154</v>
      </c>
      <c r="BE312" s="157">
        <f t="shared" si="4"/>
        <v>0</v>
      </c>
      <c r="BF312" s="157">
        <f t="shared" si="5"/>
        <v>0</v>
      </c>
      <c r="BG312" s="157">
        <f t="shared" si="6"/>
        <v>0</v>
      </c>
      <c r="BH312" s="157">
        <f t="shared" si="7"/>
        <v>0</v>
      </c>
      <c r="BI312" s="157">
        <f t="shared" si="8"/>
        <v>0</v>
      </c>
      <c r="BJ312" s="19" t="s">
        <v>15</v>
      </c>
      <c r="BK312" s="157">
        <f t="shared" si="9"/>
        <v>0</v>
      </c>
      <c r="BL312" s="19" t="s">
        <v>3841</v>
      </c>
      <c r="BM312" s="156" t="s">
        <v>3845</v>
      </c>
    </row>
    <row r="313" spans="1:65" s="2" customFormat="1" ht="16.5" customHeight="1">
      <c r="A313" s="34"/>
      <c r="B313" s="144"/>
      <c r="C313" s="192" t="s">
        <v>741</v>
      </c>
      <c r="D313" s="192" t="s">
        <v>402</v>
      </c>
      <c r="E313" s="193" t="s">
        <v>3846</v>
      </c>
      <c r="F313" s="194" t="s">
        <v>3847</v>
      </c>
      <c r="G313" s="195" t="s">
        <v>3398</v>
      </c>
      <c r="H313" s="196">
        <v>24</v>
      </c>
      <c r="I313" s="197"/>
      <c r="J313" s="198">
        <f t="shared" si="0"/>
        <v>0</v>
      </c>
      <c r="K313" s="194" t="s">
        <v>3</v>
      </c>
      <c r="L313" s="199"/>
      <c r="M313" s="200" t="s">
        <v>3</v>
      </c>
      <c r="N313" s="201" t="s">
        <v>43</v>
      </c>
      <c r="O313" s="55"/>
      <c r="P313" s="154">
        <f t="shared" si="1"/>
        <v>0</v>
      </c>
      <c r="Q313" s="154">
        <v>0</v>
      </c>
      <c r="R313" s="154">
        <f t="shared" si="2"/>
        <v>0</v>
      </c>
      <c r="S313" s="154">
        <v>0</v>
      </c>
      <c r="T313" s="155">
        <f t="shared" si="3"/>
        <v>0</v>
      </c>
      <c r="U313" s="34"/>
      <c r="V313" s="34"/>
      <c r="W313" s="34"/>
      <c r="X313" s="34"/>
      <c r="Y313" s="34"/>
      <c r="Z313" s="34"/>
      <c r="AA313" s="34"/>
      <c r="AB313" s="34"/>
      <c r="AC313" s="34"/>
      <c r="AD313" s="34"/>
      <c r="AE313" s="34"/>
      <c r="AR313" s="156" t="s">
        <v>521</v>
      </c>
      <c r="AT313" s="156" t="s">
        <v>402</v>
      </c>
      <c r="AU313" s="156" t="s">
        <v>80</v>
      </c>
      <c r="AY313" s="19" t="s">
        <v>154</v>
      </c>
      <c r="BE313" s="157">
        <f t="shared" si="4"/>
        <v>0</v>
      </c>
      <c r="BF313" s="157">
        <f t="shared" si="5"/>
        <v>0</v>
      </c>
      <c r="BG313" s="157">
        <f t="shared" si="6"/>
        <v>0</v>
      </c>
      <c r="BH313" s="157">
        <f t="shared" si="7"/>
        <v>0</v>
      </c>
      <c r="BI313" s="157">
        <f t="shared" si="8"/>
        <v>0</v>
      </c>
      <c r="BJ313" s="19" t="s">
        <v>15</v>
      </c>
      <c r="BK313" s="157">
        <f t="shared" si="9"/>
        <v>0</v>
      </c>
      <c r="BL313" s="19" t="s">
        <v>180</v>
      </c>
      <c r="BM313" s="156" t="s">
        <v>3848</v>
      </c>
    </row>
    <row r="314" spans="1:65" s="2" customFormat="1" ht="16.5" customHeight="1">
      <c r="A314" s="34"/>
      <c r="B314" s="144"/>
      <c r="C314" s="192" t="s">
        <v>748</v>
      </c>
      <c r="D314" s="192" t="s">
        <v>402</v>
      </c>
      <c r="E314" s="193" t="s">
        <v>3849</v>
      </c>
      <c r="F314" s="194" t="s">
        <v>3850</v>
      </c>
      <c r="G314" s="195" t="s">
        <v>405</v>
      </c>
      <c r="H314" s="196">
        <v>10</v>
      </c>
      <c r="I314" s="197"/>
      <c r="J314" s="198">
        <f t="shared" si="0"/>
        <v>0</v>
      </c>
      <c r="K314" s="194" t="s">
        <v>3</v>
      </c>
      <c r="L314" s="199"/>
      <c r="M314" s="200" t="s">
        <v>3</v>
      </c>
      <c r="N314" s="201" t="s">
        <v>43</v>
      </c>
      <c r="O314" s="55"/>
      <c r="P314" s="154">
        <f t="shared" si="1"/>
        <v>0</v>
      </c>
      <c r="Q314" s="154">
        <v>0</v>
      </c>
      <c r="R314" s="154">
        <f t="shared" si="2"/>
        <v>0</v>
      </c>
      <c r="S314" s="154">
        <v>0</v>
      </c>
      <c r="T314" s="155">
        <f t="shared" si="3"/>
        <v>0</v>
      </c>
      <c r="U314" s="34"/>
      <c r="V314" s="34"/>
      <c r="W314" s="34"/>
      <c r="X314" s="34"/>
      <c r="Y314" s="34"/>
      <c r="Z314" s="34"/>
      <c r="AA314" s="34"/>
      <c r="AB314" s="34"/>
      <c r="AC314" s="34"/>
      <c r="AD314" s="34"/>
      <c r="AE314" s="34"/>
      <c r="AR314" s="156" t="s">
        <v>521</v>
      </c>
      <c r="AT314" s="156" t="s">
        <v>402</v>
      </c>
      <c r="AU314" s="156" t="s">
        <v>80</v>
      </c>
      <c r="AY314" s="19" t="s">
        <v>154</v>
      </c>
      <c r="BE314" s="157">
        <f t="shared" si="4"/>
        <v>0</v>
      </c>
      <c r="BF314" s="157">
        <f t="shared" si="5"/>
        <v>0</v>
      </c>
      <c r="BG314" s="157">
        <f t="shared" si="6"/>
        <v>0</v>
      </c>
      <c r="BH314" s="157">
        <f t="shared" si="7"/>
        <v>0</v>
      </c>
      <c r="BI314" s="157">
        <f t="shared" si="8"/>
        <v>0</v>
      </c>
      <c r="BJ314" s="19" t="s">
        <v>15</v>
      </c>
      <c r="BK314" s="157">
        <f t="shared" si="9"/>
        <v>0</v>
      </c>
      <c r="BL314" s="19" t="s">
        <v>180</v>
      </c>
      <c r="BM314" s="156" t="s">
        <v>3851</v>
      </c>
    </row>
    <row r="315" spans="1:65" s="2" customFormat="1" ht="16.5" customHeight="1">
      <c r="A315" s="34"/>
      <c r="B315" s="144"/>
      <c r="C315" s="192" t="s">
        <v>755</v>
      </c>
      <c r="D315" s="192" t="s">
        <v>402</v>
      </c>
      <c r="E315" s="193" t="s">
        <v>3852</v>
      </c>
      <c r="F315" s="194" t="s">
        <v>3853</v>
      </c>
      <c r="G315" s="195" t="s">
        <v>405</v>
      </c>
      <c r="H315" s="196">
        <v>100</v>
      </c>
      <c r="I315" s="197"/>
      <c r="J315" s="198">
        <f t="shared" si="0"/>
        <v>0</v>
      </c>
      <c r="K315" s="194" t="s">
        <v>3</v>
      </c>
      <c r="L315" s="199"/>
      <c r="M315" s="200" t="s">
        <v>3</v>
      </c>
      <c r="N315" s="201" t="s">
        <v>43</v>
      </c>
      <c r="O315" s="55"/>
      <c r="P315" s="154">
        <f t="shared" si="1"/>
        <v>0</v>
      </c>
      <c r="Q315" s="154">
        <v>0</v>
      </c>
      <c r="R315" s="154">
        <f t="shared" si="2"/>
        <v>0</v>
      </c>
      <c r="S315" s="154">
        <v>0</v>
      </c>
      <c r="T315" s="155">
        <f t="shared" si="3"/>
        <v>0</v>
      </c>
      <c r="U315" s="34"/>
      <c r="V315" s="34"/>
      <c r="W315" s="34"/>
      <c r="X315" s="34"/>
      <c r="Y315" s="34"/>
      <c r="Z315" s="34"/>
      <c r="AA315" s="34"/>
      <c r="AB315" s="34"/>
      <c r="AC315" s="34"/>
      <c r="AD315" s="34"/>
      <c r="AE315" s="34"/>
      <c r="AR315" s="156" t="s">
        <v>521</v>
      </c>
      <c r="AT315" s="156" t="s">
        <v>402</v>
      </c>
      <c r="AU315" s="156" t="s">
        <v>80</v>
      </c>
      <c r="AY315" s="19" t="s">
        <v>154</v>
      </c>
      <c r="BE315" s="157">
        <f t="shared" si="4"/>
        <v>0</v>
      </c>
      <c r="BF315" s="157">
        <f t="shared" si="5"/>
        <v>0</v>
      </c>
      <c r="BG315" s="157">
        <f t="shared" si="6"/>
        <v>0</v>
      </c>
      <c r="BH315" s="157">
        <f t="shared" si="7"/>
        <v>0</v>
      </c>
      <c r="BI315" s="157">
        <f t="shared" si="8"/>
        <v>0</v>
      </c>
      <c r="BJ315" s="19" t="s">
        <v>15</v>
      </c>
      <c r="BK315" s="157">
        <f t="shared" si="9"/>
        <v>0</v>
      </c>
      <c r="BL315" s="19" t="s">
        <v>180</v>
      </c>
      <c r="BM315" s="156" t="s">
        <v>3854</v>
      </c>
    </row>
    <row r="316" spans="1:65" s="2" customFormat="1" ht="16.5" customHeight="1">
      <c r="A316" s="34"/>
      <c r="B316" s="144"/>
      <c r="C316" s="192" t="s">
        <v>762</v>
      </c>
      <c r="D316" s="192" t="s">
        <v>402</v>
      </c>
      <c r="E316" s="193" t="s">
        <v>3855</v>
      </c>
      <c r="F316" s="194" t="s">
        <v>3856</v>
      </c>
      <c r="G316" s="195" t="s">
        <v>652</v>
      </c>
      <c r="H316" s="196">
        <v>1</v>
      </c>
      <c r="I316" s="197"/>
      <c r="J316" s="198">
        <f t="shared" si="0"/>
        <v>0</v>
      </c>
      <c r="K316" s="194" t="s">
        <v>3</v>
      </c>
      <c r="L316" s="199"/>
      <c r="M316" s="200" t="s">
        <v>3</v>
      </c>
      <c r="N316" s="201" t="s">
        <v>43</v>
      </c>
      <c r="O316" s="55"/>
      <c r="P316" s="154">
        <f t="shared" si="1"/>
        <v>0</v>
      </c>
      <c r="Q316" s="154">
        <v>0</v>
      </c>
      <c r="R316" s="154">
        <f t="shared" si="2"/>
        <v>0</v>
      </c>
      <c r="S316" s="154">
        <v>0</v>
      </c>
      <c r="T316" s="155">
        <f t="shared" si="3"/>
        <v>0</v>
      </c>
      <c r="U316" s="34"/>
      <c r="V316" s="34"/>
      <c r="W316" s="34"/>
      <c r="X316" s="34"/>
      <c r="Y316" s="34"/>
      <c r="Z316" s="34"/>
      <c r="AA316" s="34"/>
      <c r="AB316" s="34"/>
      <c r="AC316" s="34"/>
      <c r="AD316" s="34"/>
      <c r="AE316" s="34"/>
      <c r="AR316" s="156" t="s">
        <v>521</v>
      </c>
      <c r="AT316" s="156" t="s">
        <v>402</v>
      </c>
      <c r="AU316" s="156" t="s">
        <v>80</v>
      </c>
      <c r="AY316" s="19" t="s">
        <v>154</v>
      </c>
      <c r="BE316" s="157">
        <f t="shared" si="4"/>
        <v>0</v>
      </c>
      <c r="BF316" s="157">
        <f t="shared" si="5"/>
        <v>0</v>
      </c>
      <c r="BG316" s="157">
        <f t="shared" si="6"/>
        <v>0</v>
      </c>
      <c r="BH316" s="157">
        <f t="shared" si="7"/>
        <v>0</v>
      </c>
      <c r="BI316" s="157">
        <f t="shared" si="8"/>
        <v>0</v>
      </c>
      <c r="BJ316" s="19" t="s">
        <v>15</v>
      </c>
      <c r="BK316" s="157">
        <f t="shared" si="9"/>
        <v>0</v>
      </c>
      <c r="BL316" s="19" t="s">
        <v>180</v>
      </c>
      <c r="BM316" s="156" t="s">
        <v>3857</v>
      </c>
    </row>
    <row r="317" spans="1:65" s="2" customFormat="1" ht="16.5" customHeight="1">
      <c r="A317" s="34"/>
      <c r="B317" s="144"/>
      <c r="C317" s="192" t="s">
        <v>769</v>
      </c>
      <c r="D317" s="192" t="s">
        <v>402</v>
      </c>
      <c r="E317" s="193" t="s">
        <v>3858</v>
      </c>
      <c r="F317" s="194" t="s">
        <v>3859</v>
      </c>
      <c r="G317" s="195" t="s">
        <v>3834</v>
      </c>
      <c r="H317" s="196">
        <v>1</v>
      </c>
      <c r="I317" s="197"/>
      <c r="J317" s="198">
        <f t="shared" si="0"/>
        <v>0</v>
      </c>
      <c r="K317" s="194" t="s">
        <v>3</v>
      </c>
      <c r="L317" s="199"/>
      <c r="M317" s="200" t="s">
        <v>3</v>
      </c>
      <c r="N317" s="201" t="s">
        <v>43</v>
      </c>
      <c r="O317" s="55"/>
      <c r="P317" s="154">
        <f t="shared" si="1"/>
        <v>0</v>
      </c>
      <c r="Q317" s="154">
        <v>0</v>
      </c>
      <c r="R317" s="154">
        <f t="shared" si="2"/>
        <v>0</v>
      </c>
      <c r="S317" s="154">
        <v>0</v>
      </c>
      <c r="T317" s="155">
        <f t="shared" si="3"/>
        <v>0</v>
      </c>
      <c r="U317" s="34"/>
      <c r="V317" s="34"/>
      <c r="W317" s="34"/>
      <c r="X317" s="34"/>
      <c r="Y317" s="34"/>
      <c r="Z317" s="34"/>
      <c r="AA317" s="34"/>
      <c r="AB317" s="34"/>
      <c r="AC317" s="34"/>
      <c r="AD317" s="34"/>
      <c r="AE317" s="34"/>
      <c r="AR317" s="156" t="s">
        <v>521</v>
      </c>
      <c r="AT317" s="156" t="s">
        <v>402</v>
      </c>
      <c r="AU317" s="156" t="s">
        <v>80</v>
      </c>
      <c r="AY317" s="19" t="s">
        <v>154</v>
      </c>
      <c r="BE317" s="157">
        <f t="shared" si="4"/>
        <v>0</v>
      </c>
      <c r="BF317" s="157">
        <f t="shared" si="5"/>
        <v>0</v>
      </c>
      <c r="BG317" s="157">
        <f t="shared" si="6"/>
        <v>0</v>
      </c>
      <c r="BH317" s="157">
        <f t="shared" si="7"/>
        <v>0</v>
      </c>
      <c r="BI317" s="157">
        <f t="shared" si="8"/>
        <v>0</v>
      </c>
      <c r="BJ317" s="19" t="s">
        <v>15</v>
      </c>
      <c r="BK317" s="157">
        <f t="shared" si="9"/>
        <v>0</v>
      </c>
      <c r="BL317" s="19" t="s">
        <v>180</v>
      </c>
      <c r="BM317" s="156" t="s">
        <v>3860</v>
      </c>
    </row>
    <row r="318" spans="1:65" s="2" customFormat="1" ht="16.5" customHeight="1">
      <c r="A318" s="34"/>
      <c r="B318" s="144"/>
      <c r="C318" s="192" t="s">
        <v>775</v>
      </c>
      <c r="D318" s="192" t="s">
        <v>402</v>
      </c>
      <c r="E318" s="193" t="s">
        <v>3861</v>
      </c>
      <c r="F318" s="194" t="s">
        <v>3862</v>
      </c>
      <c r="G318" s="195" t="s">
        <v>3834</v>
      </c>
      <c r="H318" s="196">
        <v>1</v>
      </c>
      <c r="I318" s="197"/>
      <c r="J318" s="198">
        <f t="shared" si="0"/>
        <v>0</v>
      </c>
      <c r="K318" s="194" t="s">
        <v>3</v>
      </c>
      <c r="L318" s="199"/>
      <c r="M318" s="200" t="s">
        <v>3</v>
      </c>
      <c r="N318" s="201" t="s">
        <v>43</v>
      </c>
      <c r="O318" s="55"/>
      <c r="P318" s="154">
        <f t="shared" si="1"/>
        <v>0</v>
      </c>
      <c r="Q318" s="154">
        <v>0</v>
      </c>
      <c r="R318" s="154">
        <f t="shared" si="2"/>
        <v>0</v>
      </c>
      <c r="S318" s="154">
        <v>0</v>
      </c>
      <c r="T318" s="155">
        <f t="shared" si="3"/>
        <v>0</v>
      </c>
      <c r="U318" s="34"/>
      <c r="V318" s="34"/>
      <c r="W318" s="34"/>
      <c r="X318" s="34"/>
      <c r="Y318" s="34"/>
      <c r="Z318" s="34"/>
      <c r="AA318" s="34"/>
      <c r="AB318" s="34"/>
      <c r="AC318" s="34"/>
      <c r="AD318" s="34"/>
      <c r="AE318" s="34"/>
      <c r="AR318" s="156" t="s">
        <v>521</v>
      </c>
      <c r="AT318" s="156" t="s">
        <v>402</v>
      </c>
      <c r="AU318" s="156" t="s">
        <v>80</v>
      </c>
      <c r="AY318" s="19" t="s">
        <v>154</v>
      </c>
      <c r="BE318" s="157">
        <f t="shared" si="4"/>
        <v>0</v>
      </c>
      <c r="BF318" s="157">
        <f t="shared" si="5"/>
        <v>0</v>
      </c>
      <c r="BG318" s="157">
        <f t="shared" si="6"/>
        <v>0</v>
      </c>
      <c r="BH318" s="157">
        <f t="shared" si="7"/>
        <v>0</v>
      </c>
      <c r="BI318" s="157">
        <f t="shared" si="8"/>
        <v>0</v>
      </c>
      <c r="BJ318" s="19" t="s">
        <v>15</v>
      </c>
      <c r="BK318" s="157">
        <f t="shared" si="9"/>
        <v>0</v>
      </c>
      <c r="BL318" s="19" t="s">
        <v>180</v>
      </c>
      <c r="BM318" s="156" t="s">
        <v>3863</v>
      </c>
    </row>
    <row r="319" spans="1:65" s="2" customFormat="1" ht="16.5" customHeight="1">
      <c r="A319" s="34"/>
      <c r="B319" s="144"/>
      <c r="C319" s="192" t="s">
        <v>783</v>
      </c>
      <c r="D319" s="192" t="s">
        <v>402</v>
      </c>
      <c r="E319" s="193" t="s">
        <v>3864</v>
      </c>
      <c r="F319" s="194" t="s">
        <v>3865</v>
      </c>
      <c r="G319" s="195" t="s">
        <v>652</v>
      </c>
      <c r="H319" s="196">
        <v>2</v>
      </c>
      <c r="I319" s="197"/>
      <c r="J319" s="198">
        <f t="shared" si="0"/>
        <v>0</v>
      </c>
      <c r="K319" s="194" t="s">
        <v>3</v>
      </c>
      <c r="L319" s="199"/>
      <c r="M319" s="200" t="s">
        <v>3</v>
      </c>
      <c r="N319" s="201" t="s">
        <v>43</v>
      </c>
      <c r="O319" s="55"/>
      <c r="P319" s="154">
        <f t="shared" si="1"/>
        <v>0</v>
      </c>
      <c r="Q319" s="154">
        <v>0</v>
      </c>
      <c r="R319" s="154">
        <f t="shared" si="2"/>
        <v>0</v>
      </c>
      <c r="S319" s="154">
        <v>0</v>
      </c>
      <c r="T319" s="155">
        <f t="shared" si="3"/>
        <v>0</v>
      </c>
      <c r="U319" s="34"/>
      <c r="V319" s="34"/>
      <c r="W319" s="34"/>
      <c r="X319" s="34"/>
      <c r="Y319" s="34"/>
      <c r="Z319" s="34"/>
      <c r="AA319" s="34"/>
      <c r="AB319" s="34"/>
      <c r="AC319" s="34"/>
      <c r="AD319" s="34"/>
      <c r="AE319" s="34"/>
      <c r="AR319" s="156" t="s">
        <v>521</v>
      </c>
      <c r="AT319" s="156" t="s">
        <v>402</v>
      </c>
      <c r="AU319" s="156" t="s">
        <v>80</v>
      </c>
      <c r="AY319" s="19" t="s">
        <v>154</v>
      </c>
      <c r="BE319" s="157">
        <f t="shared" si="4"/>
        <v>0</v>
      </c>
      <c r="BF319" s="157">
        <f t="shared" si="5"/>
        <v>0</v>
      </c>
      <c r="BG319" s="157">
        <f t="shared" si="6"/>
        <v>0</v>
      </c>
      <c r="BH319" s="157">
        <f t="shared" si="7"/>
        <v>0</v>
      </c>
      <c r="BI319" s="157">
        <f t="shared" si="8"/>
        <v>0</v>
      </c>
      <c r="BJ319" s="19" t="s">
        <v>15</v>
      </c>
      <c r="BK319" s="157">
        <f t="shared" si="9"/>
        <v>0</v>
      </c>
      <c r="BL319" s="19" t="s">
        <v>180</v>
      </c>
      <c r="BM319" s="156" t="s">
        <v>3866</v>
      </c>
    </row>
    <row r="320" spans="1:65" s="2" customFormat="1" ht="16.5" customHeight="1">
      <c r="A320" s="34"/>
      <c r="B320" s="144"/>
      <c r="C320" s="145" t="s">
        <v>803</v>
      </c>
      <c r="D320" s="145" t="s">
        <v>157</v>
      </c>
      <c r="E320" s="146" t="s">
        <v>3867</v>
      </c>
      <c r="F320" s="147" t="s">
        <v>3868</v>
      </c>
      <c r="G320" s="148" t="s">
        <v>3834</v>
      </c>
      <c r="H320" s="149">
        <v>1</v>
      </c>
      <c r="I320" s="150"/>
      <c r="J320" s="151">
        <f t="shared" si="0"/>
        <v>0</v>
      </c>
      <c r="K320" s="147" t="s">
        <v>3</v>
      </c>
      <c r="L320" s="35"/>
      <c r="M320" s="187" t="s">
        <v>3</v>
      </c>
      <c r="N320" s="188" t="s">
        <v>43</v>
      </c>
      <c r="O320" s="189"/>
      <c r="P320" s="190">
        <f t="shared" si="1"/>
        <v>0</v>
      </c>
      <c r="Q320" s="190">
        <v>0</v>
      </c>
      <c r="R320" s="190">
        <f t="shared" si="2"/>
        <v>0</v>
      </c>
      <c r="S320" s="190">
        <v>0</v>
      </c>
      <c r="T320" s="191">
        <f t="shared" si="3"/>
        <v>0</v>
      </c>
      <c r="U320" s="34"/>
      <c r="V320" s="34"/>
      <c r="W320" s="34"/>
      <c r="X320" s="34"/>
      <c r="Y320" s="34"/>
      <c r="Z320" s="34"/>
      <c r="AA320" s="34"/>
      <c r="AB320" s="34"/>
      <c r="AC320" s="34"/>
      <c r="AD320" s="34"/>
      <c r="AE320" s="34"/>
      <c r="AR320" s="156" t="s">
        <v>180</v>
      </c>
      <c r="AT320" s="156" t="s">
        <v>157</v>
      </c>
      <c r="AU320" s="156" t="s">
        <v>80</v>
      </c>
      <c r="AY320" s="19" t="s">
        <v>154</v>
      </c>
      <c r="BE320" s="157">
        <f t="shared" si="4"/>
        <v>0</v>
      </c>
      <c r="BF320" s="157">
        <f t="shared" si="5"/>
        <v>0</v>
      </c>
      <c r="BG320" s="157">
        <f t="shared" si="6"/>
        <v>0</v>
      </c>
      <c r="BH320" s="157">
        <f t="shared" si="7"/>
        <v>0</v>
      </c>
      <c r="BI320" s="157">
        <f t="shared" si="8"/>
        <v>0</v>
      </c>
      <c r="BJ320" s="19" t="s">
        <v>15</v>
      </c>
      <c r="BK320" s="157">
        <f t="shared" si="9"/>
        <v>0</v>
      </c>
      <c r="BL320" s="19" t="s">
        <v>180</v>
      </c>
      <c r="BM320" s="156" t="s">
        <v>3869</v>
      </c>
    </row>
    <row r="321" spans="1:31" s="2" customFormat="1" ht="6.9" customHeight="1">
      <c r="A321" s="34"/>
      <c r="B321" s="44"/>
      <c r="C321" s="45"/>
      <c r="D321" s="45"/>
      <c r="E321" s="45"/>
      <c r="F321" s="45"/>
      <c r="G321" s="45"/>
      <c r="H321" s="45"/>
      <c r="I321" s="45"/>
      <c r="J321" s="45"/>
      <c r="K321" s="45"/>
      <c r="L321" s="35"/>
      <c r="M321" s="34"/>
      <c r="O321" s="34"/>
      <c r="P321" s="34"/>
      <c r="Q321" s="34"/>
      <c r="R321" s="34"/>
      <c r="S321" s="34"/>
      <c r="T321" s="34"/>
      <c r="U321" s="34"/>
      <c r="V321" s="34"/>
      <c r="W321" s="34"/>
      <c r="X321" s="34"/>
      <c r="Y321" s="34"/>
      <c r="Z321" s="34"/>
      <c r="AA321" s="34"/>
      <c r="AB321" s="34"/>
      <c r="AC321" s="34"/>
      <c r="AD321" s="34"/>
      <c r="AE321" s="34"/>
    </row>
  </sheetData>
  <autoFilter ref="C94:K320"/>
  <mergeCells count="12">
    <mergeCell ref="E87:H87"/>
    <mergeCell ref="L2:V2"/>
    <mergeCell ref="E50:H50"/>
    <mergeCell ref="E52:H52"/>
    <mergeCell ref="E54:H54"/>
    <mergeCell ref="E83:H83"/>
    <mergeCell ref="E85:H85"/>
    <mergeCell ref="E7:H7"/>
    <mergeCell ref="E9:H9"/>
    <mergeCell ref="E11:H11"/>
    <mergeCell ref="E20:H20"/>
    <mergeCell ref="E29:H29"/>
  </mergeCells>
  <hyperlinks>
    <hyperlink ref="F99" r:id="rId1" display="https://podminky.urs.cz/item/CS_URS_2021_02/713463311"/>
    <hyperlink ref="F107" r:id="rId2" display="https://podminky.urs.cz/item/CS_URS_2021_02/713463411"/>
    <hyperlink ref="F119" r:id="rId3" display="https://podminky.urs.cz/item/CS_URS_2021_02/998713102"/>
    <hyperlink ref="F122" r:id="rId4" display="https://podminky.urs.cz/item/CS_URS_2021_02/724234107"/>
    <hyperlink ref="F124" r:id="rId5" display="https://podminky.urs.cz/item/CS_URS_2021_02/722174003"/>
    <hyperlink ref="F126" r:id="rId6" display="https://podminky.urs.cz/item/CS_URS_2021_02/722174004"/>
    <hyperlink ref="F129" r:id="rId7" display="https://podminky.urs.cz/item/CS_URS_2021_02/722174005"/>
    <hyperlink ref="F132" r:id="rId8" display="https://podminky.urs.cz/item/CS_URS_2021_02/722181252"/>
    <hyperlink ref="F135" r:id="rId9" display="https://podminky.urs.cz/item/CS_URS_2021_02/722232045"/>
    <hyperlink ref="F137" r:id="rId10" display="https://podminky.urs.cz/item/CS_URS_2021_02/722232046"/>
    <hyperlink ref="F139" r:id="rId11" display="https://podminky.urs.cz/item/CS_URS_2021_02/722290226"/>
    <hyperlink ref="F142" r:id="rId12" display="https://podminky.urs.cz/item/CS_URS_2021_02/722290234"/>
    <hyperlink ref="F145" r:id="rId13" display="https://podminky.urs.cz/item/CS_URS_2021_02/998722102"/>
    <hyperlink ref="F151" r:id="rId14" display="https://podminky.urs.cz/item/CS_URS_2021_02/733290801"/>
    <hyperlink ref="F154" r:id="rId15" display="https://podminky.urs.cz/item/CS_URS_2021_02/713461831"/>
    <hyperlink ref="F157" r:id="rId16" display="https://podminky.urs.cz/item/CS_URS_2021_02/734200811"/>
    <hyperlink ref="F159" r:id="rId17" display="https://podminky.urs.cz/item/CS_URS_2021_02/734200823"/>
    <hyperlink ref="F161" r:id="rId18" display="https://podminky.urs.cz/item/CS_URS_2021_02/734290812"/>
    <hyperlink ref="F164" r:id="rId19" display="https://podminky.urs.cz/item/CS_URS_2021_02/735151821"/>
    <hyperlink ref="F166" r:id="rId20" display="https://podminky.urs.cz/item/CS_URS_2021_02/735151822"/>
    <hyperlink ref="F168" r:id="rId21" display="https://podminky.urs.cz/item/CS_URS_2021_02/735151831"/>
    <hyperlink ref="F175" r:id="rId22" display="https://podminky.urs.cz/item/CS_URS_2021_02/732421402"/>
    <hyperlink ref="F178" r:id="rId23" display="https://podminky.urs.cz/item/CS_URS_2021_02/998732102"/>
    <hyperlink ref="F181" r:id="rId24" display="https://podminky.urs.cz/item/CS_URS_2021_02/733122225"/>
    <hyperlink ref="F184" r:id="rId25" display="https://podminky.urs.cz/item/CS_URS_2021_02/733122227"/>
    <hyperlink ref="F187" r:id="rId26" display="https://podminky.urs.cz/item/CS_URS_2021_02/733123112"/>
    <hyperlink ref="F190" r:id="rId27" display="https://podminky.urs.cz/item/CS_URS_2021_02/733190217"/>
    <hyperlink ref="F192" r:id="rId28" display="https://podminky.urs.cz/item/CS_URS_2021_02/733223301"/>
    <hyperlink ref="F195" r:id="rId29" display="https://podminky.urs.cz/item/CS_URS_2021_02/733223302"/>
    <hyperlink ref="F198" r:id="rId30" display="https://podminky.urs.cz/item/CS_URS_2021_02/733223303"/>
    <hyperlink ref="F201" r:id="rId31" display="https://podminky.urs.cz/item/CS_URS_2021_02/733223304"/>
    <hyperlink ref="F204" r:id="rId32" display="https://podminky.urs.cz/item/CS_URS_2021_02/733223305"/>
    <hyperlink ref="F207" r:id="rId33" display="https://podminky.urs.cz/item/CS_URS_2021_02/733291101"/>
    <hyperlink ref="F209" r:id="rId34" display="https://podminky.urs.cz/item/CS_URS_2021_02/998733102"/>
    <hyperlink ref="F212" r:id="rId35" display="https://podminky.urs.cz/item/CS_URS_2021_02/734209102"/>
    <hyperlink ref="F215" r:id="rId36" display="https://podminky.urs.cz/item/CS_URS_2021_02/734209103"/>
    <hyperlink ref="F218" r:id="rId37" display="https://podminky.urs.cz/item/CS_URS_2021_02/734209112"/>
    <hyperlink ref="F221" r:id="rId38" display="https://podminky.urs.cz/item/CS_URS_2021_02/734209113"/>
    <hyperlink ref="F224" r:id="rId39" display="https://podminky.urs.cz/item/CS_URS_2021_02/734209114"/>
    <hyperlink ref="F227" r:id="rId40" display="https://podminky.urs.cz/item/CS_URS_2021_02/734209116"/>
    <hyperlink ref="F230" r:id="rId41" display="https://podminky.urs.cz/item/CS_URS_2021_02/734209117"/>
    <hyperlink ref="F233" r:id="rId42" display="https://podminky.urs.cz/item/CS_URS_2021_02/734209124"/>
    <hyperlink ref="F237" r:id="rId43" display="https://podminky.urs.cz/item/CS_URS_2021_02/734221682"/>
    <hyperlink ref="F239" r:id="rId44" display="https://podminky.urs.cz/item/CS_URS_2021_02/734242412"/>
    <hyperlink ref="F241" r:id="rId45" display="https://podminky.urs.cz/item/CS_URS_2021_02/734242413"/>
    <hyperlink ref="F243" r:id="rId46" display="https://podminky.urs.cz/item/CS_URS_2021_02/734242416"/>
    <hyperlink ref="F245" r:id="rId47" display="https://podminky.urs.cz/item/CS_URS_2021_02/734261402"/>
    <hyperlink ref="F248" r:id="rId48" display="https://podminky.urs.cz/item/CS_URS_2021_02/734261711"/>
    <hyperlink ref="F250" r:id="rId49" display="https://podminky.urs.cz/item/CS_URS_2021_02/734291123"/>
    <hyperlink ref="F252" r:id="rId50" display="https://podminky.urs.cz/item/CS_URS_2021_02/734291263"/>
    <hyperlink ref="F254" r:id="rId51" display="https://podminky.urs.cz/item/CS_URS_2021_02/734291266"/>
    <hyperlink ref="F256" r:id="rId52" display="https://podminky.urs.cz/item/CS_URS_2021_02/734292714"/>
    <hyperlink ref="F258" r:id="rId53" display="https://podminky.urs.cz/item/CS_URS_2021_02/734292716"/>
    <hyperlink ref="F260" r:id="rId54" display="https://podminky.urs.cz/item/CS_URS_2021_02/734292717"/>
    <hyperlink ref="F262" r:id="rId55" display="https://podminky.urs.cz/item/CS_URS_2021_02/734295021"/>
    <hyperlink ref="F264" r:id="rId56" display="https://podminky.urs.cz/item/CS_URS_2021_02/734411101"/>
    <hyperlink ref="F266" r:id="rId57" display="https://podminky.urs.cz/item/CS_URS_2021_02/734419111"/>
    <hyperlink ref="F268" r:id="rId58" display="https://podminky.urs.cz/item/CS_URS_2021_02/998734102"/>
    <hyperlink ref="F271" r:id="rId59" display="https://podminky.urs.cz/item/CS_URS_2021_02/735152172"/>
    <hyperlink ref="F273" r:id="rId60" display="https://podminky.urs.cz/item/CS_URS_2021_02/735152173"/>
    <hyperlink ref="F275" r:id="rId61" display="https://podminky.urs.cz/item/CS_URS_2021_02/735152272"/>
    <hyperlink ref="F277" r:id="rId62" display="https://podminky.urs.cz/item/CS_URS_2021_02/735152273"/>
    <hyperlink ref="F279" r:id="rId63" display="https://podminky.urs.cz/item/CS_URS_2021_02/735152274"/>
    <hyperlink ref="F281" r:id="rId64" display="https://podminky.urs.cz/item/CS_URS_2021_02/735152275"/>
    <hyperlink ref="F283" r:id="rId65" display="https://podminky.urs.cz/item/CS_URS_2021_02/735152276"/>
    <hyperlink ref="F285" r:id="rId66" display="https://podminky.urs.cz/item/CS_URS_2021_02/735152277"/>
    <hyperlink ref="F287" r:id="rId67" display="https://podminky.urs.cz/item/CS_URS_2021_02/735152278"/>
    <hyperlink ref="F289" r:id="rId68" display="https://podminky.urs.cz/item/CS_URS_2021_02/735152280"/>
    <hyperlink ref="F291" r:id="rId69" display="https://podminky.urs.cz/item/CS_URS_2021_02/735152380"/>
    <hyperlink ref="F295" r:id="rId70" display="https://podminky.urs.cz/item/CS_URS_2021_02/735152473"/>
    <hyperlink ref="F297" r:id="rId71" display="https://podminky.urs.cz/item/CS_URS_2021_02/735152475"/>
    <hyperlink ref="F299" r:id="rId72" display="https://podminky.urs.cz/item/CS_URS_2021_02/735152477"/>
    <hyperlink ref="F301" r:id="rId73" display="https://podminky.urs.cz/item/CS_URS_2021_02/735152575"/>
    <hyperlink ref="F303" r:id="rId74" display="https://podminky.urs.cz/item/CS_URS_2021_02/735164522"/>
    <hyperlink ref="F307" r:id="rId75" display="https://podminky.urs.cz/item/CS_URS_2021_02/9987351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8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6" t="s">
        <v>6</v>
      </c>
      <c r="M2" s="311"/>
      <c r="N2" s="311"/>
      <c r="O2" s="311"/>
      <c r="P2" s="311"/>
      <c r="Q2" s="311"/>
      <c r="R2" s="311"/>
      <c r="S2" s="311"/>
      <c r="T2" s="311"/>
      <c r="U2" s="311"/>
      <c r="V2" s="311"/>
      <c r="AT2" s="19" t="s">
        <v>92</v>
      </c>
    </row>
    <row r="3" spans="2:46" s="1" customFormat="1" ht="6.9" customHeight="1">
      <c r="B3" s="20"/>
      <c r="C3" s="21"/>
      <c r="D3" s="21"/>
      <c r="E3" s="21"/>
      <c r="F3" s="21"/>
      <c r="G3" s="21"/>
      <c r="H3" s="21"/>
      <c r="I3" s="21"/>
      <c r="J3" s="21"/>
      <c r="K3" s="21"/>
      <c r="L3" s="22"/>
      <c r="AT3" s="19" t="s">
        <v>80</v>
      </c>
    </row>
    <row r="4" spans="2:46" s="1" customFormat="1" ht="24.9" customHeight="1">
      <c r="B4" s="22"/>
      <c r="D4" s="23" t="s">
        <v>125</v>
      </c>
      <c r="L4" s="22"/>
      <c r="M4" s="95" t="s">
        <v>11</v>
      </c>
      <c r="AT4" s="19" t="s">
        <v>4</v>
      </c>
    </row>
    <row r="5" spans="2:12" s="1" customFormat="1" ht="6.9"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3032</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3033</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3870</v>
      </c>
      <c r="F11" s="344"/>
      <c r="G11" s="344"/>
      <c r="H11" s="344"/>
      <c r="I11" s="34"/>
      <c r="J11" s="34"/>
      <c r="K11" s="34"/>
      <c r="L11" s="96"/>
      <c r="S11" s="34"/>
      <c r="T11" s="34"/>
      <c r="U11" s="34"/>
      <c r="V11" s="34"/>
      <c r="W11" s="34"/>
      <c r="X11" s="34"/>
      <c r="Y11" s="34"/>
      <c r="Z11" s="34"/>
      <c r="AA11" s="34"/>
      <c r="AB11" s="34"/>
      <c r="AC11" s="34"/>
      <c r="AD11" s="34"/>
      <c r="AE11" s="34"/>
    </row>
    <row r="12" spans="1:31" s="2" customFormat="1" ht="10.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3429</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8"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
        <v>3</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
        <v>3430</v>
      </c>
      <c r="F17" s="34"/>
      <c r="G17" s="34"/>
      <c r="H17" s="34"/>
      <c r="I17" s="29" t="s">
        <v>28</v>
      </c>
      <c r="J17" s="27" t="s">
        <v>3</v>
      </c>
      <c r="K17" s="34"/>
      <c r="L17" s="96"/>
      <c r="S17" s="34"/>
      <c r="T17" s="34"/>
      <c r="U17" s="34"/>
      <c r="V17" s="34"/>
      <c r="W17" s="34"/>
      <c r="X17" s="34"/>
      <c r="Y17" s="34"/>
      <c r="Z17" s="34"/>
      <c r="AA17" s="34"/>
      <c r="AB17" s="34"/>
      <c r="AC17" s="34"/>
      <c r="AD17" s="34"/>
      <c r="AE17" s="34"/>
    </row>
    <row r="18" spans="1:31" s="2" customFormat="1" ht="6.9"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
        <v>3</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
        <v>3431</v>
      </c>
      <c r="F23" s="34"/>
      <c r="G23" s="34"/>
      <c r="H23" s="34"/>
      <c r="I23" s="29" t="s">
        <v>28</v>
      </c>
      <c r="J23" s="27" t="s">
        <v>3</v>
      </c>
      <c r="K23" s="34"/>
      <c r="L23" s="96"/>
      <c r="S23" s="34"/>
      <c r="T23" s="34"/>
      <c r="U23" s="34"/>
      <c r="V23" s="34"/>
      <c r="W23" s="34"/>
      <c r="X23" s="34"/>
      <c r="Y23" s="34"/>
      <c r="Z23" s="34"/>
      <c r="AA23" s="34"/>
      <c r="AB23" s="34"/>
      <c r="AC23" s="34"/>
      <c r="AD23" s="34"/>
      <c r="AE23" s="34"/>
    </row>
    <row r="24" spans="1:31" s="2" customFormat="1" ht="6.9"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
        <v>3</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
        <v>3432</v>
      </c>
      <c r="F26" s="34"/>
      <c r="G26" s="34"/>
      <c r="H26" s="34"/>
      <c r="I26" s="29" t="s">
        <v>28</v>
      </c>
      <c r="J26" s="27" t="s">
        <v>3</v>
      </c>
      <c r="K26" s="34"/>
      <c r="L26" s="96"/>
      <c r="S26" s="34"/>
      <c r="T26" s="34"/>
      <c r="U26" s="34"/>
      <c r="V26" s="34"/>
      <c r="W26" s="34"/>
      <c r="X26" s="34"/>
      <c r="Y26" s="34"/>
      <c r="Z26" s="34"/>
      <c r="AA26" s="34"/>
      <c r="AB26" s="34"/>
      <c r="AC26" s="34"/>
      <c r="AD26" s="34"/>
      <c r="AE26" s="34"/>
    </row>
    <row r="27" spans="1:31" s="2" customFormat="1" ht="6.9"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ROUND(J90,2)</f>
        <v>0</v>
      </c>
      <c r="K32" s="34"/>
      <c r="L32" s="96"/>
      <c r="S32" s="34"/>
      <c r="T32" s="34"/>
      <c r="U32" s="34"/>
      <c r="V32" s="34"/>
      <c r="W32" s="34"/>
      <c r="X32" s="34"/>
      <c r="Y32" s="34"/>
      <c r="Z32" s="34"/>
      <c r="AA32" s="34"/>
      <c r="AB32" s="34"/>
      <c r="AC32" s="34"/>
      <c r="AD32" s="34"/>
      <c r="AE32" s="34"/>
    </row>
    <row r="33" spans="1:31" s="2" customFormat="1" ht="6.9"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 customHeight="1">
      <c r="A35" s="34"/>
      <c r="B35" s="35"/>
      <c r="C35" s="34"/>
      <c r="D35" s="101" t="s">
        <v>42</v>
      </c>
      <c r="E35" s="29" t="s">
        <v>43</v>
      </c>
      <c r="F35" s="102">
        <f>ROUND((SUM(BE90:BE183)),2)</f>
        <v>0</v>
      </c>
      <c r="G35" s="34"/>
      <c r="H35" s="34"/>
      <c r="I35" s="103">
        <v>0.21</v>
      </c>
      <c r="J35" s="102">
        <f>ROUND(((SUM(BE90:BE183))*I35),2)</f>
        <v>0</v>
      </c>
      <c r="K35" s="34"/>
      <c r="L35" s="96"/>
      <c r="S35" s="34"/>
      <c r="T35" s="34"/>
      <c r="U35" s="34"/>
      <c r="V35" s="34"/>
      <c r="W35" s="34"/>
      <c r="X35" s="34"/>
      <c r="Y35" s="34"/>
      <c r="Z35" s="34"/>
      <c r="AA35" s="34"/>
      <c r="AB35" s="34"/>
      <c r="AC35" s="34"/>
      <c r="AD35" s="34"/>
      <c r="AE35" s="34"/>
    </row>
    <row r="36" spans="1:31" s="2" customFormat="1" ht="14.4" customHeight="1">
      <c r="A36" s="34"/>
      <c r="B36" s="35"/>
      <c r="C36" s="34"/>
      <c r="D36" s="34"/>
      <c r="E36" s="29" t="s">
        <v>44</v>
      </c>
      <c r="F36" s="102">
        <f>ROUND((SUM(BF90:BF183)),2)</f>
        <v>0</v>
      </c>
      <c r="G36" s="34"/>
      <c r="H36" s="34"/>
      <c r="I36" s="103">
        <v>0.15</v>
      </c>
      <c r="J36" s="102">
        <f>ROUND(((SUM(BF90:BF183))*I36),2)</f>
        <v>0</v>
      </c>
      <c r="K36" s="34"/>
      <c r="L36" s="96"/>
      <c r="S36" s="34"/>
      <c r="T36" s="34"/>
      <c r="U36" s="34"/>
      <c r="V36" s="34"/>
      <c r="W36" s="34"/>
      <c r="X36" s="34"/>
      <c r="Y36" s="34"/>
      <c r="Z36" s="34"/>
      <c r="AA36" s="34"/>
      <c r="AB36" s="34"/>
      <c r="AC36" s="34"/>
      <c r="AD36" s="34"/>
      <c r="AE36" s="34"/>
    </row>
    <row r="37" spans="1:31" s="2" customFormat="1" ht="14.4" customHeight="1" hidden="1">
      <c r="A37" s="34"/>
      <c r="B37" s="35"/>
      <c r="C37" s="34"/>
      <c r="D37" s="34"/>
      <c r="E37" s="29" t="s">
        <v>45</v>
      </c>
      <c r="F37" s="102">
        <f>ROUND((SUM(BG90:BG183)),2)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 customHeight="1" hidden="1">
      <c r="A38" s="34"/>
      <c r="B38" s="35"/>
      <c r="C38" s="34"/>
      <c r="D38" s="34"/>
      <c r="E38" s="29" t="s">
        <v>46</v>
      </c>
      <c r="F38" s="102">
        <f>ROUND((SUM(BH90:BH183)),2)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 customHeight="1" hidden="1">
      <c r="A39" s="34"/>
      <c r="B39" s="35"/>
      <c r="C39" s="34"/>
      <c r="D39" s="34"/>
      <c r="E39" s="29" t="s">
        <v>47</v>
      </c>
      <c r="F39" s="102">
        <f>ROUND((SUM(BI90:BI183)),2)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3032</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3033</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3 - Klimatizace</v>
      </c>
      <c r="F54" s="344"/>
      <c r="G54" s="344"/>
      <c r="H54" s="344"/>
      <c r="I54" s="34"/>
      <c r="J54" s="34"/>
      <c r="K54" s="34"/>
      <c r="L54" s="96"/>
      <c r="S54" s="34"/>
      <c r="T54" s="34"/>
      <c r="U54" s="34"/>
      <c r="V54" s="34"/>
      <c r="W54" s="34"/>
      <c r="X54" s="34"/>
      <c r="Y54" s="34"/>
      <c r="Z54" s="34"/>
      <c r="AA54" s="34"/>
      <c r="AB54" s="34"/>
      <c r="AC54" s="34"/>
      <c r="AD54" s="34"/>
      <c r="AE54" s="34"/>
    </row>
    <row r="55" spans="1:31" s="2" customFormat="1" ht="6.9"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Klatovy</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25.65" customHeight="1">
      <c r="A58" s="34"/>
      <c r="B58" s="35"/>
      <c r="C58" s="29" t="s">
        <v>25</v>
      </c>
      <c r="D58" s="34"/>
      <c r="E58" s="34"/>
      <c r="F58" s="27" t="str">
        <f>E17</f>
        <v>Klatovská nemocnice a.s., Plzeňská 929, 339 01 KT</v>
      </c>
      <c r="G58" s="34"/>
      <c r="H58" s="34"/>
      <c r="I58" s="29" t="s">
        <v>31</v>
      </c>
      <c r="J58" s="32" t="str">
        <f>E23</f>
        <v>THERMOLUFT KT s.r.o.</v>
      </c>
      <c r="K58" s="34"/>
      <c r="L58" s="96"/>
      <c r="S58" s="34"/>
      <c r="T58" s="34"/>
      <c r="U58" s="34"/>
      <c r="V58" s="34"/>
      <c r="W58" s="34"/>
      <c r="X58" s="34"/>
      <c r="Y58" s="34"/>
      <c r="Z58" s="34"/>
      <c r="AA58" s="34"/>
      <c r="AB58" s="34"/>
      <c r="AC58" s="34"/>
      <c r="AD58" s="34"/>
      <c r="AE58" s="34"/>
    </row>
    <row r="59" spans="1:31" s="2" customFormat="1" ht="15.15" customHeight="1">
      <c r="A59" s="34"/>
      <c r="B59" s="35"/>
      <c r="C59" s="29" t="s">
        <v>29</v>
      </c>
      <c r="D59" s="34"/>
      <c r="E59" s="34"/>
      <c r="F59" s="27" t="str">
        <f>IF(E20="","",E20)</f>
        <v>Vyplň údaj</v>
      </c>
      <c r="G59" s="34"/>
      <c r="H59" s="34"/>
      <c r="I59" s="29" t="s">
        <v>34</v>
      </c>
      <c r="J59" s="32" t="str">
        <f>E26</f>
        <v>Jan Štětka</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8" customHeight="1">
      <c r="A63" s="34"/>
      <c r="B63" s="35"/>
      <c r="C63" s="112" t="s">
        <v>70</v>
      </c>
      <c r="D63" s="34"/>
      <c r="E63" s="34"/>
      <c r="F63" s="34"/>
      <c r="G63" s="34"/>
      <c r="H63" s="34"/>
      <c r="I63" s="34"/>
      <c r="J63" s="68">
        <f>J90</f>
        <v>0</v>
      </c>
      <c r="K63" s="34"/>
      <c r="L63" s="96"/>
      <c r="S63" s="34"/>
      <c r="T63" s="34"/>
      <c r="U63" s="34"/>
      <c r="V63" s="34"/>
      <c r="W63" s="34"/>
      <c r="X63" s="34"/>
      <c r="Y63" s="34"/>
      <c r="Z63" s="34"/>
      <c r="AA63" s="34"/>
      <c r="AB63" s="34"/>
      <c r="AC63" s="34"/>
      <c r="AD63" s="34"/>
      <c r="AE63" s="34"/>
      <c r="AU63" s="19" t="s">
        <v>131</v>
      </c>
    </row>
    <row r="64" spans="2:12" s="9" customFormat="1" ht="24.9" customHeight="1">
      <c r="B64" s="113"/>
      <c r="D64" s="114" t="s">
        <v>292</v>
      </c>
      <c r="E64" s="115"/>
      <c r="F64" s="115"/>
      <c r="G64" s="115"/>
      <c r="H64" s="115"/>
      <c r="I64" s="115"/>
      <c r="J64" s="116">
        <f>J91</f>
        <v>0</v>
      </c>
      <c r="L64" s="113"/>
    </row>
    <row r="65" spans="2:12" s="10" customFormat="1" ht="19.95" customHeight="1">
      <c r="B65" s="117"/>
      <c r="D65" s="118" t="s">
        <v>3871</v>
      </c>
      <c r="E65" s="119"/>
      <c r="F65" s="119"/>
      <c r="G65" s="119"/>
      <c r="H65" s="119"/>
      <c r="I65" s="119"/>
      <c r="J65" s="120">
        <f>J92</f>
        <v>0</v>
      </c>
      <c r="L65" s="117"/>
    </row>
    <row r="66" spans="2:12" s="10" customFormat="1" ht="14.85" customHeight="1">
      <c r="B66" s="117"/>
      <c r="D66" s="118" t="s">
        <v>3872</v>
      </c>
      <c r="E66" s="119"/>
      <c r="F66" s="119"/>
      <c r="G66" s="119"/>
      <c r="H66" s="119"/>
      <c r="I66" s="119"/>
      <c r="J66" s="120">
        <f>J93</f>
        <v>0</v>
      </c>
      <c r="L66" s="117"/>
    </row>
    <row r="67" spans="2:12" s="10" customFormat="1" ht="14.85" customHeight="1">
      <c r="B67" s="117"/>
      <c r="D67" s="118" t="s">
        <v>3873</v>
      </c>
      <c r="E67" s="119"/>
      <c r="F67" s="119"/>
      <c r="G67" s="119"/>
      <c r="H67" s="119"/>
      <c r="I67" s="119"/>
      <c r="J67" s="120">
        <f>J155</f>
        <v>0</v>
      </c>
      <c r="L67" s="117"/>
    </row>
    <row r="68" spans="2:12" s="10" customFormat="1" ht="14.85" customHeight="1">
      <c r="B68" s="117"/>
      <c r="D68" s="118" t="s">
        <v>3874</v>
      </c>
      <c r="E68" s="119"/>
      <c r="F68" s="119"/>
      <c r="G68" s="119"/>
      <c r="H68" s="119"/>
      <c r="I68" s="119"/>
      <c r="J68" s="120">
        <f>J179</f>
        <v>0</v>
      </c>
      <c r="L68" s="117"/>
    </row>
    <row r="69" spans="1:31" s="2" customFormat="1" ht="21.75" customHeight="1">
      <c r="A69" s="34"/>
      <c r="B69" s="35"/>
      <c r="C69" s="34"/>
      <c r="D69" s="34"/>
      <c r="E69" s="34"/>
      <c r="F69" s="34"/>
      <c r="G69" s="34"/>
      <c r="H69" s="34"/>
      <c r="I69" s="34"/>
      <c r="J69" s="34"/>
      <c r="K69" s="34"/>
      <c r="L69" s="96"/>
      <c r="S69" s="34"/>
      <c r="T69" s="34"/>
      <c r="U69" s="34"/>
      <c r="V69" s="34"/>
      <c r="W69" s="34"/>
      <c r="X69" s="34"/>
      <c r="Y69" s="34"/>
      <c r="Z69" s="34"/>
      <c r="AA69" s="34"/>
      <c r="AB69" s="34"/>
      <c r="AC69" s="34"/>
      <c r="AD69" s="34"/>
      <c r="AE69" s="34"/>
    </row>
    <row r="70" spans="1:31" s="2" customFormat="1" ht="6.9" customHeight="1">
      <c r="A70" s="34"/>
      <c r="B70" s="44"/>
      <c r="C70" s="45"/>
      <c r="D70" s="45"/>
      <c r="E70" s="45"/>
      <c r="F70" s="45"/>
      <c r="G70" s="45"/>
      <c r="H70" s="45"/>
      <c r="I70" s="45"/>
      <c r="J70" s="45"/>
      <c r="K70" s="45"/>
      <c r="L70" s="96"/>
      <c r="S70" s="34"/>
      <c r="T70" s="34"/>
      <c r="U70" s="34"/>
      <c r="V70" s="34"/>
      <c r="W70" s="34"/>
      <c r="X70" s="34"/>
      <c r="Y70" s="34"/>
      <c r="Z70" s="34"/>
      <c r="AA70" s="34"/>
      <c r="AB70" s="34"/>
      <c r="AC70" s="34"/>
      <c r="AD70" s="34"/>
      <c r="AE70" s="34"/>
    </row>
    <row r="74" spans="1:31" s="2" customFormat="1" ht="6.9" customHeight="1">
      <c r="A74" s="34"/>
      <c r="B74" s="46"/>
      <c r="C74" s="47"/>
      <c r="D74" s="47"/>
      <c r="E74" s="47"/>
      <c r="F74" s="47"/>
      <c r="G74" s="47"/>
      <c r="H74" s="47"/>
      <c r="I74" s="47"/>
      <c r="J74" s="47"/>
      <c r="K74" s="47"/>
      <c r="L74" s="96"/>
      <c r="S74" s="34"/>
      <c r="T74" s="34"/>
      <c r="U74" s="34"/>
      <c r="V74" s="34"/>
      <c r="W74" s="34"/>
      <c r="X74" s="34"/>
      <c r="Y74" s="34"/>
      <c r="Z74" s="34"/>
      <c r="AA74" s="34"/>
      <c r="AB74" s="34"/>
      <c r="AC74" s="34"/>
      <c r="AD74" s="34"/>
      <c r="AE74" s="34"/>
    </row>
    <row r="75" spans="1:31" s="2" customFormat="1" ht="24.9" customHeight="1">
      <c r="A75" s="34"/>
      <c r="B75" s="35"/>
      <c r="C75" s="23" t="s">
        <v>139</v>
      </c>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6.9" customHeight="1">
      <c r="A76" s="34"/>
      <c r="B76" s="35"/>
      <c r="C76" s="34"/>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12" customHeight="1">
      <c r="A77" s="34"/>
      <c r="B77" s="35"/>
      <c r="C77" s="29" t="s">
        <v>17</v>
      </c>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16.5" customHeight="1">
      <c r="A78" s="34"/>
      <c r="B78" s="35"/>
      <c r="C78" s="34"/>
      <c r="D78" s="34"/>
      <c r="E78" s="342" t="str">
        <f>E7</f>
        <v>Nové dialyzační středisko</v>
      </c>
      <c r="F78" s="343"/>
      <c r="G78" s="343"/>
      <c r="H78" s="343"/>
      <c r="I78" s="34"/>
      <c r="J78" s="34"/>
      <c r="K78" s="34"/>
      <c r="L78" s="96"/>
      <c r="S78" s="34"/>
      <c r="T78" s="34"/>
      <c r="U78" s="34"/>
      <c r="V78" s="34"/>
      <c r="W78" s="34"/>
      <c r="X78" s="34"/>
      <c r="Y78" s="34"/>
      <c r="Z78" s="34"/>
      <c r="AA78" s="34"/>
      <c r="AB78" s="34"/>
      <c r="AC78" s="34"/>
      <c r="AD78" s="34"/>
      <c r="AE78" s="34"/>
    </row>
    <row r="79" spans="2:12" s="1" customFormat="1" ht="12" customHeight="1">
      <c r="B79" s="22"/>
      <c r="C79" s="29" t="s">
        <v>126</v>
      </c>
      <c r="L79" s="22"/>
    </row>
    <row r="80" spans="1:31" s="2" customFormat="1" ht="16.5" customHeight="1">
      <c r="A80" s="34"/>
      <c r="B80" s="35"/>
      <c r="C80" s="34"/>
      <c r="D80" s="34"/>
      <c r="E80" s="342" t="s">
        <v>3032</v>
      </c>
      <c r="F80" s="344"/>
      <c r="G80" s="344"/>
      <c r="H80" s="344"/>
      <c r="I80" s="34"/>
      <c r="J80" s="34"/>
      <c r="K80" s="34"/>
      <c r="L80" s="96"/>
      <c r="S80" s="34"/>
      <c r="T80" s="34"/>
      <c r="U80" s="34"/>
      <c r="V80" s="34"/>
      <c r="W80" s="34"/>
      <c r="X80" s="34"/>
      <c r="Y80" s="34"/>
      <c r="Z80" s="34"/>
      <c r="AA80" s="34"/>
      <c r="AB80" s="34"/>
      <c r="AC80" s="34"/>
      <c r="AD80" s="34"/>
      <c r="AE80" s="34"/>
    </row>
    <row r="81" spans="1:31" s="2" customFormat="1" ht="12" customHeight="1">
      <c r="A81" s="34"/>
      <c r="B81" s="35"/>
      <c r="C81" s="29" t="s">
        <v>3033</v>
      </c>
      <c r="D81" s="34"/>
      <c r="E81" s="34"/>
      <c r="F81" s="34"/>
      <c r="G81" s="34"/>
      <c r="H81" s="34"/>
      <c r="I81" s="34"/>
      <c r="J81" s="34"/>
      <c r="K81" s="34"/>
      <c r="L81" s="96"/>
      <c r="S81" s="34"/>
      <c r="T81" s="34"/>
      <c r="U81" s="34"/>
      <c r="V81" s="34"/>
      <c r="W81" s="34"/>
      <c r="X81" s="34"/>
      <c r="Y81" s="34"/>
      <c r="Z81" s="34"/>
      <c r="AA81" s="34"/>
      <c r="AB81" s="34"/>
      <c r="AC81" s="34"/>
      <c r="AD81" s="34"/>
      <c r="AE81" s="34"/>
    </row>
    <row r="82" spans="1:31" s="2" customFormat="1" ht="16.5" customHeight="1">
      <c r="A82" s="34"/>
      <c r="B82" s="35"/>
      <c r="C82" s="34"/>
      <c r="D82" s="34"/>
      <c r="E82" s="304" t="str">
        <f>E11</f>
        <v>3 - Klimatizace</v>
      </c>
      <c r="F82" s="344"/>
      <c r="G82" s="344"/>
      <c r="H82" s="344"/>
      <c r="I82" s="34"/>
      <c r="J82" s="34"/>
      <c r="K82" s="34"/>
      <c r="L82" s="96"/>
      <c r="S82" s="34"/>
      <c r="T82" s="34"/>
      <c r="U82" s="34"/>
      <c r="V82" s="34"/>
      <c r="W82" s="34"/>
      <c r="X82" s="34"/>
      <c r="Y82" s="34"/>
      <c r="Z82" s="34"/>
      <c r="AA82" s="34"/>
      <c r="AB82" s="34"/>
      <c r="AC82" s="34"/>
      <c r="AD82" s="34"/>
      <c r="AE82" s="34"/>
    </row>
    <row r="83" spans="1:31" s="2" customFormat="1" ht="6.9" customHeight="1">
      <c r="A83" s="34"/>
      <c r="B83" s="35"/>
      <c r="C83" s="34"/>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12" customHeight="1">
      <c r="A84" s="34"/>
      <c r="B84" s="35"/>
      <c r="C84" s="29" t="s">
        <v>21</v>
      </c>
      <c r="D84" s="34"/>
      <c r="E84" s="34"/>
      <c r="F84" s="27" t="str">
        <f>F14</f>
        <v>Klatovy</v>
      </c>
      <c r="G84" s="34"/>
      <c r="H84" s="34"/>
      <c r="I84" s="29" t="s">
        <v>23</v>
      </c>
      <c r="J84" s="52" t="str">
        <f>IF(J14="","",J14)</f>
        <v>7. 11. 2021</v>
      </c>
      <c r="K84" s="34"/>
      <c r="L84" s="96"/>
      <c r="S84" s="34"/>
      <c r="T84" s="34"/>
      <c r="U84" s="34"/>
      <c r="V84" s="34"/>
      <c r="W84" s="34"/>
      <c r="X84" s="34"/>
      <c r="Y84" s="34"/>
      <c r="Z84" s="34"/>
      <c r="AA84" s="34"/>
      <c r="AB84" s="34"/>
      <c r="AC84" s="34"/>
      <c r="AD84" s="34"/>
      <c r="AE84" s="34"/>
    </row>
    <row r="85" spans="1:31" s="2" customFormat="1" ht="6.9" customHeight="1">
      <c r="A85" s="34"/>
      <c r="B85" s="35"/>
      <c r="C85" s="34"/>
      <c r="D85" s="34"/>
      <c r="E85" s="34"/>
      <c r="F85" s="34"/>
      <c r="G85" s="34"/>
      <c r="H85" s="34"/>
      <c r="I85" s="34"/>
      <c r="J85" s="34"/>
      <c r="K85" s="34"/>
      <c r="L85" s="96"/>
      <c r="S85" s="34"/>
      <c r="T85" s="34"/>
      <c r="U85" s="34"/>
      <c r="V85" s="34"/>
      <c r="W85" s="34"/>
      <c r="X85" s="34"/>
      <c r="Y85" s="34"/>
      <c r="Z85" s="34"/>
      <c r="AA85" s="34"/>
      <c r="AB85" s="34"/>
      <c r="AC85" s="34"/>
      <c r="AD85" s="34"/>
      <c r="AE85" s="34"/>
    </row>
    <row r="86" spans="1:31" s="2" customFormat="1" ht="25.65" customHeight="1">
      <c r="A86" s="34"/>
      <c r="B86" s="35"/>
      <c r="C86" s="29" t="s">
        <v>25</v>
      </c>
      <c r="D86" s="34"/>
      <c r="E86" s="34"/>
      <c r="F86" s="27" t="str">
        <f>E17</f>
        <v>Klatovská nemocnice a.s., Plzeňská 929, 339 01 KT</v>
      </c>
      <c r="G86" s="34"/>
      <c r="H86" s="34"/>
      <c r="I86" s="29" t="s">
        <v>31</v>
      </c>
      <c r="J86" s="32" t="str">
        <f>E23</f>
        <v>THERMOLUFT KT s.r.o.</v>
      </c>
      <c r="K86" s="34"/>
      <c r="L86" s="96"/>
      <c r="S86" s="34"/>
      <c r="T86" s="34"/>
      <c r="U86" s="34"/>
      <c r="V86" s="34"/>
      <c r="W86" s="34"/>
      <c r="X86" s="34"/>
      <c r="Y86" s="34"/>
      <c r="Z86" s="34"/>
      <c r="AA86" s="34"/>
      <c r="AB86" s="34"/>
      <c r="AC86" s="34"/>
      <c r="AD86" s="34"/>
      <c r="AE86" s="34"/>
    </row>
    <row r="87" spans="1:31" s="2" customFormat="1" ht="15.15" customHeight="1">
      <c r="A87" s="34"/>
      <c r="B87" s="35"/>
      <c r="C87" s="29" t="s">
        <v>29</v>
      </c>
      <c r="D87" s="34"/>
      <c r="E87" s="34"/>
      <c r="F87" s="27" t="str">
        <f>IF(E20="","",E20)</f>
        <v>Vyplň údaj</v>
      </c>
      <c r="G87" s="34"/>
      <c r="H87" s="34"/>
      <c r="I87" s="29" t="s">
        <v>34</v>
      </c>
      <c r="J87" s="32" t="str">
        <f>E26</f>
        <v>Jan Štětka</v>
      </c>
      <c r="K87" s="34"/>
      <c r="L87" s="96"/>
      <c r="S87" s="34"/>
      <c r="T87" s="34"/>
      <c r="U87" s="34"/>
      <c r="V87" s="34"/>
      <c r="W87" s="34"/>
      <c r="X87" s="34"/>
      <c r="Y87" s="34"/>
      <c r="Z87" s="34"/>
      <c r="AA87" s="34"/>
      <c r="AB87" s="34"/>
      <c r="AC87" s="34"/>
      <c r="AD87" s="34"/>
      <c r="AE87" s="34"/>
    </row>
    <row r="88" spans="1:31" s="2" customFormat="1" ht="10.35" customHeight="1">
      <c r="A88" s="34"/>
      <c r="B88" s="35"/>
      <c r="C88" s="34"/>
      <c r="D88" s="34"/>
      <c r="E88" s="34"/>
      <c r="F88" s="34"/>
      <c r="G88" s="34"/>
      <c r="H88" s="34"/>
      <c r="I88" s="34"/>
      <c r="J88" s="34"/>
      <c r="K88" s="34"/>
      <c r="L88" s="96"/>
      <c r="S88" s="34"/>
      <c r="T88" s="34"/>
      <c r="U88" s="34"/>
      <c r="V88" s="34"/>
      <c r="W88" s="34"/>
      <c r="X88" s="34"/>
      <c r="Y88" s="34"/>
      <c r="Z88" s="34"/>
      <c r="AA88" s="34"/>
      <c r="AB88" s="34"/>
      <c r="AC88" s="34"/>
      <c r="AD88" s="34"/>
      <c r="AE88" s="34"/>
    </row>
    <row r="89" spans="1:31" s="11" customFormat="1" ht="29.25" customHeight="1">
      <c r="A89" s="121"/>
      <c r="B89" s="122"/>
      <c r="C89" s="123" t="s">
        <v>140</v>
      </c>
      <c r="D89" s="124" t="s">
        <v>57</v>
      </c>
      <c r="E89" s="124" t="s">
        <v>53</v>
      </c>
      <c r="F89" s="124" t="s">
        <v>54</v>
      </c>
      <c r="G89" s="124" t="s">
        <v>141</v>
      </c>
      <c r="H89" s="124" t="s">
        <v>142</v>
      </c>
      <c r="I89" s="124" t="s">
        <v>143</v>
      </c>
      <c r="J89" s="124" t="s">
        <v>130</v>
      </c>
      <c r="K89" s="125" t="s">
        <v>144</v>
      </c>
      <c r="L89" s="126"/>
      <c r="M89" s="59" t="s">
        <v>3</v>
      </c>
      <c r="N89" s="60" t="s">
        <v>42</v>
      </c>
      <c r="O89" s="60" t="s">
        <v>145</v>
      </c>
      <c r="P89" s="60" t="s">
        <v>146</v>
      </c>
      <c r="Q89" s="60" t="s">
        <v>147</v>
      </c>
      <c r="R89" s="60" t="s">
        <v>148</v>
      </c>
      <c r="S89" s="60" t="s">
        <v>149</v>
      </c>
      <c r="T89" s="61" t="s">
        <v>150</v>
      </c>
      <c r="U89" s="121"/>
      <c r="V89" s="121"/>
      <c r="W89" s="121"/>
      <c r="X89" s="121"/>
      <c r="Y89" s="121"/>
      <c r="Z89" s="121"/>
      <c r="AA89" s="121"/>
      <c r="AB89" s="121"/>
      <c r="AC89" s="121"/>
      <c r="AD89" s="121"/>
      <c r="AE89" s="121"/>
    </row>
    <row r="90" spans="1:63" s="2" customFormat="1" ht="22.8" customHeight="1">
      <c r="A90" s="34"/>
      <c r="B90" s="35"/>
      <c r="C90" s="66" t="s">
        <v>151</v>
      </c>
      <c r="D90" s="34"/>
      <c r="E90" s="34"/>
      <c r="F90" s="34"/>
      <c r="G90" s="34"/>
      <c r="H90" s="34"/>
      <c r="I90" s="34"/>
      <c r="J90" s="127">
        <f>BK90</f>
        <v>0</v>
      </c>
      <c r="K90" s="34"/>
      <c r="L90" s="35"/>
      <c r="M90" s="62"/>
      <c r="N90" s="53"/>
      <c r="O90" s="63"/>
      <c r="P90" s="128">
        <f>P91</f>
        <v>0</v>
      </c>
      <c r="Q90" s="63"/>
      <c r="R90" s="128">
        <f>R91</f>
        <v>0</v>
      </c>
      <c r="S90" s="63"/>
      <c r="T90" s="129">
        <f>T91</f>
        <v>0</v>
      </c>
      <c r="U90" s="34"/>
      <c r="V90" s="34"/>
      <c r="W90" s="34"/>
      <c r="X90" s="34"/>
      <c r="Y90" s="34"/>
      <c r="Z90" s="34"/>
      <c r="AA90" s="34"/>
      <c r="AB90" s="34"/>
      <c r="AC90" s="34"/>
      <c r="AD90" s="34"/>
      <c r="AE90" s="34"/>
      <c r="AT90" s="19" t="s">
        <v>71</v>
      </c>
      <c r="AU90" s="19" t="s">
        <v>131</v>
      </c>
      <c r="BK90" s="130">
        <f>BK91</f>
        <v>0</v>
      </c>
    </row>
    <row r="91" spans="2:63" s="12" customFormat="1" ht="25.95" customHeight="1">
      <c r="B91" s="131"/>
      <c r="D91" s="132" t="s">
        <v>71</v>
      </c>
      <c r="E91" s="133" t="s">
        <v>1822</v>
      </c>
      <c r="F91" s="133" t="s">
        <v>1823</v>
      </c>
      <c r="I91" s="134"/>
      <c r="J91" s="135">
        <f>BK91</f>
        <v>0</v>
      </c>
      <c r="L91" s="131"/>
      <c r="M91" s="136"/>
      <c r="N91" s="137"/>
      <c r="O91" s="137"/>
      <c r="P91" s="138">
        <f>P92</f>
        <v>0</v>
      </c>
      <c r="Q91" s="137"/>
      <c r="R91" s="138">
        <f>R92</f>
        <v>0</v>
      </c>
      <c r="S91" s="137"/>
      <c r="T91" s="139">
        <f>T92</f>
        <v>0</v>
      </c>
      <c r="AR91" s="132" t="s">
        <v>80</v>
      </c>
      <c r="AT91" s="140" t="s">
        <v>71</v>
      </c>
      <c r="AU91" s="140" t="s">
        <v>72</v>
      </c>
      <c r="AY91" s="132" t="s">
        <v>154</v>
      </c>
      <c r="BK91" s="141">
        <f>BK92</f>
        <v>0</v>
      </c>
    </row>
    <row r="92" spans="2:63" s="12" customFormat="1" ht="22.8" customHeight="1">
      <c r="B92" s="131"/>
      <c r="D92" s="132" t="s">
        <v>71</v>
      </c>
      <c r="E92" s="142" t="s">
        <v>3875</v>
      </c>
      <c r="F92" s="142" t="s">
        <v>3876</v>
      </c>
      <c r="I92" s="134"/>
      <c r="J92" s="143">
        <f>BK92</f>
        <v>0</v>
      </c>
      <c r="L92" s="131"/>
      <c r="M92" s="136"/>
      <c r="N92" s="137"/>
      <c r="O92" s="137"/>
      <c r="P92" s="138">
        <f>P93+P155+P179</f>
        <v>0</v>
      </c>
      <c r="Q92" s="137"/>
      <c r="R92" s="138">
        <f>R93+R155+R179</f>
        <v>0</v>
      </c>
      <c r="S92" s="137"/>
      <c r="T92" s="139">
        <f>T93+T155+T179</f>
        <v>0</v>
      </c>
      <c r="AR92" s="132" t="s">
        <v>80</v>
      </c>
      <c r="AT92" s="140" t="s">
        <v>71</v>
      </c>
      <c r="AU92" s="140" t="s">
        <v>15</v>
      </c>
      <c r="AY92" s="132" t="s">
        <v>154</v>
      </c>
      <c r="BK92" s="141">
        <f>BK93+BK155+BK179</f>
        <v>0</v>
      </c>
    </row>
    <row r="93" spans="2:63" s="12" customFormat="1" ht="20.85" customHeight="1">
      <c r="B93" s="131"/>
      <c r="D93" s="132" t="s">
        <v>71</v>
      </c>
      <c r="E93" s="142" t="s">
        <v>475</v>
      </c>
      <c r="F93" s="142" t="s">
        <v>3877</v>
      </c>
      <c r="I93" s="134"/>
      <c r="J93" s="143">
        <f>BK93</f>
        <v>0</v>
      </c>
      <c r="L93" s="131"/>
      <c r="M93" s="136"/>
      <c r="N93" s="137"/>
      <c r="O93" s="137"/>
      <c r="P93" s="138">
        <f>SUM(P94:P154)</f>
        <v>0</v>
      </c>
      <c r="Q93" s="137"/>
      <c r="R93" s="138">
        <f>SUM(R94:R154)</f>
        <v>0</v>
      </c>
      <c r="S93" s="137"/>
      <c r="T93" s="139">
        <f>SUM(T94:T154)</f>
        <v>0</v>
      </c>
      <c r="AR93" s="132" t="s">
        <v>15</v>
      </c>
      <c r="AT93" s="140" t="s">
        <v>71</v>
      </c>
      <c r="AU93" s="140" t="s">
        <v>80</v>
      </c>
      <c r="AY93" s="132" t="s">
        <v>154</v>
      </c>
      <c r="BK93" s="141">
        <f>SUM(BK94:BK154)</f>
        <v>0</v>
      </c>
    </row>
    <row r="94" spans="1:65" s="2" customFormat="1" ht="24.15" customHeight="1">
      <c r="A94" s="34"/>
      <c r="B94" s="144"/>
      <c r="C94" s="145" t="s">
        <v>577</v>
      </c>
      <c r="D94" s="145" t="s">
        <v>157</v>
      </c>
      <c r="E94" s="146" t="s">
        <v>3878</v>
      </c>
      <c r="F94" s="147" t="s">
        <v>3879</v>
      </c>
      <c r="G94" s="148" t="s">
        <v>652</v>
      </c>
      <c r="H94" s="149">
        <v>1</v>
      </c>
      <c r="I94" s="150"/>
      <c r="J94" s="151">
        <f>ROUND(I94*H94,2)</f>
        <v>0</v>
      </c>
      <c r="K94" s="147" t="s">
        <v>3</v>
      </c>
      <c r="L94" s="35"/>
      <c r="M94" s="152" t="s">
        <v>3</v>
      </c>
      <c r="N94" s="153" t="s">
        <v>43</v>
      </c>
      <c r="O94" s="55"/>
      <c r="P94" s="154">
        <f>O94*H94</f>
        <v>0</v>
      </c>
      <c r="Q94" s="154">
        <v>0</v>
      </c>
      <c r="R94" s="154">
        <f>Q94*H94</f>
        <v>0</v>
      </c>
      <c r="S94" s="154">
        <v>0</v>
      </c>
      <c r="T94" s="155">
        <f>S94*H94</f>
        <v>0</v>
      </c>
      <c r="U94" s="34"/>
      <c r="V94" s="34"/>
      <c r="W94" s="34"/>
      <c r="X94" s="34"/>
      <c r="Y94" s="34"/>
      <c r="Z94" s="34"/>
      <c r="AA94" s="34"/>
      <c r="AB94" s="34"/>
      <c r="AC94" s="34"/>
      <c r="AD94" s="34"/>
      <c r="AE94" s="34"/>
      <c r="AR94" s="156" t="s">
        <v>180</v>
      </c>
      <c r="AT94" s="156" t="s">
        <v>157</v>
      </c>
      <c r="AU94" s="156" t="s">
        <v>90</v>
      </c>
      <c r="AY94" s="19" t="s">
        <v>154</v>
      </c>
      <c r="BE94" s="157">
        <f>IF(N94="základní",J94,0)</f>
        <v>0</v>
      </c>
      <c r="BF94" s="157">
        <f>IF(N94="snížená",J94,0)</f>
        <v>0</v>
      </c>
      <c r="BG94" s="157">
        <f>IF(N94="zákl. přenesená",J94,0)</f>
        <v>0</v>
      </c>
      <c r="BH94" s="157">
        <f>IF(N94="sníž. přenesená",J94,0)</f>
        <v>0</v>
      </c>
      <c r="BI94" s="157">
        <f>IF(N94="nulová",J94,0)</f>
        <v>0</v>
      </c>
      <c r="BJ94" s="19" t="s">
        <v>15</v>
      </c>
      <c r="BK94" s="157">
        <f>ROUND(I94*H94,2)</f>
        <v>0</v>
      </c>
      <c r="BL94" s="19" t="s">
        <v>180</v>
      </c>
      <c r="BM94" s="156" t="s">
        <v>3880</v>
      </c>
    </row>
    <row r="95" spans="1:65" s="2" customFormat="1" ht="44.25" customHeight="1">
      <c r="A95" s="34"/>
      <c r="B95" s="144"/>
      <c r="C95" s="145" t="s">
        <v>15</v>
      </c>
      <c r="D95" s="145" t="s">
        <v>157</v>
      </c>
      <c r="E95" s="146" t="s">
        <v>3881</v>
      </c>
      <c r="F95" s="147" t="s">
        <v>3882</v>
      </c>
      <c r="G95" s="148" t="s">
        <v>3834</v>
      </c>
      <c r="H95" s="149">
        <v>1</v>
      </c>
      <c r="I95" s="150"/>
      <c r="J95" s="151">
        <f>ROUND(I95*H95,2)</f>
        <v>0</v>
      </c>
      <c r="K95" s="147" t="s">
        <v>3</v>
      </c>
      <c r="L95" s="35"/>
      <c r="M95" s="152" t="s">
        <v>3</v>
      </c>
      <c r="N95" s="153" t="s">
        <v>43</v>
      </c>
      <c r="O95" s="55"/>
      <c r="P95" s="154">
        <f>O95*H95</f>
        <v>0</v>
      </c>
      <c r="Q95" s="154">
        <v>0</v>
      </c>
      <c r="R95" s="154">
        <f>Q95*H95</f>
        <v>0</v>
      </c>
      <c r="S95" s="154">
        <v>0</v>
      </c>
      <c r="T95" s="155">
        <f>S95*H95</f>
        <v>0</v>
      </c>
      <c r="U95" s="34"/>
      <c r="V95" s="34"/>
      <c r="W95" s="34"/>
      <c r="X95" s="34"/>
      <c r="Y95" s="34"/>
      <c r="Z95" s="34"/>
      <c r="AA95" s="34"/>
      <c r="AB95" s="34"/>
      <c r="AC95" s="34"/>
      <c r="AD95" s="34"/>
      <c r="AE95" s="34"/>
      <c r="AR95" s="156" t="s">
        <v>93</v>
      </c>
      <c r="AT95" s="156" t="s">
        <v>157</v>
      </c>
      <c r="AU95" s="156" t="s">
        <v>90</v>
      </c>
      <c r="AY95" s="19" t="s">
        <v>154</v>
      </c>
      <c r="BE95" s="157">
        <f>IF(N95="základní",J95,0)</f>
        <v>0</v>
      </c>
      <c r="BF95" s="157">
        <f>IF(N95="snížená",J95,0)</f>
        <v>0</v>
      </c>
      <c r="BG95" s="157">
        <f>IF(N95="zákl. přenesená",J95,0)</f>
        <v>0</v>
      </c>
      <c r="BH95" s="157">
        <f>IF(N95="sníž. přenesená",J95,0)</f>
        <v>0</v>
      </c>
      <c r="BI95" s="157">
        <f>IF(N95="nulová",J95,0)</f>
        <v>0</v>
      </c>
      <c r="BJ95" s="19" t="s">
        <v>15</v>
      </c>
      <c r="BK95" s="157">
        <f>ROUND(I95*H95,2)</f>
        <v>0</v>
      </c>
      <c r="BL95" s="19" t="s">
        <v>93</v>
      </c>
      <c r="BM95" s="156" t="s">
        <v>3883</v>
      </c>
    </row>
    <row r="96" spans="1:65" s="2" customFormat="1" ht="24.15" customHeight="1">
      <c r="A96" s="34"/>
      <c r="B96" s="144"/>
      <c r="C96" s="145" t="s">
        <v>588</v>
      </c>
      <c r="D96" s="145" t="s">
        <v>157</v>
      </c>
      <c r="E96" s="146" t="s">
        <v>3884</v>
      </c>
      <c r="F96" s="147" t="s">
        <v>3885</v>
      </c>
      <c r="G96" s="148" t="s">
        <v>652</v>
      </c>
      <c r="H96" s="149">
        <v>2</v>
      </c>
      <c r="I96" s="150"/>
      <c r="J96" s="151">
        <f>ROUND(I96*H96,2)</f>
        <v>0</v>
      </c>
      <c r="K96" s="147" t="s">
        <v>3057</v>
      </c>
      <c r="L96" s="35"/>
      <c r="M96" s="152" t="s">
        <v>3</v>
      </c>
      <c r="N96" s="153" t="s">
        <v>43</v>
      </c>
      <c r="O96" s="55"/>
      <c r="P96" s="154">
        <f>O96*H96</f>
        <v>0</v>
      </c>
      <c r="Q96" s="154">
        <v>0</v>
      </c>
      <c r="R96" s="154">
        <f>Q96*H96</f>
        <v>0</v>
      </c>
      <c r="S96" s="154">
        <v>0</v>
      </c>
      <c r="T96" s="155">
        <f>S96*H96</f>
        <v>0</v>
      </c>
      <c r="U96" s="34"/>
      <c r="V96" s="34"/>
      <c r="W96" s="34"/>
      <c r="X96" s="34"/>
      <c r="Y96" s="34"/>
      <c r="Z96" s="34"/>
      <c r="AA96" s="34"/>
      <c r="AB96" s="34"/>
      <c r="AC96" s="34"/>
      <c r="AD96" s="34"/>
      <c r="AE96" s="34"/>
      <c r="AR96" s="156" t="s">
        <v>180</v>
      </c>
      <c r="AT96" s="156" t="s">
        <v>157</v>
      </c>
      <c r="AU96" s="156" t="s">
        <v>90</v>
      </c>
      <c r="AY96" s="19" t="s">
        <v>154</v>
      </c>
      <c r="BE96" s="157">
        <f>IF(N96="základní",J96,0)</f>
        <v>0</v>
      </c>
      <c r="BF96" s="157">
        <f>IF(N96="snížená",J96,0)</f>
        <v>0</v>
      </c>
      <c r="BG96" s="157">
        <f>IF(N96="zákl. přenesená",J96,0)</f>
        <v>0</v>
      </c>
      <c r="BH96" s="157">
        <f>IF(N96="sníž. přenesená",J96,0)</f>
        <v>0</v>
      </c>
      <c r="BI96" s="157">
        <f>IF(N96="nulová",J96,0)</f>
        <v>0</v>
      </c>
      <c r="BJ96" s="19" t="s">
        <v>15</v>
      </c>
      <c r="BK96" s="157">
        <f>ROUND(I96*H96,2)</f>
        <v>0</v>
      </c>
      <c r="BL96" s="19" t="s">
        <v>180</v>
      </c>
      <c r="BM96" s="156" t="s">
        <v>3886</v>
      </c>
    </row>
    <row r="97" spans="1:47" s="2" customFormat="1" ht="10.2">
      <c r="A97" s="34"/>
      <c r="B97" s="35"/>
      <c r="C97" s="34"/>
      <c r="D97" s="158" t="s">
        <v>163</v>
      </c>
      <c r="E97" s="34"/>
      <c r="F97" s="159" t="s">
        <v>3887</v>
      </c>
      <c r="G97" s="34"/>
      <c r="H97" s="34"/>
      <c r="I97" s="160"/>
      <c r="J97" s="34"/>
      <c r="K97" s="34"/>
      <c r="L97" s="35"/>
      <c r="M97" s="161"/>
      <c r="N97" s="162"/>
      <c r="O97" s="55"/>
      <c r="P97" s="55"/>
      <c r="Q97" s="55"/>
      <c r="R97" s="55"/>
      <c r="S97" s="55"/>
      <c r="T97" s="56"/>
      <c r="U97" s="34"/>
      <c r="V97" s="34"/>
      <c r="W97" s="34"/>
      <c r="X97" s="34"/>
      <c r="Y97" s="34"/>
      <c r="Z97" s="34"/>
      <c r="AA97" s="34"/>
      <c r="AB97" s="34"/>
      <c r="AC97" s="34"/>
      <c r="AD97" s="34"/>
      <c r="AE97" s="34"/>
      <c r="AT97" s="19" t="s">
        <v>163</v>
      </c>
      <c r="AU97" s="19" t="s">
        <v>90</v>
      </c>
    </row>
    <row r="98" spans="1:65" s="2" customFormat="1" ht="24.15" customHeight="1">
      <c r="A98" s="34"/>
      <c r="B98" s="144"/>
      <c r="C98" s="145" t="s">
        <v>593</v>
      </c>
      <c r="D98" s="145" t="s">
        <v>157</v>
      </c>
      <c r="E98" s="146" t="s">
        <v>3888</v>
      </c>
      <c r="F98" s="147" t="s">
        <v>3889</v>
      </c>
      <c r="G98" s="148" t="s">
        <v>652</v>
      </c>
      <c r="H98" s="149">
        <v>2</v>
      </c>
      <c r="I98" s="150"/>
      <c r="J98" s="151">
        <f>ROUND(I98*H98,2)</f>
        <v>0</v>
      </c>
      <c r="K98" s="147" t="s">
        <v>3057</v>
      </c>
      <c r="L98" s="35"/>
      <c r="M98" s="152" t="s">
        <v>3</v>
      </c>
      <c r="N98" s="153" t="s">
        <v>43</v>
      </c>
      <c r="O98" s="55"/>
      <c r="P98" s="154">
        <f>O98*H98</f>
        <v>0</v>
      </c>
      <c r="Q98" s="154">
        <v>0</v>
      </c>
      <c r="R98" s="154">
        <f>Q98*H98</f>
        <v>0</v>
      </c>
      <c r="S98" s="154">
        <v>0</v>
      </c>
      <c r="T98" s="155">
        <f>S98*H98</f>
        <v>0</v>
      </c>
      <c r="U98" s="34"/>
      <c r="V98" s="34"/>
      <c r="W98" s="34"/>
      <c r="X98" s="34"/>
      <c r="Y98" s="34"/>
      <c r="Z98" s="34"/>
      <c r="AA98" s="34"/>
      <c r="AB98" s="34"/>
      <c r="AC98" s="34"/>
      <c r="AD98" s="34"/>
      <c r="AE98" s="34"/>
      <c r="AR98" s="156" t="s">
        <v>180</v>
      </c>
      <c r="AT98" s="156" t="s">
        <v>157</v>
      </c>
      <c r="AU98" s="156" t="s">
        <v>90</v>
      </c>
      <c r="AY98" s="19" t="s">
        <v>154</v>
      </c>
      <c r="BE98" s="157">
        <f>IF(N98="základní",J98,0)</f>
        <v>0</v>
      </c>
      <c r="BF98" s="157">
        <f>IF(N98="snížená",J98,0)</f>
        <v>0</v>
      </c>
      <c r="BG98" s="157">
        <f>IF(N98="zákl. přenesená",J98,0)</f>
        <v>0</v>
      </c>
      <c r="BH98" s="157">
        <f>IF(N98="sníž. přenesená",J98,0)</f>
        <v>0</v>
      </c>
      <c r="BI98" s="157">
        <f>IF(N98="nulová",J98,0)</f>
        <v>0</v>
      </c>
      <c r="BJ98" s="19" t="s">
        <v>15</v>
      </c>
      <c r="BK98" s="157">
        <f>ROUND(I98*H98,2)</f>
        <v>0</v>
      </c>
      <c r="BL98" s="19" t="s">
        <v>180</v>
      </c>
      <c r="BM98" s="156" t="s">
        <v>3890</v>
      </c>
    </row>
    <row r="99" spans="1:47" s="2" customFormat="1" ht="10.2">
      <c r="A99" s="34"/>
      <c r="B99" s="35"/>
      <c r="C99" s="34"/>
      <c r="D99" s="158" t="s">
        <v>163</v>
      </c>
      <c r="E99" s="34"/>
      <c r="F99" s="159" t="s">
        <v>3891</v>
      </c>
      <c r="G99" s="34"/>
      <c r="H99" s="34"/>
      <c r="I99" s="160"/>
      <c r="J99" s="34"/>
      <c r="K99" s="34"/>
      <c r="L99" s="35"/>
      <c r="M99" s="161"/>
      <c r="N99" s="162"/>
      <c r="O99" s="55"/>
      <c r="P99" s="55"/>
      <c r="Q99" s="55"/>
      <c r="R99" s="55"/>
      <c r="S99" s="55"/>
      <c r="T99" s="56"/>
      <c r="U99" s="34"/>
      <c r="V99" s="34"/>
      <c r="W99" s="34"/>
      <c r="X99" s="34"/>
      <c r="Y99" s="34"/>
      <c r="Z99" s="34"/>
      <c r="AA99" s="34"/>
      <c r="AB99" s="34"/>
      <c r="AC99" s="34"/>
      <c r="AD99" s="34"/>
      <c r="AE99" s="34"/>
      <c r="AT99" s="19" t="s">
        <v>163</v>
      </c>
      <c r="AU99" s="19" t="s">
        <v>90</v>
      </c>
    </row>
    <row r="100" spans="1:65" s="2" customFormat="1" ht="24.15" customHeight="1">
      <c r="A100" s="34"/>
      <c r="B100" s="144"/>
      <c r="C100" s="145" t="s">
        <v>621</v>
      </c>
      <c r="D100" s="145" t="s">
        <v>157</v>
      </c>
      <c r="E100" s="146" t="s">
        <v>3892</v>
      </c>
      <c r="F100" s="147" t="s">
        <v>3893</v>
      </c>
      <c r="G100" s="148" t="s">
        <v>652</v>
      </c>
      <c r="H100" s="149">
        <v>1</v>
      </c>
      <c r="I100" s="150"/>
      <c r="J100" s="151">
        <f>ROUND(I100*H100,2)</f>
        <v>0</v>
      </c>
      <c r="K100" s="147" t="s">
        <v>3057</v>
      </c>
      <c r="L100" s="35"/>
      <c r="M100" s="152" t="s">
        <v>3</v>
      </c>
      <c r="N100" s="153" t="s">
        <v>43</v>
      </c>
      <c r="O100" s="55"/>
      <c r="P100" s="154">
        <f>O100*H100</f>
        <v>0</v>
      </c>
      <c r="Q100" s="154">
        <v>0</v>
      </c>
      <c r="R100" s="154">
        <f>Q100*H100</f>
        <v>0</v>
      </c>
      <c r="S100" s="154">
        <v>0</v>
      </c>
      <c r="T100" s="155">
        <f>S100*H100</f>
        <v>0</v>
      </c>
      <c r="U100" s="34"/>
      <c r="V100" s="34"/>
      <c r="W100" s="34"/>
      <c r="X100" s="34"/>
      <c r="Y100" s="34"/>
      <c r="Z100" s="34"/>
      <c r="AA100" s="34"/>
      <c r="AB100" s="34"/>
      <c r="AC100" s="34"/>
      <c r="AD100" s="34"/>
      <c r="AE100" s="34"/>
      <c r="AR100" s="156" t="s">
        <v>180</v>
      </c>
      <c r="AT100" s="156" t="s">
        <v>157</v>
      </c>
      <c r="AU100" s="156" t="s">
        <v>90</v>
      </c>
      <c r="AY100" s="19" t="s">
        <v>154</v>
      </c>
      <c r="BE100" s="157">
        <f>IF(N100="základní",J100,0)</f>
        <v>0</v>
      </c>
      <c r="BF100" s="157">
        <f>IF(N100="snížená",J100,0)</f>
        <v>0</v>
      </c>
      <c r="BG100" s="157">
        <f>IF(N100="zákl. přenesená",J100,0)</f>
        <v>0</v>
      </c>
      <c r="BH100" s="157">
        <f>IF(N100="sníž. přenesená",J100,0)</f>
        <v>0</v>
      </c>
      <c r="BI100" s="157">
        <f>IF(N100="nulová",J100,0)</f>
        <v>0</v>
      </c>
      <c r="BJ100" s="19" t="s">
        <v>15</v>
      </c>
      <c r="BK100" s="157">
        <f>ROUND(I100*H100,2)</f>
        <v>0</v>
      </c>
      <c r="BL100" s="19" t="s">
        <v>180</v>
      </c>
      <c r="BM100" s="156" t="s">
        <v>3894</v>
      </c>
    </row>
    <row r="101" spans="1:47" s="2" customFormat="1" ht="10.2">
      <c r="A101" s="34"/>
      <c r="B101" s="35"/>
      <c r="C101" s="34"/>
      <c r="D101" s="158" t="s">
        <v>163</v>
      </c>
      <c r="E101" s="34"/>
      <c r="F101" s="159" t="s">
        <v>3895</v>
      </c>
      <c r="G101" s="34"/>
      <c r="H101" s="34"/>
      <c r="I101" s="160"/>
      <c r="J101" s="34"/>
      <c r="K101" s="34"/>
      <c r="L101" s="35"/>
      <c r="M101" s="161"/>
      <c r="N101" s="162"/>
      <c r="O101" s="55"/>
      <c r="P101" s="55"/>
      <c r="Q101" s="55"/>
      <c r="R101" s="55"/>
      <c r="S101" s="55"/>
      <c r="T101" s="56"/>
      <c r="U101" s="34"/>
      <c r="V101" s="34"/>
      <c r="W101" s="34"/>
      <c r="X101" s="34"/>
      <c r="Y101" s="34"/>
      <c r="Z101" s="34"/>
      <c r="AA101" s="34"/>
      <c r="AB101" s="34"/>
      <c r="AC101" s="34"/>
      <c r="AD101" s="34"/>
      <c r="AE101" s="34"/>
      <c r="AT101" s="19" t="s">
        <v>163</v>
      </c>
      <c r="AU101" s="19" t="s">
        <v>90</v>
      </c>
    </row>
    <row r="102" spans="1:65" s="2" customFormat="1" ht="24.15" customHeight="1">
      <c r="A102" s="34"/>
      <c r="B102" s="144"/>
      <c r="C102" s="145" t="s">
        <v>603</v>
      </c>
      <c r="D102" s="145" t="s">
        <v>157</v>
      </c>
      <c r="E102" s="146" t="s">
        <v>3896</v>
      </c>
      <c r="F102" s="147" t="s">
        <v>3897</v>
      </c>
      <c r="G102" s="148" t="s">
        <v>652</v>
      </c>
      <c r="H102" s="149">
        <v>5</v>
      </c>
      <c r="I102" s="150"/>
      <c r="J102" s="151">
        <f>ROUND(I102*H102,2)</f>
        <v>0</v>
      </c>
      <c r="K102" s="147" t="s">
        <v>3057</v>
      </c>
      <c r="L102" s="35"/>
      <c r="M102" s="152" t="s">
        <v>3</v>
      </c>
      <c r="N102" s="153" t="s">
        <v>43</v>
      </c>
      <c r="O102" s="55"/>
      <c r="P102" s="154">
        <f>O102*H102</f>
        <v>0</v>
      </c>
      <c r="Q102" s="154">
        <v>0</v>
      </c>
      <c r="R102" s="154">
        <f>Q102*H102</f>
        <v>0</v>
      </c>
      <c r="S102" s="154">
        <v>0</v>
      </c>
      <c r="T102" s="155">
        <f>S102*H102</f>
        <v>0</v>
      </c>
      <c r="U102" s="34"/>
      <c r="V102" s="34"/>
      <c r="W102" s="34"/>
      <c r="X102" s="34"/>
      <c r="Y102" s="34"/>
      <c r="Z102" s="34"/>
      <c r="AA102" s="34"/>
      <c r="AB102" s="34"/>
      <c r="AC102" s="34"/>
      <c r="AD102" s="34"/>
      <c r="AE102" s="34"/>
      <c r="AR102" s="156" t="s">
        <v>180</v>
      </c>
      <c r="AT102" s="156" t="s">
        <v>157</v>
      </c>
      <c r="AU102" s="156" t="s">
        <v>90</v>
      </c>
      <c r="AY102" s="19" t="s">
        <v>154</v>
      </c>
      <c r="BE102" s="157">
        <f>IF(N102="základní",J102,0)</f>
        <v>0</v>
      </c>
      <c r="BF102" s="157">
        <f>IF(N102="snížená",J102,0)</f>
        <v>0</v>
      </c>
      <c r="BG102" s="157">
        <f>IF(N102="zákl. přenesená",J102,0)</f>
        <v>0</v>
      </c>
      <c r="BH102" s="157">
        <f>IF(N102="sníž. přenesená",J102,0)</f>
        <v>0</v>
      </c>
      <c r="BI102" s="157">
        <f>IF(N102="nulová",J102,0)</f>
        <v>0</v>
      </c>
      <c r="BJ102" s="19" t="s">
        <v>15</v>
      </c>
      <c r="BK102" s="157">
        <f>ROUND(I102*H102,2)</f>
        <v>0</v>
      </c>
      <c r="BL102" s="19" t="s">
        <v>180</v>
      </c>
      <c r="BM102" s="156" t="s">
        <v>3898</v>
      </c>
    </row>
    <row r="103" spans="1:47" s="2" customFormat="1" ht="10.2">
      <c r="A103" s="34"/>
      <c r="B103" s="35"/>
      <c r="C103" s="34"/>
      <c r="D103" s="158" t="s">
        <v>163</v>
      </c>
      <c r="E103" s="34"/>
      <c r="F103" s="159" t="s">
        <v>3899</v>
      </c>
      <c r="G103" s="34"/>
      <c r="H103" s="34"/>
      <c r="I103" s="160"/>
      <c r="J103" s="34"/>
      <c r="K103" s="34"/>
      <c r="L103" s="35"/>
      <c r="M103" s="161"/>
      <c r="N103" s="162"/>
      <c r="O103" s="55"/>
      <c r="P103" s="55"/>
      <c r="Q103" s="55"/>
      <c r="R103" s="55"/>
      <c r="S103" s="55"/>
      <c r="T103" s="56"/>
      <c r="U103" s="34"/>
      <c r="V103" s="34"/>
      <c r="W103" s="34"/>
      <c r="X103" s="34"/>
      <c r="Y103" s="34"/>
      <c r="Z103" s="34"/>
      <c r="AA103" s="34"/>
      <c r="AB103" s="34"/>
      <c r="AC103" s="34"/>
      <c r="AD103" s="34"/>
      <c r="AE103" s="34"/>
      <c r="AT103" s="19" t="s">
        <v>163</v>
      </c>
      <c r="AU103" s="19" t="s">
        <v>90</v>
      </c>
    </row>
    <row r="104" spans="1:65" s="2" customFormat="1" ht="24.15" customHeight="1">
      <c r="A104" s="34"/>
      <c r="B104" s="144"/>
      <c r="C104" s="145" t="s">
        <v>612</v>
      </c>
      <c r="D104" s="145" t="s">
        <v>157</v>
      </c>
      <c r="E104" s="146" t="s">
        <v>3900</v>
      </c>
      <c r="F104" s="147" t="s">
        <v>3901</v>
      </c>
      <c r="G104" s="148" t="s">
        <v>652</v>
      </c>
      <c r="H104" s="149">
        <v>3</v>
      </c>
      <c r="I104" s="150"/>
      <c r="J104" s="151">
        <f>ROUND(I104*H104,2)</f>
        <v>0</v>
      </c>
      <c r="K104" s="147" t="s">
        <v>3057</v>
      </c>
      <c r="L104" s="35"/>
      <c r="M104" s="152" t="s">
        <v>3</v>
      </c>
      <c r="N104" s="153" t="s">
        <v>43</v>
      </c>
      <c r="O104" s="55"/>
      <c r="P104" s="154">
        <f>O104*H104</f>
        <v>0</v>
      </c>
      <c r="Q104" s="154">
        <v>0</v>
      </c>
      <c r="R104" s="154">
        <f>Q104*H104</f>
        <v>0</v>
      </c>
      <c r="S104" s="154">
        <v>0</v>
      </c>
      <c r="T104" s="155">
        <f>S104*H104</f>
        <v>0</v>
      </c>
      <c r="U104" s="34"/>
      <c r="V104" s="34"/>
      <c r="W104" s="34"/>
      <c r="X104" s="34"/>
      <c r="Y104" s="34"/>
      <c r="Z104" s="34"/>
      <c r="AA104" s="34"/>
      <c r="AB104" s="34"/>
      <c r="AC104" s="34"/>
      <c r="AD104" s="34"/>
      <c r="AE104" s="34"/>
      <c r="AR104" s="156" t="s">
        <v>180</v>
      </c>
      <c r="AT104" s="156" t="s">
        <v>157</v>
      </c>
      <c r="AU104" s="156" t="s">
        <v>90</v>
      </c>
      <c r="AY104" s="19" t="s">
        <v>154</v>
      </c>
      <c r="BE104" s="157">
        <f>IF(N104="základní",J104,0)</f>
        <v>0</v>
      </c>
      <c r="BF104" s="157">
        <f>IF(N104="snížená",J104,0)</f>
        <v>0</v>
      </c>
      <c r="BG104" s="157">
        <f>IF(N104="zákl. přenesená",J104,0)</f>
        <v>0</v>
      </c>
      <c r="BH104" s="157">
        <f>IF(N104="sníž. přenesená",J104,0)</f>
        <v>0</v>
      </c>
      <c r="BI104" s="157">
        <f>IF(N104="nulová",J104,0)</f>
        <v>0</v>
      </c>
      <c r="BJ104" s="19" t="s">
        <v>15</v>
      </c>
      <c r="BK104" s="157">
        <f>ROUND(I104*H104,2)</f>
        <v>0</v>
      </c>
      <c r="BL104" s="19" t="s">
        <v>180</v>
      </c>
      <c r="BM104" s="156" t="s">
        <v>3902</v>
      </c>
    </row>
    <row r="105" spans="1:47" s="2" customFormat="1" ht="10.2">
      <c r="A105" s="34"/>
      <c r="B105" s="35"/>
      <c r="C105" s="34"/>
      <c r="D105" s="158" t="s">
        <v>163</v>
      </c>
      <c r="E105" s="34"/>
      <c r="F105" s="159" t="s">
        <v>3903</v>
      </c>
      <c r="G105" s="34"/>
      <c r="H105" s="34"/>
      <c r="I105" s="160"/>
      <c r="J105" s="34"/>
      <c r="K105" s="34"/>
      <c r="L105" s="35"/>
      <c r="M105" s="161"/>
      <c r="N105" s="162"/>
      <c r="O105" s="55"/>
      <c r="P105" s="55"/>
      <c r="Q105" s="55"/>
      <c r="R105" s="55"/>
      <c r="S105" s="55"/>
      <c r="T105" s="56"/>
      <c r="U105" s="34"/>
      <c r="V105" s="34"/>
      <c r="W105" s="34"/>
      <c r="X105" s="34"/>
      <c r="Y105" s="34"/>
      <c r="Z105" s="34"/>
      <c r="AA105" s="34"/>
      <c r="AB105" s="34"/>
      <c r="AC105" s="34"/>
      <c r="AD105" s="34"/>
      <c r="AE105" s="34"/>
      <c r="AT105" s="19" t="s">
        <v>163</v>
      </c>
      <c r="AU105" s="19" t="s">
        <v>90</v>
      </c>
    </row>
    <row r="106" spans="1:65" s="2" customFormat="1" ht="16.5" customHeight="1">
      <c r="A106" s="34"/>
      <c r="B106" s="144"/>
      <c r="C106" s="145" t="s">
        <v>80</v>
      </c>
      <c r="D106" s="145" t="s">
        <v>157</v>
      </c>
      <c r="E106" s="146" t="s">
        <v>3904</v>
      </c>
      <c r="F106" s="147" t="s">
        <v>3905</v>
      </c>
      <c r="G106" s="148" t="s">
        <v>3834</v>
      </c>
      <c r="H106" s="149">
        <v>1</v>
      </c>
      <c r="I106" s="150"/>
      <c r="J106" s="151">
        <f aca="true" t="shared" si="0" ref="J106:J120">ROUND(I106*H106,2)</f>
        <v>0</v>
      </c>
      <c r="K106" s="147" t="s">
        <v>3</v>
      </c>
      <c r="L106" s="35"/>
      <c r="M106" s="152" t="s">
        <v>3</v>
      </c>
      <c r="N106" s="153" t="s">
        <v>43</v>
      </c>
      <c r="O106" s="55"/>
      <c r="P106" s="154">
        <f aca="true" t="shared" si="1" ref="P106:P120">O106*H106</f>
        <v>0</v>
      </c>
      <c r="Q106" s="154">
        <v>0</v>
      </c>
      <c r="R106" s="154">
        <f aca="true" t="shared" si="2" ref="R106:R120">Q106*H106</f>
        <v>0</v>
      </c>
      <c r="S106" s="154">
        <v>0</v>
      </c>
      <c r="T106" s="155">
        <f aca="true" t="shared" si="3" ref="T106:T120">S106*H106</f>
        <v>0</v>
      </c>
      <c r="U106" s="34"/>
      <c r="V106" s="34"/>
      <c r="W106" s="34"/>
      <c r="X106" s="34"/>
      <c r="Y106" s="34"/>
      <c r="Z106" s="34"/>
      <c r="AA106" s="34"/>
      <c r="AB106" s="34"/>
      <c r="AC106" s="34"/>
      <c r="AD106" s="34"/>
      <c r="AE106" s="34"/>
      <c r="AR106" s="156" t="s">
        <v>93</v>
      </c>
      <c r="AT106" s="156" t="s">
        <v>157</v>
      </c>
      <c r="AU106" s="156" t="s">
        <v>90</v>
      </c>
      <c r="AY106" s="19" t="s">
        <v>154</v>
      </c>
      <c r="BE106" s="157">
        <f aca="true" t="shared" si="4" ref="BE106:BE120">IF(N106="základní",J106,0)</f>
        <v>0</v>
      </c>
      <c r="BF106" s="157">
        <f aca="true" t="shared" si="5" ref="BF106:BF120">IF(N106="snížená",J106,0)</f>
        <v>0</v>
      </c>
      <c r="BG106" s="157">
        <f aca="true" t="shared" si="6" ref="BG106:BG120">IF(N106="zákl. přenesená",J106,0)</f>
        <v>0</v>
      </c>
      <c r="BH106" s="157">
        <f aca="true" t="shared" si="7" ref="BH106:BH120">IF(N106="sníž. přenesená",J106,0)</f>
        <v>0</v>
      </c>
      <c r="BI106" s="157">
        <f aca="true" t="shared" si="8" ref="BI106:BI120">IF(N106="nulová",J106,0)</f>
        <v>0</v>
      </c>
      <c r="BJ106" s="19" t="s">
        <v>15</v>
      </c>
      <c r="BK106" s="157">
        <f aca="true" t="shared" si="9" ref="BK106:BK120">ROUND(I106*H106,2)</f>
        <v>0</v>
      </c>
      <c r="BL106" s="19" t="s">
        <v>93</v>
      </c>
      <c r="BM106" s="156" t="s">
        <v>3906</v>
      </c>
    </row>
    <row r="107" spans="1:65" s="2" customFormat="1" ht="16.5" customHeight="1">
      <c r="A107" s="34"/>
      <c r="B107" s="144"/>
      <c r="C107" s="145" t="s">
        <v>90</v>
      </c>
      <c r="D107" s="145" t="s">
        <v>157</v>
      </c>
      <c r="E107" s="146" t="s">
        <v>3907</v>
      </c>
      <c r="F107" s="147" t="s">
        <v>3908</v>
      </c>
      <c r="G107" s="148" t="s">
        <v>3834</v>
      </c>
      <c r="H107" s="149">
        <v>2</v>
      </c>
      <c r="I107" s="150"/>
      <c r="J107" s="151">
        <f t="shared" si="0"/>
        <v>0</v>
      </c>
      <c r="K107" s="147" t="s">
        <v>3</v>
      </c>
      <c r="L107" s="35"/>
      <c r="M107" s="152" t="s">
        <v>3</v>
      </c>
      <c r="N107" s="153" t="s">
        <v>43</v>
      </c>
      <c r="O107" s="55"/>
      <c r="P107" s="154">
        <f t="shared" si="1"/>
        <v>0</v>
      </c>
      <c r="Q107" s="154">
        <v>0</v>
      </c>
      <c r="R107" s="154">
        <f t="shared" si="2"/>
        <v>0</v>
      </c>
      <c r="S107" s="154">
        <v>0</v>
      </c>
      <c r="T107" s="155">
        <f t="shared" si="3"/>
        <v>0</v>
      </c>
      <c r="U107" s="34"/>
      <c r="V107" s="34"/>
      <c r="W107" s="34"/>
      <c r="X107" s="34"/>
      <c r="Y107" s="34"/>
      <c r="Z107" s="34"/>
      <c r="AA107" s="34"/>
      <c r="AB107" s="34"/>
      <c r="AC107" s="34"/>
      <c r="AD107" s="34"/>
      <c r="AE107" s="34"/>
      <c r="AR107" s="156" t="s">
        <v>93</v>
      </c>
      <c r="AT107" s="156" t="s">
        <v>157</v>
      </c>
      <c r="AU107" s="156" t="s">
        <v>90</v>
      </c>
      <c r="AY107" s="19" t="s">
        <v>154</v>
      </c>
      <c r="BE107" s="157">
        <f t="shared" si="4"/>
        <v>0</v>
      </c>
      <c r="BF107" s="157">
        <f t="shared" si="5"/>
        <v>0</v>
      </c>
      <c r="BG107" s="157">
        <f t="shared" si="6"/>
        <v>0</v>
      </c>
      <c r="BH107" s="157">
        <f t="shared" si="7"/>
        <v>0</v>
      </c>
      <c r="BI107" s="157">
        <f t="shared" si="8"/>
        <v>0</v>
      </c>
      <c r="BJ107" s="19" t="s">
        <v>15</v>
      </c>
      <c r="BK107" s="157">
        <f t="shared" si="9"/>
        <v>0</v>
      </c>
      <c r="BL107" s="19" t="s">
        <v>93</v>
      </c>
      <c r="BM107" s="156" t="s">
        <v>3909</v>
      </c>
    </row>
    <row r="108" spans="1:65" s="2" customFormat="1" ht="16.5" customHeight="1">
      <c r="A108" s="34"/>
      <c r="B108" s="144"/>
      <c r="C108" s="145" t="s">
        <v>93</v>
      </c>
      <c r="D108" s="145" t="s">
        <v>157</v>
      </c>
      <c r="E108" s="146" t="s">
        <v>3910</v>
      </c>
      <c r="F108" s="147" t="s">
        <v>3911</v>
      </c>
      <c r="G108" s="148" t="s">
        <v>3834</v>
      </c>
      <c r="H108" s="149">
        <v>1</v>
      </c>
      <c r="I108" s="150"/>
      <c r="J108" s="151">
        <f t="shared" si="0"/>
        <v>0</v>
      </c>
      <c r="K108" s="147" t="s">
        <v>3</v>
      </c>
      <c r="L108" s="35"/>
      <c r="M108" s="152" t="s">
        <v>3</v>
      </c>
      <c r="N108" s="153" t="s">
        <v>43</v>
      </c>
      <c r="O108" s="55"/>
      <c r="P108" s="154">
        <f t="shared" si="1"/>
        <v>0</v>
      </c>
      <c r="Q108" s="154">
        <v>0</v>
      </c>
      <c r="R108" s="154">
        <f t="shared" si="2"/>
        <v>0</v>
      </c>
      <c r="S108" s="154">
        <v>0</v>
      </c>
      <c r="T108" s="155">
        <f t="shared" si="3"/>
        <v>0</v>
      </c>
      <c r="U108" s="34"/>
      <c r="V108" s="34"/>
      <c r="W108" s="34"/>
      <c r="X108" s="34"/>
      <c r="Y108" s="34"/>
      <c r="Z108" s="34"/>
      <c r="AA108" s="34"/>
      <c r="AB108" s="34"/>
      <c r="AC108" s="34"/>
      <c r="AD108" s="34"/>
      <c r="AE108" s="34"/>
      <c r="AR108" s="156" t="s">
        <v>93</v>
      </c>
      <c r="AT108" s="156" t="s">
        <v>157</v>
      </c>
      <c r="AU108" s="156" t="s">
        <v>90</v>
      </c>
      <c r="AY108" s="19" t="s">
        <v>154</v>
      </c>
      <c r="BE108" s="157">
        <f t="shared" si="4"/>
        <v>0</v>
      </c>
      <c r="BF108" s="157">
        <f t="shared" si="5"/>
        <v>0</v>
      </c>
      <c r="BG108" s="157">
        <f t="shared" si="6"/>
        <v>0</v>
      </c>
      <c r="BH108" s="157">
        <f t="shared" si="7"/>
        <v>0</v>
      </c>
      <c r="BI108" s="157">
        <f t="shared" si="8"/>
        <v>0</v>
      </c>
      <c r="BJ108" s="19" t="s">
        <v>15</v>
      </c>
      <c r="BK108" s="157">
        <f t="shared" si="9"/>
        <v>0</v>
      </c>
      <c r="BL108" s="19" t="s">
        <v>93</v>
      </c>
      <c r="BM108" s="156" t="s">
        <v>3912</v>
      </c>
    </row>
    <row r="109" spans="1:65" s="2" customFormat="1" ht="24.15" customHeight="1">
      <c r="A109" s="34"/>
      <c r="B109" s="144"/>
      <c r="C109" s="145" t="s">
        <v>104</v>
      </c>
      <c r="D109" s="145" t="s">
        <v>157</v>
      </c>
      <c r="E109" s="146" t="s">
        <v>3913</v>
      </c>
      <c r="F109" s="147" t="s">
        <v>3914</v>
      </c>
      <c r="G109" s="148" t="s">
        <v>3834</v>
      </c>
      <c r="H109" s="149">
        <v>3</v>
      </c>
      <c r="I109" s="150"/>
      <c r="J109" s="151">
        <f t="shared" si="0"/>
        <v>0</v>
      </c>
      <c r="K109" s="147" t="s">
        <v>3</v>
      </c>
      <c r="L109" s="35"/>
      <c r="M109" s="152" t="s">
        <v>3</v>
      </c>
      <c r="N109" s="153" t="s">
        <v>43</v>
      </c>
      <c r="O109" s="55"/>
      <c r="P109" s="154">
        <f t="shared" si="1"/>
        <v>0</v>
      </c>
      <c r="Q109" s="154">
        <v>0</v>
      </c>
      <c r="R109" s="154">
        <f t="shared" si="2"/>
        <v>0</v>
      </c>
      <c r="S109" s="154">
        <v>0</v>
      </c>
      <c r="T109" s="155">
        <f t="shared" si="3"/>
        <v>0</v>
      </c>
      <c r="U109" s="34"/>
      <c r="V109" s="34"/>
      <c r="W109" s="34"/>
      <c r="X109" s="34"/>
      <c r="Y109" s="34"/>
      <c r="Z109" s="34"/>
      <c r="AA109" s="34"/>
      <c r="AB109" s="34"/>
      <c r="AC109" s="34"/>
      <c r="AD109" s="34"/>
      <c r="AE109" s="34"/>
      <c r="AR109" s="156" t="s">
        <v>93</v>
      </c>
      <c r="AT109" s="156" t="s">
        <v>157</v>
      </c>
      <c r="AU109" s="156" t="s">
        <v>90</v>
      </c>
      <c r="AY109" s="19" t="s">
        <v>154</v>
      </c>
      <c r="BE109" s="157">
        <f t="shared" si="4"/>
        <v>0</v>
      </c>
      <c r="BF109" s="157">
        <f t="shared" si="5"/>
        <v>0</v>
      </c>
      <c r="BG109" s="157">
        <f t="shared" si="6"/>
        <v>0</v>
      </c>
      <c r="BH109" s="157">
        <f t="shared" si="7"/>
        <v>0</v>
      </c>
      <c r="BI109" s="157">
        <f t="shared" si="8"/>
        <v>0</v>
      </c>
      <c r="BJ109" s="19" t="s">
        <v>15</v>
      </c>
      <c r="BK109" s="157">
        <f t="shared" si="9"/>
        <v>0</v>
      </c>
      <c r="BL109" s="19" t="s">
        <v>93</v>
      </c>
      <c r="BM109" s="156" t="s">
        <v>3915</v>
      </c>
    </row>
    <row r="110" spans="1:65" s="2" customFormat="1" ht="24.15" customHeight="1">
      <c r="A110" s="34"/>
      <c r="B110" s="144"/>
      <c r="C110" s="145" t="s">
        <v>107</v>
      </c>
      <c r="D110" s="145" t="s">
        <v>157</v>
      </c>
      <c r="E110" s="146" t="s">
        <v>3916</v>
      </c>
      <c r="F110" s="147" t="s">
        <v>3917</v>
      </c>
      <c r="G110" s="148" t="s">
        <v>3834</v>
      </c>
      <c r="H110" s="149">
        <v>2</v>
      </c>
      <c r="I110" s="150"/>
      <c r="J110" s="151">
        <f t="shared" si="0"/>
        <v>0</v>
      </c>
      <c r="K110" s="147" t="s">
        <v>3</v>
      </c>
      <c r="L110" s="35"/>
      <c r="M110" s="152" t="s">
        <v>3</v>
      </c>
      <c r="N110" s="153" t="s">
        <v>43</v>
      </c>
      <c r="O110" s="55"/>
      <c r="P110" s="154">
        <f t="shared" si="1"/>
        <v>0</v>
      </c>
      <c r="Q110" s="154">
        <v>0</v>
      </c>
      <c r="R110" s="154">
        <f t="shared" si="2"/>
        <v>0</v>
      </c>
      <c r="S110" s="154">
        <v>0</v>
      </c>
      <c r="T110" s="155">
        <f t="shared" si="3"/>
        <v>0</v>
      </c>
      <c r="U110" s="34"/>
      <c r="V110" s="34"/>
      <c r="W110" s="34"/>
      <c r="X110" s="34"/>
      <c r="Y110" s="34"/>
      <c r="Z110" s="34"/>
      <c r="AA110" s="34"/>
      <c r="AB110" s="34"/>
      <c r="AC110" s="34"/>
      <c r="AD110" s="34"/>
      <c r="AE110" s="34"/>
      <c r="AR110" s="156" t="s">
        <v>93</v>
      </c>
      <c r="AT110" s="156" t="s">
        <v>157</v>
      </c>
      <c r="AU110" s="156" t="s">
        <v>90</v>
      </c>
      <c r="AY110" s="19" t="s">
        <v>154</v>
      </c>
      <c r="BE110" s="157">
        <f t="shared" si="4"/>
        <v>0</v>
      </c>
      <c r="BF110" s="157">
        <f t="shared" si="5"/>
        <v>0</v>
      </c>
      <c r="BG110" s="157">
        <f t="shared" si="6"/>
        <v>0</v>
      </c>
      <c r="BH110" s="157">
        <f t="shared" si="7"/>
        <v>0</v>
      </c>
      <c r="BI110" s="157">
        <f t="shared" si="8"/>
        <v>0</v>
      </c>
      <c r="BJ110" s="19" t="s">
        <v>15</v>
      </c>
      <c r="BK110" s="157">
        <f t="shared" si="9"/>
        <v>0</v>
      </c>
      <c r="BL110" s="19" t="s">
        <v>93</v>
      </c>
      <c r="BM110" s="156" t="s">
        <v>3918</v>
      </c>
    </row>
    <row r="111" spans="1:65" s="2" customFormat="1" ht="24.15" customHeight="1">
      <c r="A111" s="34"/>
      <c r="B111" s="144"/>
      <c r="C111" s="145" t="s">
        <v>110</v>
      </c>
      <c r="D111" s="145" t="s">
        <v>157</v>
      </c>
      <c r="E111" s="146" t="s">
        <v>3919</v>
      </c>
      <c r="F111" s="147" t="s">
        <v>3920</v>
      </c>
      <c r="G111" s="148" t="s">
        <v>3834</v>
      </c>
      <c r="H111" s="149">
        <v>3</v>
      </c>
      <c r="I111" s="150"/>
      <c r="J111" s="151">
        <f t="shared" si="0"/>
        <v>0</v>
      </c>
      <c r="K111" s="147" t="s">
        <v>3</v>
      </c>
      <c r="L111" s="35"/>
      <c r="M111" s="152" t="s">
        <v>3</v>
      </c>
      <c r="N111" s="153" t="s">
        <v>43</v>
      </c>
      <c r="O111" s="55"/>
      <c r="P111" s="154">
        <f t="shared" si="1"/>
        <v>0</v>
      </c>
      <c r="Q111" s="154">
        <v>0</v>
      </c>
      <c r="R111" s="154">
        <f t="shared" si="2"/>
        <v>0</v>
      </c>
      <c r="S111" s="154">
        <v>0</v>
      </c>
      <c r="T111" s="155">
        <f t="shared" si="3"/>
        <v>0</v>
      </c>
      <c r="U111" s="34"/>
      <c r="V111" s="34"/>
      <c r="W111" s="34"/>
      <c r="X111" s="34"/>
      <c r="Y111" s="34"/>
      <c r="Z111" s="34"/>
      <c r="AA111" s="34"/>
      <c r="AB111" s="34"/>
      <c r="AC111" s="34"/>
      <c r="AD111" s="34"/>
      <c r="AE111" s="34"/>
      <c r="AR111" s="156" t="s">
        <v>93</v>
      </c>
      <c r="AT111" s="156" t="s">
        <v>157</v>
      </c>
      <c r="AU111" s="156" t="s">
        <v>90</v>
      </c>
      <c r="AY111" s="19" t="s">
        <v>154</v>
      </c>
      <c r="BE111" s="157">
        <f t="shared" si="4"/>
        <v>0</v>
      </c>
      <c r="BF111" s="157">
        <f t="shared" si="5"/>
        <v>0</v>
      </c>
      <c r="BG111" s="157">
        <f t="shared" si="6"/>
        <v>0</v>
      </c>
      <c r="BH111" s="157">
        <f t="shared" si="7"/>
        <v>0</v>
      </c>
      <c r="BI111" s="157">
        <f t="shared" si="8"/>
        <v>0</v>
      </c>
      <c r="BJ111" s="19" t="s">
        <v>15</v>
      </c>
      <c r="BK111" s="157">
        <f t="shared" si="9"/>
        <v>0</v>
      </c>
      <c r="BL111" s="19" t="s">
        <v>93</v>
      </c>
      <c r="BM111" s="156" t="s">
        <v>3921</v>
      </c>
    </row>
    <row r="112" spans="1:65" s="2" customFormat="1" ht="21.75" customHeight="1">
      <c r="A112" s="34"/>
      <c r="B112" s="144"/>
      <c r="C112" s="145" t="s">
        <v>113</v>
      </c>
      <c r="D112" s="145" t="s">
        <v>157</v>
      </c>
      <c r="E112" s="146" t="s">
        <v>3922</v>
      </c>
      <c r="F112" s="147" t="s">
        <v>3923</v>
      </c>
      <c r="G112" s="148" t="s">
        <v>3834</v>
      </c>
      <c r="H112" s="149">
        <v>1</v>
      </c>
      <c r="I112" s="150"/>
      <c r="J112" s="151">
        <f t="shared" si="0"/>
        <v>0</v>
      </c>
      <c r="K112" s="147" t="s">
        <v>3</v>
      </c>
      <c r="L112" s="35"/>
      <c r="M112" s="152" t="s">
        <v>3</v>
      </c>
      <c r="N112" s="153" t="s">
        <v>43</v>
      </c>
      <c r="O112" s="55"/>
      <c r="P112" s="154">
        <f t="shared" si="1"/>
        <v>0</v>
      </c>
      <c r="Q112" s="154">
        <v>0</v>
      </c>
      <c r="R112" s="154">
        <f t="shared" si="2"/>
        <v>0</v>
      </c>
      <c r="S112" s="154">
        <v>0</v>
      </c>
      <c r="T112" s="155">
        <f t="shared" si="3"/>
        <v>0</v>
      </c>
      <c r="U112" s="34"/>
      <c r="V112" s="34"/>
      <c r="W112" s="34"/>
      <c r="X112" s="34"/>
      <c r="Y112" s="34"/>
      <c r="Z112" s="34"/>
      <c r="AA112" s="34"/>
      <c r="AB112" s="34"/>
      <c r="AC112" s="34"/>
      <c r="AD112" s="34"/>
      <c r="AE112" s="34"/>
      <c r="AR112" s="156" t="s">
        <v>93</v>
      </c>
      <c r="AT112" s="156" t="s">
        <v>157</v>
      </c>
      <c r="AU112" s="156" t="s">
        <v>90</v>
      </c>
      <c r="AY112" s="19" t="s">
        <v>154</v>
      </c>
      <c r="BE112" s="157">
        <f t="shared" si="4"/>
        <v>0</v>
      </c>
      <c r="BF112" s="157">
        <f t="shared" si="5"/>
        <v>0</v>
      </c>
      <c r="BG112" s="157">
        <f t="shared" si="6"/>
        <v>0</v>
      </c>
      <c r="BH112" s="157">
        <f t="shared" si="7"/>
        <v>0</v>
      </c>
      <c r="BI112" s="157">
        <f t="shared" si="8"/>
        <v>0</v>
      </c>
      <c r="BJ112" s="19" t="s">
        <v>15</v>
      </c>
      <c r="BK112" s="157">
        <f t="shared" si="9"/>
        <v>0</v>
      </c>
      <c r="BL112" s="19" t="s">
        <v>93</v>
      </c>
      <c r="BM112" s="156" t="s">
        <v>3924</v>
      </c>
    </row>
    <row r="113" spans="1:65" s="2" customFormat="1" ht="16.5" customHeight="1">
      <c r="A113" s="34"/>
      <c r="B113" s="144"/>
      <c r="C113" s="145" t="s">
        <v>176</v>
      </c>
      <c r="D113" s="145" t="s">
        <v>157</v>
      </c>
      <c r="E113" s="146" t="s">
        <v>3925</v>
      </c>
      <c r="F113" s="147" t="s">
        <v>3926</v>
      </c>
      <c r="G113" s="148" t="s">
        <v>3834</v>
      </c>
      <c r="H113" s="149">
        <v>3</v>
      </c>
      <c r="I113" s="150"/>
      <c r="J113" s="151">
        <f t="shared" si="0"/>
        <v>0</v>
      </c>
      <c r="K113" s="147" t="s">
        <v>3</v>
      </c>
      <c r="L113" s="35"/>
      <c r="M113" s="152" t="s">
        <v>3</v>
      </c>
      <c r="N113" s="153" t="s">
        <v>43</v>
      </c>
      <c r="O113" s="55"/>
      <c r="P113" s="154">
        <f t="shared" si="1"/>
        <v>0</v>
      </c>
      <c r="Q113" s="154">
        <v>0</v>
      </c>
      <c r="R113" s="154">
        <f t="shared" si="2"/>
        <v>0</v>
      </c>
      <c r="S113" s="154">
        <v>0</v>
      </c>
      <c r="T113" s="155">
        <f t="shared" si="3"/>
        <v>0</v>
      </c>
      <c r="U113" s="34"/>
      <c r="V113" s="34"/>
      <c r="W113" s="34"/>
      <c r="X113" s="34"/>
      <c r="Y113" s="34"/>
      <c r="Z113" s="34"/>
      <c r="AA113" s="34"/>
      <c r="AB113" s="34"/>
      <c r="AC113" s="34"/>
      <c r="AD113" s="34"/>
      <c r="AE113" s="34"/>
      <c r="AR113" s="156" t="s">
        <v>93</v>
      </c>
      <c r="AT113" s="156" t="s">
        <v>157</v>
      </c>
      <c r="AU113" s="156" t="s">
        <v>90</v>
      </c>
      <c r="AY113" s="19" t="s">
        <v>154</v>
      </c>
      <c r="BE113" s="157">
        <f t="shared" si="4"/>
        <v>0</v>
      </c>
      <c r="BF113" s="157">
        <f t="shared" si="5"/>
        <v>0</v>
      </c>
      <c r="BG113" s="157">
        <f t="shared" si="6"/>
        <v>0</v>
      </c>
      <c r="BH113" s="157">
        <f t="shared" si="7"/>
        <v>0</v>
      </c>
      <c r="BI113" s="157">
        <f t="shared" si="8"/>
        <v>0</v>
      </c>
      <c r="BJ113" s="19" t="s">
        <v>15</v>
      </c>
      <c r="BK113" s="157">
        <f t="shared" si="9"/>
        <v>0</v>
      </c>
      <c r="BL113" s="19" t="s">
        <v>93</v>
      </c>
      <c r="BM113" s="156" t="s">
        <v>3927</v>
      </c>
    </row>
    <row r="114" spans="1:65" s="2" customFormat="1" ht="24.15" customHeight="1">
      <c r="A114" s="34"/>
      <c r="B114" s="144"/>
      <c r="C114" s="145" t="s">
        <v>249</v>
      </c>
      <c r="D114" s="145" t="s">
        <v>157</v>
      </c>
      <c r="E114" s="146" t="s">
        <v>3928</v>
      </c>
      <c r="F114" s="147" t="s">
        <v>3929</v>
      </c>
      <c r="G114" s="148" t="s">
        <v>3834</v>
      </c>
      <c r="H114" s="149">
        <v>5</v>
      </c>
      <c r="I114" s="150"/>
      <c r="J114" s="151">
        <f t="shared" si="0"/>
        <v>0</v>
      </c>
      <c r="K114" s="147" t="s">
        <v>3</v>
      </c>
      <c r="L114" s="35"/>
      <c r="M114" s="152" t="s">
        <v>3</v>
      </c>
      <c r="N114" s="153" t="s">
        <v>43</v>
      </c>
      <c r="O114" s="55"/>
      <c r="P114" s="154">
        <f t="shared" si="1"/>
        <v>0</v>
      </c>
      <c r="Q114" s="154">
        <v>0</v>
      </c>
      <c r="R114" s="154">
        <f t="shared" si="2"/>
        <v>0</v>
      </c>
      <c r="S114" s="154">
        <v>0</v>
      </c>
      <c r="T114" s="155">
        <f t="shared" si="3"/>
        <v>0</v>
      </c>
      <c r="U114" s="34"/>
      <c r="V114" s="34"/>
      <c r="W114" s="34"/>
      <c r="X114" s="34"/>
      <c r="Y114" s="34"/>
      <c r="Z114" s="34"/>
      <c r="AA114" s="34"/>
      <c r="AB114" s="34"/>
      <c r="AC114" s="34"/>
      <c r="AD114" s="34"/>
      <c r="AE114" s="34"/>
      <c r="AR114" s="156" t="s">
        <v>93</v>
      </c>
      <c r="AT114" s="156" t="s">
        <v>157</v>
      </c>
      <c r="AU114" s="156" t="s">
        <v>90</v>
      </c>
      <c r="AY114" s="19" t="s">
        <v>154</v>
      </c>
      <c r="BE114" s="157">
        <f t="shared" si="4"/>
        <v>0</v>
      </c>
      <c r="BF114" s="157">
        <f t="shared" si="5"/>
        <v>0</v>
      </c>
      <c r="BG114" s="157">
        <f t="shared" si="6"/>
        <v>0</v>
      </c>
      <c r="BH114" s="157">
        <f t="shared" si="7"/>
        <v>0</v>
      </c>
      <c r="BI114" s="157">
        <f t="shared" si="8"/>
        <v>0</v>
      </c>
      <c r="BJ114" s="19" t="s">
        <v>15</v>
      </c>
      <c r="BK114" s="157">
        <f t="shared" si="9"/>
        <v>0</v>
      </c>
      <c r="BL114" s="19" t="s">
        <v>93</v>
      </c>
      <c r="BM114" s="156" t="s">
        <v>3930</v>
      </c>
    </row>
    <row r="115" spans="1:65" s="2" customFormat="1" ht="16.5" customHeight="1">
      <c r="A115" s="34"/>
      <c r="B115" s="144"/>
      <c r="C115" s="145" t="s">
        <v>254</v>
      </c>
      <c r="D115" s="145" t="s">
        <v>157</v>
      </c>
      <c r="E115" s="146" t="s">
        <v>3931</v>
      </c>
      <c r="F115" s="147" t="s">
        <v>3932</v>
      </c>
      <c r="G115" s="148" t="s">
        <v>3834</v>
      </c>
      <c r="H115" s="149">
        <v>1</v>
      </c>
      <c r="I115" s="150"/>
      <c r="J115" s="151">
        <f t="shared" si="0"/>
        <v>0</v>
      </c>
      <c r="K115" s="147" t="s">
        <v>3</v>
      </c>
      <c r="L115" s="35"/>
      <c r="M115" s="152" t="s">
        <v>3</v>
      </c>
      <c r="N115" s="153" t="s">
        <v>43</v>
      </c>
      <c r="O115" s="55"/>
      <c r="P115" s="154">
        <f t="shared" si="1"/>
        <v>0</v>
      </c>
      <c r="Q115" s="154">
        <v>0</v>
      </c>
      <c r="R115" s="154">
        <f t="shared" si="2"/>
        <v>0</v>
      </c>
      <c r="S115" s="154">
        <v>0</v>
      </c>
      <c r="T115" s="155">
        <f t="shared" si="3"/>
        <v>0</v>
      </c>
      <c r="U115" s="34"/>
      <c r="V115" s="34"/>
      <c r="W115" s="34"/>
      <c r="X115" s="34"/>
      <c r="Y115" s="34"/>
      <c r="Z115" s="34"/>
      <c r="AA115" s="34"/>
      <c r="AB115" s="34"/>
      <c r="AC115" s="34"/>
      <c r="AD115" s="34"/>
      <c r="AE115" s="34"/>
      <c r="AR115" s="156" t="s">
        <v>93</v>
      </c>
      <c r="AT115" s="156" t="s">
        <v>157</v>
      </c>
      <c r="AU115" s="156" t="s">
        <v>90</v>
      </c>
      <c r="AY115" s="19" t="s">
        <v>154</v>
      </c>
      <c r="BE115" s="157">
        <f t="shared" si="4"/>
        <v>0</v>
      </c>
      <c r="BF115" s="157">
        <f t="shared" si="5"/>
        <v>0</v>
      </c>
      <c r="BG115" s="157">
        <f t="shared" si="6"/>
        <v>0</v>
      </c>
      <c r="BH115" s="157">
        <f t="shared" si="7"/>
        <v>0</v>
      </c>
      <c r="BI115" s="157">
        <f t="shared" si="8"/>
        <v>0</v>
      </c>
      <c r="BJ115" s="19" t="s">
        <v>15</v>
      </c>
      <c r="BK115" s="157">
        <f t="shared" si="9"/>
        <v>0</v>
      </c>
      <c r="BL115" s="19" t="s">
        <v>93</v>
      </c>
      <c r="BM115" s="156" t="s">
        <v>3933</v>
      </c>
    </row>
    <row r="116" spans="1:65" s="2" customFormat="1" ht="16.5" customHeight="1">
      <c r="A116" s="34"/>
      <c r="B116" s="144"/>
      <c r="C116" s="145" t="s">
        <v>260</v>
      </c>
      <c r="D116" s="145" t="s">
        <v>157</v>
      </c>
      <c r="E116" s="146" t="s">
        <v>3934</v>
      </c>
      <c r="F116" s="147" t="s">
        <v>3935</v>
      </c>
      <c r="G116" s="148" t="s">
        <v>3834</v>
      </c>
      <c r="H116" s="149">
        <v>1</v>
      </c>
      <c r="I116" s="150"/>
      <c r="J116" s="151">
        <f t="shared" si="0"/>
        <v>0</v>
      </c>
      <c r="K116" s="147" t="s">
        <v>3</v>
      </c>
      <c r="L116" s="35"/>
      <c r="M116" s="152" t="s">
        <v>3</v>
      </c>
      <c r="N116" s="153" t="s">
        <v>43</v>
      </c>
      <c r="O116" s="55"/>
      <c r="P116" s="154">
        <f t="shared" si="1"/>
        <v>0</v>
      </c>
      <c r="Q116" s="154">
        <v>0</v>
      </c>
      <c r="R116" s="154">
        <f t="shared" si="2"/>
        <v>0</v>
      </c>
      <c r="S116" s="154">
        <v>0</v>
      </c>
      <c r="T116" s="155">
        <f t="shared" si="3"/>
        <v>0</v>
      </c>
      <c r="U116" s="34"/>
      <c r="V116" s="34"/>
      <c r="W116" s="34"/>
      <c r="X116" s="34"/>
      <c r="Y116" s="34"/>
      <c r="Z116" s="34"/>
      <c r="AA116" s="34"/>
      <c r="AB116" s="34"/>
      <c r="AC116" s="34"/>
      <c r="AD116" s="34"/>
      <c r="AE116" s="34"/>
      <c r="AR116" s="156" t="s">
        <v>93</v>
      </c>
      <c r="AT116" s="156" t="s">
        <v>157</v>
      </c>
      <c r="AU116" s="156" t="s">
        <v>90</v>
      </c>
      <c r="AY116" s="19" t="s">
        <v>154</v>
      </c>
      <c r="BE116" s="157">
        <f t="shared" si="4"/>
        <v>0</v>
      </c>
      <c r="BF116" s="157">
        <f t="shared" si="5"/>
        <v>0</v>
      </c>
      <c r="BG116" s="157">
        <f t="shared" si="6"/>
        <v>0</v>
      </c>
      <c r="BH116" s="157">
        <f t="shared" si="7"/>
        <v>0</v>
      </c>
      <c r="BI116" s="157">
        <f t="shared" si="8"/>
        <v>0</v>
      </c>
      <c r="BJ116" s="19" t="s">
        <v>15</v>
      </c>
      <c r="BK116" s="157">
        <f t="shared" si="9"/>
        <v>0</v>
      </c>
      <c r="BL116" s="19" t="s">
        <v>93</v>
      </c>
      <c r="BM116" s="156" t="s">
        <v>3936</v>
      </c>
    </row>
    <row r="117" spans="1:65" s="2" customFormat="1" ht="16.5" customHeight="1">
      <c r="A117" s="34"/>
      <c r="B117" s="144"/>
      <c r="C117" s="145" t="s">
        <v>266</v>
      </c>
      <c r="D117" s="145" t="s">
        <v>157</v>
      </c>
      <c r="E117" s="146" t="s">
        <v>3937</v>
      </c>
      <c r="F117" s="147" t="s">
        <v>3938</v>
      </c>
      <c r="G117" s="148" t="s">
        <v>3834</v>
      </c>
      <c r="H117" s="149">
        <v>4</v>
      </c>
      <c r="I117" s="150"/>
      <c r="J117" s="151">
        <f t="shared" si="0"/>
        <v>0</v>
      </c>
      <c r="K117" s="147" t="s">
        <v>3</v>
      </c>
      <c r="L117" s="35"/>
      <c r="M117" s="152" t="s">
        <v>3</v>
      </c>
      <c r="N117" s="153" t="s">
        <v>43</v>
      </c>
      <c r="O117" s="55"/>
      <c r="P117" s="154">
        <f t="shared" si="1"/>
        <v>0</v>
      </c>
      <c r="Q117" s="154">
        <v>0</v>
      </c>
      <c r="R117" s="154">
        <f t="shared" si="2"/>
        <v>0</v>
      </c>
      <c r="S117" s="154">
        <v>0</v>
      </c>
      <c r="T117" s="155">
        <f t="shared" si="3"/>
        <v>0</v>
      </c>
      <c r="U117" s="34"/>
      <c r="V117" s="34"/>
      <c r="W117" s="34"/>
      <c r="X117" s="34"/>
      <c r="Y117" s="34"/>
      <c r="Z117" s="34"/>
      <c r="AA117" s="34"/>
      <c r="AB117" s="34"/>
      <c r="AC117" s="34"/>
      <c r="AD117" s="34"/>
      <c r="AE117" s="34"/>
      <c r="AR117" s="156" t="s">
        <v>93</v>
      </c>
      <c r="AT117" s="156" t="s">
        <v>157</v>
      </c>
      <c r="AU117" s="156" t="s">
        <v>90</v>
      </c>
      <c r="AY117" s="19" t="s">
        <v>154</v>
      </c>
      <c r="BE117" s="157">
        <f t="shared" si="4"/>
        <v>0</v>
      </c>
      <c r="BF117" s="157">
        <f t="shared" si="5"/>
        <v>0</v>
      </c>
      <c r="BG117" s="157">
        <f t="shared" si="6"/>
        <v>0</v>
      </c>
      <c r="BH117" s="157">
        <f t="shared" si="7"/>
        <v>0</v>
      </c>
      <c r="BI117" s="157">
        <f t="shared" si="8"/>
        <v>0</v>
      </c>
      <c r="BJ117" s="19" t="s">
        <v>15</v>
      </c>
      <c r="BK117" s="157">
        <f t="shared" si="9"/>
        <v>0</v>
      </c>
      <c r="BL117" s="19" t="s">
        <v>93</v>
      </c>
      <c r="BM117" s="156" t="s">
        <v>3939</v>
      </c>
    </row>
    <row r="118" spans="1:65" s="2" customFormat="1" ht="21.75" customHeight="1">
      <c r="A118" s="34"/>
      <c r="B118" s="144"/>
      <c r="C118" s="145" t="s">
        <v>271</v>
      </c>
      <c r="D118" s="145" t="s">
        <v>157</v>
      </c>
      <c r="E118" s="146" t="s">
        <v>3940</v>
      </c>
      <c r="F118" s="147" t="s">
        <v>3941</v>
      </c>
      <c r="G118" s="148" t="s">
        <v>3942</v>
      </c>
      <c r="H118" s="149">
        <v>3</v>
      </c>
      <c r="I118" s="150"/>
      <c r="J118" s="151">
        <f t="shared" si="0"/>
        <v>0</v>
      </c>
      <c r="K118" s="147" t="s">
        <v>3</v>
      </c>
      <c r="L118" s="35"/>
      <c r="M118" s="152" t="s">
        <v>3</v>
      </c>
      <c r="N118" s="153" t="s">
        <v>43</v>
      </c>
      <c r="O118" s="55"/>
      <c r="P118" s="154">
        <f t="shared" si="1"/>
        <v>0</v>
      </c>
      <c r="Q118" s="154">
        <v>0</v>
      </c>
      <c r="R118" s="154">
        <f t="shared" si="2"/>
        <v>0</v>
      </c>
      <c r="S118" s="154">
        <v>0</v>
      </c>
      <c r="T118" s="155">
        <f t="shared" si="3"/>
        <v>0</v>
      </c>
      <c r="U118" s="34"/>
      <c r="V118" s="34"/>
      <c r="W118" s="34"/>
      <c r="X118" s="34"/>
      <c r="Y118" s="34"/>
      <c r="Z118" s="34"/>
      <c r="AA118" s="34"/>
      <c r="AB118" s="34"/>
      <c r="AC118" s="34"/>
      <c r="AD118" s="34"/>
      <c r="AE118" s="34"/>
      <c r="AR118" s="156" t="s">
        <v>93</v>
      </c>
      <c r="AT118" s="156" t="s">
        <v>157</v>
      </c>
      <c r="AU118" s="156" t="s">
        <v>90</v>
      </c>
      <c r="AY118" s="19" t="s">
        <v>154</v>
      </c>
      <c r="BE118" s="157">
        <f t="shared" si="4"/>
        <v>0</v>
      </c>
      <c r="BF118" s="157">
        <f t="shared" si="5"/>
        <v>0</v>
      </c>
      <c r="BG118" s="157">
        <f t="shared" si="6"/>
        <v>0</v>
      </c>
      <c r="BH118" s="157">
        <f t="shared" si="7"/>
        <v>0</v>
      </c>
      <c r="BI118" s="157">
        <f t="shared" si="8"/>
        <v>0</v>
      </c>
      <c r="BJ118" s="19" t="s">
        <v>15</v>
      </c>
      <c r="BK118" s="157">
        <f t="shared" si="9"/>
        <v>0</v>
      </c>
      <c r="BL118" s="19" t="s">
        <v>93</v>
      </c>
      <c r="BM118" s="156" t="s">
        <v>3943</v>
      </c>
    </row>
    <row r="119" spans="1:65" s="2" customFormat="1" ht="21.75" customHeight="1">
      <c r="A119" s="34"/>
      <c r="B119" s="144"/>
      <c r="C119" s="145" t="s">
        <v>9</v>
      </c>
      <c r="D119" s="145" t="s">
        <v>157</v>
      </c>
      <c r="E119" s="146" t="s">
        <v>3944</v>
      </c>
      <c r="F119" s="147" t="s">
        <v>3945</v>
      </c>
      <c r="G119" s="148" t="s">
        <v>3942</v>
      </c>
      <c r="H119" s="149">
        <v>9</v>
      </c>
      <c r="I119" s="150"/>
      <c r="J119" s="151">
        <f t="shared" si="0"/>
        <v>0</v>
      </c>
      <c r="K119" s="147" t="s">
        <v>3</v>
      </c>
      <c r="L119" s="35"/>
      <c r="M119" s="152" t="s">
        <v>3</v>
      </c>
      <c r="N119" s="153" t="s">
        <v>43</v>
      </c>
      <c r="O119" s="55"/>
      <c r="P119" s="154">
        <f t="shared" si="1"/>
        <v>0</v>
      </c>
      <c r="Q119" s="154">
        <v>0</v>
      </c>
      <c r="R119" s="154">
        <f t="shared" si="2"/>
        <v>0</v>
      </c>
      <c r="S119" s="154">
        <v>0</v>
      </c>
      <c r="T119" s="155">
        <f t="shared" si="3"/>
        <v>0</v>
      </c>
      <c r="U119" s="34"/>
      <c r="V119" s="34"/>
      <c r="W119" s="34"/>
      <c r="X119" s="34"/>
      <c r="Y119" s="34"/>
      <c r="Z119" s="34"/>
      <c r="AA119" s="34"/>
      <c r="AB119" s="34"/>
      <c r="AC119" s="34"/>
      <c r="AD119" s="34"/>
      <c r="AE119" s="34"/>
      <c r="AR119" s="156" t="s">
        <v>93</v>
      </c>
      <c r="AT119" s="156" t="s">
        <v>157</v>
      </c>
      <c r="AU119" s="156" t="s">
        <v>90</v>
      </c>
      <c r="AY119" s="19" t="s">
        <v>154</v>
      </c>
      <c r="BE119" s="157">
        <f t="shared" si="4"/>
        <v>0</v>
      </c>
      <c r="BF119" s="157">
        <f t="shared" si="5"/>
        <v>0</v>
      </c>
      <c r="BG119" s="157">
        <f t="shared" si="6"/>
        <v>0</v>
      </c>
      <c r="BH119" s="157">
        <f t="shared" si="7"/>
        <v>0</v>
      </c>
      <c r="BI119" s="157">
        <f t="shared" si="8"/>
        <v>0</v>
      </c>
      <c r="BJ119" s="19" t="s">
        <v>15</v>
      </c>
      <c r="BK119" s="157">
        <f t="shared" si="9"/>
        <v>0</v>
      </c>
      <c r="BL119" s="19" t="s">
        <v>93</v>
      </c>
      <c r="BM119" s="156" t="s">
        <v>3946</v>
      </c>
    </row>
    <row r="120" spans="1:65" s="2" customFormat="1" ht="24.15" customHeight="1">
      <c r="A120" s="34"/>
      <c r="B120" s="144"/>
      <c r="C120" s="145" t="s">
        <v>627</v>
      </c>
      <c r="D120" s="145" t="s">
        <v>157</v>
      </c>
      <c r="E120" s="146" t="s">
        <v>3947</v>
      </c>
      <c r="F120" s="147" t="s">
        <v>3948</v>
      </c>
      <c r="G120" s="148" t="s">
        <v>183</v>
      </c>
      <c r="H120" s="149">
        <v>80</v>
      </c>
      <c r="I120" s="150"/>
      <c r="J120" s="151">
        <f t="shared" si="0"/>
        <v>0</v>
      </c>
      <c r="K120" s="147" t="s">
        <v>3057</v>
      </c>
      <c r="L120" s="35"/>
      <c r="M120" s="152" t="s">
        <v>3</v>
      </c>
      <c r="N120" s="153" t="s">
        <v>43</v>
      </c>
      <c r="O120" s="55"/>
      <c r="P120" s="154">
        <f t="shared" si="1"/>
        <v>0</v>
      </c>
      <c r="Q120" s="154">
        <v>0</v>
      </c>
      <c r="R120" s="154">
        <f t="shared" si="2"/>
        <v>0</v>
      </c>
      <c r="S120" s="154">
        <v>0</v>
      </c>
      <c r="T120" s="155">
        <f t="shared" si="3"/>
        <v>0</v>
      </c>
      <c r="U120" s="34"/>
      <c r="V120" s="34"/>
      <c r="W120" s="34"/>
      <c r="X120" s="34"/>
      <c r="Y120" s="34"/>
      <c r="Z120" s="34"/>
      <c r="AA120" s="34"/>
      <c r="AB120" s="34"/>
      <c r="AC120" s="34"/>
      <c r="AD120" s="34"/>
      <c r="AE120" s="34"/>
      <c r="AR120" s="156" t="s">
        <v>180</v>
      </c>
      <c r="AT120" s="156" t="s">
        <v>157</v>
      </c>
      <c r="AU120" s="156" t="s">
        <v>90</v>
      </c>
      <c r="AY120" s="19" t="s">
        <v>154</v>
      </c>
      <c r="BE120" s="157">
        <f t="shared" si="4"/>
        <v>0</v>
      </c>
      <c r="BF120" s="157">
        <f t="shared" si="5"/>
        <v>0</v>
      </c>
      <c r="BG120" s="157">
        <f t="shared" si="6"/>
        <v>0</v>
      </c>
      <c r="BH120" s="157">
        <f t="shared" si="7"/>
        <v>0</v>
      </c>
      <c r="BI120" s="157">
        <f t="shared" si="8"/>
        <v>0</v>
      </c>
      <c r="BJ120" s="19" t="s">
        <v>15</v>
      </c>
      <c r="BK120" s="157">
        <f t="shared" si="9"/>
        <v>0</v>
      </c>
      <c r="BL120" s="19" t="s">
        <v>180</v>
      </c>
      <c r="BM120" s="156" t="s">
        <v>3949</v>
      </c>
    </row>
    <row r="121" spans="1:47" s="2" customFormat="1" ht="10.2">
      <c r="A121" s="34"/>
      <c r="B121" s="35"/>
      <c r="C121" s="34"/>
      <c r="D121" s="158" t="s">
        <v>163</v>
      </c>
      <c r="E121" s="34"/>
      <c r="F121" s="159" t="s">
        <v>3950</v>
      </c>
      <c r="G121" s="34"/>
      <c r="H121" s="34"/>
      <c r="I121" s="160"/>
      <c r="J121" s="34"/>
      <c r="K121" s="34"/>
      <c r="L121" s="35"/>
      <c r="M121" s="161"/>
      <c r="N121" s="162"/>
      <c r="O121" s="55"/>
      <c r="P121" s="55"/>
      <c r="Q121" s="55"/>
      <c r="R121" s="55"/>
      <c r="S121" s="55"/>
      <c r="T121" s="56"/>
      <c r="U121" s="34"/>
      <c r="V121" s="34"/>
      <c r="W121" s="34"/>
      <c r="X121" s="34"/>
      <c r="Y121" s="34"/>
      <c r="Z121" s="34"/>
      <c r="AA121" s="34"/>
      <c r="AB121" s="34"/>
      <c r="AC121" s="34"/>
      <c r="AD121" s="34"/>
      <c r="AE121" s="34"/>
      <c r="AT121" s="19" t="s">
        <v>163</v>
      </c>
      <c r="AU121" s="19" t="s">
        <v>90</v>
      </c>
    </row>
    <row r="122" spans="2:51" s="14" customFormat="1" ht="10.2">
      <c r="B122" s="171"/>
      <c r="D122" s="164" t="s">
        <v>170</v>
      </c>
      <c r="E122" s="172" t="s">
        <v>3</v>
      </c>
      <c r="F122" s="173" t="s">
        <v>3951</v>
      </c>
      <c r="H122" s="174">
        <v>80</v>
      </c>
      <c r="I122" s="175"/>
      <c r="L122" s="171"/>
      <c r="M122" s="176"/>
      <c r="N122" s="177"/>
      <c r="O122" s="177"/>
      <c r="P122" s="177"/>
      <c r="Q122" s="177"/>
      <c r="R122" s="177"/>
      <c r="S122" s="177"/>
      <c r="T122" s="178"/>
      <c r="AT122" s="172" t="s">
        <v>170</v>
      </c>
      <c r="AU122" s="172" t="s">
        <v>90</v>
      </c>
      <c r="AV122" s="14" t="s">
        <v>80</v>
      </c>
      <c r="AW122" s="14" t="s">
        <v>33</v>
      </c>
      <c r="AX122" s="14" t="s">
        <v>15</v>
      </c>
      <c r="AY122" s="172" t="s">
        <v>154</v>
      </c>
    </row>
    <row r="123" spans="1:65" s="2" customFormat="1" ht="24.15" customHeight="1">
      <c r="A123" s="34"/>
      <c r="B123" s="144"/>
      <c r="C123" s="145" t="s">
        <v>634</v>
      </c>
      <c r="D123" s="145" t="s">
        <v>157</v>
      </c>
      <c r="E123" s="146" t="s">
        <v>3952</v>
      </c>
      <c r="F123" s="147" t="s">
        <v>3953</v>
      </c>
      <c r="G123" s="148" t="s">
        <v>183</v>
      </c>
      <c r="H123" s="149">
        <v>128</v>
      </c>
      <c r="I123" s="150"/>
      <c r="J123" s="151">
        <f>ROUND(I123*H123,2)</f>
        <v>0</v>
      </c>
      <c r="K123" s="147" t="s">
        <v>3057</v>
      </c>
      <c r="L123" s="35"/>
      <c r="M123" s="152" t="s">
        <v>3</v>
      </c>
      <c r="N123" s="153" t="s">
        <v>43</v>
      </c>
      <c r="O123" s="55"/>
      <c r="P123" s="154">
        <f>O123*H123</f>
        <v>0</v>
      </c>
      <c r="Q123" s="154">
        <v>0</v>
      </c>
      <c r="R123" s="154">
        <f>Q123*H123</f>
        <v>0</v>
      </c>
      <c r="S123" s="154">
        <v>0</v>
      </c>
      <c r="T123" s="155">
        <f>S123*H123</f>
        <v>0</v>
      </c>
      <c r="U123" s="34"/>
      <c r="V123" s="34"/>
      <c r="W123" s="34"/>
      <c r="X123" s="34"/>
      <c r="Y123" s="34"/>
      <c r="Z123" s="34"/>
      <c r="AA123" s="34"/>
      <c r="AB123" s="34"/>
      <c r="AC123" s="34"/>
      <c r="AD123" s="34"/>
      <c r="AE123" s="34"/>
      <c r="AR123" s="156" t="s">
        <v>180</v>
      </c>
      <c r="AT123" s="156" t="s">
        <v>157</v>
      </c>
      <c r="AU123" s="156" t="s">
        <v>90</v>
      </c>
      <c r="AY123" s="19" t="s">
        <v>154</v>
      </c>
      <c r="BE123" s="157">
        <f>IF(N123="základní",J123,0)</f>
        <v>0</v>
      </c>
      <c r="BF123" s="157">
        <f>IF(N123="snížená",J123,0)</f>
        <v>0</v>
      </c>
      <c r="BG123" s="157">
        <f>IF(N123="zákl. přenesená",J123,0)</f>
        <v>0</v>
      </c>
      <c r="BH123" s="157">
        <f>IF(N123="sníž. přenesená",J123,0)</f>
        <v>0</v>
      </c>
      <c r="BI123" s="157">
        <f>IF(N123="nulová",J123,0)</f>
        <v>0</v>
      </c>
      <c r="BJ123" s="19" t="s">
        <v>15</v>
      </c>
      <c r="BK123" s="157">
        <f>ROUND(I123*H123,2)</f>
        <v>0</v>
      </c>
      <c r="BL123" s="19" t="s">
        <v>180</v>
      </c>
      <c r="BM123" s="156" t="s">
        <v>3954</v>
      </c>
    </row>
    <row r="124" spans="1:47" s="2" customFormat="1" ht="10.2">
      <c r="A124" s="34"/>
      <c r="B124" s="35"/>
      <c r="C124" s="34"/>
      <c r="D124" s="158" t="s">
        <v>163</v>
      </c>
      <c r="E124" s="34"/>
      <c r="F124" s="159" t="s">
        <v>3955</v>
      </c>
      <c r="G124" s="34"/>
      <c r="H124" s="34"/>
      <c r="I124" s="160"/>
      <c r="J124" s="34"/>
      <c r="K124" s="34"/>
      <c r="L124" s="35"/>
      <c r="M124" s="161"/>
      <c r="N124" s="162"/>
      <c r="O124" s="55"/>
      <c r="P124" s="55"/>
      <c r="Q124" s="55"/>
      <c r="R124" s="55"/>
      <c r="S124" s="55"/>
      <c r="T124" s="56"/>
      <c r="U124" s="34"/>
      <c r="V124" s="34"/>
      <c r="W124" s="34"/>
      <c r="X124" s="34"/>
      <c r="Y124" s="34"/>
      <c r="Z124" s="34"/>
      <c r="AA124" s="34"/>
      <c r="AB124" s="34"/>
      <c r="AC124" s="34"/>
      <c r="AD124" s="34"/>
      <c r="AE124" s="34"/>
      <c r="AT124" s="19" t="s">
        <v>163</v>
      </c>
      <c r="AU124" s="19" t="s">
        <v>90</v>
      </c>
    </row>
    <row r="125" spans="2:51" s="14" customFormat="1" ht="20.4">
      <c r="B125" s="171"/>
      <c r="D125" s="164" t="s">
        <v>170</v>
      </c>
      <c r="E125" s="172" t="s">
        <v>3</v>
      </c>
      <c r="F125" s="173" t="s">
        <v>3956</v>
      </c>
      <c r="H125" s="174">
        <v>128</v>
      </c>
      <c r="I125" s="175"/>
      <c r="L125" s="171"/>
      <c r="M125" s="176"/>
      <c r="N125" s="177"/>
      <c r="O125" s="177"/>
      <c r="P125" s="177"/>
      <c r="Q125" s="177"/>
      <c r="R125" s="177"/>
      <c r="S125" s="177"/>
      <c r="T125" s="178"/>
      <c r="AT125" s="172" t="s">
        <v>170</v>
      </c>
      <c r="AU125" s="172" t="s">
        <v>90</v>
      </c>
      <c r="AV125" s="14" t="s">
        <v>80</v>
      </c>
      <c r="AW125" s="14" t="s">
        <v>33</v>
      </c>
      <c r="AX125" s="14" t="s">
        <v>15</v>
      </c>
      <c r="AY125" s="172" t="s">
        <v>154</v>
      </c>
    </row>
    <row r="126" spans="1:65" s="2" customFormat="1" ht="24.15" customHeight="1">
      <c r="A126" s="34"/>
      <c r="B126" s="144"/>
      <c r="C126" s="145" t="s">
        <v>641</v>
      </c>
      <c r="D126" s="145" t="s">
        <v>157</v>
      </c>
      <c r="E126" s="146" t="s">
        <v>3957</v>
      </c>
      <c r="F126" s="147" t="s">
        <v>3958</v>
      </c>
      <c r="G126" s="148" t="s">
        <v>183</v>
      </c>
      <c r="H126" s="149">
        <v>28</v>
      </c>
      <c r="I126" s="150"/>
      <c r="J126" s="151">
        <f>ROUND(I126*H126,2)</f>
        <v>0</v>
      </c>
      <c r="K126" s="147" t="s">
        <v>3057</v>
      </c>
      <c r="L126" s="35"/>
      <c r="M126" s="152" t="s">
        <v>3</v>
      </c>
      <c r="N126" s="153" t="s">
        <v>43</v>
      </c>
      <c r="O126" s="55"/>
      <c r="P126" s="154">
        <f>O126*H126</f>
        <v>0</v>
      </c>
      <c r="Q126" s="154">
        <v>0</v>
      </c>
      <c r="R126" s="154">
        <f>Q126*H126</f>
        <v>0</v>
      </c>
      <c r="S126" s="154">
        <v>0</v>
      </c>
      <c r="T126" s="155">
        <f>S126*H126</f>
        <v>0</v>
      </c>
      <c r="U126" s="34"/>
      <c r="V126" s="34"/>
      <c r="W126" s="34"/>
      <c r="X126" s="34"/>
      <c r="Y126" s="34"/>
      <c r="Z126" s="34"/>
      <c r="AA126" s="34"/>
      <c r="AB126" s="34"/>
      <c r="AC126" s="34"/>
      <c r="AD126" s="34"/>
      <c r="AE126" s="34"/>
      <c r="AR126" s="156" t="s">
        <v>180</v>
      </c>
      <c r="AT126" s="156" t="s">
        <v>157</v>
      </c>
      <c r="AU126" s="156" t="s">
        <v>90</v>
      </c>
      <c r="AY126" s="19" t="s">
        <v>154</v>
      </c>
      <c r="BE126" s="157">
        <f>IF(N126="základní",J126,0)</f>
        <v>0</v>
      </c>
      <c r="BF126" s="157">
        <f>IF(N126="snížená",J126,0)</f>
        <v>0</v>
      </c>
      <c r="BG126" s="157">
        <f>IF(N126="zákl. přenesená",J126,0)</f>
        <v>0</v>
      </c>
      <c r="BH126" s="157">
        <f>IF(N126="sníž. přenesená",J126,0)</f>
        <v>0</v>
      </c>
      <c r="BI126" s="157">
        <f>IF(N126="nulová",J126,0)</f>
        <v>0</v>
      </c>
      <c r="BJ126" s="19" t="s">
        <v>15</v>
      </c>
      <c r="BK126" s="157">
        <f>ROUND(I126*H126,2)</f>
        <v>0</v>
      </c>
      <c r="BL126" s="19" t="s">
        <v>180</v>
      </c>
      <c r="BM126" s="156" t="s">
        <v>3959</v>
      </c>
    </row>
    <row r="127" spans="1:47" s="2" customFormat="1" ht="10.2">
      <c r="A127" s="34"/>
      <c r="B127" s="35"/>
      <c r="C127" s="34"/>
      <c r="D127" s="158" t="s">
        <v>163</v>
      </c>
      <c r="E127" s="34"/>
      <c r="F127" s="159" t="s">
        <v>3960</v>
      </c>
      <c r="G127" s="34"/>
      <c r="H127" s="34"/>
      <c r="I127" s="160"/>
      <c r="J127" s="34"/>
      <c r="K127" s="34"/>
      <c r="L127" s="35"/>
      <c r="M127" s="161"/>
      <c r="N127" s="162"/>
      <c r="O127" s="55"/>
      <c r="P127" s="55"/>
      <c r="Q127" s="55"/>
      <c r="R127" s="55"/>
      <c r="S127" s="55"/>
      <c r="T127" s="56"/>
      <c r="U127" s="34"/>
      <c r="V127" s="34"/>
      <c r="W127" s="34"/>
      <c r="X127" s="34"/>
      <c r="Y127" s="34"/>
      <c r="Z127" s="34"/>
      <c r="AA127" s="34"/>
      <c r="AB127" s="34"/>
      <c r="AC127" s="34"/>
      <c r="AD127" s="34"/>
      <c r="AE127" s="34"/>
      <c r="AT127" s="19" t="s">
        <v>163</v>
      </c>
      <c r="AU127" s="19" t="s">
        <v>90</v>
      </c>
    </row>
    <row r="128" spans="2:51" s="14" customFormat="1" ht="10.2">
      <c r="B128" s="171"/>
      <c r="D128" s="164" t="s">
        <v>170</v>
      </c>
      <c r="E128" s="172" t="s">
        <v>3</v>
      </c>
      <c r="F128" s="173" t="s">
        <v>3961</v>
      </c>
      <c r="H128" s="174">
        <v>28</v>
      </c>
      <c r="I128" s="175"/>
      <c r="L128" s="171"/>
      <c r="M128" s="176"/>
      <c r="N128" s="177"/>
      <c r="O128" s="177"/>
      <c r="P128" s="177"/>
      <c r="Q128" s="177"/>
      <c r="R128" s="177"/>
      <c r="S128" s="177"/>
      <c r="T128" s="178"/>
      <c r="AT128" s="172" t="s">
        <v>170</v>
      </c>
      <c r="AU128" s="172" t="s">
        <v>90</v>
      </c>
      <c r="AV128" s="14" t="s">
        <v>80</v>
      </c>
      <c r="AW128" s="14" t="s">
        <v>33</v>
      </c>
      <c r="AX128" s="14" t="s">
        <v>15</v>
      </c>
      <c r="AY128" s="172" t="s">
        <v>154</v>
      </c>
    </row>
    <row r="129" spans="1:65" s="2" customFormat="1" ht="24.15" customHeight="1">
      <c r="A129" s="34"/>
      <c r="B129" s="144"/>
      <c r="C129" s="145" t="s">
        <v>649</v>
      </c>
      <c r="D129" s="145" t="s">
        <v>157</v>
      </c>
      <c r="E129" s="146" t="s">
        <v>3962</v>
      </c>
      <c r="F129" s="147" t="s">
        <v>3963</v>
      </c>
      <c r="G129" s="148" t="s">
        <v>183</v>
      </c>
      <c r="H129" s="149">
        <v>30</v>
      </c>
      <c r="I129" s="150"/>
      <c r="J129" s="151">
        <f>ROUND(I129*H129,2)</f>
        <v>0</v>
      </c>
      <c r="K129" s="147" t="s">
        <v>3057</v>
      </c>
      <c r="L129" s="35"/>
      <c r="M129" s="152" t="s">
        <v>3</v>
      </c>
      <c r="N129" s="153" t="s">
        <v>43</v>
      </c>
      <c r="O129" s="55"/>
      <c r="P129" s="154">
        <f>O129*H129</f>
        <v>0</v>
      </c>
      <c r="Q129" s="154">
        <v>0</v>
      </c>
      <c r="R129" s="154">
        <f>Q129*H129</f>
        <v>0</v>
      </c>
      <c r="S129" s="154">
        <v>0</v>
      </c>
      <c r="T129" s="155">
        <f>S129*H129</f>
        <v>0</v>
      </c>
      <c r="U129" s="34"/>
      <c r="V129" s="34"/>
      <c r="W129" s="34"/>
      <c r="X129" s="34"/>
      <c r="Y129" s="34"/>
      <c r="Z129" s="34"/>
      <c r="AA129" s="34"/>
      <c r="AB129" s="34"/>
      <c r="AC129" s="34"/>
      <c r="AD129" s="34"/>
      <c r="AE129" s="34"/>
      <c r="AR129" s="156" t="s">
        <v>180</v>
      </c>
      <c r="AT129" s="156" t="s">
        <v>157</v>
      </c>
      <c r="AU129" s="156" t="s">
        <v>90</v>
      </c>
      <c r="AY129" s="19" t="s">
        <v>154</v>
      </c>
      <c r="BE129" s="157">
        <f>IF(N129="základní",J129,0)</f>
        <v>0</v>
      </c>
      <c r="BF129" s="157">
        <f>IF(N129="snížená",J129,0)</f>
        <v>0</v>
      </c>
      <c r="BG129" s="157">
        <f>IF(N129="zákl. přenesená",J129,0)</f>
        <v>0</v>
      </c>
      <c r="BH129" s="157">
        <f>IF(N129="sníž. přenesená",J129,0)</f>
        <v>0</v>
      </c>
      <c r="BI129" s="157">
        <f>IF(N129="nulová",J129,0)</f>
        <v>0</v>
      </c>
      <c r="BJ129" s="19" t="s">
        <v>15</v>
      </c>
      <c r="BK129" s="157">
        <f>ROUND(I129*H129,2)</f>
        <v>0</v>
      </c>
      <c r="BL129" s="19" t="s">
        <v>180</v>
      </c>
      <c r="BM129" s="156" t="s">
        <v>3964</v>
      </c>
    </row>
    <row r="130" spans="1:47" s="2" customFormat="1" ht="10.2">
      <c r="A130" s="34"/>
      <c r="B130" s="35"/>
      <c r="C130" s="34"/>
      <c r="D130" s="158" t="s">
        <v>163</v>
      </c>
      <c r="E130" s="34"/>
      <c r="F130" s="159" t="s">
        <v>3965</v>
      </c>
      <c r="G130" s="34"/>
      <c r="H130" s="34"/>
      <c r="I130" s="160"/>
      <c r="J130" s="34"/>
      <c r="K130" s="34"/>
      <c r="L130" s="35"/>
      <c r="M130" s="161"/>
      <c r="N130" s="162"/>
      <c r="O130" s="55"/>
      <c r="P130" s="55"/>
      <c r="Q130" s="55"/>
      <c r="R130" s="55"/>
      <c r="S130" s="55"/>
      <c r="T130" s="56"/>
      <c r="U130" s="34"/>
      <c r="V130" s="34"/>
      <c r="W130" s="34"/>
      <c r="X130" s="34"/>
      <c r="Y130" s="34"/>
      <c r="Z130" s="34"/>
      <c r="AA130" s="34"/>
      <c r="AB130" s="34"/>
      <c r="AC130" s="34"/>
      <c r="AD130" s="34"/>
      <c r="AE130" s="34"/>
      <c r="AT130" s="19" t="s">
        <v>163</v>
      </c>
      <c r="AU130" s="19" t="s">
        <v>90</v>
      </c>
    </row>
    <row r="131" spans="2:51" s="14" customFormat="1" ht="10.2">
      <c r="B131" s="171"/>
      <c r="D131" s="164" t="s">
        <v>170</v>
      </c>
      <c r="E131" s="172" t="s">
        <v>3</v>
      </c>
      <c r="F131" s="173" t="s">
        <v>3966</v>
      </c>
      <c r="H131" s="174">
        <v>30</v>
      </c>
      <c r="I131" s="175"/>
      <c r="L131" s="171"/>
      <c r="M131" s="176"/>
      <c r="N131" s="177"/>
      <c r="O131" s="177"/>
      <c r="P131" s="177"/>
      <c r="Q131" s="177"/>
      <c r="R131" s="177"/>
      <c r="S131" s="177"/>
      <c r="T131" s="178"/>
      <c r="AT131" s="172" t="s">
        <v>170</v>
      </c>
      <c r="AU131" s="172" t="s">
        <v>90</v>
      </c>
      <c r="AV131" s="14" t="s">
        <v>80</v>
      </c>
      <c r="AW131" s="14" t="s">
        <v>33</v>
      </c>
      <c r="AX131" s="14" t="s">
        <v>15</v>
      </c>
      <c r="AY131" s="172" t="s">
        <v>154</v>
      </c>
    </row>
    <row r="132" spans="1:65" s="2" customFormat="1" ht="24.15" customHeight="1">
      <c r="A132" s="34"/>
      <c r="B132" s="144"/>
      <c r="C132" s="145" t="s">
        <v>657</v>
      </c>
      <c r="D132" s="145" t="s">
        <v>157</v>
      </c>
      <c r="E132" s="146" t="s">
        <v>3967</v>
      </c>
      <c r="F132" s="147" t="s">
        <v>3968</v>
      </c>
      <c r="G132" s="148" t="s">
        <v>183</v>
      </c>
      <c r="H132" s="149">
        <v>11</v>
      </c>
      <c r="I132" s="150"/>
      <c r="J132" s="151">
        <f>ROUND(I132*H132,2)</f>
        <v>0</v>
      </c>
      <c r="K132" s="147" t="s">
        <v>3057</v>
      </c>
      <c r="L132" s="35"/>
      <c r="M132" s="152" t="s">
        <v>3</v>
      </c>
      <c r="N132" s="153" t="s">
        <v>43</v>
      </c>
      <c r="O132" s="55"/>
      <c r="P132" s="154">
        <f>O132*H132</f>
        <v>0</v>
      </c>
      <c r="Q132" s="154">
        <v>0</v>
      </c>
      <c r="R132" s="154">
        <f>Q132*H132</f>
        <v>0</v>
      </c>
      <c r="S132" s="154">
        <v>0</v>
      </c>
      <c r="T132" s="155">
        <f>S132*H132</f>
        <v>0</v>
      </c>
      <c r="U132" s="34"/>
      <c r="V132" s="34"/>
      <c r="W132" s="34"/>
      <c r="X132" s="34"/>
      <c r="Y132" s="34"/>
      <c r="Z132" s="34"/>
      <c r="AA132" s="34"/>
      <c r="AB132" s="34"/>
      <c r="AC132" s="34"/>
      <c r="AD132" s="34"/>
      <c r="AE132" s="34"/>
      <c r="AR132" s="156" t="s">
        <v>180</v>
      </c>
      <c r="AT132" s="156" t="s">
        <v>157</v>
      </c>
      <c r="AU132" s="156" t="s">
        <v>90</v>
      </c>
      <c r="AY132" s="19" t="s">
        <v>154</v>
      </c>
      <c r="BE132" s="157">
        <f>IF(N132="základní",J132,0)</f>
        <v>0</v>
      </c>
      <c r="BF132" s="157">
        <f>IF(N132="snížená",J132,0)</f>
        <v>0</v>
      </c>
      <c r="BG132" s="157">
        <f>IF(N132="zákl. přenesená",J132,0)</f>
        <v>0</v>
      </c>
      <c r="BH132" s="157">
        <f>IF(N132="sníž. přenesená",J132,0)</f>
        <v>0</v>
      </c>
      <c r="BI132" s="157">
        <f>IF(N132="nulová",J132,0)</f>
        <v>0</v>
      </c>
      <c r="BJ132" s="19" t="s">
        <v>15</v>
      </c>
      <c r="BK132" s="157">
        <f>ROUND(I132*H132,2)</f>
        <v>0</v>
      </c>
      <c r="BL132" s="19" t="s">
        <v>180</v>
      </c>
      <c r="BM132" s="156" t="s">
        <v>3969</v>
      </c>
    </row>
    <row r="133" spans="1:47" s="2" customFormat="1" ht="10.2">
      <c r="A133" s="34"/>
      <c r="B133" s="35"/>
      <c r="C133" s="34"/>
      <c r="D133" s="158" t="s">
        <v>163</v>
      </c>
      <c r="E133" s="34"/>
      <c r="F133" s="159" t="s">
        <v>3970</v>
      </c>
      <c r="G133" s="34"/>
      <c r="H133" s="34"/>
      <c r="I133" s="160"/>
      <c r="J133" s="34"/>
      <c r="K133" s="34"/>
      <c r="L133" s="35"/>
      <c r="M133" s="161"/>
      <c r="N133" s="162"/>
      <c r="O133" s="55"/>
      <c r="P133" s="55"/>
      <c r="Q133" s="55"/>
      <c r="R133" s="55"/>
      <c r="S133" s="55"/>
      <c r="T133" s="56"/>
      <c r="U133" s="34"/>
      <c r="V133" s="34"/>
      <c r="W133" s="34"/>
      <c r="X133" s="34"/>
      <c r="Y133" s="34"/>
      <c r="Z133" s="34"/>
      <c r="AA133" s="34"/>
      <c r="AB133" s="34"/>
      <c r="AC133" s="34"/>
      <c r="AD133" s="34"/>
      <c r="AE133" s="34"/>
      <c r="AT133" s="19" t="s">
        <v>163</v>
      </c>
      <c r="AU133" s="19" t="s">
        <v>90</v>
      </c>
    </row>
    <row r="134" spans="2:51" s="14" customFormat="1" ht="10.2">
      <c r="B134" s="171"/>
      <c r="D134" s="164" t="s">
        <v>170</v>
      </c>
      <c r="E134" s="172" t="s">
        <v>3</v>
      </c>
      <c r="F134" s="173" t="s">
        <v>3971</v>
      </c>
      <c r="H134" s="174">
        <v>11</v>
      </c>
      <c r="I134" s="175"/>
      <c r="L134" s="171"/>
      <c r="M134" s="176"/>
      <c r="N134" s="177"/>
      <c r="O134" s="177"/>
      <c r="P134" s="177"/>
      <c r="Q134" s="177"/>
      <c r="R134" s="177"/>
      <c r="S134" s="177"/>
      <c r="T134" s="178"/>
      <c r="AT134" s="172" t="s">
        <v>170</v>
      </c>
      <c r="AU134" s="172" t="s">
        <v>90</v>
      </c>
      <c r="AV134" s="14" t="s">
        <v>80</v>
      </c>
      <c r="AW134" s="14" t="s">
        <v>33</v>
      </c>
      <c r="AX134" s="14" t="s">
        <v>15</v>
      </c>
      <c r="AY134" s="172" t="s">
        <v>154</v>
      </c>
    </row>
    <row r="135" spans="1:65" s="2" customFormat="1" ht="24.15" customHeight="1">
      <c r="A135" s="34"/>
      <c r="B135" s="144"/>
      <c r="C135" s="145" t="s">
        <v>665</v>
      </c>
      <c r="D135" s="145" t="s">
        <v>157</v>
      </c>
      <c r="E135" s="146" t="s">
        <v>3972</v>
      </c>
      <c r="F135" s="147" t="s">
        <v>3973</v>
      </c>
      <c r="G135" s="148" t="s">
        <v>183</v>
      </c>
      <c r="H135" s="149">
        <v>7</v>
      </c>
      <c r="I135" s="150"/>
      <c r="J135" s="151">
        <f>ROUND(I135*H135,2)</f>
        <v>0</v>
      </c>
      <c r="K135" s="147" t="s">
        <v>3</v>
      </c>
      <c r="L135" s="35"/>
      <c r="M135" s="152" t="s">
        <v>3</v>
      </c>
      <c r="N135" s="153" t="s">
        <v>43</v>
      </c>
      <c r="O135" s="55"/>
      <c r="P135" s="154">
        <f>O135*H135</f>
        <v>0</v>
      </c>
      <c r="Q135" s="154">
        <v>0</v>
      </c>
      <c r="R135" s="154">
        <f>Q135*H135</f>
        <v>0</v>
      </c>
      <c r="S135" s="154">
        <v>0</v>
      </c>
      <c r="T135" s="155">
        <f>S135*H135</f>
        <v>0</v>
      </c>
      <c r="U135" s="34"/>
      <c r="V135" s="34"/>
      <c r="W135" s="34"/>
      <c r="X135" s="34"/>
      <c r="Y135" s="34"/>
      <c r="Z135" s="34"/>
      <c r="AA135" s="34"/>
      <c r="AB135" s="34"/>
      <c r="AC135" s="34"/>
      <c r="AD135" s="34"/>
      <c r="AE135" s="34"/>
      <c r="AR135" s="156" t="s">
        <v>180</v>
      </c>
      <c r="AT135" s="156" t="s">
        <v>157</v>
      </c>
      <c r="AU135" s="156" t="s">
        <v>90</v>
      </c>
      <c r="AY135" s="19" t="s">
        <v>154</v>
      </c>
      <c r="BE135" s="157">
        <f>IF(N135="základní",J135,0)</f>
        <v>0</v>
      </c>
      <c r="BF135" s="157">
        <f>IF(N135="snížená",J135,0)</f>
        <v>0</v>
      </c>
      <c r="BG135" s="157">
        <f>IF(N135="zákl. přenesená",J135,0)</f>
        <v>0</v>
      </c>
      <c r="BH135" s="157">
        <f>IF(N135="sníž. přenesená",J135,0)</f>
        <v>0</v>
      </c>
      <c r="BI135" s="157">
        <f>IF(N135="nulová",J135,0)</f>
        <v>0</v>
      </c>
      <c r="BJ135" s="19" t="s">
        <v>15</v>
      </c>
      <c r="BK135" s="157">
        <f>ROUND(I135*H135,2)</f>
        <v>0</v>
      </c>
      <c r="BL135" s="19" t="s">
        <v>180</v>
      </c>
      <c r="BM135" s="156" t="s">
        <v>3974</v>
      </c>
    </row>
    <row r="136" spans="2:51" s="14" customFormat="1" ht="10.2">
      <c r="B136" s="171"/>
      <c r="D136" s="164" t="s">
        <v>170</v>
      </c>
      <c r="E136" s="172" t="s">
        <v>3</v>
      </c>
      <c r="F136" s="173" t="s">
        <v>110</v>
      </c>
      <c r="H136" s="174">
        <v>7</v>
      </c>
      <c r="I136" s="175"/>
      <c r="L136" s="171"/>
      <c r="M136" s="176"/>
      <c r="N136" s="177"/>
      <c r="O136" s="177"/>
      <c r="P136" s="177"/>
      <c r="Q136" s="177"/>
      <c r="R136" s="177"/>
      <c r="S136" s="177"/>
      <c r="T136" s="178"/>
      <c r="AT136" s="172" t="s">
        <v>170</v>
      </c>
      <c r="AU136" s="172" t="s">
        <v>90</v>
      </c>
      <c r="AV136" s="14" t="s">
        <v>80</v>
      </c>
      <c r="AW136" s="14" t="s">
        <v>33</v>
      </c>
      <c r="AX136" s="14" t="s">
        <v>15</v>
      </c>
      <c r="AY136" s="172" t="s">
        <v>154</v>
      </c>
    </row>
    <row r="137" spans="1:65" s="2" customFormat="1" ht="16.5" customHeight="1">
      <c r="A137" s="34"/>
      <c r="B137" s="144"/>
      <c r="C137" s="145" t="s">
        <v>180</v>
      </c>
      <c r="D137" s="145" t="s">
        <v>157</v>
      </c>
      <c r="E137" s="146" t="s">
        <v>3975</v>
      </c>
      <c r="F137" s="147" t="s">
        <v>3976</v>
      </c>
      <c r="G137" s="148" t="s">
        <v>3942</v>
      </c>
      <c r="H137" s="149">
        <v>80</v>
      </c>
      <c r="I137" s="150"/>
      <c r="J137" s="151">
        <f>ROUND(I137*H137,2)</f>
        <v>0</v>
      </c>
      <c r="K137" s="147" t="s">
        <v>3</v>
      </c>
      <c r="L137" s="35"/>
      <c r="M137" s="152" t="s">
        <v>3</v>
      </c>
      <c r="N137" s="153" t="s">
        <v>43</v>
      </c>
      <c r="O137" s="55"/>
      <c r="P137" s="154">
        <f>O137*H137</f>
        <v>0</v>
      </c>
      <c r="Q137" s="154">
        <v>0</v>
      </c>
      <c r="R137" s="154">
        <f>Q137*H137</f>
        <v>0</v>
      </c>
      <c r="S137" s="154">
        <v>0</v>
      </c>
      <c r="T137" s="155">
        <f>S137*H137</f>
        <v>0</v>
      </c>
      <c r="U137" s="34"/>
      <c r="V137" s="34"/>
      <c r="W137" s="34"/>
      <c r="X137" s="34"/>
      <c r="Y137" s="34"/>
      <c r="Z137" s="34"/>
      <c r="AA137" s="34"/>
      <c r="AB137" s="34"/>
      <c r="AC137" s="34"/>
      <c r="AD137" s="34"/>
      <c r="AE137" s="34"/>
      <c r="AR137" s="156" t="s">
        <v>93</v>
      </c>
      <c r="AT137" s="156" t="s">
        <v>157</v>
      </c>
      <c r="AU137" s="156" t="s">
        <v>90</v>
      </c>
      <c r="AY137" s="19" t="s">
        <v>154</v>
      </c>
      <c r="BE137" s="157">
        <f>IF(N137="základní",J137,0)</f>
        <v>0</v>
      </c>
      <c r="BF137" s="157">
        <f>IF(N137="snížená",J137,0)</f>
        <v>0</v>
      </c>
      <c r="BG137" s="157">
        <f>IF(N137="zákl. přenesená",J137,0)</f>
        <v>0</v>
      </c>
      <c r="BH137" s="157">
        <f>IF(N137="sníž. přenesená",J137,0)</f>
        <v>0</v>
      </c>
      <c r="BI137" s="157">
        <f>IF(N137="nulová",J137,0)</f>
        <v>0</v>
      </c>
      <c r="BJ137" s="19" t="s">
        <v>15</v>
      </c>
      <c r="BK137" s="157">
        <f>ROUND(I137*H137,2)</f>
        <v>0</v>
      </c>
      <c r="BL137" s="19" t="s">
        <v>93</v>
      </c>
      <c r="BM137" s="156" t="s">
        <v>3977</v>
      </c>
    </row>
    <row r="138" spans="2:51" s="14" customFormat="1" ht="10.2">
      <c r="B138" s="171"/>
      <c r="D138" s="164" t="s">
        <v>170</v>
      </c>
      <c r="E138" s="172" t="s">
        <v>3</v>
      </c>
      <c r="F138" s="173" t="s">
        <v>3951</v>
      </c>
      <c r="H138" s="174">
        <v>80</v>
      </c>
      <c r="I138" s="175"/>
      <c r="L138" s="171"/>
      <c r="M138" s="176"/>
      <c r="N138" s="177"/>
      <c r="O138" s="177"/>
      <c r="P138" s="177"/>
      <c r="Q138" s="177"/>
      <c r="R138" s="177"/>
      <c r="S138" s="177"/>
      <c r="T138" s="178"/>
      <c r="AT138" s="172" t="s">
        <v>170</v>
      </c>
      <c r="AU138" s="172" t="s">
        <v>90</v>
      </c>
      <c r="AV138" s="14" t="s">
        <v>80</v>
      </c>
      <c r="AW138" s="14" t="s">
        <v>33</v>
      </c>
      <c r="AX138" s="14" t="s">
        <v>15</v>
      </c>
      <c r="AY138" s="172" t="s">
        <v>154</v>
      </c>
    </row>
    <row r="139" spans="1:65" s="2" customFormat="1" ht="16.5" customHeight="1">
      <c r="A139" s="34"/>
      <c r="B139" s="144"/>
      <c r="C139" s="145" t="s">
        <v>165</v>
      </c>
      <c r="D139" s="145" t="s">
        <v>157</v>
      </c>
      <c r="E139" s="146" t="s">
        <v>3978</v>
      </c>
      <c r="F139" s="147" t="s">
        <v>3979</v>
      </c>
      <c r="G139" s="148" t="s">
        <v>3942</v>
      </c>
      <c r="H139" s="149">
        <v>128</v>
      </c>
      <c r="I139" s="150"/>
      <c r="J139" s="151">
        <f>ROUND(I139*H139,2)</f>
        <v>0</v>
      </c>
      <c r="K139" s="147" t="s">
        <v>3</v>
      </c>
      <c r="L139" s="35"/>
      <c r="M139" s="152" t="s">
        <v>3</v>
      </c>
      <c r="N139" s="153" t="s">
        <v>43</v>
      </c>
      <c r="O139" s="55"/>
      <c r="P139" s="154">
        <f>O139*H139</f>
        <v>0</v>
      </c>
      <c r="Q139" s="154">
        <v>0</v>
      </c>
      <c r="R139" s="154">
        <f>Q139*H139</f>
        <v>0</v>
      </c>
      <c r="S139" s="154">
        <v>0</v>
      </c>
      <c r="T139" s="155">
        <f>S139*H139</f>
        <v>0</v>
      </c>
      <c r="U139" s="34"/>
      <c r="V139" s="34"/>
      <c r="W139" s="34"/>
      <c r="X139" s="34"/>
      <c r="Y139" s="34"/>
      <c r="Z139" s="34"/>
      <c r="AA139" s="34"/>
      <c r="AB139" s="34"/>
      <c r="AC139" s="34"/>
      <c r="AD139" s="34"/>
      <c r="AE139" s="34"/>
      <c r="AR139" s="156" t="s">
        <v>93</v>
      </c>
      <c r="AT139" s="156" t="s">
        <v>157</v>
      </c>
      <c r="AU139" s="156" t="s">
        <v>90</v>
      </c>
      <c r="AY139" s="19" t="s">
        <v>154</v>
      </c>
      <c r="BE139" s="157">
        <f>IF(N139="základní",J139,0)</f>
        <v>0</v>
      </c>
      <c r="BF139" s="157">
        <f>IF(N139="snížená",J139,0)</f>
        <v>0</v>
      </c>
      <c r="BG139" s="157">
        <f>IF(N139="zákl. přenesená",J139,0)</f>
        <v>0</v>
      </c>
      <c r="BH139" s="157">
        <f>IF(N139="sníž. přenesená",J139,0)</f>
        <v>0</v>
      </c>
      <c r="BI139" s="157">
        <f>IF(N139="nulová",J139,0)</f>
        <v>0</v>
      </c>
      <c r="BJ139" s="19" t="s">
        <v>15</v>
      </c>
      <c r="BK139" s="157">
        <f>ROUND(I139*H139,2)</f>
        <v>0</v>
      </c>
      <c r="BL139" s="19" t="s">
        <v>93</v>
      </c>
      <c r="BM139" s="156" t="s">
        <v>3980</v>
      </c>
    </row>
    <row r="140" spans="2:51" s="14" customFormat="1" ht="20.4">
      <c r="B140" s="171"/>
      <c r="D140" s="164" t="s">
        <v>170</v>
      </c>
      <c r="E140" s="172" t="s">
        <v>3</v>
      </c>
      <c r="F140" s="173" t="s">
        <v>3956</v>
      </c>
      <c r="H140" s="174">
        <v>128</v>
      </c>
      <c r="I140" s="175"/>
      <c r="L140" s="171"/>
      <c r="M140" s="176"/>
      <c r="N140" s="177"/>
      <c r="O140" s="177"/>
      <c r="P140" s="177"/>
      <c r="Q140" s="177"/>
      <c r="R140" s="177"/>
      <c r="S140" s="177"/>
      <c r="T140" s="178"/>
      <c r="AT140" s="172" t="s">
        <v>170</v>
      </c>
      <c r="AU140" s="172" t="s">
        <v>90</v>
      </c>
      <c r="AV140" s="14" t="s">
        <v>80</v>
      </c>
      <c r="AW140" s="14" t="s">
        <v>33</v>
      </c>
      <c r="AX140" s="14" t="s">
        <v>15</v>
      </c>
      <c r="AY140" s="172" t="s">
        <v>154</v>
      </c>
    </row>
    <row r="141" spans="1:65" s="2" customFormat="1" ht="16.5" customHeight="1">
      <c r="A141" s="34"/>
      <c r="B141" s="144"/>
      <c r="C141" s="145" t="s">
        <v>156</v>
      </c>
      <c r="D141" s="145" t="s">
        <v>157</v>
      </c>
      <c r="E141" s="146" t="s">
        <v>3981</v>
      </c>
      <c r="F141" s="147" t="s">
        <v>3982</v>
      </c>
      <c r="G141" s="148" t="s">
        <v>3942</v>
      </c>
      <c r="H141" s="149">
        <v>28</v>
      </c>
      <c r="I141" s="150"/>
      <c r="J141" s="151">
        <f>ROUND(I141*H141,2)</f>
        <v>0</v>
      </c>
      <c r="K141" s="147" t="s">
        <v>3</v>
      </c>
      <c r="L141" s="35"/>
      <c r="M141" s="152" t="s">
        <v>3</v>
      </c>
      <c r="N141" s="153" t="s">
        <v>43</v>
      </c>
      <c r="O141" s="55"/>
      <c r="P141" s="154">
        <f>O141*H141</f>
        <v>0</v>
      </c>
      <c r="Q141" s="154">
        <v>0</v>
      </c>
      <c r="R141" s="154">
        <f>Q141*H141</f>
        <v>0</v>
      </c>
      <c r="S141" s="154">
        <v>0</v>
      </c>
      <c r="T141" s="155">
        <f>S141*H141</f>
        <v>0</v>
      </c>
      <c r="U141" s="34"/>
      <c r="V141" s="34"/>
      <c r="W141" s="34"/>
      <c r="X141" s="34"/>
      <c r="Y141" s="34"/>
      <c r="Z141" s="34"/>
      <c r="AA141" s="34"/>
      <c r="AB141" s="34"/>
      <c r="AC141" s="34"/>
      <c r="AD141" s="34"/>
      <c r="AE141" s="34"/>
      <c r="AR141" s="156" t="s">
        <v>93</v>
      </c>
      <c r="AT141" s="156" t="s">
        <v>157</v>
      </c>
      <c r="AU141" s="156" t="s">
        <v>90</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93</v>
      </c>
      <c r="BM141" s="156" t="s">
        <v>3983</v>
      </c>
    </row>
    <row r="142" spans="2:51" s="14" customFormat="1" ht="10.2">
      <c r="B142" s="171"/>
      <c r="D142" s="164" t="s">
        <v>170</v>
      </c>
      <c r="E142" s="172" t="s">
        <v>3</v>
      </c>
      <c r="F142" s="173" t="s">
        <v>3961</v>
      </c>
      <c r="H142" s="174">
        <v>28</v>
      </c>
      <c r="I142" s="175"/>
      <c r="L142" s="171"/>
      <c r="M142" s="176"/>
      <c r="N142" s="177"/>
      <c r="O142" s="177"/>
      <c r="P142" s="177"/>
      <c r="Q142" s="177"/>
      <c r="R142" s="177"/>
      <c r="S142" s="177"/>
      <c r="T142" s="178"/>
      <c r="AT142" s="172" t="s">
        <v>170</v>
      </c>
      <c r="AU142" s="172" t="s">
        <v>90</v>
      </c>
      <c r="AV142" s="14" t="s">
        <v>80</v>
      </c>
      <c r="AW142" s="14" t="s">
        <v>33</v>
      </c>
      <c r="AX142" s="14" t="s">
        <v>15</v>
      </c>
      <c r="AY142" s="172" t="s">
        <v>154</v>
      </c>
    </row>
    <row r="143" spans="1:65" s="2" customFormat="1" ht="16.5" customHeight="1">
      <c r="A143" s="34"/>
      <c r="B143" s="144"/>
      <c r="C143" s="145" t="s">
        <v>434</v>
      </c>
      <c r="D143" s="145" t="s">
        <v>157</v>
      </c>
      <c r="E143" s="146" t="s">
        <v>3984</v>
      </c>
      <c r="F143" s="147" t="s">
        <v>3985</v>
      </c>
      <c r="G143" s="148" t="s">
        <v>3942</v>
      </c>
      <c r="H143" s="149">
        <v>30</v>
      </c>
      <c r="I143" s="150"/>
      <c r="J143" s="151">
        <f>ROUND(I143*H143,2)</f>
        <v>0</v>
      </c>
      <c r="K143" s="147" t="s">
        <v>3</v>
      </c>
      <c r="L143" s="35"/>
      <c r="M143" s="152" t="s">
        <v>3</v>
      </c>
      <c r="N143" s="153" t="s">
        <v>43</v>
      </c>
      <c r="O143" s="55"/>
      <c r="P143" s="154">
        <f>O143*H143</f>
        <v>0</v>
      </c>
      <c r="Q143" s="154">
        <v>0</v>
      </c>
      <c r="R143" s="154">
        <f>Q143*H143</f>
        <v>0</v>
      </c>
      <c r="S143" s="154">
        <v>0</v>
      </c>
      <c r="T143" s="155">
        <f>S143*H143</f>
        <v>0</v>
      </c>
      <c r="U143" s="34"/>
      <c r="V143" s="34"/>
      <c r="W143" s="34"/>
      <c r="X143" s="34"/>
      <c r="Y143" s="34"/>
      <c r="Z143" s="34"/>
      <c r="AA143" s="34"/>
      <c r="AB143" s="34"/>
      <c r="AC143" s="34"/>
      <c r="AD143" s="34"/>
      <c r="AE143" s="34"/>
      <c r="AR143" s="156" t="s">
        <v>93</v>
      </c>
      <c r="AT143" s="156" t="s">
        <v>157</v>
      </c>
      <c r="AU143" s="156" t="s">
        <v>90</v>
      </c>
      <c r="AY143" s="19" t="s">
        <v>154</v>
      </c>
      <c r="BE143" s="157">
        <f>IF(N143="základní",J143,0)</f>
        <v>0</v>
      </c>
      <c r="BF143" s="157">
        <f>IF(N143="snížená",J143,0)</f>
        <v>0</v>
      </c>
      <c r="BG143" s="157">
        <f>IF(N143="zákl. přenesená",J143,0)</f>
        <v>0</v>
      </c>
      <c r="BH143" s="157">
        <f>IF(N143="sníž. přenesená",J143,0)</f>
        <v>0</v>
      </c>
      <c r="BI143" s="157">
        <f>IF(N143="nulová",J143,0)</f>
        <v>0</v>
      </c>
      <c r="BJ143" s="19" t="s">
        <v>15</v>
      </c>
      <c r="BK143" s="157">
        <f>ROUND(I143*H143,2)</f>
        <v>0</v>
      </c>
      <c r="BL143" s="19" t="s">
        <v>93</v>
      </c>
      <c r="BM143" s="156" t="s">
        <v>3986</v>
      </c>
    </row>
    <row r="144" spans="2:51" s="14" customFormat="1" ht="10.2">
      <c r="B144" s="171"/>
      <c r="D144" s="164" t="s">
        <v>170</v>
      </c>
      <c r="E144" s="172" t="s">
        <v>3</v>
      </c>
      <c r="F144" s="173" t="s">
        <v>3966</v>
      </c>
      <c r="H144" s="174">
        <v>30</v>
      </c>
      <c r="I144" s="175"/>
      <c r="L144" s="171"/>
      <c r="M144" s="176"/>
      <c r="N144" s="177"/>
      <c r="O144" s="177"/>
      <c r="P144" s="177"/>
      <c r="Q144" s="177"/>
      <c r="R144" s="177"/>
      <c r="S144" s="177"/>
      <c r="T144" s="178"/>
      <c r="AT144" s="172" t="s">
        <v>170</v>
      </c>
      <c r="AU144" s="172" t="s">
        <v>90</v>
      </c>
      <c r="AV144" s="14" t="s">
        <v>80</v>
      </c>
      <c r="AW144" s="14" t="s">
        <v>33</v>
      </c>
      <c r="AX144" s="14" t="s">
        <v>15</v>
      </c>
      <c r="AY144" s="172" t="s">
        <v>154</v>
      </c>
    </row>
    <row r="145" spans="1:65" s="2" customFormat="1" ht="21.75" customHeight="1">
      <c r="A145" s="34"/>
      <c r="B145" s="144"/>
      <c r="C145" s="145" t="s">
        <v>439</v>
      </c>
      <c r="D145" s="145" t="s">
        <v>157</v>
      </c>
      <c r="E145" s="146" t="s">
        <v>3987</v>
      </c>
      <c r="F145" s="147" t="s">
        <v>3988</v>
      </c>
      <c r="G145" s="148" t="s">
        <v>3942</v>
      </c>
      <c r="H145" s="149">
        <v>11</v>
      </c>
      <c r="I145" s="150"/>
      <c r="J145" s="151">
        <f>ROUND(I145*H145,2)</f>
        <v>0</v>
      </c>
      <c r="K145" s="147" t="s">
        <v>3</v>
      </c>
      <c r="L145" s="35"/>
      <c r="M145" s="152" t="s">
        <v>3</v>
      </c>
      <c r="N145" s="153" t="s">
        <v>43</v>
      </c>
      <c r="O145" s="55"/>
      <c r="P145" s="154">
        <f>O145*H145</f>
        <v>0</v>
      </c>
      <c r="Q145" s="154">
        <v>0</v>
      </c>
      <c r="R145" s="154">
        <f>Q145*H145</f>
        <v>0</v>
      </c>
      <c r="S145" s="154">
        <v>0</v>
      </c>
      <c r="T145" s="155">
        <f>S145*H145</f>
        <v>0</v>
      </c>
      <c r="U145" s="34"/>
      <c r="V145" s="34"/>
      <c r="W145" s="34"/>
      <c r="X145" s="34"/>
      <c r="Y145" s="34"/>
      <c r="Z145" s="34"/>
      <c r="AA145" s="34"/>
      <c r="AB145" s="34"/>
      <c r="AC145" s="34"/>
      <c r="AD145" s="34"/>
      <c r="AE145" s="34"/>
      <c r="AR145" s="156" t="s">
        <v>93</v>
      </c>
      <c r="AT145" s="156" t="s">
        <v>157</v>
      </c>
      <c r="AU145" s="156" t="s">
        <v>90</v>
      </c>
      <c r="AY145" s="19" t="s">
        <v>154</v>
      </c>
      <c r="BE145" s="157">
        <f>IF(N145="základní",J145,0)</f>
        <v>0</v>
      </c>
      <c r="BF145" s="157">
        <f>IF(N145="snížená",J145,0)</f>
        <v>0</v>
      </c>
      <c r="BG145" s="157">
        <f>IF(N145="zákl. přenesená",J145,0)</f>
        <v>0</v>
      </c>
      <c r="BH145" s="157">
        <f>IF(N145="sníž. přenesená",J145,0)</f>
        <v>0</v>
      </c>
      <c r="BI145" s="157">
        <f>IF(N145="nulová",J145,0)</f>
        <v>0</v>
      </c>
      <c r="BJ145" s="19" t="s">
        <v>15</v>
      </c>
      <c r="BK145" s="157">
        <f>ROUND(I145*H145,2)</f>
        <v>0</v>
      </c>
      <c r="BL145" s="19" t="s">
        <v>93</v>
      </c>
      <c r="BM145" s="156" t="s">
        <v>3989</v>
      </c>
    </row>
    <row r="146" spans="2:51" s="14" customFormat="1" ht="10.2">
      <c r="B146" s="171"/>
      <c r="D146" s="164" t="s">
        <v>170</v>
      </c>
      <c r="E146" s="172" t="s">
        <v>3</v>
      </c>
      <c r="F146" s="173" t="s">
        <v>3971</v>
      </c>
      <c r="H146" s="174">
        <v>11</v>
      </c>
      <c r="I146" s="175"/>
      <c r="L146" s="171"/>
      <c r="M146" s="176"/>
      <c r="N146" s="177"/>
      <c r="O146" s="177"/>
      <c r="P146" s="177"/>
      <c r="Q146" s="177"/>
      <c r="R146" s="177"/>
      <c r="S146" s="177"/>
      <c r="T146" s="178"/>
      <c r="AT146" s="172" t="s">
        <v>170</v>
      </c>
      <c r="AU146" s="172" t="s">
        <v>90</v>
      </c>
      <c r="AV146" s="14" t="s">
        <v>80</v>
      </c>
      <c r="AW146" s="14" t="s">
        <v>33</v>
      </c>
      <c r="AX146" s="14" t="s">
        <v>15</v>
      </c>
      <c r="AY146" s="172" t="s">
        <v>154</v>
      </c>
    </row>
    <row r="147" spans="1:65" s="2" customFormat="1" ht="21.75" customHeight="1">
      <c r="A147" s="34"/>
      <c r="B147" s="144"/>
      <c r="C147" s="145" t="s">
        <v>8</v>
      </c>
      <c r="D147" s="145" t="s">
        <v>157</v>
      </c>
      <c r="E147" s="146" t="s">
        <v>3990</v>
      </c>
      <c r="F147" s="147" t="s">
        <v>3991</v>
      </c>
      <c r="G147" s="148" t="s">
        <v>3942</v>
      </c>
      <c r="H147" s="149">
        <v>7</v>
      </c>
      <c r="I147" s="150"/>
      <c r="J147" s="151">
        <f>ROUND(I147*H147,2)</f>
        <v>0</v>
      </c>
      <c r="K147" s="147" t="s">
        <v>3</v>
      </c>
      <c r="L147" s="35"/>
      <c r="M147" s="152" t="s">
        <v>3</v>
      </c>
      <c r="N147" s="153" t="s">
        <v>43</v>
      </c>
      <c r="O147" s="55"/>
      <c r="P147" s="154">
        <f>O147*H147</f>
        <v>0</v>
      </c>
      <c r="Q147" s="154">
        <v>0</v>
      </c>
      <c r="R147" s="154">
        <f>Q147*H147</f>
        <v>0</v>
      </c>
      <c r="S147" s="154">
        <v>0</v>
      </c>
      <c r="T147" s="155">
        <f>S147*H147</f>
        <v>0</v>
      </c>
      <c r="U147" s="34"/>
      <c r="V147" s="34"/>
      <c r="W147" s="34"/>
      <c r="X147" s="34"/>
      <c r="Y147" s="34"/>
      <c r="Z147" s="34"/>
      <c r="AA147" s="34"/>
      <c r="AB147" s="34"/>
      <c r="AC147" s="34"/>
      <c r="AD147" s="34"/>
      <c r="AE147" s="34"/>
      <c r="AR147" s="156" t="s">
        <v>93</v>
      </c>
      <c r="AT147" s="156" t="s">
        <v>157</v>
      </c>
      <c r="AU147" s="156" t="s">
        <v>90</v>
      </c>
      <c r="AY147" s="19" t="s">
        <v>154</v>
      </c>
      <c r="BE147" s="157">
        <f>IF(N147="základní",J147,0)</f>
        <v>0</v>
      </c>
      <c r="BF147" s="157">
        <f>IF(N147="snížená",J147,0)</f>
        <v>0</v>
      </c>
      <c r="BG147" s="157">
        <f>IF(N147="zákl. přenesená",J147,0)</f>
        <v>0</v>
      </c>
      <c r="BH147" s="157">
        <f>IF(N147="sníž. přenesená",J147,0)</f>
        <v>0</v>
      </c>
      <c r="BI147" s="157">
        <f>IF(N147="nulová",J147,0)</f>
        <v>0</v>
      </c>
      <c r="BJ147" s="19" t="s">
        <v>15</v>
      </c>
      <c r="BK147" s="157">
        <f>ROUND(I147*H147,2)</f>
        <v>0</v>
      </c>
      <c r="BL147" s="19" t="s">
        <v>93</v>
      </c>
      <c r="BM147" s="156" t="s">
        <v>3992</v>
      </c>
    </row>
    <row r="148" spans="2:51" s="14" customFormat="1" ht="10.2">
      <c r="B148" s="171"/>
      <c r="D148" s="164" t="s">
        <v>170</v>
      </c>
      <c r="E148" s="172" t="s">
        <v>3</v>
      </c>
      <c r="F148" s="173" t="s">
        <v>110</v>
      </c>
      <c r="H148" s="174">
        <v>7</v>
      </c>
      <c r="I148" s="175"/>
      <c r="L148" s="171"/>
      <c r="M148" s="176"/>
      <c r="N148" s="177"/>
      <c r="O148" s="177"/>
      <c r="P148" s="177"/>
      <c r="Q148" s="177"/>
      <c r="R148" s="177"/>
      <c r="S148" s="177"/>
      <c r="T148" s="178"/>
      <c r="AT148" s="172" t="s">
        <v>170</v>
      </c>
      <c r="AU148" s="172" t="s">
        <v>90</v>
      </c>
      <c r="AV148" s="14" t="s">
        <v>80</v>
      </c>
      <c r="AW148" s="14" t="s">
        <v>33</v>
      </c>
      <c r="AX148" s="14" t="s">
        <v>15</v>
      </c>
      <c r="AY148" s="172" t="s">
        <v>154</v>
      </c>
    </row>
    <row r="149" spans="1:65" s="2" customFormat="1" ht="16.5" customHeight="1">
      <c r="A149" s="34"/>
      <c r="B149" s="144"/>
      <c r="C149" s="145" t="s">
        <v>451</v>
      </c>
      <c r="D149" s="145" t="s">
        <v>157</v>
      </c>
      <c r="E149" s="146" t="s">
        <v>3993</v>
      </c>
      <c r="F149" s="147" t="s">
        <v>3994</v>
      </c>
      <c r="G149" s="148" t="s">
        <v>3942</v>
      </c>
      <c r="H149" s="149">
        <v>350</v>
      </c>
      <c r="I149" s="150"/>
      <c r="J149" s="151">
        <f>ROUND(I149*H149,2)</f>
        <v>0</v>
      </c>
      <c r="K149" s="147" t="s">
        <v>3</v>
      </c>
      <c r="L149" s="35"/>
      <c r="M149" s="152" t="s">
        <v>3</v>
      </c>
      <c r="N149" s="153" t="s">
        <v>43</v>
      </c>
      <c r="O149" s="55"/>
      <c r="P149" s="154">
        <f>O149*H149</f>
        <v>0</v>
      </c>
      <c r="Q149" s="154">
        <v>0</v>
      </c>
      <c r="R149" s="154">
        <f>Q149*H149</f>
        <v>0</v>
      </c>
      <c r="S149" s="154">
        <v>0</v>
      </c>
      <c r="T149" s="155">
        <f>S149*H149</f>
        <v>0</v>
      </c>
      <c r="U149" s="34"/>
      <c r="V149" s="34"/>
      <c r="W149" s="34"/>
      <c r="X149" s="34"/>
      <c r="Y149" s="34"/>
      <c r="Z149" s="34"/>
      <c r="AA149" s="34"/>
      <c r="AB149" s="34"/>
      <c r="AC149" s="34"/>
      <c r="AD149" s="34"/>
      <c r="AE149" s="34"/>
      <c r="AR149" s="156" t="s">
        <v>93</v>
      </c>
      <c r="AT149" s="156" t="s">
        <v>157</v>
      </c>
      <c r="AU149" s="156" t="s">
        <v>90</v>
      </c>
      <c r="AY149" s="19" t="s">
        <v>154</v>
      </c>
      <c r="BE149" s="157">
        <f>IF(N149="základní",J149,0)</f>
        <v>0</v>
      </c>
      <c r="BF149" s="157">
        <f>IF(N149="snížená",J149,0)</f>
        <v>0</v>
      </c>
      <c r="BG149" s="157">
        <f>IF(N149="zákl. přenesená",J149,0)</f>
        <v>0</v>
      </c>
      <c r="BH149" s="157">
        <f>IF(N149="sníž. přenesená",J149,0)</f>
        <v>0</v>
      </c>
      <c r="BI149" s="157">
        <f>IF(N149="nulová",J149,0)</f>
        <v>0</v>
      </c>
      <c r="BJ149" s="19" t="s">
        <v>15</v>
      </c>
      <c r="BK149" s="157">
        <f>ROUND(I149*H149,2)</f>
        <v>0</v>
      </c>
      <c r="BL149" s="19" t="s">
        <v>93</v>
      </c>
      <c r="BM149" s="156" t="s">
        <v>3995</v>
      </c>
    </row>
    <row r="150" spans="2:51" s="14" customFormat="1" ht="10.2">
      <c r="B150" s="171"/>
      <c r="D150" s="164" t="s">
        <v>170</v>
      </c>
      <c r="E150" s="172" t="s">
        <v>3</v>
      </c>
      <c r="F150" s="173" t="s">
        <v>3996</v>
      </c>
      <c r="H150" s="174">
        <v>350</v>
      </c>
      <c r="I150" s="175"/>
      <c r="L150" s="171"/>
      <c r="M150" s="176"/>
      <c r="N150" s="177"/>
      <c r="O150" s="177"/>
      <c r="P150" s="177"/>
      <c r="Q150" s="177"/>
      <c r="R150" s="177"/>
      <c r="S150" s="177"/>
      <c r="T150" s="178"/>
      <c r="AT150" s="172" t="s">
        <v>170</v>
      </c>
      <c r="AU150" s="172" t="s">
        <v>90</v>
      </c>
      <c r="AV150" s="14" t="s">
        <v>80</v>
      </c>
      <c r="AW150" s="14" t="s">
        <v>33</v>
      </c>
      <c r="AX150" s="14" t="s">
        <v>15</v>
      </c>
      <c r="AY150" s="172" t="s">
        <v>154</v>
      </c>
    </row>
    <row r="151" spans="1:65" s="2" customFormat="1" ht="16.5" customHeight="1">
      <c r="A151" s="34"/>
      <c r="B151" s="144"/>
      <c r="C151" s="145" t="s">
        <v>458</v>
      </c>
      <c r="D151" s="145" t="s">
        <v>157</v>
      </c>
      <c r="E151" s="146" t="s">
        <v>3997</v>
      </c>
      <c r="F151" s="147" t="s">
        <v>3998</v>
      </c>
      <c r="G151" s="148" t="s">
        <v>652</v>
      </c>
      <c r="H151" s="149">
        <v>1</v>
      </c>
      <c r="I151" s="150"/>
      <c r="J151" s="151">
        <f>ROUND(I151*H151,2)</f>
        <v>0</v>
      </c>
      <c r="K151" s="147" t="s">
        <v>3</v>
      </c>
      <c r="L151" s="35"/>
      <c r="M151" s="152" t="s">
        <v>3</v>
      </c>
      <c r="N151" s="153" t="s">
        <v>43</v>
      </c>
      <c r="O151" s="55"/>
      <c r="P151" s="154">
        <f>O151*H151</f>
        <v>0</v>
      </c>
      <c r="Q151" s="154">
        <v>0</v>
      </c>
      <c r="R151" s="154">
        <f>Q151*H151</f>
        <v>0</v>
      </c>
      <c r="S151" s="154">
        <v>0</v>
      </c>
      <c r="T151" s="155">
        <f>S151*H151</f>
        <v>0</v>
      </c>
      <c r="U151" s="34"/>
      <c r="V151" s="34"/>
      <c r="W151" s="34"/>
      <c r="X151" s="34"/>
      <c r="Y151" s="34"/>
      <c r="Z151" s="34"/>
      <c r="AA151" s="34"/>
      <c r="AB151" s="34"/>
      <c r="AC151" s="34"/>
      <c r="AD151" s="34"/>
      <c r="AE151" s="34"/>
      <c r="AR151" s="156" t="s">
        <v>93</v>
      </c>
      <c r="AT151" s="156" t="s">
        <v>157</v>
      </c>
      <c r="AU151" s="156" t="s">
        <v>90</v>
      </c>
      <c r="AY151" s="19" t="s">
        <v>154</v>
      </c>
      <c r="BE151" s="157">
        <f>IF(N151="základní",J151,0)</f>
        <v>0</v>
      </c>
      <c r="BF151" s="157">
        <f>IF(N151="snížená",J151,0)</f>
        <v>0</v>
      </c>
      <c r="BG151" s="157">
        <f>IF(N151="zákl. přenesená",J151,0)</f>
        <v>0</v>
      </c>
      <c r="BH151" s="157">
        <f>IF(N151="sníž. přenesená",J151,0)</f>
        <v>0</v>
      </c>
      <c r="BI151" s="157">
        <f>IF(N151="nulová",J151,0)</f>
        <v>0</v>
      </c>
      <c r="BJ151" s="19" t="s">
        <v>15</v>
      </c>
      <c r="BK151" s="157">
        <f>ROUND(I151*H151,2)</f>
        <v>0</v>
      </c>
      <c r="BL151" s="19" t="s">
        <v>93</v>
      </c>
      <c r="BM151" s="156" t="s">
        <v>3999</v>
      </c>
    </row>
    <row r="152" spans="1:65" s="2" customFormat="1" ht="16.5" customHeight="1">
      <c r="A152" s="34"/>
      <c r="B152" s="144"/>
      <c r="C152" s="145" t="s">
        <v>463</v>
      </c>
      <c r="D152" s="145" t="s">
        <v>157</v>
      </c>
      <c r="E152" s="146" t="s">
        <v>4000</v>
      </c>
      <c r="F152" s="147" t="s">
        <v>4001</v>
      </c>
      <c r="G152" s="148" t="s">
        <v>160</v>
      </c>
      <c r="H152" s="149">
        <v>0.5</v>
      </c>
      <c r="I152" s="150"/>
      <c r="J152" s="151">
        <f>ROUND(I152*H152,2)</f>
        <v>0</v>
      </c>
      <c r="K152" s="147" t="s">
        <v>3</v>
      </c>
      <c r="L152" s="35"/>
      <c r="M152" s="152" t="s">
        <v>3</v>
      </c>
      <c r="N152" s="153" t="s">
        <v>43</v>
      </c>
      <c r="O152" s="55"/>
      <c r="P152" s="154">
        <f>O152*H152</f>
        <v>0</v>
      </c>
      <c r="Q152" s="154">
        <v>0</v>
      </c>
      <c r="R152" s="154">
        <f>Q152*H152</f>
        <v>0</v>
      </c>
      <c r="S152" s="154">
        <v>0</v>
      </c>
      <c r="T152" s="155">
        <f>S152*H152</f>
        <v>0</v>
      </c>
      <c r="U152" s="34"/>
      <c r="V152" s="34"/>
      <c r="W152" s="34"/>
      <c r="X152" s="34"/>
      <c r="Y152" s="34"/>
      <c r="Z152" s="34"/>
      <c r="AA152" s="34"/>
      <c r="AB152" s="34"/>
      <c r="AC152" s="34"/>
      <c r="AD152" s="34"/>
      <c r="AE152" s="34"/>
      <c r="AR152" s="156" t="s">
        <v>93</v>
      </c>
      <c r="AT152" s="156" t="s">
        <v>157</v>
      </c>
      <c r="AU152" s="156" t="s">
        <v>90</v>
      </c>
      <c r="AY152" s="19" t="s">
        <v>154</v>
      </c>
      <c r="BE152" s="157">
        <f>IF(N152="základní",J152,0)</f>
        <v>0</v>
      </c>
      <c r="BF152" s="157">
        <f>IF(N152="snížená",J152,0)</f>
        <v>0</v>
      </c>
      <c r="BG152" s="157">
        <f>IF(N152="zákl. přenesená",J152,0)</f>
        <v>0</v>
      </c>
      <c r="BH152" s="157">
        <f>IF(N152="sníž. přenesená",J152,0)</f>
        <v>0</v>
      </c>
      <c r="BI152" s="157">
        <f>IF(N152="nulová",J152,0)</f>
        <v>0</v>
      </c>
      <c r="BJ152" s="19" t="s">
        <v>15</v>
      </c>
      <c r="BK152" s="157">
        <f>ROUND(I152*H152,2)</f>
        <v>0</v>
      </c>
      <c r="BL152" s="19" t="s">
        <v>93</v>
      </c>
      <c r="BM152" s="156" t="s">
        <v>4002</v>
      </c>
    </row>
    <row r="153" spans="1:65" s="2" customFormat="1" ht="16.5" customHeight="1">
      <c r="A153" s="34"/>
      <c r="B153" s="144"/>
      <c r="C153" s="145" t="s">
        <v>470</v>
      </c>
      <c r="D153" s="145" t="s">
        <v>157</v>
      </c>
      <c r="E153" s="146" t="s">
        <v>4003</v>
      </c>
      <c r="F153" s="147" t="s">
        <v>4004</v>
      </c>
      <c r="G153" s="148" t="s">
        <v>405</v>
      </c>
      <c r="H153" s="149">
        <v>12</v>
      </c>
      <c r="I153" s="150"/>
      <c r="J153" s="151">
        <f>ROUND(I153*H153,2)</f>
        <v>0</v>
      </c>
      <c r="K153" s="147" t="s">
        <v>3</v>
      </c>
      <c r="L153" s="35"/>
      <c r="M153" s="152" t="s">
        <v>3</v>
      </c>
      <c r="N153" s="153" t="s">
        <v>43</v>
      </c>
      <c r="O153" s="55"/>
      <c r="P153" s="154">
        <f>O153*H153</f>
        <v>0</v>
      </c>
      <c r="Q153" s="154">
        <v>0</v>
      </c>
      <c r="R153" s="154">
        <f>Q153*H153</f>
        <v>0</v>
      </c>
      <c r="S153" s="154">
        <v>0</v>
      </c>
      <c r="T153" s="155">
        <f>S153*H153</f>
        <v>0</v>
      </c>
      <c r="U153" s="34"/>
      <c r="V153" s="34"/>
      <c r="W153" s="34"/>
      <c r="X153" s="34"/>
      <c r="Y153" s="34"/>
      <c r="Z153" s="34"/>
      <c r="AA153" s="34"/>
      <c r="AB153" s="34"/>
      <c r="AC153" s="34"/>
      <c r="AD153" s="34"/>
      <c r="AE153" s="34"/>
      <c r="AR153" s="156" t="s">
        <v>93</v>
      </c>
      <c r="AT153" s="156" t="s">
        <v>157</v>
      </c>
      <c r="AU153" s="156" t="s">
        <v>90</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93</v>
      </c>
      <c r="BM153" s="156" t="s">
        <v>4005</v>
      </c>
    </row>
    <row r="154" spans="1:65" s="2" customFormat="1" ht="24.15" customHeight="1">
      <c r="A154" s="34"/>
      <c r="B154" s="144"/>
      <c r="C154" s="145" t="s">
        <v>478</v>
      </c>
      <c r="D154" s="145" t="s">
        <v>157</v>
      </c>
      <c r="E154" s="146" t="s">
        <v>4006</v>
      </c>
      <c r="F154" s="147" t="s">
        <v>4007</v>
      </c>
      <c r="G154" s="148" t="s">
        <v>652</v>
      </c>
      <c r="H154" s="149">
        <v>1</v>
      </c>
      <c r="I154" s="150"/>
      <c r="J154" s="151">
        <f>ROUND(I154*H154,2)</f>
        <v>0</v>
      </c>
      <c r="K154" s="147" t="s">
        <v>3</v>
      </c>
      <c r="L154" s="35"/>
      <c r="M154" s="152" t="s">
        <v>3</v>
      </c>
      <c r="N154" s="153" t="s">
        <v>43</v>
      </c>
      <c r="O154" s="55"/>
      <c r="P154" s="154">
        <f>O154*H154</f>
        <v>0</v>
      </c>
      <c r="Q154" s="154">
        <v>0</v>
      </c>
      <c r="R154" s="154">
        <f>Q154*H154</f>
        <v>0</v>
      </c>
      <c r="S154" s="154">
        <v>0</v>
      </c>
      <c r="T154" s="155">
        <f>S154*H154</f>
        <v>0</v>
      </c>
      <c r="U154" s="34"/>
      <c r="V154" s="34"/>
      <c r="W154" s="34"/>
      <c r="X154" s="34"/>
      <c r="Y154" s="34"/>
      <c r="Z154" s="34"/>
      <c r="AA154" s="34"/>
      <c r="AB154" s="34"/>
      <c r="AC154" s="34"/>
      <c r="AD154" s="34"/>
      <c r="AE154" s="34"/>
      <c r="AR154" s="156" t="s">
        <v>93</v>
      </c>
      <c r="AT154" s="156" t="s">
        <v>157</v>
      </c>
      <c r="AU154" s="156" t="s">
        <v>90</v>
      </c>
      <c r="AY154" s="19" t="s">
        <v>154</v>
      </c>
      <c r="BE154" s="157">
        <f>IF(N154="základní",J154,0)</f>
        <v>0</v>
      </c>
      <c r="BF154" s="157">
        <f>IF(N154="snížená",J154,0)</f>
        <v>0</v>
      </c>
      <c r="BG154" s="157">
        <f>IF(N154="zákl. přenesená",J154,0)</f>
        <v>0</v>
      </c>
      <c r="BH154" s="157">
        <f>IF(N154="sníž. přenesená",J154,0)</f>
        <v>0</v>
      </c>
      <c r="BI154" s="157">
        <f>IF(N154="nulová",J154,0)</f>
        <v>0</v>
      </c>
      <c r="BJ154" s="19" t="s">
        <v>15</v>
      </c>
      <c r="BK154" s="157">
        <f>ROUND(I154*H154,2)</f>
        <v>0</v>
      </c>
      <c r="BL154" s="19" t="s">
        <v>93</v>
      </c>
      <c r="BM154" s="156" t="s">
        <v>4008</v>
      </c>
    </row>
    <row r="155" spans="2:63" s="12" customFormat="1" ht="20.85" customHeight="1">
      <c r="B155" s="131"/>
      <c r="D155" s="132" t="s">
        <v>71</v>
      </c>
      <c r="E155" s="142" t="s">
        <v>4009</v>
      </c>
      <c r="F155" s="142" t="s">
        <v>4010</v>
      </c>
      <c r="I155" s="134"/>
      <c r="J155" s="143">
        <f>BK155</f>
        <v>0</v>
      </c>
      <c r="L155" s="131"/>
      <c r="M155" s="136"/>
      <c r="N155" s="137"/>
      <c r="O155" s="137"/>
      <c r="P155" s="138">
        <f>SUM(P156:P178)</f>
        <v>0</v>
      </c>
      <c r="Q155" s="137"/>
      <c r="R155" s="138">
        <f>SUM(R156:R178)</f>
        <v>0</v>
      </c>
      <c r="S155" s="137"/>
      <c r="T155" s="139">
        <f>SUM(T156:T178)</f>
        <v>0</v>
      </c>
      <c r="AR155" s="132" t="s">
        <v>15</v>
      </c>
      <c r="AT155" s="140" t="s">
        <v>71</v>
      </c>
      <c r="AU155" s="140" t="s">
        <v>80</v>
      </c>
      <c r="AY155" s="132" t="s">
        <v>154</v>
      </c>
      <c r="BK155" s="141">
        <f>SUM(BK156:BK178)</f>
        <v>0</v>
      </c>
    </row>
    <row r="156" spans="1:65" s="2" customFormat="1" ht="24.15" customHeight="1">
      <c r="A156" s="34"/>
      <c r="B156" s="144"/>
      <c r="C156" s="145" t="s">
        <v>671</v>
      </c>
      <c r="D156" s="145" t="s">
        <v>157</v>
      </c>
      <c r="E156" s="146" t="s">
        <v>4011</v>
      </c>
      <c r="F156" s="147" t="s">
        <v>4012</v>
      </c>
      <c r="G156" s="148" t="s">
        <v>652</v>
      </c>
      <c r="H156" s="149">
        <v>1</v>
      </c>
      <c r="I156" s="150"/>
      <c r="J156" s="151">
        <f>ROUND(I156*H156,2)</f>
        <v>0</v>
      </c>
      <c r="K156" s="147" t="s">
        <v>3057</v>
      </c>
      <c r="L156" s="35"/>
      <c r="M156" s="152" t="s">
        <v>3</v>
      </c>
      <c r="N156" s="153" t="s">
        <v>43</v>
      </c>
      <c r="O156" s="55"/>
      <c r="P156" s="154">
        <f>O156*H156</f>
        <v>0</v>
      </c>
      <c r="Q156" s="154">
        <v>0</v>
      </c>
      <c r="R156" s="154">
        <f>Q156*H156</f>
        <v>0</v>
      </c>
      <c r="S156" s="154">
        <v>0</v>
      </c>
      <c r="T156" s="155">
        <f>S156*H156</f>
        <v>0</v>
      </c>
      <c r="U156" s="34"/>
      <c r="V156" s="34"/>
      <c r="W156" s="34"/>
      <c r="X156" s="34"/>
      <c r="Y156" s="34"/>
      <c r="Z156" s="34"/>
      <c r="AA156" s="34"/>
      <c r="AB156" s="34"/>
      <c r="AC156" s="34"/>
      <c r="AD156" s="34"/>
      <c r="AE156" s="34"/>
      <c r="AR156" s="156" t="s">
        <v>180</v>
      </c>
      <c r="AT156" s="156" t="s">
        <v>157</v>
      </c>
      <c r="AU156" s="156" t="s">
        <v>90</v>
      </c>
      <c r="AY156" s="19" t="s">
        <v>154</v>
      </c>
      <c r="BE156" s="157">
        <f>IF(N156="základní",J156,0)</f>
        <v>0</v>
      </c>
      <c r="BF156" s="157">
        <f>IF(N156="snížená",J156,0)</f>
        <v>0</v>
      </c>
      <c r="BG156" s="157">
        <f>IF(N156="zákl. přenesená",J156,0)</f>
        <v>0</v>
      </c>
      <c r="BH156" s="157">
        <f>IF(N156="sníž. přenesená",J156,0)</f>
        <v>0</v>
      </c>
      <c r="BI156" s="157">
        <f>IF(N156="nulová",J156,0)</f>
        <v>0</v>
      </c>
      <c r="BJ156" s="19" t="s">
        <v>15</v>
      </c>
      <c r="BK156" s="157">
        <f>ROUND(I156*H156,2)</f>
        <v>0</v>
      </c>
      <c r="BL156" s="19" t="s">
        <v>180</v>
      </c>
      <c r="BM156" s="156" t="s">
        <v>4013</v>
      </c>
    </row>
    <row r="157" spans="1:47" s="2" customFormat="1" ht="10.2">
      <c r="A157" s="34"/>
      <c r="B157" s="35"/>
      <c r="C157" s="34"/>
      <c r="D157" s="158" t="s">
        <v>163</v>
      </c>
      <c r="E157" s="34"/>
      <c r="F157" s="159" t="s">
        <v>4014</v>
      </c>
      <c r="G157" s="34"/>
      <c r="H157" s="34"/>
      <c r="I157" s="160"/>
      <c r="J157" s="34"/>
      <c r="K157" s="34"/>
      <c r="L157" s="35"/>
      <c r="M157" s="161"/>
      <c r="N157" s="162"/>
      <c r="O157" s="55"/>
      <c r="P157" s="55"/>
      <c r="Q157" s="55"/>
      <c r="R157" s="55"/>
      <c r="S157" s="55"/>
      <c r="T157" s="56"/>
      <c r="U157" s="34"/>
      <c r="V157" s="34"/>
      <c r="W157" s="34"/>
      <c r="X157" s="34"/>
      <c r="Y157" s="34"/>
      <c r="Z157" s="34"/>
      <c r="AA157" s="34"/>
      <c r="AB157" s="34"/>
      <c r="AC157" s="34"/>
      <c r="AD157" s="34"/>
      <c r="AE157" s="34"/>
      <c r="AT157" s="19" t="s">
        <v>163</v>
      </c>
      <c r="AU157" s="19" t="s">
        <v>90</v>
      </c>
    </row>
    <row r="158" spans="1:65" s="2" customFormat="1" ht="33" customHeight="1">
      <c r="A158" s="34"/>
      <c r="B158" s="144"/>
      <c r="C158" s="145" t="s">
        <v>483</v>
      </c>
      <c r="D158" s="145" t="s">
        <v>157</v>
      </c>
      <c r="E158" s="146" t="s">
        <v>4015</v>
      </c>
      <c r="F158" s="147" t="s">
        <v>4016</v>
      </c>
      <c r="G158" s="148" t="s">
        <v>3834</v>
      </c>
      <c r="H158" s="149">
        <v>1</v>
      </c>
      <c r="I158" s="150"/>
      <c r="J158" s="151">
        <f>ROUND(I158*H158,2)</f>
        <v>0</v>
      </c>
      <c r="K158" s="147" t="s">
        <v>3</v>
      </c>
      <c r="L158" s="35"/>
      <c r="M158" s="152" t="s">
        <v>3</v>
      </c>
      <c r="N158" s="153" t="s">
        <v>43</v>
      </c>
      <c r="O158" s="55"/>
      <c r="P158" s="154">
        <f>O158*H158</f>
        <v>0</v>
      </c>
      <c r="Q158" s="154">
        <v>0</v>
      </c>
      <c r="R158" s="154">
        <f>Q158*H158</f>
        <v>0</v>
      </c>
      <c r="S158" s="154">
        <v>0</v>
      </c>
      <c r="T158" s="155">
        <f>S158*H158</f>
        <v>0</v>
      </c>
      <c r="U158" s="34"/>
      <c r="V158" s="34"/>
      <c r="W158" s="34"/>
      <c r="X158" s="34"/>
      <c r="Y158" s="34"/>
      <c r="Z158" s="34"/>
      <c r="AA158" s="34"/>
      <c r="AB158" s="34"/>
      <c r="AC158" s="34"/>
      <c r="AD158" s="34"/>
      <c r="AE158" s="34"/>
      <c r="AR158" s="156" t="s">
        <v>93</v>
      </c>
      <c r="AT158" s="156" t="s">
        <v>157</v>
      </c>
      <c r="AU158" s="156" t="s">
        <v>90</v>
      </c>
      <c r="AY158" s="19" t="s">
        <v>154</v>
      </c>
      <c r="BE158" s="157">
        <f>IF(N158="základní",J158,0)</f>
        <v>0</v>
      </c>
      <c r="BF158" s="157">
        <f>IF(N158="snížená",J158,0)</f>
        <v>0</v>
      </c>
      <c r="BG158" s="157">
        <f>IF(N158="zákl. přenesená",J158,0)</f>
        <v>0</v>
      </c>
      <c r="BH158" s="157">
        <f>IF(N158="sníž. přenesená",J158,0)</f>
        <v>0</v>
      </c>
      <c r="BI158" s="157">
        <f>IF(N158="nulová",J158,0)</f>
        <v>0</v>
      </c>
      <c r="BJ158" s="19" t="s">
        <v>15</v>
      </c>
      <c r="BK158" s="157">
        <f>ROUND(I158*H158,2)</f>
        <v>0</v>
      </c>
      <c r="BL158" s="19" t="s">
        <v>93</v>
      </c>
      <c r="BM158" s="156" t="s">
        <v>4017</v>
      </c>
    </row>
    <row r="159" spans="1:65" s="2" customFormat="1" ht="24.15" customHeight="1">
      <c r="A159" s="34"/>
      <c r="B159" s="144"/>
      <c r="C159" s="145" t="s">
        <v>712</v>
      </c>
      <c r="D159" s="145" t="s">
        <v>157</v>
      </c>
      <c r="E159" s="146" t="s">
        <v>3884</v>
      </c>
      <c r="F159" s="147" t="s">
        <v>3885</v>
      </c>
      <c r="G159" s="148" t="s">
        <v>652</v>
      </c>
      <c r="H159" s="149">
        <v>1</v>
      </c>
      <c r="I159" s="150"/>
      <c r="J159" s="151">
        <f>ROUND(I159*H159,2)</f>
        <v>0</v>
      </c>
      <c r="K159" s="147" t="s">
        <v>3057</v>
      </c>
      <c r="L159" s="35"/>
      <c r="M159" s="152" t="s">
        <v>3</v>
      </c>
      <c r="N159" s="153" t="s">
        <v>43</v>
      </c>
      <c r="O159" s="55"/>
      <c r="P159" s="154">
        <f>O159*H159</f>
        <v>0</v>
      </c>
      <c r="Q159" s="154">
        <v>0</v>
      </c>
      <c r="R159" s="154">
        <f>Q159*H159</f>
        <v>0</v>
      </c>
      <c r="S159" s="154">
        <v>0</v>
      </c>
      <c r="T159" s="155">
        <f>S159*H159</f>
        <v>0</v>
      </c>
      <c r="U159" s="34"/>
      <c r="V159" s="34"/>
      <c r="W159" s="34"/>
      <c r="X159" s="34"/>
      <c r="Y159" s="34"/>
      <c r="Z159" s="34"/>
      <c r="AA159" s="34"/>
      <c r="AB159" s="34"/>
      <c r="AC159" s="34"/>
      <c r="AD159" s="34"/>
      <c r="AE159" s="34"/>
      <c r="AR159" s="156" t="s">
        <v>180</v>
      </c>
      <c r="AT159" s="156" t="s">
        <v>157</v>
      </c>
      <c r="AU159" s="156" t="s">
        <v>90</v>
      </c>
      <c r="AY159" s="19" t="s">
        <v>154</v>
      </c>
      <c r="BE159" s="157">
        <f>IF(N159="základní",J159,0)</f>
        <v>0</v>
      </c>
      <c r="BF159" s="157">
        <f>IF(N159="snížená",J159,0)</f>
        <v>0</v>
      </c>
      <c r="BG159" s="157">
        <f>IF(N159="zákl. přenesená",J159,0)</f>
        <v>0</v>
      </c>
      <c r="BH159" s="157">
        <f>IF(N159="sníž. přenesená",J159,0)</f>
        <v>0</v>
      </c>
      <c r="BI159" s="157">
        <f>IF(N159="nulová",J159,0)</f>
        <v>0</v>
      </c>
      <c r="BJ159" s="19" t="s">
        <v>15</v>
      </c>
      <c r="BK159" s="157">
        <f>ROUND(I159*H159,2)</f>
        <v>0</v>
      </c>
      <c r="BL159" s="19" t="s">
        <v>180</v>
      </c>
      <c r="BM159" s="156" t="s">
        <v>4018</v>
      </c>
    </row>
    <row r="160" spans="1:47" s="2" customFormat="1" ht="10.2">
      <c r="A160" s="34"/>
      <c r="B160" s="35"/>
      <c r="C160" s="34"/>
      <c r="D160" s="158" t="s">
        <v>163</v>
      </c>
      <c r="E160" s="34"/>
      <c r="F160" s="159" t="s">
        <v>3887</v>
      </c>
      <c r="G160" s="34"/>
      <c r="H160" s="34"/>
      <c r="I160" s="160"/>
      <c r="J160" s="34"/>
      <c r="K160" s="34"/>
      <c r="L160" s="35"/>
      <c r="M160" s="161"/>
      <c r="N160" s="162"/>
      <c r="O160" s="55"/>
      <c r="P160" s="55"/>
      <c r="Q160" s="55"/>
      <c r="R160" s="55"/>
      <c r="S160" s="55"/>
      <c r="T160" s="56"/>
      <c r="U160" s="34"/>
      <c r="V160" s="34"/>
      <c r="W160" s="34"/>
      <c r="X160" s="34"/>
      <c r="Y160" s="34"/>
      <c r="Z160" s="34"/>
      <c r="AA160" s="34"/>
      <c r="AB160" s="34"/>
      <c r="AC160" s="34"/>
      <c r="AD160" s="34"/>
      <c r="AE160" s="34"/>
      <c r="AT160" s="19" t="s">
        <v>163</v>
      </c>
      <c r="AU160" s="19" t="s">
        <v>90</v>
      </c>
    </row>
    <row r="161" spans="1:65" s="2" customFormat="1" ht="24.15" customHeight="1">
      <c r="A161" s="34"/>
      <c r="B161" s="144"/>
      <c r="C161" s="145" t="s">
        <v>490</v>
      </c>
      <c r="D161" s="145" t="s">
        <v>157</v>
      </c>
      <c r="E161" s="146" t="s">
        <v>4019</v>
      </c>
      <c r="F161" s="147" t="s">
        <v>4020</v>
      </c>
      <c r="G161" s="148" t="s">
        <v>3834</v>
      </c>
      <c r="H161" s="149">
        <v>1</v>
      </c>
      <c r="I161" s="150"/>
      <c r="J161" s="151">
        <f>ROUND(I161*H161,2)</f>
        <v>0</v>
      </c>
      <c r="K161" s="147" t="s">
        <v>3</v>
      </c>
      <c r="L161" s="35"/>
      <c r="M161" s="152" t="s">
        <v>3</v>
      </c>
      <c r="N161" s="153" t="s">
        <v>43</v>
      </c>
      <c r="O161" s="55"/>
      <c r="P161" s="154">
        <f>O161*H161</f>
        <v>0</v>
      </c>
      <c r="Q161" s="154">
        <v>0</v>
      </c>
      <c r="R161" s="154">
        <f>Q161*H161</f>
        <v>0</v>
      </c>
      <c r="S161" s="154">
        <v>0</v>
      </c>
      <c r="T161" s="155">
        <f>S161*H161</f>
        <v>0</v>
      </c>
      <c r="U161" s="34"/>
      <c r="V161" s="34"/>
      <c r="W161" s="34"/>
      <c r="X161" s="34"/>
      <c r="Y161" s="34"/>
      <c r="Z161" s="34"/>
      <c r="AA161" s="34"/>
      <c r="AB161" s="34"/>
      <c r="AC161" s="34"/>
      <c r="AD161" s="34"/>
      <c r="AE161" s="34"/>
      <c r="AR161" s="156" t="s">
        <v>93</v>
      </c>
      <c r="AT161" s="156" t="s">
        <v>157</v>
      </c>
      <c r="AU161" s="156" t="s">
        <v>90</v>
      </c>
      <c r="AY161" s="19" t="s">
        <v>154</v>
      </c>
      <c r="BE161" s="157">
        <f>IF(N161="základní",J161,0)</f>
        <v>0</v>
      </c>
      <c r="BF161" s="157">
        <f>IF(N161="snížená",J161,0)</f>
        <v>0</v>
      </c>
      <c r="BG161" s="157">
        <f>IF(N161="zákl. přenesená",J161,0)</f>
        <v>0</v>
      </c>
      <c r="BH161" s="157">
        <f>IF(N161="sníž. přenesená",J161,0)</f>
        <v>0</v>
      </c>
      <c r="BI161" s="157">
        <f>IF(N161="nulová",J161,0)</f>
        <v>0</v>
      </c>
      <c r="BJ161" s="19" t="s">
        <v>15</v>
      </c>
      <c r="BK161" s="157">
        <f>ROUND(I161*H161,2)</f>
        <v>0</v>
      </c>
      <c r="BL161" s="19" t="s">
        <v>93</v>
      </c>
      <c r="BM161" s="156" t="s">
        <v>4021</v>
      </c>
    </row>
    <row r="162" spans="1:65" s="2" customFormat="1" ht="16.5" customHeight="1">
      <c r="A162" s="34"/>
      <c r="B162" s="144"/>
      <c r="C162" s="145" t="s">
        <v>496</v>
      </c>
      <c r="D162" s="145" t="s">
        <v>157</v>
      </c>
      <c r="E162" s="146" t="s">
        <v>4022</v>
      </c>
      <c r="F162" s="147" t="s">
        <v>4023</v>
      </c>
      <c r="G162" s="148" t="s">
        <v>3834</v>
      </c>
      <c r="H162" s="149">
        <v>1</v>
      </c>
      <c r="I162" s="150"/>
      <c r="J162" s="151">
        <f>ROUND(I162*H162,2)</f>
        <v>0</v>
      </c>
      <c r="K162" s="147" t="s">
        <v>3</v>
      </c>
      <c r="L162" s="35"/>
      <c r="M162" s="152" t="s">
        <v>3</v>
      </c>
      <c r="N162" s="153" t="s">
        <v>43</v>
      </c>
      <c r="O162" s="55"/>
      <c r="P162" s="154">
        <f>O162*H162</f>
        <v>0</v>
      </c>
      <c r="Q162" s="154">
        <v>0</v>
      </c>
      <c r="R162" s="154">
        <f>Q162*H162</f>
        <v>0</v>
      </c>
      <c r="S162" s="154">
        <v>0</v>
      </c>
      <c r="T162" s="155">
        <f>S162*H162</f>
        <v>0</v>
      </c>
      <c r="U162" s="34"/>
      <c r="V162" s="34"/>
      <c r="W162" s="34"/>
      <c r="X162" s="34"/>
      <c r="Y162" s="34"/>
      <c r="Z162" s="34"/>
      <c r="AA162" s="34"/>
      <c r="AB162" s="34"/>
      <c r="AC162" s="34"/>
      <c r="AD162" s="34"/>
      <c r="AE162" s="34"/>
      <c r="AR162" s="156" t="s">
        <v>93</v>
      </c>
      <c r="AT162" s="156" t="s">
        <v>157</v>
      </c>
      <c r="AU162" s="156" t="s">
        <v>90</v>
      </c>
      <c r="AY162" s="19" t="s">
        <v>154</v>
      </c>
      <c r="BE162" s="157">
        <f>IF(N162="základní",J162,0)</f>
        <v>0</v>
      </c>
      <c r="BF162" s="157">
        <f>IF(N162="snížená",J162,0)</f>
        <v>0</v>
      </c>
      <c r="BG162" s="157">
        <f>IF(N162="zákl. přenesená",J162,0)</f>
        <v>0</v>
      </c>
      <c r="BH162" s="157">
        <f>IF(N162="sníž. přenesená",J162,0)</f>
        <v>0</v>
      </c>
      <c r="BI162" s="157">
        <f>IF(N162="nulová",J162,0)</f>
        <v>0</v>
      </c>
      <c r="BJ162" s="19" t="s">
        <v>15</v>
      </c>
      <c r="BK162" s="157">
        <f>ROUND(I162*H162,2)</f>
        <v>0</v>
      </c>
      <c r="BL162" s="19" t="s">
        <v>93</v>
      </c>
      <c r="BM162" s="156" t="s">
        <v>4024</v>
      </c>
    </row>
    <row r="163" spans="1:65" s="2" customFormat="1" ht="24.15" customHeight="1">
      <c r="A163" s="34"/>
      <c r="B163" s="144"/>
      <c r="C163" s="145" t="s">
        <v>721</v>
      </c>
      <c r="D163" s="145" t="s">
        <v>157</v>
      </c>
      <c r="E163" s="146" t="s">
        <v>3947</v>
      </c>
      <c r="F163" s="147" t="s">
        <v>3948</v>
      </c>
      <c r="G163" s="148" t="s">
        <v>183</v>
      </c>
      <c r="H163" s="149">
        <v>10</v>
      </c>
      <c r="I163" s="150"/>
      <c r="J163" s="151">
        <f>ROUND(I163*H163,2)</f>
        <v>0</v>
      </c>
      <c r="K163" s="147" t="s">
        <v>3057</v>
      </c>
      <c r="L163" s="35"/>
      <c r="M163" s="152" t="s">
        <v>3</v>
      </c>
      <c r="N163" s="153" t="s">
        <v>43</v>
      </c>
      <c r="O163" s="55"/>
      <c r="P163" s="154">
        <f>O163*H163</f>
        <v>0</v>
      </c>
      <c r="Q163" s="154">
        <v>0</v>
      </c>
      <c r="R163" s="154">
        <f>Q163*H163</f>
        <v>0</v>
      </c>
      <c r="S163" s="154">
        <v>0</v>
      </c>
      <c r="T163" s="155">
        <f>S163*H163</f>
        <v>0</v>
      </c>
      <c r="U163" s="34"/>
      <c r="V163" s="34"/>
      <c r="W163" s="34"/>
      <c r="X163" s="34"/>
      <c r="Y163" s="34"/>
      <c r="Z163" s="34"/>
      <c r="AA163" s="34"/>
      <c r="AB163" s="34"/>
      <c r="AC163" s="34"/>
      <c r="AD163" s="34"/>
      <c r="AE163" s="34"/>
      <c r="AR163" s="156" t="s">
        <v>180</v>
      </c>
      <c r="AT163" s="156" t="s">
        <v>157</v>
      </c>
      <c r="AU163" s="156" t="s">
        <v>90</v>
      </c>
      <c r="AY163" s="19" t="s">
        <v>154</v>
      </c>
      <c r="BE163" s="157">
        <f>IF(N163="základní",J163,0)</f>
        <v>0</v>
      </c>
      <c r="BF163" s="157">
        <f>IF(N163="snížená",J163,0)</f>
        <v>0</v>
      </c>
      <c r="BG163" s="157">
        <f>IF(N163="zákl. přenesená",J163,0)</f>
        <v>0</v>
      </c>
      <c r="BH163" s="157">
        <f>IF(N163="sníž. přenesená",J163,0)</f>
        <v>0</v>
      </c>
      <c r="BI163" s="157">
        <f>IF(N163="nulová",J163,0)</f>
        <v>0</v>
      </c>
      <c r="BJ163" s="19" t="s">
        <v>15</v>
      </c>
      <c r="BK163" s="157">
        <f>ROUND(I163*H163,2)</f>
        <v>0</v>
      </c>
      <c r="BL163" s="19" t="s">
        <v>180</v>
      </c>
      <c r="BM163" s="156" t="s">
        <v>4025</v>
      </c>
    </row>
    <row r="164" spans="1:47" s="2" customFormat="1" ht="10.2">
      <c r="A164" s="34"/>
      <c r="B164" s="35"/>
      <c r="C164" s="34"/>
      <c r="D164" s="158" t="s">
        <v>163</v>
      </c>
      <c r="E164" s="34"/>
      <c r="F164" s="159" t="s">
        <v>3950</v>
      </c>
      <c r="G164" s="34"/>
      <c r="H164" s="34"/>
      <c r="I164" s="160"/>
      <c r="J164" s="34"/>
      <c r="K164" s="34"/>
      <c r="L164" s="35"/>
      <c r="M164" s="161"/>
      <c r="N164" s="162"/>
      <c r="O164" s="55"/>
      <c r="P164" s="55"/>
      <c r="Q164" s="55"/>
      <c r="R164" s="55"/>
      <c r="S164" s="55"/>
      <c r="T164" s="56"/>
      <c r="U164" s="34"/>
      <c r="V164" s="34"/>
      <c r="W164" s="34"/>
      <c r="X164" s="34"/>
      <c r="Y164" s="34"/>
      <c r="Z164" s="34"/>
      <c r="AA164" s="34"/>
      <c r="AB164" s="34"/>
      <c r="AC164" s="34"/>
      <c r="AD164" s="34"/>
      <c r="AE164" s="34"/>
      <c r="AT164" s="19" t="s">
        <v>163</v>
      </c>
      <c r="AU164" s="19" t="s">
        <v>90</v>
      </c>
    </row>
    <row r="165" spans="2:51" s="14" customFormat="1" ht="10.2">
      <c r="B165" s="171"/>
      <c r="D165" s="164" t="s">
        <v>170</v>
      </c>
      <c r="E165" s="172" t="s">
        <v>3</v>
      </c>
      <c r="F165" s="173" t="s">
        <v>249</v>
      </c>
      <c r="H165" s="174">
        <v>10</v>
      </c>
      <c r="I165" s="175"/>
      <c r="L165" s="171"/>
      <c r="M165" s="176"/>
      <c r="N165" s="177"/>
      <c r="O165" s="177"/>
      <c r="P165" s="177"/>
      <c r="Q165" s="177"/>
      <c r="R165" s="177"/>
      <c r="S165" s="177"/>
      <c r="T165" s="178"/>
      <c r="AT165" s="172" t="s">
        <v>170</v>
      </c>
      <c r="AU165" s="172" t="s">
        <v>90</v>
      </c>
      <c r="AV165" s="14" t="s">
        <v>80</v>
      </c>
      <c r="AW165" s="14" t="s">
        <v>33</v>
      </c>
      <c r="AX165" s="14" t="s">
        <v>15</v>
      </c>
      <c r="AY165" s="172" t="s">
        <v>154</v>
      </c>
    </row>
    <row r="166" spans="1:65" s="2" customFormat="1" ht="24.15" customHeight="1">
      <c r="A166" s="34"/>
      <c r="B166" s="144"/>
      <c r="C166" s="145" t="s">
        <v>726</v>
      </c>
      <c r="D166" s="145" t="s">
        <v>157</v>
      </c>
      <c r="E166" s="146" t="s">
        <v>3952</v>
      </c>
      <c r="F166" s="147" t="s">
        <v>3953</v>
      </c>
      <c r="G166" s="148" t="s">
        <v>183</v>
      </c>
      <c r="H166" s="149">
        <v>10</v>
      </c>
      <c r="I166" s="150"/>
      <c r="J166" s="151">
        <f>ROUND(I166*H166,2)</f>
        <v>0</v>
      </c>
      <c r="K166" s="147" t="s">
        <v>3057</v>
      </c>
      <c r="L166" s="35"/>
      <c r="M166" s="152" t="s">
        <v>3</v>
      </c>
      <c r="N166" s="153" t="s">
        <v>43</v>
      </c>
      <c r="O166" s="55"/>
      <c r="P166" s="154">
        <f>O166*H166</f>
        <v>0</v>
      </c>
      <c r="Q166" s="154">
        <v>0</v>
      </c>
      <c r="R166" s="154">
        <f>Q166*H166</f>
        <v>0</v>
      </c>
      <c r="S166" s="154">
        <v>0</v>
      </c>
      <c r="T166" s="155">
        <f>S166*H166</f>
        <v>0</v>
      </c>
      <c r="U166" s="34"/>
      <c r="V166" s="34"/>
      <c r="W166" s="34"/>
      <c r="X166" s="34"/>
      <c r="Y166" s="34"/>
      <c r="Z166" s="34"/>
      <c r="AA166" s="34"/>
      <c r="AB166" s="34"/>
      <c r="AC166" s="34"/>
      <c r="AD166" s="34"/>
      <c r="AE166" s="34"/>
      <c r="AR166" s="156" t="s">
        <v>180</v>
      </c>
      <c r="AT166" s="156" t="s">
        <v>157</v>
      </c>
      <c r="AU166" s="156" t="s">
        <v>90</v>
      </c>
      <c r="AY166" s="19" t="s">
        <v>154</v>
      </c>
      <c r="BE166" s="157">
        <f>IF(N166="základní",J166,0)</f>
        <v>0</v>
      </c>
      <c r="BF166" s="157">
        <f>IF(N166="snížená",J166,0)</f>
        <v>0</v>
      </c>
      <c r="BG166" s="157">
        <f>IF(N166="zákl. přenesená",J166,0)</f>
        <v>0</v>
      </c>
      <c r="BH166" s="157">
        <f>IF(N166="sníž. přenesená",J166,0)</f>
        <v>0</v>
      </c>
      <c r="BI166" s="157">
        <f>IF(N166="nulová",J166,0)</f>
        <v>0</v>
      </c>
      <c r="BJ166" s="19" t="s">
        <v>15</v>
      </c>
      <c r="BK166" s="157">
        <f>ROUND(I166*H166,2)</f>
        <v>0</v>
      </c>
      <c r="BL166" s="19" t="s">
        <v>180</v>
      </c>
      <c r="BM166" s="156" t="s">
        <v>4026</v>
      </c>
    </row>
    <row r="167" spans="1:47" s="2" customFormat="1" ht="10.2">
      <c r="A167" s="34"/>
      <c r="B167" s="35"/>
      <c r="C167" s="34"/>
      <c r="D167" s="158" t="s">
        <v>163</v>
      </c>
      <c r="E167" s="34"/>
      <c r="F167" s="159" t="s">
        <v>3955</v>
      </c>
      <c r="G167" s="34"/>
      <c r="H167" s="34"/>
      <c r="I167" s="160"/>
      <c r="J167" s="34"/>
      <c r="K167" s="34"/>
      <c r="L167" s="35"/>
      <c r="M167" s="161"/>
      <c r="N167" s="162"/>
      <c r="O167" s="55"/>
      <c r="P167" s="55"/>
      <c r="Q167" s="55"/>
      <c r="R167" s="55"/>
      <c r="S167" s="55"/>
      <c r="T167" s="56"/>
      <c r="U167" s="34"/>
      <c r="V167" s="34"/>
      <c r="W167" s="34"/>
      <c r="X167" s="34"/>
      <c r="Y167" s="34"/>
      <c r="Z167" s="34"/>
      <c r="AA167" s="34"/>
      <c r="AB167" s="34"/>
      <c r="AC167" s="34"/>
      <c r="AD167" s="34"/>
      <c r="AE167" s="34"/>
      <c r="AT167" s="19" t="s">
        <v>163</v>
      </c>
      <c r="AU167" s="19" t="s">
        <v>90</v>
      </c>
    </row>
    <row r="168" spans="2:51" s="14" customFormat="1" ht="10.2">
      <c r="B168" s="171"/>
      <c r="D168" s="164" t="s">
        <v>170</v>
      </c>
      <c r="E168" s="172" t="s">
        <v>3</v>
      </c>
      <c r="F168" s="173" t="s">
        <v>249</v>
      </c>
      <c r="H168" s="174">
        <v>10</v>
      </c>
      <c r="I168" s="175"/>
      <c r="L168" s="171"/>
      <c r="M168" s="176"/>
      <c r="N168" s="177"/>
      <c r="O168" s="177"/>
      <c r="P168" s="177"/>
      <c r="Q168" s="177"/>
      <c r="R168" s="177"/>
      <c r="S168" s="177"/>
      <c r="T168" s="178"/>
      <c r="AT168" s="172" t="s">
        <v>170</v>
      </c>
      <c r="AU168" s="172" t="s">
        <v>90</v>
      </c>
      <c r="AV168" s="14" t="s">
        <v>80</v>
      </c>
      <c r="AW168" s="14" t="s">
        <v>33</v>
      </c>
      <c r="AX168" s="14" t="s">
        <v>15</v>
      </c>
      <c r="AY168" s="172" t="s">
        <v>154</v>
      </c>
    </row>
    <row r="169" spans="1:65" s="2" customFormat="1" ht="16.5" customHeight="1">
      <c r="A169" s="34"/>
      <c r="B169" s="144"/>
      <c r="C169" s="145" t="s">
        <v>507</v>
      </c>
      <c r="D169" s="145" t="s">
        <v>157</v>
      </c>
      <c r="E169" s="146" t="s">
        <v>3975</v>
      </c>
      <c r="F169" s="147" t="s">
        <v>3976</v>
      </c>
      <c r="G169" s="148" t="s">
        <v>3942</v>
      </c>
      <c r="H169" s="149">
        <v>10</v>
      </c>
      <c r="I169" s="150"/>
      <c r="J169" s="151">
        <f>ROUND(I169*H169,2)</f>
        <v>0</v>
      </c>
      <c r="K169" s="147" t="s">
        <v>3</v>
      </c>
      <c r="L169" s="35"/>
      <c r="M169" s="152" t="s">
        <v>3</v>
      </c>
      <c r="N169" s="153" t="s">
        <v>43</v>
      </c>
      <c r="O169" s="55"/>
      <c r="P169" s="154">
        <f>O169*H169</f>
        <v>0</v>
      </c>
      <c r="Q169" s="154">
        <v>0</v>
      </c>
      <c r="R169" s="154">
        <f>Q169*H169</f>
        <v>0</v>
      </c>
      <c r="S169" s="154">
        <v>0</v>
      </c>
      <c r="T169" s="155">
        <f>S169*H169</f>
        <v>0</v>
      </c>
      <c r="U169" s="34"/>
      <c r="V169" s="34"/>
      <c r="W169" s="34"/>
      <c r="X169" s="34"/>
      <c r="Y169" s="34"/>
      <c r="Z169" s="34"/>
      <c r="AA169" s="34"/>
      <c r="AB169" s="34"/>
      <c r="AC169" s="34"/>
      <c r="AD169" s="34"/>
      <c r="AE169" s="34"/>
      <c r="AR169" s="156" t="s">
        <v>93</v>
      </c>
      <c r="AT169" s="156" t="s">
        <v>157</v>
      </c>
      <c r="AU169" s="156" t="s">
        <v>90</v>
      </c>
      <c r="AY169" s="19" t="s">
        <v>154</v>
      </c>
      <c r="BE169" s="157">
        <f>IF(N169="základní",J169,0)</f>
        <v>0</v>
      </c>
      <c r="BF169" s="157">
        <f>IF(N169="snížená",J169,0)</f>
        <v>0</v>
      </c>
      <c r="BG169" s="157">
        <f>IF(N169="zákl. přenesená",J169,0)</f>
        <v>0</v>
      </c>
      <c r="BH169" s="157">
        <f>IF(N169="sníž. přenesená",J169,0)</f>
        <v>0</v>
      </c>
      <c r="BI169" s="157">
        <f>IF(N169="nulová",J169,0)</f>
        <v>0</v>
      </c>
      <c r="BJ169" s="19" t="s">
        <v>15</v>
      </c>
      <c r="BK169" s="157">
        <f>ROUND(I169*H169,2)</f>
        <v>0</v>
      </c>
      <c r="BL169" s="19" t="s">
        <v>93</v>
      </c>
      <c r="BM169" s="156" t="s">
        <v>4027</v>
      </c>
    </row>
    <row r="170" spans="2:51" s="14" customFormat="1" ht="10.2">
      <c r="B170" s="171"/>
      <c r="D170" s="164" t="s">
        <v>170</v>
      </c>
      <c r="E170" s="172" t="s">
        <v>3</v>
      </c>
      <c r="F170" s="173" t="s">
        <v>249</v>
      </c>
      <c r="H170" s="174">
        <v>10</v>
      </c>
      <c r="I170" s="175"/>
      <c r="L170" s="171"/>
      <c r="M170" s="176"/>
      <c r="N170" s="177"/>
      <c r="O170" s="177"/>
      <c r="P170" s="177"/>
      <c r="Q170" s="177"/>
      <c r="R170" s="177"/>
      <c r="S170" s="177"/>
      <c r="T170" s="178"/>
      <c r="AT170" s="172" t="s">
        <v>170</v>
      </c>
      <c r="AU170" s="172" t="s">
        <v>90</v>
      </c>
      <c r="AV170" s="14" t="s">
        <v>80</v>
      </c>
      <c r="AW170" s="14" t="s">
        <v>33</v>
      </c>
      <c r="AX170" s="14" t="s">
        <v>15</v>
      </c>
      <c r="AY170" s="172" t="s">
        <v>154</v>
      </c>
    </row>
    <row r="171" spans="1:65" s="2" customFormat="1" ht="16.5" customHeight="1">
      <c r="A171" s="34"/>
      <c r="B171" s="144"/>
      <c r="C171" s="145" t="s">
        <v>513</v>
      </c>
      <c r="D171" s="145" t="s">
        <v>157</v>
      </c>
      <c r="E171" s="146" t="s">
        <v>3978</v>
      </c>
      <c r="F171" s="147" t="s">
        <v>3979</v>
      </c>
      <c r="G171" s="148" t="s">
        <v>3942</v>
      </c>
      <c r="H171" s="149">
        <v>10</v>
      </c>
      <c r="I171" s="150"/>
      <c r="J171" s="151">
        <f>ROUND(I171*H171,2)</f>
        <v>0</v>
      </c>
      <c r="K171" s="147" t="s">
        <v>3</v>
      </c>
      <c r="L171" s="35"/>
      <c r="M171" s="152" t="s">
        <v>3</v>
      </c>
      <c r="N171" s="153" t="s">
        <v>43</v>
      </c>
      <c r="O171" s="55"/>
      <c r="P171" s="154">
        <f>O171*H171</f>
        <v>0</v>
      </c>
      <c r="Q171" s="154">
        <v>0</v>
      </c>
      <c r="R171" s="154">
        <f>Q171*H171</f>
        <v>0</v>
      </c>
      <c r="S171" s="154">
        <v>0</v>
      </c>
      <c r="T171" s="155">
        <f>S171*H171</f>
        <v>0</v>
      </c>
      <c r="U171" s="34"/>
      <c r="V171" s="34"/>
      <c r="W171" s="34"/>
      <c r="X171" s="34"/>
      <c r="Y171" s="34"/>
      <c r="Z171" s="34"/>
      <c r="AA171" s="34"/>
      <c r="AB171" s="34"/>
      <c r="AC171" s="34"/>
      <c r="AD171" s="34"/>
      <c r="AE171" s="34"/>
      <c r="AR171" s="156" t="s">
        <v>93</v>
      </c>
      <c r="AT171" s="156" t="s">
        <v>157</v>
      </c>
      <c r="AU171" s="156" t="s">
        <v>90</v>
      </c>
      <c r="AY171" s="19" t="s">
        <v>154</v>
      </c>
      <c r="BE171" s="157">
        <f>IF(N171="základní",J171,0)</f>
        <v>0</v>
      </c>
      <c r="BF171" s="157">
        <f>IF(N171="snížená",J171,0)</f>
        <v>0</v>
      </c>
      <c r="BG171" s="157">
        <f>IF(N171="zákl. přenesená",J171,0)</f>
        <v>0</v>
      </c>
      <c r="BH171" s="157">
        <f>IF(N171="sníž. přenesená",J171,0)</f>
        <v>0</v>
      </c>
      <c r="BI171" s="157">
        <f>IF(N171="nulová",J171,0)</f>
        <v>0</v>
      </c>
      <c r="BJ171" s="19" t="s">
        <v>15</v>
      </c>
      <c r="BK171" s="157">
        <f>ROUND(I171*H171,2)</f>
        <v>0</v>
      </c>
      <c r="BL171" s="19" t="s">
        <v>93</v>
      </c>
      <c r="BM171" s="156" t="s">
        <v>4028</v>
      </c>
    </row>
    <row r="172" spans="2:51" s="14" customFormat="1" ht="10.2">
      <c r="B172" s="171"/>
      <c r="D172" s="164" t="s">
        <v>170</v>
      </c>
      <c r="E172" s="172" t="s">
        <v>3</v>
      </c>
      <c r="F172" s="173" t="s">
        <v>249</v>
      </c>
      <c r="H172" s="174">
        <v>10</v>
      </c>
      <c r="I172" s="175"/>
      <c r="L172" s="171"/>
      <c r="M172" s="176"/>
      <c r="N172" s="177"/>
      <c r="O172" s="177"/>
      <c r="P172" s="177"/>
      <c r="Q172" s="177"/>
      <c r="R172" s="177"/>
      <c r="S172" s="177"/>
      <c r="T172" s="178"/>
      <c r="AT172" s="172" t="s">
        <v>170</v>
      </c>
      <c r="AU172" s="172" t="s">
        <v>90</v>
      </c>
      <c r="AV172" s="14" t="s">
        <v>80</v>
      </c>
      <c r="AW172" s="14" t="s">
        <v>33</v>
      </c>
      <c r="AX172" s="14" t="s">
        <v>15</v>
      </c>
      <c r="AY172" s="172" t="s">
        <v>154</v>
      </c>
    </row>
    <row r="173" spans="1:65" s="2" customFormat="1" ht="16.5" customHeight="1">
      <c r="A173" s="34"/>
      <c r="B173" s="144"/>
      <c r="C173" s="145" t="s">
        <v>521</v>
      </c>
      <c r="D173" s="145" t="s">
        <v>157</v>
      </c>
      <c r="E173" s="146" t="s">
        <v>4029</v>
      </c>
      <c r="F173" s="147" t="s">
        <v>4030</v>
      </c>
      <c r="G173" s="148" t="s">
        <v>3942</v>
      </c>
      <c r="H173" s="149">
        <v>10</v>
      </c>
      <c r="I173" s="150"/>
      <c r="J173" s="151">
        <f>ROUND(I173*H173,2)</f>
        <v>0</v>
      </c>
      <c r="K173" s="147" t="s">
        <v>3</v>
      </c>
      <c r="L173" s="35"/>
      <c r="M173" s="152" t="s">
        <v>3</v>
      </c>
      <c r="N173" s="153" t="s">
        <v>43</v>
      </c>
      <c r="O173" s="55"/>
      <c r="P173" s="154">
        <f>O173*H173</f>
        <v>0</v>
      </c>
      <c r="Q173" s="154">
        <v>0</v>
      </c>
      <c r="R173" s="154">
        <f>Q173*H173</f>
        <v>0</v>
      </c>
      <c r="S173" s="154">
        <v>0</v>
      </c>
      <c r="T173" s="155">
        <f>S173*H173</f>
        <v>0</v>
      </c>
      <c r="U173" s="34"/>
      <c r="V173" s="34"/>
      <c r="W173" s="34"/>
      <c r="X173" s="34"/>
      <c r="Y173" s="34"/>
      <c r="Z173" s="34"/>
      <c r="AA173" s="34"/>
      <c r="AB173" s="34"/>
      <c r="AC173" s="34"/>
      <c r="AD173" s="34"/>
      <c r="AE173" s="34"/>
      <c r="AR173" s="156" t="s">
        <v>93</v>
      </c>
      <c r="AT173" s="156" t="s">
        <v>157</v>
      </c>
      <c r="AU173" s="156" t="s">
        <v>90</v>
      </c>
      <c r="AY173" s="19" t="s">
        <v>154</v>
      </c>
      <c r="BE173" s="157">
        <f>IF(N173="základní",J173,0)</f>
        <v>0</v>
      </c>
      <c r="BF173" s="157">
        <f>IF(N173="snížená",J173,0)</f>
        <v>0</v>
      </c>
      <c r="BG173" s="157">
        <f>IF(N173="zákl. přenesená",J173,0)</f>
        <v>0</v>
      </c>
      <c r="BH173" s="157">
        <f>IF(N173="sníž. přenesená",J173,0)</f>
        <v>0</v>
      </c>
      <c r="BI173" s="157">
        <f>IF(N173="nulová",J173,0)</f>
        <v>0</v>
      </c>
      <c r="BJ173" s="19" t="s">
        <v>15</v>
      </c>
      <c r="BK173" s="157">
        <f>ROUND(I173*H173,2)</f>
        <v>0</v>
      </c>
      <c r="BL173" s="19" t="s">
        <v>93</v>
      </c>
      <c r="BM173" s="156" t="s">
        <v>4031</v>
      </c>
    </row>
    <row r="174" spans="2:51" s="14" customFormat="1" ht="10.2">
      <c r="B174" s="171"/>
      <c r="D174" s="164" t="s">
        <v>170</v>
      </c>
      <c r="E174" s="172" t="s">
        <v>3</v>
      </c>
      <c r="F174" s="173" t="s">
        <v>249</v>
      </c>
      <c r="H174" s="174">
        <v>10</v>
      </c>
      <c r="I174" s="175"/>
      <c r="L174" s="171"/>
      <c r="M174" s="176"/>
      <c r="N174" s="177"/>
      <c r="O174" s="177"/>
      <c r="P174" s="177"/>
      <c r="Q174" s="177"/>
      <c r="R174" s="177"/>
      <c r="S174" s="177"/>
      <c r="T174" s="178"/>
      <c r="AT174" s="172" t="s">
        <v>170</v>
      </c>
      <c r="AU174" s="172" t="s">
        <v>90</v>
      </c>
      <c r="AV174" s="14" t="s">
        <v>80</v>
      </c>
      <c r="AW174" s="14" t="s">
        <v>33</v>
      </c>
      <c r="AX174" s="14" t="s">
        <v>15</v>
      </c>
      <c r="AY174" s="172" t="s">
        <v>154</v>
      </c>
    </row>
    <row r="175" spans="1:65" s="2" customFormat="1" ht="16.5" customHeight="1">
      <c r="A175" s="34"/>
      <c r="B175" s="144"/>
      <c r="C175" s="145" t="s">
        <v>526</v>
      </c>
      <c r="D175" s="145" t="s">
        <v>157</v>
      </c>
      <c r="E175" s="146" t="s">
        <v>3997</v>
      </c>
      <c r="F175" s="147" t="s">
        <v>3998</v>
      </c>
      <c r="G175" s="148" t="s">
        <v>652</v>
      </c>
      <c r="H175" s="149">
        <v>1</v>
      </c>
      <c r="I175" s="150"/>
      <c r="J175" s="151">
        <f>ROUND(I175*H175,2)</f>
        <v>0</v>
      </c>
      <c r="K175" s="147" t="s">
        <v>3</v>
      </c>
      <c r="L175" s="35"/>
      <c r="M175" s="152" t="s">
        <v>3</v>
      </c>
      <c r="N175" s="153" t="s">
        <v>43</v>
      </c>
      <c r="O175" s="55"/>
      <c r="P175" s="154">
        <f>O175*H175</f>
        <v>0</v>
      </c>
      <c r="Q175" s="154">
        <v>0</v>
      </c>
      <c r="R175" s="154">
        <f>Q175*H175</f>
        <v>0</v>
      </c>
      <c r="S175" s="154">
        <v>0</v>
      </c>
      <c r="T175" s="155">
        <f>S175*H175</f>
        <v>0</v>
      </c>
      <c r="U175" s="34"/>
      <c r="V175" s="34"/>
      <c r="W175" s="34"/>
      <c r="X175" s="34"/>
      <c r="Y175" s="34"/>
      <c r="Z175" s="34"/>
      <c r="AA175" s="34"/>
      <c r="AB175" s="34"/>
      <c r="AC175" s="34"/>
      <c r="AD175" s="34"/>
      <c r="AE175" s="34"/>
      <c r="AR175" s="156" t="s">
        <v>93</v>
      </c>
      <c r="AT175" s="156" t="s">
        <v>157</v>
      </c>
      <c r="AU175" s="156" t="s">
        <v>90</v>
      </c>
      <c r="AY175" s="19" t="s">
        <v>154</v>
      </c>
      <c r="BE175" s="157">
        <f>IF(N175="základní",J175,0)</f>
        <v>0</v>
      </c>
      <c r="BF175" s="157">
        <f>IF(N175="snížená",J175,0)</f>
        <v>0</v>
      </c>
      <c r="BG175" s="157">
        <f>IF(N175="zákl. přenesená",J175,0)</f>
        <v>0</v>
      </c>
      <c r="BH175" s="157">
        <f>IF(N175="sníž. přenesená",J175,0)</f>
        <v>0</v>
      </c>
      <c r="BI175" s="157">
        <f>IF(N175="nulová",J175,0)</f>
        <v>0</v>
      </c>
      <c r="BJ175" s="19" t="s">
        <v>15</v>
      </c>
      <c r="BK175" s="157">
        <f>ROUND(I175*H175,2)</f>
        <v>0</v>
      </c>
      <c r="BL175" s="19" t="s">
        <v>93</v>
      </c>
      <c r="BM175" s="156" t="s">
        <v>4032</v>
      </c>
    </row>
    <row r="176" spans="1:65" s="2" customFormat="1" ht="16.5" customHeight="1">
      <c r="A176" s="34"/>
      <c r="B176" s="144"/>
      <c r="C176" s="145" t="s">
        <v>535</v>
      </c>
      <c r="D176" s="145" t="s">
        <v>157</v>
      </c>
      <c r="E176" s="146" t="s">
        <v>4033</v>
      </c>
      <c r="F176" s="147" t="s">
        <v>4034</v>
      </c>
      <c r="G176" s="148" t="s">
        <v>652</v>
      </c>
      <c r="H176" s="149">
        <v>1</v>
      </c>
      <c r="I176" s="150"/>
      <c r="J176" s="151">
        <f>ROUND(I176*H176,2)</f>
        <v>0</v>
      </c>
      <c r="K176" s="147" t="s">
        <v>3</v>
      </c>
      <c r="L176" s="35"/>
      <c r="M176" s="152" t="s">
        <v>3</v>
      </c>
      <c r="N176" s="153" t="s">
        <v>43</v>
      </c>
      <c r="O176" s="55"/>
      <c r="P176" s="154">
        <f>O176*H176</f>
        <v>0</v>
      </c>
      <c r="Q176" s="154">
        <v>0</v>
      </c>
      <c r="R176" s="154">
        <f>Q176*H176</f>
        <v>0</v>
      </c>
      <c r="S176" s="154">
        <v>0</v>
      </c>
      <c r="T176" s="155">
        <f>S176*H176</f>
        <v>0</v>
      </c>
      <c r="U176" s="34"/>
      <c r="V176" s="34"/>
      <c r="W176" s="34"/>
      <c r="X176" s="34"/>
      <c r="Y176" s="34"/>
      <c r="Z176" s="34"/>
      <c r="AA176" s="34"/>
      <c r="AB176" s="34"/>
      <c r="AC176" s="34"/>
      <c r="AD176" s="34"/>
      <c r="AE176" s="34"/>
      <c r="AR176" s="156" t="s">
        <v>93</v>
      </c>
      <c r="AT176" s="156" t="s">
        <v>157</v>
      </c>
      <c r="AU176" s="156" t="s">
        <v>90</v>
      </c>
      <c r="AY176" s="19" t="s">
        <v>154</v>
      </c>
      <c r="BE176" s="157">
        <f>IF(N176="základní",J176,0)</f>
        <v>0</v>
      </c>
      <c r="BF176" s="157">
        <f>IF(N176="snížená",J176,0)</f>
        <v>0</v>
      </c>
      <c r="BG176" s="157">
        <f>IF(N176="zákl. přenesená",J176,0)</f>
        <v>0</v>
      </c>
      <c r="BH176" s="157">
        <f>IF(N176="sníž. přenesená",J176,0)</f>
        <v>0</v>
      </c>
      <c r="BI176" s="157">
        <f>IF(N176="nulová",J176,0)</f>
        <v>0</v>
      </c>
      <c r="BJ176" s="19" t="s">
        <v>15</v>
      </c>
      <c r="BK176" s="157">
        <f>ROUND(I176*H176,2)</f>
        <v>0</v>
      </c>
      <c r="BL176" s="19" t="s">
        <v>93</v>
      </c>
      <c r="BM176" s="156" t="s">
        <v>4035</v>
      </c>
    </row>
    <row r="177" spans="1:65" s="2" customFormat="1" ht="16.5" customHeight="1">
      <c r="A177" s="34"/>
      <c r="B177" s="144"/>
      <c r="C177" s="145" t="s">
        <v>545</v>
      </c>
      <c r="D177" s="145" t="s">
        <v>157</v>
      </c>
      <c r="E177" s="146" t="s">
        <v>4036</v>
      </c>
      <c r="F177" s="147" t="s">
        <v>4037</v>
      </c>
      <c r="G177" s="148" t="s">
        <v>405</v>
      </c>
      <c r="H177" s="149">
        <v>0</v>
      </c>
      <c r="I177" s="150"/>
      <c r="J177" s="151">
        <f>ROUND(I177*H177,2)</f>
        <v>0</v>
      </c>
      <c r="K177" s="147" t="s">
        <v>3</v>
      </c>
      <c r="L177" s="35"/>
      <c r="M177" s="152" t="s">
        <v>3</v>
      </c>
      <c r="N177" s="153" t="s">
        <v>43</v>
      </c>
      <c r="O177" s="55"/>
      <c r="P177" s="154">
        <f>O177*H177</f>
        <v>0</v>
      </c>
      <c r="Q177" s="154">
        <v>0</v>
      </c>
      <c r="R177" s="154">
        <f>Q177*H177</f>
        <v>0</v>
      </c>
      <c r="S177" s="154">
        <v>0</v>
      </c>
      <c r="T177" s="155">
        <f>S177*H177</f>
        <v>0</v>
      </c>
      <c r="U177" s="34"/>
      <c r="V177" s="34"/>
      <c r="W177" s="34"/>
      <c r="X177" s="34"/>
      <c r="Y177" s="34"/>
      <c r="Z177" s="34"/>
      <c r="AA177" s="34"/>
      <c r="AB177" s="34"/>
      <c r="AC177" s="34"/>
      <c r="AD177" s="34"/>
      <c r="AE177" s="34"/>
      <c r="AR177" s="156" t="s">
        <v>93</v>
      </c>
      <c r="AT177" s="156" t="s">
        <v>157</v>
      </c>
      <c r="AU177" s="156" t="s">
        <v>90</v>
      </c>
      <c r="AY177" s="19" t="s">
        <v>154</v>
      </c>
      <c r="BE177" s="157">
        <f>IF(N177="základní",J177,0)</f>
        <v>0</v>
      </c>
      <c r="BF177" s="157">
        <f>IF(N177="snížená",J177,0)</f>
        <v>0</v>
      </c>
      <c r="BG177" s="157">
        <f>IF(N177="zákl. přenesená",J177,0)</f>
        <v>0</v>
      </c>
      <c r="BH177" s="157">
        <f>IF(N177="sníž. přenesená",J177,0)</f>
        <v>0</v>
      </c>
      <c r="BI177" s="157">
        <f>IF(N177="nulová",J177,0)</f>
        <v>0</v>
      </c>
      <c r="BJ177" s="19" t="s">
        <v>15</v>
      </c>
      <c r="BK177" s="157">
        <f>ROUND(I177*H177,2)</f>
        <v>0</v>
      </c>
      <c r="BL177" s="19" t="s">
        <v>93</v>
      </c>
      <c r="BM177" s="156" t="s">
        <v>4038</v>
      </c>
    </row>
    <row r="178" spans="1:65" s="2" customFormat="1" ht="16.5" customHeight="1">
      <c r="A178" s="34"/>
      <c r="B178" s="144"/>
      <c r="C178" s="145" t="s">
        <v>555</v>
      </c>
      <c r="D178" s="145" t="s">
        <v>157</v>
      </c>
      <c r="E178" s="146" t="s">
        <v>4039</v>
      </c>
      <c r="F178" s="147" t="s">
        <v>4040</v>
      </c>
      <c r="G178" s="148" t="s">
        <v>652</v>
      </c>
      <c r="H178" s="149">
        <v>1</v>
      </c>
      <c r="I178" s="150"/>
      <c r="J178" s="151">
        <f>ROUND(I178*H178,2)</f>
        <v>0</v>
      </c>
      <c r="K178" s="147" t="s">
        <v>3</v>
      </c>
      <c r="L178" s="35"/>
      <c r="M178" s="152" t="s">
        <v>3</v>
      </c>
      <c r="N178" s="153" t="s">
        <v>43</v>
      </c>
      <c r="O178" s="55"/>
      <c r="P178" s="154">
        <f>O178*H178</f>
        <v>0</v>
      </c>
      <c r="Q178" s="154">
        <v>0</v>
      </c>
      <c r="R178" s="154">
        <f>Q178*H178</f>
        <v>0</v>
      </c>
      <c r="S178" s="154">
        <v>0</v>
      </c>
      <c r="T178" s="155">
        <f>S178*H178</f>
        <v>0</v>
      </c>
      <c r="U178" s="34"/>
      <c r="V178" s="34"/>
      <c r="W178" s="34"/>
      <c r="X178" s="34"/>
      <c r="Y178" s="34"/>
      <c r="Z178" s="34"/>
      <c r="AA178" s="34"/>
      <c r="AB178" s="34"/>
      <c r="AC178" s="34"/>
      <c r="AD178" s="34"/>
      <c r="AE178" s="34"/>
      <c r="AR178" s="156" t="s">
        <v>93</v>
      </c>
      <c r="AT178" s="156" t="s">
        <v>157</v>
      </c>
      <c r="AU178" s="156" t="s">
        <v>90</v>
      </c>
      <c r="AY178" s="19" t="s">
        <v>154</v>
      </c>
      <c r="BE178" s="157">
        <f>IF(N178="základní",J178,0)</f>
        <v>0</v>
      </c>
      <c r="BF178" s="157">
        <f>IF(N178="snížená",J178,0)</f>
        <v>0</v>
      </c>
      <c r="BG178" s="157">
        <f>IF(N178="zákl. přenesená",J178,0)</f>
        <v>0</v>
      </c>
      <c r="BH178" s="157">
        <f>IF(N178="sníž. přenesená",J178,0)</f>
        <v>0</v>
      </c>
      <c r="BI178" s="157">
        <f>IF(N178="nulová",J178,0)</f>
        <v>0</v>
      </c>
      <c r="BJ178" s="19" t="s">
        <v>15</v>
      </c>
      <c r="BK178" s="157">
        <f>ROUND(I178*H178,2)</f>
        <v>0</v>
      </c>
      <c r="BL178" s="19" t="s">
        <v>93</v>
      </c>
      <c r="BM178" s="156" t="s">
        <v>4041</v>
      </c>
    </row>
    <row r="179" spans="2:63" s="12" customFormat="1" ht="20.85" customHeight="1">
      <c r="B179" s="131"/>
      <c r="D179" s="132" t="s">
        <v>71</v>
      </c>
      <c r="E179" s="142" t="s">
        <v>4042</v>
      </c>
      <c r="F179" s="142" t="s">
        <v>3837</v>
      </c>
      <c r="I179" s="134"/>
      <c r="J179" s="143">
        <f>BK179</f>
        <v>0</v>
      </c>
      <c r="L179" s="131"/>
      <c r="M179" s="136"/>
      <c r="N179" s="137"/>
      <c r="O179" s="137"/>
      <c r="P179" s="138">
        <f>SUM(P180:P183)</f>
        <v>0</v>
      </c>
      <c r="Q179" s="137"/>
      <c r="R179" s="138">
        <f>SUM(R180:R183)</f>
        <v>0</v>
      </c>
      <c r="S179" s="137"/>
      <c r="T179" s="139">
        <f>SUM(T180:T183)</f>
        <v>0</v>
      </c>
      <c r="AR179" s="132" t="s">
        <v>80</v>
      </c>
      <c r="AT179" s="140" t="s">
        <v>71</v>
      </c>
      <c r="AU179" s="140" t="s">
        <v>80</v>
      </c>
      <c r="AY179" s="132" t="s">
        <v>154</v>
      </c>
      <c r="BK179" s="141">
        <f>SUM(BK180:BK183)</f>
        <v>0</v>
      </c>
    </row>
    <row r="180" spans="1:65" s="2" customFormat="1" ht="21.75" customHeight="1">
      <c r="A180" s="34"/>
      <c r="B180" s="144"/>
      <c r="C180" s="145" t="s">
        <v>563</v>
      </c>
      <c r="D180" s="145" t="s">
        <v>157</v>
      </c>
      <c r="E180" s="146" t="s">
        <v>4043</v>
      </c>
      <c r="F180" s="147" t="s">
        <v>4044</v>
      </c>
      <c r="G180" s="148" t="s">
        <v>652</v>
      </c>
      <c r="H180" s="149">
        <v>2</v>
      </c>
      <c r="I180" s="150"/>
      <c r="J180" s="151">
        <f>ROUND(I180*H180,2)</f>
        <v>0</v>
      </c>
      <c r="K180" s="147" t="s">
        <v>3</v>
      </c>
      <c r="L180" s="35"/>
      <c r="M180" s="152" t="s">
        <v>3</v>
      </c>
      <c r="N180" s="153" t="s">
        <v>43</v>
      </c>
      <c r="O180" s="55"/>
      <c r="P180" s="154">
        <f>O180*H180</f>
        <v>0</v>
      </c>
      <c r="Q180" s="154">
        <v>0</v>
      </c>
      <c r="R180" s="154">
        <f>Q180*H180</f>
        <v>0</v>
      </c>
      <c r="S180" s="154">
        <v>0</v>
      </c>
      <c r="T180" s="155">
        <f>S180*H180</f>
        <v>0</v>
      </c>
      <c r="U180" s="34"/>
      <c r="V180" s="34"/>
      <c r="W180" s="34"/>
      <c r="X180" s="34"/>
      <c r="Y180" s="34"/>
      <c r="Z180" s="34"/>
      <c r="AA180" s="34"/>
      <c r="AB180" s="34"/>
      <c r="AC180" s="34"/>
      <c r="AD180" s="34"/>
      <c r="AE180" s="34"/>
      <c r="AR180" s="156" t="s">
        <v>93</v>
      </c>
      <c r="AT180" s="156" t="s">
        <v>157</v>
      </c>
      <c r="AU180" s="156" t="s">
        <v>90</v>
      </c>
      <c r="AY180" s="19" t="s">
        <v>154</v>
      </c>
      <c r="BE180" s="157">
        <f>IF(N180="základní",J180,0)</f>
        <v>0</v>
      </c>
      <c r="BF180" s="157">
        <f>IF(N180="snížená",J180,0)</f>
        <v>0</v>
      </c>
      <c r="BG180" s="157">
        <f>IF(N180="zákl. přenesená",J180,0)</f>
        <v>0</v>
      </c>
      <c r="BH180" s="157">
        <f>IF(N180="sníž. přenesená",J180,0)</f>
        <v>0</v>
      </c>
      <c r="BI180" s="157">
        <f>IF(N180="nulová",J180,0)</f>
        <v>0</v>
      </c>
      <c r="BJ180" s="19" t="s">
        <v>15</v>
      </c>
      <c r="BK180" s="157">
        <f>ROUND(I180*H180,2)</f>
        <v>0</v>
      </c>
      <c r="BL180" s="19" t="s">
        <v>93</v>
      </c>
      <c r="BM180" s="156" t="s">
        <v>4045</v>
      </c>
    </row>
    <row r="181" spans="1:65" s="2" customFormat="1" ht="16.5" customHeight="1">
      <c r="A181" s="34"/>
      <c r="B181" s="144"/>
      <c r="C181" s="145" t="s">
        <v>677</v>
      </c>
      <c r="D181" s="145" t="s">
        <v>157</v>
      </c>
      <c r="E181" s="146" t="s">
        <v>4046</v>
      </c>
      <c r="F181" s="147" t="s">
        <v>3862</v>
      </c>
      <c r="G181" s="148" t="s">
        <v>652</v>
      </c>
      <c r="H181" s="149">
        <v>1</v>
      </c>
      <c r="I181" s="150"/>
      <c r="J181" s="151">
        <f>ROUND(I181*H181,2)</f>
        <v>0</v>
      </c>
      <c r="K181" s="147" t="s">
        <v>3</v>
      </c>
      <c r="L181" s="35"/>
      <c r="M181" s="152" t="s">
        <v>3</v>
      </c>
      <c r="N181" s="153" t="s">
        <v>43</v>
      </c>
      <c r="O181" s="55"/>
      <c r="P181" s="154">
        <f>O181*H181</f>
        <v>0</v>
      </c>
      <c r="Q181" s="154">
        <v>0</v>
      </c>
      <c r="R181" s="154">
        <f>Q181*H181</f>
        <v>0</v>
      </c>
      <c r="S181" s="154">
        <v>0</v>
      </c>
      <c r="T181" s="155">
        <f>S181*H181</f>
        <v>0</v>
      </c>
      <c r="U181" s="34"/>
      <c r="V181" s="34"/>
      <c r="W181" s="34"/>
      <c r="X181" s="34"/>
      <c r="Y181" s="34"/>
      <c r="Z181" s="34"/>
      <c r="AA181" s="34"/>
      <c r="AB181" s="34"/>
      <c r="AC181" s="34"/>
      <c r="AD181" s="34"/>
      <c r="AE181" s="34"/>
      <c r="AR181" s="156" t="s">
        <v>180</v>
      </c>
      <c r="AT181" s="156" t="s">
        <v>157</v>
      </c>
      <c r="AU181" s="156" t="s">
        <v>90</v>
      </c>
      <c r="AY181" s="19" t="s">
        <v>154</v>
      </c>
      <c r="BE181" s="157">
        <f>IF(N181="základní",J181,0)</f>
        <v>0</v>
      </c>
      <c r="BF181" s="157">
        <f>IF(N181="snížená",J181,0)</f>
        <v>0</v>
      </c>
      <c r="BG181" s="157">
        <f>IF(N181="zákl. přenesená",J181,0)</f>
        <v>0</v>
      </c>
      <c r="BH181" s="157">
        <f>IF(N181="sníž. přenesená",J181,0)</f>
        <v>0</v>
      </c>
      <c r="BI181" s="157">
        <f>IF(N181="nulová",J181,0)</f>
        <v>0</v>
      </c>
      <c r="BJ181" s="19" t="s">
        <v>15</v>
      </c>
      <c r="BK181" s="157">
        <f>ROUND(I181*H181,2)</f>
        <v>0</v>
      </c>
      <c r="BL181" s="19" t="s">
        <v>180</v>
      </c>
      <c r="BM181" s="156" t="s">
        <v>4047</v>
      </c>
    </row>
    <row r="182" spans="1:65" s="2" customFormat="1" ht="16.5" customHeight="1">
      <c r="A182" s="34"/>
      <c r="B182" s="144"/>
      <c r="C182" s="145" t="s">
        <v>682</v>
      </c>
      <c r="D182" s="145" t="s">
        <v>157</v>
      </c>
      <c r="E182" s="146" t="s">
        <v>4048</v>
      </c>
      <c r="F182" s="147" t="s">
        <v>4049</v>
      </c>
      <c r="G182" s="148" t="s">
        <v>652</v>
      </c>
      <c r="H182" s="149">
        <v>1</v>
      </c>
      <c r="I182" s="150"/>
      <c r="J182" s="151">
        <f>ROUND(I182*H182,2)</f>
        <v>0</v>
      </c>
      <c r="K182" s="147" t="s">
        <v>3</v>
      </c>
      <c r="L182" s="35"/>
      <c r="M182" s="152" t="s">
        <v>3</v>
      </c>
      <c r="N182" s="153" t="s">
        <v>43</v>
      </c>
      <c r="O182" s="55"/>
      <c r="P182" s="154">
        <f>O182*H182</f>
        <v>0</v>
      </c>
      <c r="Q182" s="154">
        <v>0</v>
      </c>
      <c r="R182" s="154">
        <f>Q182*H182</f>
        <v>0</v>
      </c>
      <c r="S182" s="154">
        <v>0</v>
      </c>
      <c r="T182" s="155">
        <f>S182*H182</f>
        <v>0</v>
      </c>
      <c r="U182" s="34"/>
      <c r="V182" s="34"/>
      <c r="W182" s="34"/>
      <c r="X182" s="34"/>
      <c r="Y182" s="34"/>
      <c r="Z182" s="34"/>
      <c r="AA182" s="34"/>
      <c r="AB182" s="34"/>
      <c r="AC182" s="34"/>
      <c r="AD182" s="34"/>
      <c r="AE182" s="34"/>
      <c r="AR182" s="156" t="s">
        <v>180</v>
      </c>
      <c r="AT182" s="156" t="s">
        <v>157</v>
      </c>
      <c r="AU182" s="156" t="s">
        <v>90</v>
      </c>
      <c r="AY182" s="19" t="s">
        <v>154</v>
      </c>
      <c r="BE182" s="157">
        <f>IF(N182="základní",J182,0)</f>
        <v>0</v>
      </c>
      <c r="BF182" s="157">
        <f>IF(N182="snížená",J182,0)</f>
        <v>0</v>
      </c>
      <c r="BG182" s="157">
        <f>IF(N182="zákl. přenesená",J182,0)</f>
        <v>0</v>
      </c>
      <c r="BH182" s="157">
        <f>IF(N182="sníž. přenesená",J182,0)</f>
        <v>0</v>
      </c>
      <c r="BI182" s="157">
        <f>IF(N182="nulová",J182,0)</f>
        <v>0</v>
      </c>
      <c r="BJ182" s="19" t="s">
        <v>15</v>
      </c>
      <c r="BK182" s="157">
        <f>ROUND(I182*H182,2)</f>
        <v>0</v>
      </c>
      <c r="BL182" s="19" t="s">
        <v>180</v>
      </c>
      <c r="BM182" s="156" t="s">
        <v>4050</v>
      </c>
    </row>
    <row r="183" spans="1:65" s="2" customFormat="1" ht="16.5" customHeight="1">
      <c r="A183" s="34"/>
      <c r="B183" s="144"/>
      <c r="C183" s="145" t="s">
        <v>688</v>
      </c>
      <c r="D183" s="145" t="s">
        <v>157</v>
      </c>
      <c r="E183" s="146" t="s">
        <v>4051</v>
      </c>
      <c r="F183" s="147" t="s">
        <v>4052</v>
      </c>
      <c r="G183" s="148" t="s">
        <v>652</v>
      </c>
      <c r="H183" s="149">
        <v>1</v>
      </c>
      <c r="I183" s="150"/>
      <c r="J183" s="151">
        <f>ROUND(I183*H183,2)</f>
        <v>0</v>
      </c>
      <c r="K183" s="147" t="s">
        <v>3</v>
      </c>
      <c r="L183" s="35"/>
      <c r="M183" s="187" t="s">
        <v>3</v>
      </c>
      <c r="N183" s="188" t="s">
        <v>43</v>
      </c>
      <c r="O183" s="189"/>
      <c r="P183" s="190">
        <f>O183*H183</f>
        <v>0</v>
      </c>
      <c r="Q183" s="190">
        <v>0</v>
      </c>
      <c r="R183" s="190">
        <f>Q183*H183</f>
        <v>0</v>
      </c>
      <c r="S183" s="190">
        <v>0</v>
      </c>
      <c r="T183" s="191">
        <f>S183*H183</f>
        <v>0</v>
      </c>
      <c r="U183" s="34"/>
      <c r="V183" s="34"/>
      <c r="W183" s="34"/>
      <c r="X183" s="34"/>
      <c r="Y183" s="34"/>
      <c r="Z183" s="34"/>
      <c r="AA183" s="34"/>
      <c r="AB183" s="34"/>
      <c r="AC183" s="34"/>
      <c r="AD183" s="34"/>
      <c r="AE183" s="34"/>
      <c r="AR183" s="156" t="s">
        <v>180</v>
      </c>
      <c r="AT183" s="156" t="s">
        <v>157</v>
      </c>
      <c r="AU183" s="156" t="s">
        <v>90</v>
      </c>
      <c r="AY183" s="19" t="s">
        <v>154</v>
      </c>
      <c r="BE183" s="157">
        <f>IF(N183="základní",J183,0)</f>
        <v>0</v>
      </c>
      <c r="BF183" s="157">
        <f>IF(N183="snížená",J183,0)</f>
        <v>0</v>
      </c>
      <c r="BG183" s="157">
        <f>IF(N183="zákl. přenesená",J183,0)</f>
        <v>0</v>
      </c>
      <c r="BH183" s="157">
        <f>IF(N183="sníž. přenesená",J183,0)</f>
        <v>0</v>
      </c>
      <c r="BI183" s="157">
        <f>IF(N183="nulová",J183,0)</f>
        <v>0</v>
      </c>
      <c r="BJ183" s="19" t="s">
        <v>15</v>
      </c>
      <c r="BK183" s="157">
        <f>ROUND(I183*H183,2)</f>
        <v>0</v>
      </c>
      <c r="BL183" s="19" t="s">
        <v>180</v>
      </c>
      <c r="BM183" s="156" t="s">
        <v>4053</v>
      </c>
    </row>
    <row r="184" spans="1:31" s="2" customFormat="1" ht="6.9" customHeight="1">
      <c r="A184" s="34"/>
      <c r="B184" s="44"/>
      <c r="C184" s="45"/>
      <c r="D184" s="45"/>
      <c r="E184" s="45"/>
      <c r="F184" s="45"/>
      <c r="G184" s="45"/>
      <c r="H184" s="45"/>
      <c r="I184" s="45"/>
      <c r="J184" s="45"/>
      <c r="K184" s="45"/>
      <c r="L184" s="35"/>
      <c r="M184" s="34"/>
      <c r="O184" s="34"/>
      <c r="P184" s="34"/>
      <c r="Q184" s="34"/>
      <c r="R184" s="34"/>
      <c r="S184" s="34"/>
      <c r="T184" s="34"/>
      <c r="U184" s="34"/>
      <c r="V184" s="34"/>
      <c r="W184" s="34"/>
      <c r="X184" s="34"/>
      <c r="Y184" s="34"/>
      <c r="Z184" s="34"/>
      <c r="AA184" s="34"/>
      <c r="AB184" s="34"/>
      <c r="AC184" s="34"/>
      <c r="AD184" s="34"/>
      <c r="AE184" s="34"/>
    </row>
  </sheetData>
  <autoFilter ref="C89:K183"/>
  <mergeCells count="12">
    <mergeCell ref="E82:H82"/>
    <mergeCell ref="L2:V2"/>
    <mergeCell ref="E50:H50"/>
    <mergeCell ref="E52:H52"/>
    <mergeCell ref="E54:H54"/>
    <mergeCell ref="E78:H78"/>
    <mergeCell ref="E80:H80"/>
    <mergeCell ref="E7:H7"/>
    <mergeCell ref="E9:H9"/>
    <mergeCell ref="E11:H11"/>
    <mergeCell ref="E20:H20"/>
    <mergeCell ref="E29:H29"/>
  </mergeCells>
  <hyperlinks>
    <hyperlink ref="F97" r:id="rId1" display="https://podminky.urs.cz/item/CS_URS_2021_02/751711111"/>
    <hyperlink ref="F99" r:id="rId2" display="https://podminky.urs.cz/item/CS_URS_2021_02/751711112"/>
    <hyperlink ref="F101" r:id="rId3" display="https://podminky.urs.cz/item/CS_URS_2021_02/751711114"/>
    <hyperlink ref="F103" r:id="rId4" display="https://podminky.urs.cz/item/CS_URS_2021_02/751711131"/>
    <hyperlink ref="F105" r:id="rId5" display="https://podminky.urs.cz/item/CS_URS_2021_02/751711132"/>
    <hyperlink ref="F121" r:id="rId6" display="https://podminky.urs.cz/item/CS_URS_2021_02/751791111"/>
    <hyperlink ref="F124" r:id="rId7" display="https://podminky.urs.cz/item/CS_URS_2021_02/751791112"/>
    <hyperlink ref="F127" r:id="rId8" display="https://podminky.urs.cz/item/CS_URS_2021_02/751791113"/>
    <hyperlink ref="F130" r:id="rId9" display="https://podminky.urs.cz/item/CS_URS_2021_02/751791114"/>
    <hyperlink ref="F133" r:id="rId10" display="https://podminky.urs.cz/item/CS_URS_2021_02/751791116"/>
    <hyperlink ref="F157" r:id="rId11" display="https://podminky.urs.cz/item/CS_URS_2021_02/751721111"/>
    <hyperlink ref="F160" r:id="rId12" display="https://podminky.urs.cz/item/CS_URS_2021_02/751711111"/>
    <hyperlink ref="F164" r:id="rId13" display="https://podminky.urs.cz/item/CS_URS_2021_02/751791111"/>
    <hyperlink ref="F167" r:id="rId14" display="https://podminky.urs.cz/item/CS_URS_2021_02/75179111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6" t="s">
        <v>6</v>
      </c>
      <c r="M2" s="311"/>
      <c r="N2" s="311"/>
      <c r="O2" s="311"/>
      <c r="P2" s="311"/>
      <c r="Q2" s="311"/>
      <c r="R2" s="311"/>
      <c r="S2" s="311"/>
      <c r="T2" s="311"/>
      <c r="U2" s="311"/>
      <c r="V2" s="311"/>
      <c r="AT2" s="19" t="s">
        <v>97</v>
      </c>
    </row>
    <row r="3" spans="2:46" s="1" customFormat="1" ht="6.9" customHeight="1">
      <c r="B3" s="20"/>
      <c r="C3" s="21"/>
      <c r="D3" s="21"/>
      <c r="E3" s="21"/>
      <c r="F3" s="21"/>
      <c r="G3" s="21"/>
      <c r="H3" s="21"/>
      <c r="I3" s="21"/>
      <c r="J3" s="21"/>
      <c r="K3" s="21"/>
      <c r="L3" s="22"/>
      <c r="AT3" s="19" t="s">
        <v>80</v>
      </c>
    </row>
    <row r="4" spans="2:46" s="1" customFormat="1" ht="24.9" customHeight="1">
      <c r="B4" s="22"/>
      <c r="D4" s="23" t="s">
        <v>125</v>
      </c>
      <c r="L4" s="22"/>
      <c r="M4" s="95" t="s">
        <v>11</v>
      </c>
      <c r="AT4" s="19" t="s">
        <v>4</v>
      </c>
    </row>
    <row r="5" spans="2:12" s="1" customFormat="1" ht="6.9"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ht="13.2">
      <c r="B8" s="22"/>
      <c r="D8" s="29" t="s">
        <v>126</v>
      </c>
      <c r="L8" s="22"/>
    </row>
    <row r="9" spans="2:12" s="1" customFormat="1" ht="16.5" customHeight="1">
      <c r="B9" s="22"/>
      <c r="E9" s="342" t="s">
        <v>3032</v>
      </c>
      <c r="F9" s="311"/>
      <c r="G9" s="311"/>
      <c r="H9" s="311"/>
      <c r="L9" s="22"/>
    </row>
    <row r="10" spans="2:12" s="1" customFormat="1" ht="12" customHeight="1">
      <c r="B10" s="22"/>
      <c r="D10" s="29" t="s">
        <v>3033</v>
      </c>
      <c r="L10" s="22"/>
    </row>
    <row r="11" spans="1:31" s="2" customFormat="1" ht="16.5" customHeight="1">
      <c r="A11" s="34"/>
      <c r="B11" s="35"/>
      <c r="C11" s="34"/>
      <c r="D11" s="34"/>
      <c r="E11" s="346" t="s">
        <v>4054</v>
      </c>
      <c r="F11" s="344"/>
      <c r="G11" s="344"/>
      <c r="H11" s="344"/>
      <c r="I11" s="34"/>
      <c r="J11" s="34"/>
      <c r="K11" s="34"/>
      <c r="L11" s="96"/>
      <c r="S11" s="34"/>
      <c r="T11" s="34"/>
      <c r="U11" s="34"/>
      <c r="V11" s="34"/>
      <c r="W11" s="34"/>
      <c r="X11" s="34"/>
      <c r="Y11" s="34"/>
      <c r="Z11" s="34"/>
      <c r="AA11" s="34"/>
      <c r="AB11" s="34"/>
      <c r="AC11" s="34"/>
      <c r="AD11" s="34"/>
      <c r="AE11" s="34"/>
    </row>
    <row r="12" spans="1:31" s="2" customFormat="1" ht="12" customHeight="1">
      <c r="A12" s="34"/>
      <c r="B12" s="35"/>
      <c r="C12" s="34"/>
      <c r="D12" s="29" t="s">
        <v>4055</v>
      </c>
      <c r="E12" s="34"/>
      <c r="F12" s="34"/>
      <c r="G12" s="34"/>
      <c r="H12" s="34"/>
      <c r="I12" s="34"/>
      <c r="J12" s="34"/>
      <c r="K12" s="34"/>
      <c r="L12" s="96"/>
      <c r="S12" s="34"/>
      <c r="T12" s="34"/>
      <c r="U12" s="34"/>
      <c r="V12" s="34"/>
      <c r="W12" s="34"/>
      <c r="X12" s="34"/>
      <c r="Y12" s="34"/>
      <c r="Z12" s="34"/>
      <c r="AA12" s="34"/>
      <c r="AB12" s="34"/>
      <c r="AC12" s="34"/>
      <c r="AD12" s="34"/>
      <c r="AE12" s="34"/>
    </row>
    <row r="13" spans="1:31" s="2" customFormat="1" ht="16.5" customHeight="1">
      <c r="A13" s="34"/>
      <c r="B13" s="35"/>
      <c r="C13" s="34"/>
      <c r="D13" s="34"/>
      <c r="E13" s="304" t="s">
        <v>4056</v>
      </c>
      <c r="F13" s="344"/>
      <c r="G13" s="344"/>
      <c r="H13" s="344"/>
      <c r="I13" s="34"/>
      <c r="J13" s="34"/>
      <c r="K13" s="34"/>
      <c r="L13" s="96"/>
      <c r="S13" s="34"/>
      <c r="T13" s="34"/>
      <c r="U13" s="34"/>
      <c r="V13" s="34"/>
      <c r="W13" s="34"/>
      <c r="X13" s="34"/>
      <c r="Y13" s="34"/>
      <c r="Z13" s="34"/>
      <c r="AA13" s="34"/>
      <c r="AB13" s="34"/>
      <c r="AC13" s="34"/>
      <c r="AD13" s="34"/>
      <c r="AE13" s="34"/>
    </row>
    <row r="14" spans="1:31" s="2" customFormat="1" ht="10.2">
      <c r="A14" s="34"/>
      <c r="B14" s="35"/>
      <c r="C14" s="34"/>
      <c r="D14" s="34"/>
      <c r="E14" s="34"/>
      <c r="F14" s="34"/>
      <c r="G14" s="34"/>
      <c r="H14" s="34"/>
      <c r="I14" s="34"/>
      <c r="J14" s="34"/>
      <c r="K14" s="34"/>
      <c r="L14" s="96"/>
      <c r="S14" s="34"/>
      <c r="T14" s="34"/>
      <c r="U14" s="34"/>
      <c r="V14" s="34"/>
      <c r="W14" s="34"/>
      <c r="X14" s="34"/>
      <c r="Y14" s="34"/>
      <c r="Z14" s="34"/>
      <c r="AA14" s="34"/>
      <c r="AB14" s="34"/>
      <c r="AC14" s="34"/>
      <c r="AD14" s="34"/>
      <c r="AE14" s="34"/>
    </row>
    <row r="15" spans="1:31" s="2" customFormat="1" ht="12" customHeight="1">
      <c r="A15" s="34"/>
      <c r="B15" s="35"/>
      <c r="C15" s="34"/>
      <c r="D15" s="29" t="s">
        <v>19</v>
      </c>
      <c r="E15" s="34"/>
      <c r="F15" s="27" t="s">
        <v>3</v>
      </c>
      <c r="G15" s="34"/>
      <c r="H15" s="34"/>
      <c r="I15" s="29" t="s">
        <v>20</v>
      </c>
      <c r="J15" s="27" t="s">
        <v>3</v>
      </c>
      <c r="K15" s="34"/>
      <c r="L15" s="96"/>
      <c r="S15" s="34"/>
      <c r="T15" s="34"/>
      <c r="U15" s="34"/>
      <c r="V15" s="34"/>
      <c r="W15" s="34"/>
      <c r="X15" s="34"/>
      <c r="Y15" s="34"/>
      <c r="Z15" s="34"/>
      <c r="AA15" s="34"/>
      <c r="AB15" s="34"/>
      <c r="AC15" s="34"/>
      <c r="AD15" s="34"/>
      <c r="AE15" s="34"/>
    </row>
    <row r="16" spans="1:31" s="2" customFormat="1" ht="12" customHeight="1">
      <c r="A16" s="34"/>
      <c r="B16" s="35"/>
      <c r="C16" s="34"/>
      <c r="D16" s="29" t="s">
        <v>21</v>
      </c>
      <c r="E16" s="34"/>
      <c r="F16" s="27" t="s">
        <v>35</v>
      </c>
      <c r="G16" s="34"/>
      <c r="H16" s="34"/>
      <c r="I16" s="29" t="s">
        <v>23</v>
      </c>
      <c r="J16" s="52" t="str">
        <f>'Rekapitulace stavby'!AN8</f>
        <v>7. 11. 2021</v>
      </c>
      <c r="K16" s="34"/>
      <c r="L16" s="96"/>
      <c r="S16" s="34"/>
      <c r="T16" s="34"/>
      <c r="U16" s="34"/>
      <c r="V16" s="34"/>
      <c r="W16" s="34"/>
      <c r="X16" s="34"/>
      <c r="Y16" s="34"/>
      <c r="Z16" s="34"/>
      <c r="AA16" s="34"/>
      <c r="AB16" s="34"/>
      <c r="AC16" s="34"/>
      <c r="AD16" s="34"/>
      <c r="AE16" s="34"/>
    </row>
    <row r="17" spans="1:31" s="2" customFormat="1" ht="10.8" customHeight="1">
      <c r="A17" s="34"/>
      <c r="B17" s="35"/>
      <c r="C17" s="34"/>
      <c r="D17" s="34"/>
      <c r="E17" s="34"/>
      <c r="F17" s="34"/>
      <c r="G17" s="34"/>
      <c r="H17" s="34"/>
      <c r="I17" s="34"/>
      <c r="J17" s="34"/>
      <c r="K17" s="34"/>
      <c r="L17" s="96"/>
      <c r="S17" s="34"/>
      <c r="T17" s="34"/>
      <c r="U17" s="34"/>
      <c r="V17" s="34"/>
      <c r="W17" s="34"/>
      <c r="X17" s="34"/>
      <c r="Y17" s="34"/>
      <c r="Z17" s="34"/>
      <c r="AA17" s="34"/>
      <c r="AB17" s="34"/>
      <c r="AC17" s="34"/>
      <c r="AD17" s="34"/>
      <c r="AE17" s="34"/>
    </row>
    <row r="18" spans="1:31" s="2" customFormat="1" ht="12" customHeight="1">
      <c r="A18" s="34"/>
      <c r="B18" s="35"/>
      <c r="C18" s="34"/>
      <c r="D18" s="29" t="s">
        <v>25</v>
      </c>
      <c r="E18" s="34"/>
      <c r="F18" s="34"/>
      <c r="G18" s="34"/>
      <c r="H18" s="34"/>
      <c r="I18" s="29" t="s">
        <v>26</v>
      </c>
      <c r="J18" s="27" t="s">
        <v>3</v>
      </c>
      <c r="K18" s="34"/>
      <c r="L18" s="96"/>
      <c r="S18" s="34"/>
      <c r="T18" s="34"/>
      <c r="U18" s="34"/>
      <c r="V18" s="34"/>
      <c r="W18" s="34"/>
      <c r="X18" s="34"/>
      <c r="Y18" s="34"/>
      <c r="Z18" s="34"/>
      <c r="AA18" s="34"/>
      <c r="AB18" s="34"/>
      <c r="AC18" s="34"/>
      <c r="AD18" s="34"/>
      <c r="AE18" s="34"/>
    </row>
    <row r="19" spans="1:31" s="2" customFormat="1" ht="18" customHeight="1">
      <c r="A19" s="34"/>
      <c r="B19" s="35"/>
      <c r="C19" s="34"/>
      <c r="D19" s="34"/>
      <c r="E19" s="27" t="s">
        <v>3430</v>
      </c>
      <c r="F19" s="34"/>
      <c r="G19" s="34"/>
      <c r="H19" s="34"/>
      <c r="I19" s="29" t="s">
        <v>28</v>
      </c>
      <c r="J19" s="27" t="s">
        <v>3</v>
      </c>
      <c r="K19" s="34"/>
      <c r="L19" s="96"/>
      <c r="S19" s="34"/>
      <c r="T19" s="34"/>
      <c r="U19" s="34"/>
      <c r="V19" s="34"/>
      <c r="W19" s="34"/>
      <c r="X19" s="34"/>
      <c r="Y19" s="34"/>
      <c r="Z19" s="34"/>
      <c r="AA19" s="34"/>
      <c r="AB19" s="34"/>
      <c r="AC19" s="34"/>
      <c r="AD19" s="34"/>
      <c r="AE19" s="34"/>
    </row>
    <row r="20" spans="1:31" s="2" customFormat="1" ht="6.9" customHeight="1">
      <c r="A20" s="34"/>
      <c r="B20" s="35"/>
      <c r="C20" s="34"/>
      <c r="D20" s="34"/>
      <c r="E20" s="34"/>
      <c r="F20" s="34"/>
      <c r="G20" s="34"/>
      <c r="H20" s="34"/>
      <c r="I20" s="34"/>
      <c r="J20" s="34"/>
      <c r="K20" s="34"/>
      <c r="L20" s="96"/>
      <c r="S20" s="34"/>
      <c r="T20" s="34"/>
      <c r="U20" s="34"/>
      <c r="V20" s="34"/>
      <c r="W20" s="34"/>
      <c r="X20" s="34"/>
      <c r="Y20" s="34"/>
      <c r="Z20" s="34"/>
      <c r="AA20" s="34"/>
      <c r="AB20" s="34"/>
      <c r="AC20" s="34"/>
      <c r="AD20" s="34"/>
      <c r="AE20" s="34"/>
    </row>
    <row r="21" spans="1:31" s="2" customFormat="1" ht="12" customHeight="1">
      <c r="A21" s="34"/>
      <c r="B21" s="35"/>
      <c r="C21" s="34"/>
      <c r="D21" s="29" t="s">
        <v>29</v>
      </c>
      <c r="E21" s="34"/>
      <c r="F21" s="34"/>
      <c r="G21" s="34"/>
      <c r="H21" s="34"/>
      <c r="I21" s="29" t="s">
        <v>26</v>
      </c>
      <c r="J21" s="30" t="str">
        <f>'Rekapitulace stavby'!AN13</f>
        <v>Vyplň údaj</v>
      </c>
      <c r="K21" s="34"/>
      <c r="L21" s="96"/>
      <c r="S21" s="34"/>
      <c r="T21" s="34"/>
      <c r="U21" s="34"/>
      <c r="V21" s="34"/>
      <c r="W21" s="34"/>
      <c r="X21" s="34"/>
      <c r="Y21" s="34"/>
      <c r="Z21" s="34"/>
      <c r="AA21" s="34"/>
      <c r="AB21" s="34"/>
      <c r="AC21" s="34"/>
      <c r="AD21" s="34"/>
      <c r="AE21" s="34"/>
    </row>
    <row r="22" spans="1:31" s="2" customFormat="1" ht="18" customHeight="1">
      <c r="A22" s="34"/>
      <c r="B22" s="35"/>
      <c r="C22" s="34"/>
      <c r="D22" s="34"/>
      <c r="E22" s="345" t="str">
        <f>'Rekapitulace stavby'!E14</f>
        <v>Vyplň údaj</v>
      </c>
      <c r="F22" s="310"/>
      <c r="G22" s="310"/>
      <c r="H22" s="310"/>
      <c r="I22" s="29" t="s">
        <v>28</v>
      </c>
      <c r="J22" s="30" t="str">
        <f>'Rekapitulace stavby'!AN14</f>
        <v>Vyplň údaj</v>
      </c>
      <c r="K22" s="34"/>
      <c r="L22" s="96"/>
      <c r="S22" s="34"/>
      <c r="T22" s="34"/>
      <c r="U22" s="34"/>
      <c r="V22" s="34"/>
      <c r="W22" s="34"/>
      <c r="X22" s="34"/>
      <c r="Y22" s="34"/>
      <c r="Z22" s="34"/>
      <c r="AA22" s="34"/>
      <c r="AB22" s="34"/>
      <c r="AC22" s="34"/>
      <c r="AD22" s="34"/>
      <c r="AE22" s="34"/>
    </row>
    <row r="23" spans="1:31" s="2" customFormat="1" ht="6.9" customHeight="1">
      <c r="A23" s="34"/>
      <c r="B23" s="35"/>
      <c r="C23" s="34"/>
      <c r="D23" s="34"/>
      <c r="E23" s="34"/>
      <c r="F23" s="34"/>
      <c r="G23" s="34"/>
      <c r="H23" s="34"/>
      <c r="I23" s="34"/>
      <c r="J23" s="34"/>
      <c r="K23" s="34"/>
      <c r="L23" s="96"/>
      <c r="S23" s="34"/>
      <c r="T23" s="34"/>
      <c r="U23" s="34"/>
      <c r="V23" s="34"/>
      <c r="W23" s="34"/>
      <c r="X23" s="34"/>
      <c r="Y23" s="34"/>
      <c r="Z23" s="34"/>
      <c r="AA23" s="34"/>
      <c r="AB23" s="34"/>
      <c r="AC23" s="34"/>
      <c r="AD23" s="34"/>
      <c r="AE23" s="34"/>
    </row>
    <row r="24" spans="1:31" s="2" customFormat="1" ht="12" customHeight="1">
      <c r="A24" s="34"/>
      <c r="B24" s="35"/>
      <c r="C24" s="34"/>
      <c r="D24" s="29" t="s">
        <v>31</v>
      </c>
      <c r="E24" s="34"/>
      <c r="F24" s="34"/>
      <c r="G24" s="34"/>
      <c r="H24" s="34"/>
      <c r="I24" s="29" t="s">
        <v>26</v>
      </c>
      <c r="J24" s="27" t="s">
        <v>3</v>
      </c>
      <c r="K24" s="34"/>
      <c r="L24" s="96"/>
      <c r="S24" s="34"/>
      <c r="T24" s="34"/>
      <c r="U24" s="34"/>
      <c r="V24" s="34"/>
      <c r="W24" s="34"/>
      <c r="X24" s="34"/>
      <c r="Y24" s="34"/>
      <c r="Z24" s="34"/>
      <c r="AA24" s="34"/>
      <c r="AB24" s="34"/>
      <c r="AC24" s="34"/>
      <c r="AD24" s="34"/>
      <c r="AE24" s="34"/>
    </row>
    <row r="25" spans="1:31" s="2" customFormat="1" ht="18" customHeight="1">
      <c r="A25" s="34"/>
      <c r="B25" s="35"/>
      <c r="C25" s="34"/>
      <c r="D25" s="34"/>
      <c r="E25" s="27" t="s">
        <v>3431</v>
      </c>
      <c r="F25" s="34"/>
      <c r="G25" s="34"/>
      <c r="H25" s="34"/>
      <c r="I25" s="29" t="s">
        <v>28</v>
      </c>
      <c r="J25" s="27" t="s">
        <v>3</v>
      </c>
      <c r="K25" s="34"/>
      <c r="L25" s="96"/>
      <c r="S25" s="34"/>
      <c r="T25" s="34"/>
      <c r="U25" s="34"/>
      <c r="V25" s="34"/>
      <c r="W25" s="34"/>
      <c r="X25" s="34"/>
      <c r="Y25" s="34"/>
      <c r="Z25" s="34"/>
      <c r="AA25" s="34"/>
      <c r="AB25" s="34"/>
      <c r="AC25" s="34"/>
      <c r="AD25" s="34"/>
      <c r="AE25" s="34"/>
    </row>
    <row r="26" spans="1:31" s="2" customFormat="1" ht="6.9" customHeight="1">
      <c r="A26" s="34"/>
      <c r="B26" s="35"/>
      <c r="C26" s="34"/>
      <c r="D26" s="34"/>
      <c r="E26" s="34"/>
      <c r="F26" s="34"/>
      <c r="G26" s="34"/>
      <c r="H26" s="34"/>
      <c r="I26" s="34"/>
      <c r="J26" s="34"/>
      <c r="K26" s="34"/>
      <c r="L26" s="96"/>
      <c r="S26" s="34"/>
      <c r="T26" s="34"/>
      <c r="U26" s="34"/>
      <c r="V26" s="34"/>
      <c r="W26" s="34"/>
      <c r="X26" s="34"/>
      <c r="Y26" s="34"/>
      <c r="Z26" s="34"/>
      <c r="AA26" s="34"/>
      <c r="AB26" s="34"/>
      <c r="AC26" s="34"/>
      <c r="AD26" s="34"/>
      <c r="AE26" s="34"/>
    </row>
    <row r="27" spans="1:31" s="2" customFormat="1" ht="12" customHeight="1">
      <c r="A27" s="34"/>
      <c r="B27" s="35"/>
      <c r="C27" s="34"/>
      <c r="D27" s="29" t="s">
        <v>34</v>
      </c>
      <c r="E27" s="34"/>
      <c r="F27" s="34"/>
      <c r="G27" s="34"/>
      <c r="H27" s="34"/>
      <c r="I27" s="29" t="s">
        <v>26</v>
      </c>
      <c r="J27" s="27" t="s">
        <v>3</v>
      </c>
      <c r="K27" s="34"/>
      <c r="L27" s="96"/>
      <c r="S27" s="34"/>
      <c r="T27" s="34"/>
      <c r="U27" s="34"/>
      <c r="V27" s="34"/>
      <c r="W27" s="34"/>
      <c r="X27" s="34"/>
      <c r="Y27" s="34"/>
      <c r="Z27" s="34"/>
      <c r="AA27" s="34"/>
      <c r="AB27" s="34"/>
      <c r="AC27" s="34"/>
      <c r="AD27" s="34"/>
      <c r="AE27" s="34"/>
    </row>
    <row r="28" spans="1:31" s="2" customFormat="1" ht="18" customHeight="1">
      <c r="A28" s="34"/>
      <c r="B28" s="35"/>
      <c r="C28" s="34"/>
      <c r="D28" s="34"/>
      <c r="E28" s="27" t="s">
        <v>3432</v>
      </c>
      <c r="F28" s="34"/>
      <c r="G28" s="34"/>
      <c r="H28" s="34"/>
      <c r="I28" s="29" t="s">
        <v>28</v>
      </c>
      <c r="J28" s="27" t="s">
        <v>3</v>
      </c>
      <c r="K28" s="34"/>
      <c r="L28" s="96"/>
      <c r="S28" s="34"/>
      <c r="T28" s="34"/>
      <c r="U28" s="34"/>
      <c r="V28" s="34"/>
      <c r="W28" s="34"/>
      <c r="X28" s="34"/>
      <c r="Y28" s="34"/>
      <c r="Z28" s="34"/>
      <c r="AA28" s="34"/>
      <c r="AB28" s="34"/>
      <c r="AC28" s="34"/>
      <c r="AD28" s="34"/>
      <c r="AE28" s="34"/>
    </row>
    <row r="29" spans="1:31" s="2" customFormat="1" ht="6.9" customHeight="1">
      <c r="A29" s="34"/>
      <c r="B29" s="35"/>
      <c r="C29" s="34"/>
      <c r="D29" s="34"/>
      <c r="E29" s="34"/>
      <c r="F29" s="34"/>
      <c r="G29" s="34"/>
      <c r="H29" s="34"/>
      <c r="I29" s="34"/>
      <c r="J29" s="34"/>
      <c r="K29" s="34"/>
      <c r="L29" s="96"/>
      <c r="S29" s="34"/>
      <c r="T29" s="34"/>
      <c r="U29" s="34"/>
      <c r="V29" s="34"/>
      <c r="W29" s="34"/>
      <c r="X29" s="34"/>
      <c r="Y29" s="34"/>
      <c r="Z29" s="34"/>
      <c r="AA29" s="34"/>
      <c r="AB29" s="34"/>
      <c r="AC29" s="34"/>
      <c r="AD29" s="34"/>
      <c r="AE29" s="34"/>
    </row>
    <row r="30" spans="1:31" s="2" customFormat="1" ht="12" customHeight="1">
      <c r="A30" s="34"/>
      <c r="B30" s="35"/>
      <c r="C30" s="34"/>
      <c r="D30" s="29" t="s">
        <v>36</v>
      </c>
      <c r="E30" s="34"/>
      <c r="F30" s="34"/>
      <c r="G30" s="34"/>
      <c r="H30" s="34"/>
      <c r="I30" s="34"/>
      <c r="J30" s="34"/>
      <c r="K30" s="34"/>
      <c r="L30" s="96"/>
      <c r="S30" s="34"/>
      <c r="T30" s="34"/>
      <c r="U30" s="34"/>
      <c r="V30" s="34"/>
      <c r="W30" s="34"/>
      <c r="X30" s="34"/>
      <c r="Y30" s="34"/>
      <c r="Z30" s="34"/>
      <c r="AA30" s="34"/>
      <c r="AB30" s="34"/>
      <c r="AC30" s="34"/>
      <c r="AD30" s="34"/>
      <c r="AE30" s="34"/>
    </row>
    <row r="31" spans="1:31" s="8" customFormat="1" ht="16.5" customHeight="1">
      <c r="A31" s="97"/>
      <c r="B31" s="98"/>
      <c r="C31" s="97"/>
      <c r="D31" s="97"/>
      <c r="E31" s="315" t="s">
        <v>3</v>
      </c>
      <c r="F31" s="315"/>
      <c r="G31" s="315"/>
      <c r="H31" s="315"/>
      <c r="I31" s="97"/>
      <c r="J31" s="97"/>
      <c r="K31" s="97"/>
      <c r="L31" s="99"/>
      <c r="S31" s="97"/>
      <c r="T31" s="97"/>
      <c r="U31" s="97"/>
      <c r="V31" s="97"/>
      <c r="W31" s="97"/>
      <c r="X31" s="97"/>
      <c r="Y31" s="97"/>
      <c r="Z31" s="97"/>
      <c r="AA31" s="97"/>
      <c r="AB31" s="97"/>
      <c r="AC31" s="97"/>
      <c r="AD31" s="97"/>
      <c r="AE31" s="97"/>
    </row>
    <row r="32" spans="1:31" s="2" customFormat="1" ht="6.9" customHeight="1">
      <c r="A32" s="34"/>
      <c r="B32" s="35"/>
      <c r="C32" s="34"/>
      <c r="D32" s="34"/>
      <c r="E32" s="34"/>
      <c r="F32" s="34"/>
      <c r="G32" s="34"/>
      <c r="H32" s="34"/>
      <c r="I32" s="34"/>
      <c r="J32" s="34"/>
      <c r="K32" s="34"/>
      <c r="L32" s="96"/>
      <c r="S32" s="34"/>
      <c r="T32" s="34"/>
      <c r="U32" s="34"/>
      <c r="V32" s="34"/>
      <c r="W32" s="34"/>
      <c r="X32" s="34"/>
      <c r="Y32" s="34"/>
      <c r="Z32" s="34"/>
      <c r="AA32" s="34"/>
      <c r="AB32" s="34"/>
      <c r="AC32" s="34"/>
      <c r="AD32" s="34"/>
      <c r="AE32" s="34"/>
    </row>
    <row r="33" spans="1:31" s="2" customFormat="1" ht="6.9"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25.35" customHeight="1">
      <c r="A34" s="34"/>
      <c r="B34" s="35"/>
      <c r="C34" s="34"/>
      <c r="D34" s="100" t="s">
        <v>38</v>
      </c>
      <c r="E34" s="34"/>
      <c r="F34" s="34"/>
      <c r="G34" s="34"/>
      <c r="H34" s="34"/>
      <c r="I34" s="34"/>
      <c r="J34" s="68">
        <f>ROUND(J92,2)</f>
        <v>0</v>
      </c>
      <c r="K34" s="34"/>
      <c r="L34" s="96"/>
      <c r="S34" s="34"/>
      <c r="T34" s="34"/>
      <c r="U34" s="34"/>
      <c r="V34" s="34"/>
      <c r="W34" s="34"/>
      <c r="X34" s="34"/>
      <c r="Y34" s="34"/>
      <c r="Z34" s="34"/>
      <c r="AA34" s="34"/>
      <c r="AB34" s="34"/>
      <c r="AC34" s="34"/>
      <c r="AD34" s="34"/>
      <c r="AE34" s="34"/>
    </row>
    <row r="35" spans="1:31" s="2" customFormat="1" ht="6.9" customHeight="1">
      <c r="A35" s="34"/>
      <c r="B35" s="35"/>
      <c r="C35" s="34"/>
      <c r="D35" s="63"/>
      <c r="E35" s="63"/>
      <c r="F35" s="63"/>
      <c r="G35" s="63"/>
      <c r="H35" s="63"/>
      <c r="I35" s="63"/>
      <c r="J35" s="63"/>
      <c r="K35" s="63"/>
      <c r="L35" s="96"/>
      <c r="S35" s="34"/>
      <c r="T35" s="34"/>
      <c r="U35" s="34"/>
      <c r="V35" s="34"/>
      <c r="W35" s="34"/>
      <c r="X35" s="34"/>
      <c r="Y35" s="34"/>
      <c r="Z35" s="34"/>
      <c r="AA35" s="34"/>
      <c r="AB35" s="34"/>
      <c r="AC35" s="34"/>
      <c r="AD35" s="34"/>
      <c r="AE35" s="34"/>
    </row>
    <row r="36" spans="1:31" s="2" customFormat="1" ht="14.4" customHeight="1">
      <c r="A36" s="34"/>
      <c r="B36" s="35"/>
      <c r="C36" s="34"/>
      <c r="D36" s="34"/>
      <c r="E36" s="34"/>
      <c r="F36" s="38" t="s">
        <v>40</v>
      </c>
      <c r="G36" s="34"/>
      <c r="H36" s="34"/>
      <c r="I36" s="38" t="s">
        <v>39</v>
      </c>
      <c r="J36" s="38" t="s">
        <v>41</v>
      </c>
      <c r="K36" s="34"/>
      <c r="L36" s="96"/>
      <c r="S36" s="34"/>
      <c r="T36" s="34"/>
      <c r="U36" s="34"/>
      <c r="V36" s="34"/>
      <c r="W36" s="34"/>
      <c r="X36" s="34"/>
      <c r="Y36" s="34"/>
      <c r="Z36" s="34"/>
      <c r="AA36" s="34"/>
      <c r="AB36" s="34"/>
      <c r="AC36" s="34"/>
      <c r="AD36" s="34"/>
      <c r="AE36" s="34"/>
    </row>
    <row r="37" spans="1:31" s="2" customFormat="1" ht="14.4" customHeight="1">
      <c r="A37" s="34"/>
      <c r="B37" s="35"/>
      <c r="C37" s="34"/>
      <c r="D37" s="101" t="s">
        <v>42</v>
      </c>
      <c r="E37" s="29" t="s">
        <v>43</v>
      </c>
      <c r="F37" s="102">
        <f>ROUND((SUM(BE92:BE125)),2)</f>
        <v>0</v>
      </c>
      <c r="G37" s="34"/>
      <c r="H37" s="34"/>
      <c r="I37" s="103">
        <v>0.21</v>
      </c>
      <c r="J37" s="102">
        <f>ROUND(((SUM(BE92:BE125))*I37),2)</f>
        <v>0</v>
      </c>
      <c r="K37" s="34"/>
      <c r="L37" s="96"/>
      <c r="S37" s="34"/>
      <c r="T37" s="34"/>
      <c r="U37" s="34"/>
      <c r="V37" s="34"/>
      <c r="W37" s="34"/>
      <c r="X37" s="34"/>
      <c r="Y37" s="34"/>
      <c r="Z37" s="34"/>
      <c r="AA37" s="34"/>
      <c r="AB37" s="34"/>
      <c r="AC37" s="34"/>
      <c r="AD37" s="34"/>
      <c r="AE37" s="34"/>
    </row>
    <row r="38" spans="1:31" s="2" customFormat="1" ht="14.4" customHeight="1">
      <c r="A38" s="34"/>
      <c r="B38" s="35"/>
      <c r="C38" s="34"/>
      <c r="D38" s="34"/>
      <c r="E38" s="29" t="s">
        <v>44</v>
      </c>
      <c r="F38" s="102">
        <f>ROUND((SUM(BF92:BF125)),2)</f>
        <v>0</v>
      </c>
      <c r="G38" s="34"/>
      <c r="H38" s="34"/>
      <c r="I38" s="103">
        <v>0.15</v>
      </c>
      <c r="J38" s="102">
        <f>ROUND(((SUM(BF92:BF125))*I38),2)</f>
        <v>0</v>
      </c>
      <c r="K38" s="34"/>
      <c r="L38" s="96"/>
      <c r="S38" s="34"/>
      <c r="T38" s="34"/>
      <c r="U38" s="34"/>
      <c r="V38" s="34"/>
      <c r="W38" s="34"/>
      <c r="X38" s="34"/>
      <c r="Y38" s="34"/>
      <c r="Z38" s="34"/>
      <c r="AA38" s="34"/>
      <c r="AB38" s="34"/>
      <c r="AC38" s="34"/>
      <c r="AD38" s="34"/>
      <c r="AE38" s="34"/>
    </row>
    <row r="39" spans="1:31" s="2" customFormat="1" ht="14.4" customHeight="1" hidden="1">
      <c r="A39" s="34"/>
      <c r="B39" s="35"/>
      <c r="C39" s="34"/>
      <c r="D39" s="34"/>
      <c r="E39" s="29" t="s">
        <v>45</v>
      </c>
      <c r="F39" s="102">
        <f>ROUND((SUM(BG92:BG125)),2)</f>
        <v>0</v>
      </c>
      <c r="G39" s="34"/>
      <c r="H39" s="34"/>
      <c r="I39" s="103">
        <v>0.21</v>
      </c>
      <c r="J39" s="102">
        <f>0</f>
        <v>0</v>
      </c>
      <c r="K39" s="34"/>
      <c r="L39" s="96"/>
      <c r="S39" s="34"/>
      <c r="T39" s="34"/>
      <c r="U39" s="34"/>
      <c r="V39" s="34"/>
      <c r="W39" s="34"/>
      <c r="X39" s="34"/>
      <c r="Y39" s="34"/>
      <c r="Z39" s="34"/>
      <c r="AA39" s="34"/>
      <c r="AB39" s="34"/>
      <c r="AC39" s="34"/>
      <c r="AD39" s="34"/>
      <c r="AE39" s="34"/>
    </row>
    <row r="40" spans="1:31" s="2" customFormat="1" ht="14.4" customHeight="1" hidden="1">
      <c r="A40" s="34"/>
      <c r="B40" s="35"/>
      <c r="C40" s="34"/>
      <c r="D40" s="34"/>
      <c r="E40" s="29" t="s">
        <v>46</v>
      </c>
      <c r="F40" s="102">
        <f>ROUND((SUM(BH92:BH125)),2)</f>
        <v>0</v>
      </c>
      <c r="G40" s="34"/>
      <c r="H40" s="34"/>
      <c r="I40" s="103">
        <v>0.15</v>
      </c>
      <c r="J40" s="102">
        <f>0</f>
        <v>0</v>
      </c>
      <c r="K40" s="34"/>
      <c r="L40" s="96"/>
      <c r="S40" s="34"/>
      <c r="T40" s="34"/>
      <c r="U40" s="34"/>
      <c r="V40" s="34"/>
      <c r="W40" s="34"/>
      <c r="X40" s="34"/>
      <c r="Y40" s="34"/>
      <c r="Z40" s="34"/>
      <c r="AA40" s="34"/>
      <c r="AB40" s="34"/>
      <c r="AC40" s="34"/>
      <c r="AD40" s="34"/>
      <c r="AE40" s="34"/>
    </row>
    <row r="41" spans="1:31" s="2" customFormat="1" ht="14.4" customHeight="1" hidden="1">
      <c r="A41" s="34"/>
      <c r="B41" s="35"/>
      <c r="C41" s="34"/>
      <c r="D41" s="34"/>
      <c r="E41" s="29" t="s">
        <v>47</v>
      </c>
      <c r="F41" s="102">
        <f>ROUND((SUM(BI92:BI125)),2)</f>
        <v>0</v>
      </c>
      <c r="G41" s="34"/>
      <c r="H41" s="34"/>
      <c r="I41" s="103">
        <v>0</v>
      </c>
      <c r="J41" s="102">
        <f>0</f>
        <v>0</v>
      </c>
      <c r="K41" s="34"/>
      <c r="L41" s="96"/>
      <c r="S41" s="34"/>
      <c r="T41" s="34"/>
      <c r="U41" s="34"/>
      <c r="V41" s="34"/>
      <c r="W41" s="34"/>
      <c r="X41" s="34"/>
      <c r="Y41" s="34"/>
      <c r="Z41" s="34"/>
      <c r="AA41" s="34"/>
      <c r="AB41" s="34"/>
      <c r="AC41" s="34"/>
      <c r="AD41" s="34"/>
      <c r="AE41" s="34"/>
    </row>
    <row r="42" spans="1:31" s="2" customFormat="1" ht="6.9" customHeight="1">
      <c r="A42" s="34"/>
      <c r="B42" s="35"/>
      <c r="C42" s="34"/>
      <c r="D42" s="34"/>
      <c r="E42" s="34"/>
      <c r="F42" s="34"/>
      <c r="G42" s="34"/>
      <c r="H42" s="34"/>
      <c r="I42" s="34"/>
      <c r="J42" s="34"/>
      <c r="K42" s="34"/>
      <c r="L42" s="96"/>
      <c r="S42" s="34"/>
      <c r="T42" s="34"/>
      <c r="U42" s="34"/>
      <c r="V42" s="34"/>
      <c r="W42" s="34"/>
      <c r="X42" s="34"/>
      <c r="Y42" s="34"/>
      <c r="Z42" s="34"/>
      <c r="AA42" s="34"/>
      <c r="AB42" s="34"/>
      <c r="AC42" s="34"/>
      <c r="AD42" s="34"/>
      <c r="AE42" s="34"/>
    </row>
    <row r="43" spans="1:31" s="2" customFormat="1" ht="25.35" customHeight="1">
      <c r="A43" s="34"/>
      <c r="B43" s="35"/>
      <c r="C43" s="104"/>
      <c r="D43" s="105" t="s">
        <v>48</v>
      </c>
      <c r="E43" s="57"/>
      <c r="F43" s="57"/>
      <c r="G43" s="106" t="s">
        <v>49</v>
      </c>
      <c r="H43" s="107" t="s">
        <v>50</v>
      </c>
      <c r="I43" s="57"/>
      <c r="J43" s="108">
        <f>SUM(J34:J41)</f>
        <v>0</v>
      </c>
      <c r="K43" s="109"/>
      <c r="L43" s="96"/>
      <c r="S43" s="34"/>
      <c r="T43" s="34"/>
      <c r="U43" s="34"/>
      <c r="V43" s="34"/>
      <c r="W43" s="34"/>
      <c r="X43" s="34"/>
      <c r="Y43" s="34"/>
      <c r="Z43" s="34"/>
      <c r="AA43" s="34"/>
      <c r="AB43" s="34"/>
      <c r="AC43" s="34"/>
      <c r="AD43" s="34"/>
      <c r="AE43" s="34"/>
    </row>
    <row r="44" spans="1:31" s="2" customFormat="1" ht="14.4" customHeight="1">
      <c r="A44" s="34"/>
      <c r="B44" s="44"/>
      <c r="C44" s="45"/>
      <c r="D44" s="45"/>
      <c r="E44" s="45"/>
      <c r="F44" s="45"/>
      <c r="G44" s="45"/>
      <c r="H44" s="45"/>
      <c r="I44" s="45"/>
      <c r="J44" s="45"/>
      <c r="K44" s="45"/>
      <c r="L44" s="96"/>
      <c r="S44" s="34"/>
      <c r="T44" s="34"/>
      <c r="U44" s="34"/>
      <c r="V44" s="34"/>
      <c r="W44" s="34"/>
      <c r="X44" s="34"/>
      <c r="Y44" s="34"/>
      <c r="Z44" s="34"/>
      <c r="AA44" s="34"/>
      <c r="AB44" s="34"/>
      <c r="AC44" s="34"/>
      <c r="AD44" s="34"/>
      <c r="AE44" s="34"/>
    </row>
    <row r="48" spans="1:31" s="2" customFormat="1" ht="6.9" customHeight="1">
      <c r="A48" s="34"/>
      <c r="B48" s="46"/>
      <c r="C48" s="47"/>
      <c r="D48" s="47"/>
      <c r="E48" s="47"/>
      <c r="F48" s="47"/>
      <c r="G48" s="47"/>
      <c r="H48" s="47"/>
      <c r="I48" s="47"/>
      <c r="J48" s="47"/>
      <c r="K48" s="47"/>
      <c r="L48" s="96"/>
      <c r="S48" s="34"/>
      <c r="T48" s="34"/>
      <c r="U48" s="34"/>
      <c r="V48" s="34"/>
      <c r="W48" s="34"/>
      <c r="X48" s="34"/>
      <c r="Y48" s="34"/>
      <c r="Z48" s="34"/>
      <c r="AA48" s="34"/>
      <c r="AB48" s="34"/>
      <c r="AC48" s="34"/>
      <c r="AD48" s="34"/>
      <c r="AE48" s="34"/>
    </row>
    <row r="49" spans="1:31" s="2" customFormat="1" ht="24.9" customHeight="1">
      <c r="A49" s="34"/>
      <c r="B49" s="35"/>
      <c r="C49" s="23" t="s">
        <v>128</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6.9" customHeight="1">
      <c r="A50" s="34"/>
      <c r="B50" s="35"/>
      <c r="C50" s="34"/>
      <c r="D50" s="34"/>
      <c r="E50" s="34"/>
      <c r="F50" s="34"/>
      <c r="G50" s="34"/>
      <c r="H50" s="34"/>
      <c r="I50" s="34"/>
      <c r="J50" s="34"/>
      <c r="K50" s="34"/>
      <c r="L50" s="96"/>
      <c r="S50" s="34"/>
      <c r="T50" s="34"/>
      <c r="U50" s="34"/>
      <c r="V50" s="34"/>
      <c r="W50" s="34"/>
      <c r="X50" s="34"/>
      <c r="Y50" s="34"/>
      <c r="Z50" s="34"/>
      <c r="AA50" s="34"/>
      <c r="AB50" s="34"/>
      <c r="AC50" s="34"/>
      <c r="AD50" s="34"/>
      <c r="AE50" s="34"/>
    </row>
    <row r="51" spans="1:31" s="2" customFormat="1" ht="12" customHeight="1">
      <c r="A51" s="34"/>
      <c r="B51" s="35"/>
      <c r="C51" s="29" t="s">
        <v>17</v>
      </c>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6.5" customHeight="1">
      <c r="A52" s="34"/>
      <c r="B52" s="35"/>
      <c r="C52" s="34"/>
      <c r="D52" s="34"/>
      <c r="E52" s="342" t="str">
        <f>E7</f>
        <v>Nové dialyzační středisko</v>
      </c>
      <c r="F52" s="343"/>
      <c r="G52" s="343"/>
      <c r="H52" s="343"/>
      <c r="I52" s="34"/>
      <c r="J52" s="34"/>
      <c r="K52" s="34"/>
      <c r="L52" s="96"/>
      <c r="S52" s="34"/>
      <c r="T52" s="34"/>
      <c r="U52" s="34"/>
      <c r="V52" s="34"/>
      <c r="W52" s="34"/>
      <c r="X52" s="34"/>
      <c r="Y52" s="34"/>
      <c r="Z52" s="34"/>
      <c r="AA52" s="34"/>
      <c r="AB52" s="34"/>
      <c r="AC52" s="34"/>
      <c r="AD52" s="34"/>
      <c r="AE52" s="34"/>
    </row>
    <row r="53" spans="2:12" s="1" customFormat="1" ht="12" customHeight="1">
      <c r="B53" s="22"/>
      <c r="C53" s="29" t="s">
        <v>126</v>
      </c>
      <c r="L53" s="22"/>
    </row>
    <row r="54" spans="2:12" s="1" customFormat="1" ht="16.5" customHeight="1">
      <c r="B54" s="22"/>
      <c r="E54" s="342" t="s">
        <v>3032</v>
      </c>
      <c r="F54" s="311"/>
      <c r="G54" s="311"/>
      <c r="H54" s="311"/>
      <c r="L54" s="22"/>
    </row>
    <row r="55" spans="2:12" s="1" customFormat="1" ht="12" customHeight="1">
      <c r="B55" s="22"/>
      <c r="C55" s="29" t="s">
        <v>3033</v>
      </c>
      <c r="L55" s="22"/>
    </row>
    <row r="56" spans="1:31" s="2" customFormat="1" ht="16.5" customHeight="1">
      <c r="A56" s="34"/>
      <c r="B56" s="35"/>
      <c r="C56" s="34"/>
      <c r="D56" s="34"/>
      <c r="E56" s="346" t="s">
        <v>4054</v>
      </c>
      <c r="F56" s="344"/>
      <c r="G56" s="344"/>
      <c r="H56" s="344"/>
      <c r="I56" s="34"/>
      <c r="J56" s="34"/>
      <c r="K56" s="34"/>
      <c r="L56" s="96"/>
      <c r="S56" s="34"/>
      <c r="T56" s="34"/>
      <c r="U56" s="34"/>
      <c r="V56" s="34"/>
      <c r="W56" s="34"/>
      <c r="X56" s="34"/>
      <c r="Y56" s="34"/>
      <c r="Z56" s="34"/>
      <c r="AA56" s="34"/>
      <c r="AB56" s="34"/>
      <c r="AC56" s="34"/>
      <c r="AD56" s="34"/>
      <c r="AE56" s="34"/>
    </row>
    <row r="57" spans="1:31" s="2" customFormat="1" ht="12" customHeight="1">
      <c r="A57" s="34"/>
      <c r="B57" s="35"/>
      <c r="C57" s="29" t="s">
        <v>4055</v>
      </c>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6.5" customHeight="1">
      <c r="A58" s="34"/>
      <c r="B58" s="35"/>
      <c r="C58" s="34"/>
      <c r="D58" s="34"/>
      <c r="E58" s="304" t="str">
        <f>E13</f>
        <v>1 - Strukturovaná kabeláž</v>
      </c>
      <c r="F58" s="344"/>
      <c r="G58" s="344"/>
      <c r="H58" s="344"/>
      <c r="I58" s="34"/>
      <c r="J58" s="34"/>
      <c r="K58" s="34"/>
      <c r="L58" s="96"/>
      <c r="S58" s="34"/>
      <c r="T58" s="34"/>
      <c r="U58" s="34"/>
      <c r="V58" s="34"/>
      <c r="W58" s="34"/>
      <c r="X58" s="34"/>
      <c r="Y58" s="34"/>
      <c r="Z58" s="34"/>
      <c r="AA58" s="34"/>
      <c r="AB58" s="34"/>
      <c r="AC58" s="34"/>
      <c r="AD58" s="34"/>
      <c r="AE58" s="34"/>
    </row>
    <row r="59" spans="1:31" s="2" customFormat="1" ht="6.9" customHeight="1">
      <c r="A59" s="34"/>
      <c r="B59" s="35"/>
      <c r="C59" s="34"/>
      <c r="D59" s="34"/>
      <c r="E59" s="34"/>
      <c r="F59" s="34"/>
      <c r="G59" s="34"/>
      <c r="H59" s="34"/>
      <c r="I59" s="34"/>
      <c r="J59" s="34"/>
      <c r="K59" s="34"/>
      <c r="L59" s="96"/>
      <c r="S59" s="34"/>
      <c r="T59" s="34"/>
      <c r="U59" s="34"/>
      <c r="V59" s="34"/>
      <c r="W59" s="34"/>
      <c r="X59" s="34"/>
      <c r="Y59" s="34"/>
      <c r="Z59" s="34"/>
      <c r="AA59" s="34"/>
      <c r="AB59" s="34"/>
      <c r="AC59" s="34"/>
      <c r="AD59" s="34"/>
      <c r="AE59" s="34"/>
    </row>
    <row r="60" spans="1:31" s="2" customFormat="1" ht="12" customHeight="1">
      <c r="A60" s="34"/>
      <c r="B60" s="35"/>
      <c r="C60" s="29" t="s">
        <v>21</v>
      </c>
      <c r="D60" s="34"/>
      <c r="E60" s="34"/>
      <c r="F60" s="27" t="str">
        <f>F16</f>
        <v xml:space="preserve"> </v>
      </c>
      <c r="G60" s="34"/>
      <c r="H60" s="34"/>
      <c r="I60" s="29" t="s">
        <v>23</v>
      </c>
      <c r="J60" s="52" t="str">
        <f>IF(J16="","",J16)</f>
        <v>7. 11. 2021</v>
      </c>
      <c r="K60" s="34"/>
      <c r="L60" s="96"/>
      <c r="S60" s="34"/>
      <c r="T60" s="34"/>
      <c r="U60" s="34"/>
      <c r="V60" s="34"/>
      <c r="W60" s="34"/>
      <c r="X60" s="34"/>
      <c r="Y60" s="34"/>
      <c r="Z60" s="34"/>
      <c r="AA60" s="34"/>
      <c r="AB60" s="34"/>
      <c r="AC60" s="34"/>
      <c r="AD60" s="34"/>
      <c r="AE60" s="34"/>
    </row>
    <row r="61" spans="1:31" s="2" customFormat="1" ht="6.9" customHeight="1">
      <c r="A61" s="34"/>
      <c r="B61" s="35"/>
      <c r="C61" s="34"/>
      <c r="D61" s="34"/>
      <c r="E61" s="34"/>
      <c r="F61" s="34"/>
      <c r="G61" s="34"/>
      <c r="H61" s="34"/>
      <c r="I61" s="34"/>
      <c r="J61" s="34"/>
      <c r="K61" s="34"/>
      <c r="L61" s="96"/>
      <c r="S61" s="34"/>
      <c r="T61" s="34"/>
      <c r="U61" s="34"/>
      <c r="V61" s="34"/>
      <c r="W61" s="34"/>
      <c r="X61" s="34"/>
      <c r="Y61" s="34"/>
      <c r="Z61" s="34"/>
      <c r="AA61" s="34"/>
      <c r="AB61" s="34"/>
      <c r="AC61" s="34"/>
      <c r="AD61" s="34"/>
      <c r="AE61" s="34"/>
    </row>
    <row r="62" spans="1:31" s="2" customFormat="1" ht="25.65" customHeight="1">
      <c r="A62" s="34"/>
      <c r="B62" s="35"/>
      <c r="C62" s="29" t="s">
        <v>25</v>
      </c>
      <c r="D62" s="34"/>
      <c r="E62" s="34"/>
      <c r="F62" s="27" t="str">
        <f>E19</f>
        <v>Klatovská nemocnice a.s., Plzeňská 929, 339 01 KT</v>
      </c>
      <c r="G62" s="34"/>
      <c r="H62" s="34"/>
      <c r="I62" s="29" t="s">
        <v>31</v>
      </c>
      <c r="J62" s="32" t="str">
        <f>E25</f>
        <v>THERMOLUFT KT s.r.o.</v>
      </c>
      <c r="K62" s="34"/>
      <c r="L62" s="96"/>
      <c r="S62" s="34"/>
      <c r="T62" s="34"/>
      <c r="U62" s="34"/>
      <c r="V62" s="34"/>
      <c r="W62" s="34"/>
      <c r="X62" s="34"/>
      <c r="Y62" s="34"/>
      <c r="Z62" s="34"/>
      <c r="AA62" s="34"/>
      <c r="AB62" s="34"/>
      <c r="AC62" s="34"/>
      <c r="AD62" s="34"/>
      <c r="AE62" s="34"/>
    </row>
    <row r="63" spans="1:31" s="2" customFormat="1" ht="15.15" customHeight="1">
      <c r="A63" s="34"/>
      <c r="B63" s="35"/>
      <c r="C63" s="29" t="s">
        <v>29</v>
      </c>
      <c r="D63" s="34"/>
      <c r="E63" s="34"/>
      <c r="F63" s="27" t="str">
        <f>IF(E22="","",E22)</f>
        <v>Vyplň údaj</v>
      </c>
      <c r="G63" s="34"/>
      <c r="H63" s="34"/>
      <c r="I63" s="29" t="s">
        <v>34</v>
      </c>
      <c r="J63" s="32" t="str">
        <f>E28</f>
        <v>Jan Štětka</v>
      </c>
      <c r="K63" s="34"/>
      <c r="L63" s="96"/>
      <c r="S63" s="34"/>
      <c r="T63" s="34"/>
      <c r="U63" s="34"/>
      <c r="V63" s="34"/>
      <c r="W63" s="34"/>
      <c r="X63" s="34"/>
      <c r="Y63" s="34"/>
      <c r="Z63" s="34"/>
      <c r="AA63" s="34"/>
      <c r="AB63" s="34"/>
      <c r="AC63" s="34"/>
      <c r="AD63" s="34"/>
      <c r="AE63" s="34"/>
    </row>
    <row r="64" spans="1:31" s="2" customFormat="1" ht="10.35" customHeight="1">
      <c r="A64" s="34"/>
      <c r="B64" s="35"/>
      <c r="C64" s="34"/>
      <c r="D64" s="34"/>
      <c r="E64" s="34"/>
      <c r="F64" s="34"/>
      <c r="G64" s="34"/>
      <c r="H64" s="34"/>
      <c r="I64" s="34"/>
      <c r="J64" s="34"/>
      <c r="K64" s="34"/>
      <c r="L64" s="96"/>
      <c r="S64" s="34"/>
      <c r="T64" s="34"/>
      <c r="U64" s="34"/>
      <c r="V64" s="34"/>
      <c r="W64" s="34"/>
      <c r="X64" s="34"/>
      <c r="Y64" s="34"/>
      <c r="Z64" s="34"/>
      <c r="AA64" s="34"/>
      <c r="AB64" s="34"/>
      <c r="AC64" s="34"/>
      <c r="AD64" s="34"/>
      <c r="AE64" s="34"/>
    </row>
    <row r="65" spans="1:31" s="2" customFormat="1" ht="29.25" customHeight="1">
      <c r="A65" s="34"/>
      <c r="B65" s="35"/>
      <c r="C65" s="110" t="s">
        <v>129</v>
      </c>
      <c r="D65" s="104"/>
      <c r="E65" s="104"/>
      <c r="F65" s="104"/>
      <c r="G65" s="104"/>
      <c r="H65" s="104"/>
      <c r="I65" s="104"/>
      <c r="J65" s="111" t="s">
        <v>130</v>
      </c>
      <c r="K65" s="104"/>
      <c r="L65" s="96"/>
      <c r="S65" s="34"/>
      <c r="T65" s="34"/>
      <c r="U65" s="34"/>
      <c r="V65" s="34"/>
      <c r="W65" s="34"/>
      <c r="X65" s="34"/>
      <c r="Y65" s="34"/>
      <c r="Z65" s="34"/>
      <c r="AA65" s="34"/>
      <c r="AB65" s="34"/>
      <c r="AC65" s="34"/>
      <c r="AD65" s="34"/>
      <c r="AE65" s="34"/>
    </row>
    <row r="66" spans="1:31" s="2" customFormat="1" ht="10.35" customHeight="1">
      <c r="A66" s="34"/>
      <c r="B66" s="35"/>
      <c r="C66" s="34"/>
      <c r="D66" s="34"/>
      <c r="E66" s="34"/>
      <c r="F66" s="34"/>
      <c r="G66" s="34"/>
      <c r="H66" s="34"/>
      <c r="I66" s="34"/>
      <c r="J66" s="34"/>
      <c r="K66" s="34"/>
      <c r="L66" s="96"/>
      <c r="S66" s="34"/>
      <c r="T66" s="34"/>
      <c r="U66" s="34"/>
      <c r="V66" s="34"/>
      <c r="W66" s="34"/>
      <c r="X66" s="34"/>
      <c r="Y66" s="34"/>
      <c r="Z66" s="34"/>
      <c r="AA66" s="34"/>
      <c r="AB66" s="34"/>
      <c r="AC66" s="34"/>
      <c r="AD66" s="34"/>
      <c r="AE66" s="34"/>
    </row>
    <row r="67" spans="1:47" s="2" customFormat="1" ht="22.8" customHeight="1">
      <c r="A67" s="34"/>
      <c r="B67" s="35"/>
      <c r="C67" s="112" t="s">
        <v>70</v>
      </c>
      <c r="D67" s="34"/>
      <c r="E67" s="34"/>
      <c r="F67" s="34"/>
      <c r="G67" s="34"/>
      <c r="H67" s="34"/>
      <c r="I67" s="34"/>
      <c r="J67" s="68">
        <f>J92</f>
        <v>0</v>
      </c>
      <c r="K67" s="34"/>
      <c r="L67" s="96"/>
      <c r="S67" s="34"/>
      <c r="T67" s="34"/>
      <c r="U67" s="34"/>
      <c r="V67" s="34"/>
      <c r="W67" s="34"/>
      <c r="X67" s="34"/>
      <c r="Y67" s="34"/>
      <c r="Z67" s="34"/>
      <c r="AA67" s="34"/>
      <c r="AB67" s="34"/>
      <c r="AC67" s="34"/>
      <c r="AD67" s="34"/>
      <c r="AE67" s="34"/>
      <c r="AU67" s="19" t="s">
        <v>131</v>
      </c>
    </row>
    <row r="68" spans="2:12" s="9" customFormat="1" ht="24.9" customHeight="1">
      <c r="B68" s="113"/>
      <c r="D68" s="114" t="s">
        <v>4057</v>
      </c>
      <c r="E68" s="115"/>
      <c r="F68" s="115"/>
      <c r="G68" s="115"/>
      <c r="H68" s="115"/>
      <c r="I68" s="115"/>
      <c r="J68" s="116">
        <f>J93</f>
        <v>0</v>
      </c>
      <c r="L68" s="113"/>
    </row>
    <row r="69" spans="1:31" s="2" customFormat="1" ht="21.75" customHeight="1">
      <c r="A69" s="34"/>
      <c r="B69" s="35"/>
      <c r="C69" s="34"/>
      <c r="D69" s="34"/>
      <c r="E69" s="34"/>
      <c r="F69" s="34"/>
      <c r="G69" s="34"/>
      <c r="H69" s="34"/>
      <c r="I69" s="34"/>
      <c r="J69" s="34"/>
      <c r="K69" s="34"/>
      <c r="L69" s="96"/>
      <c r="S69" s="34"/>
      <c r="T69" s="34"/>
      <c r="U69" s="34"/>
      <c r="V69" s="34"/>
      <c r="W69" s="34"/>
      <c r="X69" s="34"/>
      <c r="Y69" s="34"/>
      <c r="Z69" s="34"/>
      <c r="AA69" s="34"/>
      <c r="AB69" s="34"/>
      <c r="AC69" s="34"/>
      <c r="AD69" s="34"/>
      <c r="AE69" s="34"/>
    </row>
    <row r="70" spans="1:31" s="2" customFormat="1" ht="6.9" customHeight="1">
      <c r="A70" s="34"/>
      <c r="B70" s="44"/>
      <c r="C70" s="45"/>
      <c r="D70" s="45"/>
      <c r="E70" s="45"/>
      <c r="F70" s="45"/>
      <c r="G70" s="45"/>
      <c r="H70" s="45"/>
      <c r="I70" s="45"/>
      <c r="J70" s="45"/>
      <c r="K70" s="45"/>
      <c r="L70" s="96"/>
      <c r="S70" s="34"/>
      <c r="T70" s="34"/>
      <c r="U70" s="34"/>
      <c r="V70" s="34"/>
      <c r="W70" s="34"/>
      <c r="X70" s="34"/>
      <c r="Y70" s="34"/>
      <c r="Z70" s="34"/>
      <c r="AA70" s="34"/>
      <c r="AB70" s="34"/>
      <c r="AC70" s="34"/>
      <c r="AD70" s="34"/>
      <c r="AE70" s="34"/>
    </row>
    <row r="74" spans="1:31" s="2" customFormat="1" ht="6.9" customHeight="1">
      <c r="A74" s="34"/>
      <c r="B74" s="46"/>
      <c r="C74" s="47"/>
      <c r="D74" s="47"/>
      <c r="E74" s="47"/>
      <c r="F74" s="47"/>
      <c r="G74" s="47"/>
      <c r="H74" s="47"/>
      <c r="I74" s="47"/>
      <c r="J74" s="47"/>
      <c r="K74" s="47"/>
      <c r="L74" s="96"/>
      <c r="S74" s="34"/>
      <c r="T74" s="34"/>
      <c r="U74" s="34"/>
      <c r="V74" s="34"/>
      <c r="W74" s="34"/>
      <c r="X74" s="34"/>
      <c r="Y74" s="34"/>
      <c r="Z74" s="34"/>
      <c r="AA74" s="34"/>
      <c r="AB74" s="34"/>
      <c r="AC74" s="34"/>
      <c r="AD74" s="34"/>
      <c r="AE74" s="34"/>
    </row>
    <row r="75" spans="1:31" s="2" customFormat="1" ht="24.9" customHeight="1">
      <c r="A75" s="34"/>
      <c r="B75" s="35"/>
      <c r="C75" s="23" t="s">
        <v>139</v>
      </c>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6.9" customHeight="1">
      <c r="A76" s="34"/>
      <c r="B76" s="35"/>
      <c r="C76" s="34"/>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12" customHeight="1">
      <c r="A77" s="34"/>
      <c r="B77" s="35"/>
      <c r="C77" s="29" t="s">
        <v>17</v>
      </c>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16.5" customHeight="1">
      <c r="A78" s="34"/>
      <c r="B78" s="35"/>
      <c r="C78" s="34"/>
      <c r="D78" s="34"/>
      <c r="E78" s="342" t="str">
        <f>E7</f>
        <v>Nové dialyzační středisko</v>
      </c>
      <c r="F78" s="343"/>
      <c r="G78" s="343"/>
      <c r="H78" s="343"/>
      <c r="I78" s="34"/>
      <c r="J78" s="34"/>
      <c r="K78" s="34"/>
      <c r="L78" s="96"/>
      <c r="S78" s="34"/>
      <c r="T78" s="34"/>
      <c r="U78" s="34"/>
      <c r="V78" s="34"/>
      <c r="W78" s="34"/>
      <c r="X78" s="34"/>
      <c r="Y78" s="34"/>
      <c r="Z78" s="34"/>
      <c r="AA78" s="34"/>
      <c r="AB78" s="34"/>
      <c r="AC78" s="34"/>
      <c r="AD78" s="34"/>
      <c r="AE78" s="34"/>
    </row>
    <row r="79" spans="2:12" s="1" customFormat="1" ht="12" customHeight="1">
      <c r="B79" s="22"/>
      <c r="C79" s="29" t="s">
        <v>126</v>
      </c>
      <c r="L79" s="22"/>
    </row>
    <row r="80" spans="2:12" s="1" customFormat="1" ht="16.5" customHeight="1">
      <c r="B80" s="22"/>
      <c r="E80" s="342" t="s">
        <v>3032</v>
      </c>
      <c r="F80" s="311"/>
      <c r="G80" s="311"/>
      <c r="H80" s="311"/>
      <c r="L80" s="22"/>
    </row>
    <row r="81" spans="2:12" s="1" customFormat="1" ht="12" customHeight="1">
      <c r="B81" s="22"/>
      <c r="C81" s="29" t="s">
        <v>3033</v>
      </c>
      <c r="L81" s="22"/>
    </row>
    <row r="82" spans="1:31" s="2" customFormat="1" ht="16.5" customHeight="1">
      <c r="A82" s="34"/>
      <c r="B82" s="35"/>
      <c r="C82" s="34"/>
      <c r="D82" s="34"/>
      <c r="E82" s="346" t="s">
        <v>4054</v>
      </c>
      <c r="F82" s="344"/>
      <c r="G82" s="344"/>
      <c r="H82" s="344"/>
      <c r="I82" s="34"/>
      <c r="J82" s="34"/>
      <c r="K82" s="34"/>
      <c r="L82" s="96"/>
      <c r="S82" s="34"/>
      <c r="T82" s="34"/>
      <c r="U82" s="34"/>
      <c r="V82" s="34"/>
      <c r="W82" s="34"/>
      <c r="X82" s="34"/>
      <c r="Y82" s="34"/>
      <c r="Z82" s="34"/>
      <c r="AA82" s="34"/>
      <c r="AB82" s="34"/>
      <c r="AC82" s="34"/>
      <c r="AD82" s="34"/>
      <c r="AE82" s="34"/>
    </row>
    <row r="83" spans="1:31" s="2" customFormat="1" ht="12" customHeight="1">
      <c r="A83" s="34"/>
      <c r="B83" s="35"/>
      <c r="C83" s="29" t="s">
        <v>4055</v>
      </c>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16.5" customHeight="1">
      <c r="A84" s="34"/>
      <c r="B84" s="35"/>
      <c r="C84" s="34"/>
      <c r="D84" s="34"/>
      <c r="E84" s="304" t="str">
        <f>E13</f>
        <v>1 - Strukturovaná kabeláž</v>
      </c>
      <c r="F84" s="344"/>
      <c r="G84" s="344"/>
      <c r="H84" s="344"/>
      <c r="I84" s="34"/>
      <c r="J84" s="34"/>
      <c r="K84" s="34"/>
      <c r="L84" s="96"/>
      <c r="S84" s="34"/>
      <c r="T84" s="34"/>
      <c r="U84" s="34"/>
      <c r="V84" s="34"/>
      <c r="W84" s="34"/>
      <c r="X84" s="34"/>
      <c r="Y84" s="34"/>
      <c r="Z84" s="34"/>
      <c r="AA84" s="34"/>
      <c r="AB84" s="34"/>
      <c r="AC84" s="34"/>
      <c r="AD84" s="34"/>
      <c r="AE84" s="34"/>
    </row>
    <row r="85" spans="1:31" s="2" customFormat="1" ht="6.9" customHeight="1">
      <c r="A85" s="34"/>
      <c r="B85" s="35"/>
      <c r="C85" s="34"/>
      <c r="D85" s="34"/>
      <c r="E85" s="34"/>
      <c r="F85" s="34"/>
      <c r="G85" s="34"/>
      <c r="H85" s="34"/>
      <c r="I85" s="34"/>
      <c r="J85" s="34"/>
      <c r="K85" s="34"/>
      <c r="L85" s="96"/>
      <c r="S85" s="34"/>
      <c r="T85" s="34"/>
      <c r="U85" s="34"/>
      <c r="V85" s="34"/>
      <c r="W85" s="34"/>
      <c r="X85" s="34"/>
      <c r="Y85" s="34"/>
      <c r="Z85" s="34"/>
      <c r="AA85" s="34"/>
      <c r="AB85" s="34"/>
      <c r="AC85" s="34"/>
      <c r="AD85" s="34"/>
      <c r="AE85" s="34"/>
    </row>
    <row r="86" spans="1:31" s="2" customFormat="1" ht="12" customHeight="1">
      <c r="A86" s="34"/>
      <c r="B86" s="35"/>
      <c r="C86" s="29" t="s">
        <v>21</v>
      </c>
      <c r="D86" s="34"/>
      <c r="E86" s="34"/>
      <c r="F86" s="27" t="str">
        <f>F16</f>
        <v xml:space="preserve"> </v>
      </c>
      <c r="G86" s="34"/>
      <c r="H86" s="34"/>
      <c r="I86" s="29" t="s">
        <v>23</v>
      </c>
      <c r="J86" s="52" t="str">
        <f>IF(J16="","",J16)</f>
        <v>7. 11. 2021</v>
      </c>
      <c r="K86" s="34"/>
      <c r="L86" s="96"/>
      <c r="S86" s="34"/>
      <c r="T86" s="34"/>
      <c r="U86" s="34"/>
      <c r="V86" s="34"/>
      <c r="W86" s="34"/>
      <c r="X86" s="34"/>
      <c r="Y86" s="34"/>
      <c r="Z86" s="34"/>
      <c r="AA86" s="34"/>
      <c r="AB86" s="34"/>
      <c r="AC86" s="34"/>
      <c r="AD86" s="34"/>
      <c r="AE86" s="34"/>
    </row>
    <row r="87" spans="1:31" s="2" customFormat="1" ht="6.9" customHeight="1">
      <c r="A87" s="34"/>
      <c r="B87" s="35"/>
      <c r="C87" s="34"/>
      <c r="D87" s="34"/>
      <c r="E87" s="34"/>
      <c r="F87" s="34"/>
      <c r="G87" s="34"/>
      <c r="H87" s="34"/>
      <c r="I87" s="34"/>
      <c r="J87" s="34"/>
      <c r="K87" s="34"/>
      <c r="L87" s="96"/>
      <c r="S87" s="34"/>
      <c r="T87" s="34"/>
      <c r="U87" s="34"/>
      <c r="V87" s="34"/>
      <c r="W87" s="34"/>
      <c r="X87" s="34"/>
      <c r="Y87" s="34"/>
      <c r="Z87" s="34"/>
      <c r="AA87" s="34"/>
      <c r="AB87" s="34"/>
      <c r="AC87" s="34"/>
      <c r="AD87" s="34"/>
      <c r="AE87" s="34"/>
    </row>
    <row r="88" spans="1:31" s="2" customFormat="1" ht="25.65" customHeight="1">
      <c r="A88" s="34"/>
      <c r="B88" s="35"/>
      <c r="C88" s="29" t="s">
        <v>25</v>
      </c>
      <c r="D88" s="34"/>
      <c r="E88" s="34"/>
      <c r="F88" s="27" t="str">
        <f>E19</f>
        <v>Klatovská nemocnice a.s., Plzeňská 929, 339 01 KT</v>
      </c>
      <c r="G88" s="34"/>
      <c r="H88" s="34"/>
      <c r="I88" s="29" t="s">
        <v>31</v>
      </c>
      <c r="J88" s="32" t="str">
        <f>E25</f>
        <v>THERMOLUFT KT s.r.o.</v>
      </c>
      <c r="K88" s="34"/>
      <c r="L88" s="96"/>
      <c r="S88" s="34"/>
      <c r="T88" s="34"/>
      <c r="U88" s="34"/>
      <c r="V88" s="34"/>
      <c r="W88" s="34"/>
      <c r="X88" s="34"/>
      <c r="Y88" s="34"/>
      <c r="Z88" s="34"/>
      <c r="AA88" s="34"/>
      <c r="AB88" s="34"/>
      <c r="AC88" s="34"/>
      <c r="AD88" s="34"/>
      <c r="AE88" s="34"/>
    </row>
    <row r="89" spans="1:31" s="2" customFormat="1" ht="15.15" customHeight="1">
      <c r="A89" s="34"/>
      <c r="B89" s="35"/>
      <c r="C89" s="29" t="s">
        <v>29</v>
      </c>
      <c r="D89" s="34"/>
      <c r="E89" s="34"/>
      <c r="F89" s="27" t="str">
        <f>IF(E22="","",E22)</f>
        <v>Vyplň údaj</v>
      </c>
      <c r="G89" s="34"/>
      <c r="H89" s="34"/>
      <c r="I89" s="29" t="s">
        <v>34</v>
      </c>
      <c r="J89" s="32" t="str">
        <f>E28</f>
        <v>Jan Štětka</v>
      </c>
      <c r="K89" s="34"/>
      <c r="L89" s="96"/>
      <c r="S89" s="34"/>
      <c r="T89" s="34"/>
      <c r="U89" s="34"/>
      <c r="V89" s="34"/>
      <c r="W89" s="34"/>
      <c r="X89" s="34"/>
      <c r="Y89" s="34"/>
      <c r="Z89" s="34"/>
      <c r="AA89" s="34"/>
      <c r="AB89" s="34"/>
      <c r="AC89" s="34"/>
      <c r="AD89" s="34"/>
      <c r="AE89" s="34"/>
    </row>
    <row r="90" spans="1:31" s="2" customFormat="1" ht="10.35" customHeight="1">
      <c r="A90" s="34"/>
      <c r="B90" s="35"/>
      <c r="C90" s="34"/>
      <c r="D90" s="34"/>
      <c r="E90" s="34"/>
      <c r="F90" s="34"/>
      <c r="G90" s="34"/>
      <c r="H90" s="34"/>
      <c r="I90" s="34"/>
      <c r="J90" s="34"/>
      <c r="K90" s="34"/>
      <c r="L90" s="96"/>
      <c r="S90" s="34"/>
      <c r="T90" s="34"/>
      <c r="U90" s="34"/>
      <c r="V90" s="34"/>
      <c r="W90" s="34"/>
      <c r="X90" s="34"/>
      <c r="Y90" s="34"/>
      <c r="Z90" s="34"/>
      <c r="AA90" s="34"/>
      <c r="AB90" s="34"/>
      <c r="AC90" s="34"/>
      <c r="AD90" s="34"/>
      <c r="AE90" s="34"/>
    </row>
    <row r="91" spans="1:31" s="11" customFormat="1" ht="29.25" customHeight="1">
      <c r="A91" s="121"/>
      <c r="B91" s="122"/>
      <c r="C91" s="123" t="s">
        <v>140</v>
      </c>
      <c r="D91" s="124" t="s">
        <v>57</v>
      </c>
      <c r="E91" s="124" t="s">
        <v>53</v>
      </c>
      <c r="F91" s="124" t="s">
        <v>54</v>
      </c>
      <c r="G91" s="124" t="s">
        <v>141</v>
      </c>
      <c r="H91" s="124" t="s">
        <v>142</v>
      </c>
      <c r="I91" s="124" t="s">
        <v>143</v>
      </c>
      <c r="J91" s="124" t="s">
        <v>130</v>
      </c>
      <c r="K91" s="125" t="s">
        <v>144</v>
      </c>
      <c r="L91" s="126"/>
      <c r="M91" s="59" t="s">
        <v>3</v>
      </c>
      <c r="N91" s="60" t="s">
        <v>42</v>
      </c>
      <c r="O91" s="60" t="s">
        <v>145</v>
      </c>
      <c r="P91" s="60" t="s">
        <v>146</v>
      </c>
      <c r="Q91" s="60" t="s">
        <v>147</v>
      </c>
      <c r="R91" s="60" t="s">
        <v>148</v>
      </c>
      <c r="S91" s="60" t="s">
        <v>149</v>
      </c>
      <c r="T91" s="61" t="s">
        <v>150</v>
      </c>
      <c r="U91" s="121"/>
      <c r="V91" s="121"/>
      <c r="W91" s="121"/>
      <c r="X91" s="121"/>
      <c r="Y91" s="121"/>
      <c r="Z91" s="121"/>
      <c r="AA91" s="121"/>
      <c r="AB91" s="121"/>
      <c r="AC91" s="121"/>
      <c r="AD91" s="121"/>
      <c r="AE91" s="121"/>
    </row>
    <row r="92" spans="1:63" s="2" customFormat="1" ht="22.8" customHeight="1">
      <c r="A92" s="34"/>
      <c r="B92" s="35"/>
      <c r="C92" s="66" t="s">
        <v>151</v>
      </c>
      <c r="D92" s="34"/>
      <c r="E92" s="34"/>
      <c r="F92" s="34"/>
      <c r="G92" s="34"/>
      <c r="H92" s="34"/>
      <c r="I92" s="34"/>
      <c r="J92" s="127">
        <f>BK92</f>
        <v>0</v>
      </c>
      <c r="K92" s="34"/>
      <c r="L92" s="35"/>
      <c r="M92" s="62"/>
      <c r="N92" s="53"/>
      <c r="O92" s="63"/>
      <c r="P92" s="128">
        <f>P93</f>
        <v>0</v>
      </c>
      <c r="Q92" s="63"/>
      <c r="R92" s="128">
        <f>R93</f>
        <v>0</v>
      </c>
      <c r="S92" s="63"/>
      <c r="T92" s="129">
        <f>T93</f>
        <v>0</v>
      </c>
      <c r="U92" s="34"/>
      <c r="V92" s="34"/>
      <c r="W92" s="34"/>
      <c r="X92" s="34"/>
      <c r="Y92" s="34"/>
      <c r="Z92" s="34"/>
      <c r="AA92" s="34"/>
      <c r="AB92" s="34"/>
      <c r="AC92" s="34"/>
      <c r="AD92" s="34"/>
      <c r="AE92" s="34"/>
      <c r="AT92" s="19" t="s">
        <v>71</v>
      </c>
      <c r="AU92" s="19" t="s">
        <v>131</v>
      </c>
      <c r="BK92" s="130">
        <f>BK93</f>
        <v>0</v>
      </c>
    </row>
    <row r="93" spans="2:63" s="12" customFormat="1" ht="25.95" customHeight="1">
      <c r="B93" s="131"/>
      <c r="D93" s="132" t="s">
        <v>71</v>
      </c>
      <c r="E93" s="133" t="s">
        <v>475</v>
      </c>
      <c r="F93" s="133" t="s">
        <v>4058</v>
      </c>
      <c r="I93" s="134"/>
      <c r="J93" s="135">
        <f>BK93</f>
        <v>0</v>
      </c>
      <c r="L93" s="131"/>
      <c r="M93" s="136"/>
      <c r="N93" s="137"/>
      <c r="O93" s="137"/>
      <c r="P93" s="138">
        <f>SUM(P94:P125)</f>
        <v>0</v>
      </c>
      <c r="Q93" s="137"/>
      <c r="R93" s="138">
        <f>SUM(R94:R125)</f>
        <v>0</v>
      </c>
      <c r="S93" s="137"/>
      <c r="T93" s="139">
        <f>SUM(T94:T125)</f>
        <v>0</v>
      </c>
      <c r="AR93" s="132" t="s">
        <v>15</v>
      </c>
      <c r="AT93" s="140" t="s">
        <v>71</v>
      </c>
      <c r="AU93" s="140" t="s">
        <v>72</v>
      </c>
      <c r="AY93" s="132" t="s">
        <v>154</v>
      </c>
      <c r="BK93" s="141">
        <f>SUM(BK94:BK125)</f>
        <v>0</v>
      </c>
    </row>
    <row r="94" spans="1:65" s="2" customFormat="1" ht="101.25" customHeight="1">
      <c r="A94" s="34"/>
      <c r="B94" s="144"/>
      <c r="C94" s="145" t="s">
        <v>15</v>
      </c>
      <c r="D94" s="145" t="s">
        <v>157</v>
      </c>
      <c r="E94" s="146" t="s">
        <v>4059</v>
      </c>
      <c r="F94" s="147" t="s">
        <v>4060</v>
      </c>
      <c r="G94" s="148" t="s">
        <v>3834</v>
      </c>
      <c r="H94" s="149">
        <v>1</v>
      </c>
      <c r="I94" s="150"/>
      <c r="J94" s="151">
        <f aca="true" t="shared" si="0" ref="J94:J125">ROUND(I94*H94,2)</f>
        <v>0</v>
      </c>
      <c r="K94" s="147" t="s">
        <v>3</v>
      </c>
      <c r="L94" s="35"/>
      <c r="M94" s="152" t="s">
        <v>3</v>
      </c>
      <c r="N94" s="153" t="s">
        <v>43</v>
      </c>
      <c r="O94" s="55"/>
      <c r="P94" s="154">
        <f aca="true" t="shared" si="1" ref="P94:P125">O94*H94</f>
        <v>0</v>
      </c>
      <c r="Q94" s="154">
        <v>0</v>
      </c>
      <c r="R94" s="154">
        <f aca="true" t="shared" si="2" ref="R94:R125">Q94*H94</f>
        <v>0</v>
      </c>
      <c r="S94" s="154">
        <v>0</v>
      </c>
      <c r="T94" s="155">
        <f aca="true" t="shared" si="3" ref="T94:T125">S94*H94</f>
        <v>0</v>
      </c>
      <c r="U94" s="34"/>
      <c r="V94" s="34"/>
      <c r="W94" s="34"/>
      <c r="X94" s="34"/>
      <c r="Y94" s="34"/>
      <c r="Z94" s="34"/>
      <c r="AA94" s="34"/>
      <c r="AB94" s="34"/>
      <c r="AC94" s="34"/>
      <c r="AD94" s="34"/>
      <c r="AE94" s="34"/>
      <c r="AR94" s="156" t="s">
        <v>93</v>
      </c>
      <c r="AT94" s="156" t="s">
        <v>157</v>
      </c>
      <c r="AU94" s="156" t="s">
        <v>15</v>
      </c>
      <c r="AY94" s="19" t="s">
        <v>154</v>
      </c>
      <c r="BE94" s="157">
        <f aca="true" t="shared" si="4" ref="BE94:BE125">IF(N94="základní",J94,0)</f>
        <v>0</v>
      </c>
      <c r="BF94" s="157">
        <f aca="true" t="shared" si="5" ref="BF94:BF125">IF(N94="snížená",J94,0)</f>
        <v>0</v>
      </c>
      <c r="BG94" s="157">
        <f aca="true" t="shared" si="6" ref="BG94:BG125">IF(N94="zákl. přenesená",J94,0)</f>
        <v>0</v>
      </c>
      <c r="BH94" s="157">
        <f aca="true" t="shared" si="7" ref="BH94:BH125">IF(N94="sníž. přenesená",J94,0)</f>
        <v>0</v>
      </c>
      <c r="BI94" s="157">
        <f aca="true" t="shared" si="8" ref="BI94:BI125">IF(N94="nulová",J94,0)</f>
        <v>0</v>
      </c>
      <c r="BJ94" s="19" t="s">
        <v>15</v>
      </c>
      <c r="BK94" s="157">
        <f aca="true" t="shared" si="9" ref="BK94:BK125">ROUND(I94*H94,2)</f>
        <v>0</v>
      </c>
      <c r="BL94" s="19" t="s">
        <v>93</v>
      </c>
      <c r="BM94" s="156" t="s">
        <v>4061</v>
      </c>
    </row>
    <row r="95" spans="1:65" s="2" customFormat="1" ht="16.5" customHeight="1">
      <c r="A95" s="34"/>
      <c r="B95" s="144"/>
      <c r="C95" s="145" t="s">
        <v>80</v>
      </c>
      <c r="D95" s="145" t="s">
        <v>157</v>
      </c>
      <c r="E95" s="146" t="s">
        <v>4062</v>
      </c>
      <c r="F95" s="147" t="s">
        <v>4063</v>
      </c>
      <c r="G95" s="148" t="s">
        <v>3834</v>
      </c>
      <c r="H95" s="149">
        <v>1</v>
      </c>
      <c r="I95" s="150"/>
      <c r="J95" s="151">
        <f t="shared" si="0"/>
        <v>0</v>
      </c>
      <c r="K95" s="147" t="s">
        <v>3</v>
      </c>
      <c r="L95" s="35"/>
      <c r="M95" s="152" t="s">
        <v>3</v>
      </c>
      <c r="N95" s="153" t="s">
        <v>43</v>
      </c>
      <c r="O95" s="55"/>
      <c r="P95" s="154">
        <f t="shared" si="1"/>
        <v>0</v>
      </c>
      <c r="Q95" s="154">
        <v>0</v>
      </c>
      <c r="R95" s="154">
        <f t="shared" si="2"/>
        <v>0</v>
      </c>
      <c r="S95" s="154">
        <v>0</v>
      </c>
      <c r="T95" s="155">
        <f t="shared" si="3"/>
        <v>0</v>
      </c>
      <c r="U95" s="34"/>
      <c r="V95" s="34"/>
      <c r="W95" s="34"/>
      <c r="X95" s="34"/>
      <c r="Y95" s="34"/>
      <c r="Z95" s="34"/>
      <c r="AA95" s="34"/>
      <c r="AB95" s="34"/>
      <c r="AC95" s="34"/>
      <c r="AD95" s="34"/>
      <c r="AE95" s="34"/>
      <c r="AR95" s="156" t="s">
        <v>93</v>
      </c>
      <c r="AT95" s="156" t="s">
        <v>157</v>
      </c>
      <c r="AU95" s="156" t="s">
        <v>15</v>
      </c>
      <c r="AY95" s="19" t="s">
        <v>154</v>
      </c>
      <c r="BE95" s="157">
        <f t="shared" si="4"/>
        <v>0</v>
      </c>
      <c r="BF95" s="157">
        <f t="shared" si="5"/>
        <v>0</v>
      </c>
      <c r="BG95" s="157">
        <f t="shared" si="6"/>
        <v>0</v>
      </c>
      <c r="BH95" s="157">
        <f t="shared" si="7"/>
        <v>0</v>
      </c>
      <c r="BI95" s="157">
        <f t="shared" si="8"/>
        <v>0</v>
      </c>
      <c r="BJ95" s="19" t="s">
        <v>15</v>
      </c>
      <c r="BK95" s="157">
        <f t="shared" si="9"/>
        <v>0</v>
      </c>
      <c r="BL95" s="19" t="s">
        <v>93</v>
      </c>
      <c r="BM95" s="156" t="s">
        <v>4064</v>
      </c>
    </row>
    <row r="96" spans="1:65" s="2" customFormat="1" ht="16.5" customHeight="1">
      <c r="A96" s="34"/>
      <c r="B96" s="144"/>
      <c r="C96" s="145" t="s">
        <v>90</v>
      </c>
      <c r="D96" s="145" t="s">
        <v>157</v>
      </c>
      <c r="E96" s="146" t="s">
        <v>4065</v>
      </c>
      <c r="F96" s="147" t="s">
        <v>4066</v>
      </c>
      <c r="G96" s="148" t="s">
        <v>3834</v>
      </c>
      <c r="H96" s="149">
        <v>28</v>
      </c>
      <c r="I96" s="150"/>
      <c r="J96" s="151">
        <f t="shared" si="0"/>
        <v>0</v>
      </c>
      <c r="K96" s="147" t="s">
        <v>3</v>
      </c>
      <c r="L96" s="35"/>
      <c r="M96" s="152" t="s">
        <v>3</v>
      </c>
      <c r="N96" s="153" t="s">
        <v>43</v>
      </c>
      <c r="O96" s="55"/>
      <c r="P96" s="154">
        <f t="shared" si="1"/>
        <v>0</v>
      </c>
      <c r="Q96" s="154">
        <v>0</v>
      </c>
      <c r="R96" s="154">
        <f t="shared" si="2"/>
        <v>0</v>
      </c>
      <c r="S96" s="154">
        <v>0</v>
      </c>
      <c r="T96" s="155">
        <f t="shared" si="3"/>
        <v>0</v>
      </c>
      <c r="U96" s="34"/>
      <c r="V96" s="34"/>
      <c r="W96" s="34"/>
      <c r="X96" s="34"/>
      <c r="Y96" s="34"/>
      <c r="Z96" s="34"/>
      <c r="AA96" s="34"/>
      <c r="AB96" s="34"/>
      <c r="AC96" s="34"/>
      <c r="AD96" s="34"/>
      <c r="AE96" s="34"/>
      <c r="AR96" s="156" t="s">
        <v>93</v>
      </c>
      <c r="AT96" s="156" t="s">
        <v>157</v>
      </c>
      <c r="AU96" s="156" t="s">
        <v>15</v>
      </c>
      <c r="AY96" s="19" t="s">
        <v>154</v>
      </c>
      <c r="BE96" s="157">
        <f t="shared" si="4"/>
        <v>0</v>
      </c>
      <c r="BF96" s="157">
        <f t="shared" si="5"/>
        <v>0</v>
      </c>
      <c r="BG96" s="157">
        <f t="shared" si="6"/>
        <v>0</v>
      </c>
      <c r="BH96" s="157">
        <f t="shared" si="7"/>
        <v>0</v>
      </c>
      <c r="BI96" s="157">
        <f t="shared" si="8"/>
        <v>0</v>
      </c>
      <c r="BJ96" s="19" t="s">
        <v>15</v>
      </c>
      <c r="BK96" s="157">
        <f t="shared" si="9"/>
        <v>0</v>
      </c>
      <c r="BL96" s="19" t="s">
        <v>93</v>
      </c>
      <c r="BM96" s="156" t="s">
        <v>4067</v>
      </c>
    </row>
    <row r="97" spans="1:65" s="2" customFormat="1" ht="16.5" customHeight="1">
      <c r="A97" s="34"/>
      <c r="B97" s="144"/>
      <c r="C97" s="145" t="s">
        <v>93</v>
      </c>
      <c r="D97" s="145" t="s">
        <v>157</v>
      </c>
      <c r="E97" s="146" t="s">
        <v>4068</v>
      </c>
      <c r="F97" s="147" t="s">
        <v>4069</v>
      </c>
      <c r="G97" s="148" t="s">
        <v>183</v>
      </c>
      <c r="H97" s="149">
        <v>200</v>
      </c>
      <c r="I97" s="150"/>
      <c r="J97" s="151">
        <f t="shared" si="0"/>
        <v>0</v>
      </c>
      <c r="K97" s="147" t="s">
        <v>3</v>
      </c>
      <c r="L97" s="35"/>
      <c r="M97" s="152" t="s">
        <v>3</v>
      </c>
      <c r="N97" s="153" t="s">
        <v>43</v>
      </c>
      <c r="O97" s="55"/>
      <c r="P97" s="154">
        <f t="shared" si="1"/>
        <v>0</v>
      </c>
      <c r="Q97" s="154">
        <v>0</v>
      </c>
      <c r="R97" s="154">
        <f t="shared" si="2"/>
        <v>0</v>
      </c>
      <c r="S97" s="154">
        <v>0</v>
      </c>
      <c r="T97" s="155">
        <f t="shared" si="3"/>
        <v>0</v>
      </c>
      <c r="U97" s="34"/>
      <c r="V97" s="34"/>
      <c r="W97" s="34"/>
      <c r="X97" s="34"/>
      <c r="Y97" s="34"/>
      <c r="Z97" s="34"/>
      <c r="AA97" s="34"/>
      <c r="AB97" s="34"/>
      <c r="AC97" s="34"/>
      <c r="AD97" s="34"/>
      <c r="AE97" s="34"/>
      <c r="AR97" s="156" t="s">
        <v>93</v>
      </c>
      <c r="AT97" s="156" t="s">
        <v>157</v>
      </c>
      <c r="AU97" s="156" t="s">
        <v>15</v>
      </c>
      <c r="AY97" s="19" t="s">
        <v>154</v>
      </c>
      <c r="BE97" s="157">
        <f t="shared" si="4"/>
        <v>0</v>
      </c>
      <c r="BF97" s="157">
        <f t="shared" si="5"/>
        <v>0</v>
      </c>
      <c r="BG97" s="157">
        <f t="shared" si="6"/>
        <v>0</v>
      </c>
      <c r="BH97" s="157">
        <f t="shared" si="7"/>
        <v>0</v>
      </c>
      <c r="BI97" s="157">
        <f t="shared" si="8"/>
        <v>0</v>
      </c>
      <c r="BJ97" s="19" t="s">
        <v>15</v>
      </c>
      <c r="BK97" s="157">
        <f t="shared" si="9"/>
        <v>0</v>
      </c>
      <c r="BL97" s="19" t="s">
        <v>93</v>
      </c>
      <c r="BM97" s="156" t="s">
        <v>4070</v>
      </c>
    </row>
    <row r="98" spans="1:65" s="2" customFormat="1" ht="16.5" customHeight="1">
      <c r="A98" s="34"/>
      <c r="B98" s="144"/>
      <c r="C98" s="145" t="s">
        <v>104</v>
      </c>
      <c r="D98" s="145" t="s">
        <v>157</v>
      </c>
      <c r="E98" s="146" t="s">
        <v>4071</v>
      </c>
      <c r="F98" s="147" t="s">
        <v>4072</v>
      </c>
      <c r="G98" s="148" t="s">
        <v>183</v>
      </c>
      <c r="H98" s="149">
        <v>2800</v>
      </c>
      <c r="I98" s="150"/>
      <c r="J98" s="151">
        <f t="shared" si="0"/>
        <v>0</v>
      </c>
      <c r="K98" s="147" t="s">
        <v>3</v>
      </c>
      <c r="L98" s="35"/>
      <c r="M98" s="152" t="s">
        <v>3</v>
      </c>
      <c r="N98" s="153" t="s">
        <v>43</v>
      </c>
      <c r="O98" s="55"/>
      <c r="P98" s="154">
        <f t="shared" si="1"/>
        <v>0</v>
      </c>
      <c r="Q98" s="154">
        <v>0</v>
      </c>
      <c r="R98" s="154">
        <f t="shared" si="2"/>
        <v>0</v>
      </c>
      <c r="S98" s="154">
        <v>0</v>
      </c>
      <c r="T98" s="155">
        <f t="shared" si="3"/>
        <v>0</v>
      </c>
      <c r="U98" s="34"/>
      <c r="V98" s="34"/>
      <c r="W98" s="34"/>
      <c r="X98" s="34"/>
      <c r="Y98" s="34"/>
      <c r="Z98" s="34"/>
      <c r="AA98" s="34"/>
      <c r="AB98" s="34"/>
      <c r="AC98" s="34"/>
      <c r="AD98" s="34"/>
      <c r="AE98" s="34"/>
      <c r="AR98" s="156" t="s">
        <v>93</v>
      </c>
      <c r="AT98" s="156" t="s">
        <v>157</v>
      </c>
      <c r="AU98" s="156" t="s">
        <v>15</v>
      </c>
      <c r="AY98" s="19" t="s">
        <v>154</v>
      </c>
      <c r="BE98" s="157">
        <f t="shared" si="4"/>
        <v>0</v>
      </c>
      <c r="BF98" s="157">
        <f t="shared" si="5"/>
        <v>0</v>
      </c>
      <c r="BG98" s="157">
        <f t="shared" si="6"/>
        <v>0</v>
      </c>
      <c r="BH98" s="157">
        <f t="shared" si="7"/>
        <v>0</v>
      </c>
      <c r="BI98" s="157">
        <f t="shared" si="8"/>
        <v>0</v>
      </c>
      <c r="BJ98" s="19" t="s">
        <v>15</v>
      </c>
      <c r="BK98" s="157">
        <f t="shared" si="9"/>
        <v>0</v>
      </c>
      <c r="BL98" s="19" t="s">
        <v>93</v>
      </c>
      <c r="BM98" s="156" t="s">
        <v>4073</v>
      </c>
    </row>
    <row r="99" spans="1:65" s="2" customFormat="1" ht="16.5" customHeight="1">
      <c r="A99" s="34"/>
      <c r="B99" s="144"/>
      <c r="C99" s="145" t="s">
        <v>107</v>
      </c>
      <c r="D99" s="145" t="s">
        <v>157</v>
      </c>
      <c r="E99" s="146" t="s">
        <v>4074</v>
      </c>
      <c r="F99" s="147" t="s">
        <v>4075</v>
      </c>
      <c r="G99" s="148" t="s">
        <v>183</v>
      </c>
      <c r="H99" s="149">
        <v>200</v>
      </c>
      <c r="I99" s="150"/>
      <c r="J99" s="151">
        <f t="shared" si="0"/>
        <v>0</v>
      </c>
      <c r="K99" s="147" t="s">
        <v>3</v>
      </c>
      <c r="L99" s="35"/>
      <c r="M99" s="152" t="s">
        <v>3</v>
      </c>
      <c r="N99" s="153" t="s">
        <v>43</v>
      </c>
      <c r="O99" s="55"/>
      <c r="P99" s="154">
        <f t="shared" si="1"/>
        <v>0</v>
      </c>
      <c r="Q99" s="154">
        <v>0</v>
      </c>
      <c r="R99" s="154">
        <f t="shared" si="2"/>
        <v>0</v>
      </c>
      <c r="S99" s="154">
        <v>0</v>
      </c>
      <c r="T99" s="155">
        <f t="shared" si="3"/>
        <v>0</v>
      </c>
      <c r="U99" s="34"/>
      <c r="V99" s="34"/>
      <c r="W99" s="34"/>
      <c r="X99" s="34"/>
      <c r="Y99" s="34"/>
      <c r="Z99" s="34"/>
      <c r="AA99" s="34"/>
      <c r="AB99" s="34"/>
      <c r="AC99" s="34"/>
      <c r="AD99" s="34"/>
      <c r="AE99" s="34"/>
      <c r="AR99" s="156" t="s">
        <v>93</v>
      </c>
      <c r="AT99" s="156" t="s">
        <v>157</v>
      </c>
      <c r="AU99" s="156" t="s">
        <v>15</v>
      </c>
      <c r="AY99" s="19" t="s">
        <v>154</v>
      </c>
      <c r="BE99" s="157">
        <f t="shared" si="4"/>
        <v>0</v>
      </c>
      <c r="BF99" s="157">
        <f t="shared" si="5"/>
        <v>0</v>
      </c>
      <c r="BG99" s="157">
        <f t="shared" si="6"/>
        <v>0</v>
      </c>
      <c r="BH99" s="157">
        <f t="shared" si="7"/>
        <v>0</v>
      </c>
      <c r="BI99" s="157">
        <f t="shared" si="8"/>
        <v>0</v>
      </c>
      <c r="BJ99" s="19" t="s">
        <v>15</v>
      </c>
      <c r="BK99" s="157">
        <f t="shared" si="9"/>
        <v>0</v>
      </c>
      <c r="BL99" s="19" t="s">
        <v>93</v>
      </c>
      <c r="BM99" s="156" t="s">
        <v>4076</v>
      </c>
    </row>
    <row r="100" spans="1:65" s="2" customFormat="1" ht="16.5" customHeight="1">
      <c r="A100" s="34"/>
      <c r="B100" s="144"/>
      <c r="C100" s="145" t="s">
        <v>110</v>
      </c>
      <c r="D100" s="145" t="s">
        <v>157</v>
      </c>
      <c r="E100" s="146" t="s">
        <v>4077</v>
      </c>
      <c r="F100" s="147" t="s">
        <v>4078</v>
      </c>
      <c r="G100" s="148" t="s">
        <v>183</v>
      </c>
      <c r="H100" s="149">
        <v>100</v>
      </c>
      <c r="I100" s="150"/>
      <c r="J100" s="151">
        <f t="shared" si="0"/>
        <v>0</v>
      </c>
      <c r="K100" s="147" t="s">
        <v>3</v>
      </c>
      <c r="L100" s="35"/>
      <c r="M100" s="152" t="s">
        <v>3</v>
      </c>
      <c r="N100" s="153" t="s">
        <v>43</v>
      </c>
      <c r="O100" s="55"/>
      <c r="P100" s="154">
        <f t="shared" si="1"/>
        <v>0</v>
      </c>
      <c r="Q100" s="154">
        <v>0</v>
      </c>
      <c r="R100" s="154">
        <f t="shared" si="2"/>
        <v>0</v>
      </c>
      <c r="S100" s="154">
        <v>0</v>
      </c>
      <c r="T100" s="155">
        <f t="shared" si="3"/>
        <v>0</v>
      </c>
      <c r="U100" s="34"/>
      <c r="V100" s="34"/>
      <c r="W100" s="34"/>
      <c r="X100" s="34"/>
      <c r="Y100" s="34"/>
      <c r="Z100" s="34"/>
      <c r="AA100" s="34"/>
      <c r="AB100" s="34"/>
      <c r="AC100" s="34"/>
      <c r="AD100" s="34"/>
      <c r="AE100" s="34"/>
      <c r="AR100" s="156" t="s">
        <v>93</v>
      </c>
      <c r="AT100" s="156" t="s">
        <v>157</v>
      </c>
      <c r="AU100" s="156" t="s">
        <v>15</v>
      </c>
      <c r="AY100" s="19" t="s">
        <v>154</v>
      </c>
      <c r="BE100" s="157">
        <f t="shared" si="4"/>
        <v>0</v>
      </c>
      <c r="BF100" s="157">
        <f t="shared" si="5"/>
        <v>0</v>
      </c>
      <c r="BG100" s="157">
        <f t="shared" si="6"/>
        <v>0</v>
      </c>
      <c r="BH100" s="157">
        <f t="shared" si="7"/>
        <v>0</v>
      </c>
      <c r="BI100" s="157">
        <f t="shared" si="8"/>
        <v>0</v>
      </c>
      <c r="BJ100" s="19" t="s">
        <v>15</v>
      </c>
      <c r="BK100" s="157">
        <f t="shared" si="9"/>
        <v>0</v>
      </c>
      <c r="BL100" s="19" t="s">
        <v>93</v>
      </c>
      <c r="BM100" s="156" t="s">
        <v>4079</v>
      </c>
    </row>
    <row r="101" spans="1:65" s="2" customFormat="1" ht="16.5" customHeight="1">
      <c r="A101" s="34"/>
      <c r="B101" s="144"/>
      <c r="C101" s="145" t="s">
        <v>113</v>
      </c>
      <c r="D101" s="145" t="s">
        <v>157</v>
      </c>
      <c r="E101" s="146" t="s">
        <v>4080</v>
      </c>
      <c r="F101" s="147" t="s">
        <v>4081</v>
      </c>
      <c r="G101" s="148" t="s">
        <v>183</v>
      </c>
      <c r="H101" s="149">
        <v>120</v>
      </c>
      <c r="I101" s="150"/>
      <c r="J101" s="151">
        <f t="shared" si="0"/>
        <v>0</v>
      </c>
      <c r="K101" s="147" t="s">
        <v>3</v>
      </c>
      <c r="L101" s="35"/>
      <c r="M101" s="152" t="s">
        <v>3</v>
      </c>
      <c r="N101" s="153" t="s">
        <v>43</v>
      </c>
      <c r="O101" s="55"/>
      <c r="P101" s="154">
        <f t="shared" si="1"/>
        <v>0</v>
      </c>
      <c r="Q101" s="154">
        <v>0</v>
      </c>
      <c r="R101" s="154">
        <f t="shared" si="2"/>
        <v>0</v>
      </c>
      <c r="S101" s="154">
        <v>0</v>
      </c>
      <c r="T101" s="155">
        <f t="shared" si="3"/>
        <v>0</v>
      </c>
      <c r="U101" s="34"/>
      <c r="V101" s="34"/>
      <c r="W101" s="34"/>
      <c r="X101" s="34"/>
      <c r="Y101" s="34"/>
      <c r="Z101" s="34"/>
      <c r="AA101" s="34"/>
      <c r="AB101" s="34"/>
      <c r="AC101" s="34"/>
      <c r="AD101" s="34"/>
      <c r="AE101" s="34"/>
      <c r="AR101" s="156" t="s">
        <v>93</v>
      </c>
      <c r="AT101" s="156" t="s">
        <v>157</v>
      </c>
      <c r="AU101" s="156" t="s">
        <v>15</v>
      </c>
      <c r="AY101" s="19" t="s">
        <v>154</v>
      </c>
      <c r="BE101" s="157">
        <f t="shared" si="4"/>
        <v>0</v>
      </c>
      <c r="BF101" s="157">
        <f t="shared" si="5"/>
        <v>0</v>
      </c>
      <c r="BG101" s="157">
        <f t="shared" si="6"/>
        <v>0</v>
      </c>
      <c r="BH101" s="157">
        <f t="shared" si="7"/>
        <v>0</v>
      </c>
      <c r="BI101" s="157">
        <f t="shared" si="8"/>
        <v>0</v>
      </c>
      <c r="BJ101" s="19" t="s">
        <v>15</v>
      </c>
      <c r="BK101" s="157">
        <f t="shared" si="9"/>
        <v>0</v>
      </c>
      <c r="BL101" s="19" t="s">
        <v>93</v>
      </c>
      <c r="BM101" s="156" t="s">
        <v>4082</v>
      </c>
    </row>
    <row r="102" spans="1:65" s="2" customFormat="1" ht="16.5" customHeight="1">
      <c r="A102" s="34"/>
      <c r="B102" s="144"/>
      <c r="C102" s="145" t="s">
        <v>176</v>
      </c>
      <c r="D102" s="145" t="s">
        <v>157</v>
      </c>
      <c r="E102" s="146" t="s">
        <v>4083</v>
      </c>
      <c r="F102" s="147" t="s">
        <v>4084</v>
      </c>
      <c r="G102" s="148" t="s">
        <v>183</v>
      </c>
      <c r="H102" s="149">
        <v>300</v>
      </c>
      <c r="I102" s="150"/>
      <c r="J102" s="151">
        <f t="shared" si="0"/>
        <v>0</v>
      </c>
      <c r="K102" s="147" t="s">
        <v>3</v>
      </c>
      <c r="L102" s="35"/>
      <c r="M102" s="152" t="s">
        <v>3</v>
      </c>
      <c r="N102" s="153" t="s">
        <v>43</v>
      </c>
      <c r="O102" s="55"/>
      <c r="P102" s="154">
        <f t="shared" si="1"/>
        <v>0</v>
      </c>
      <c r="Q102" s="154">
        <v>0</v>
      </c>
      <c r="R102" s="154">
        <f t="shared" si="2"/>
        <v>0</v>
      </c>
      <c r="S102" s="154">
        <v>0</v>
      </c>
      <c r="T102" s="155">
        <f t="shared" si="3"/>
        <v>0</v>
      </c>
      <c r="U102" s="34"/>
      <c r="V102" s="34"/>
      <c r="W102" s="34"/>
      <c r="X102" s="34"/>
      <c r="Y102" s="34"/>
      <c r="Z102" s="34"/>
      <c r="AA102" s="34"/>
      <c r="AB102" s="34"/>
      <c r="AC102" s="34"/>
      <c r="AD102" s="34"/>
      <c r="AE102" s="34"/>
      <c r="AR102" s="156" t="s">
        <v>93</v>
      </c>
      <c r="AT102" s="156" t="s">
        <v>157</v>
      </c>
      <c r="AU102" s="156" t="s">
        <v>15</v>
      </c>
      <c r="AY102" s="19" t="s">
        <v>154</v>
      </c>
      <c r="BE102" s="157">
        <f t="shared" si="4"/>
        <v>0</v>
      </c>
      <c r="BF102" s="157">
        <f t="shared" si="5"/>
        <v>0</v>
      </c>
      <c r="BG102" s="157">
        <f t="shared" si="6"/>
        <v>0</v>
      </c>
      <c r="BH102" s="157">
        <f t="shared" si="7"/>
        <v>0</v>
      </c>
      <c r="BI102" s="157">
        <f t="shared" si="8"/>
        <v>0</v>
      </c>
      <c r="BJ102" s="19" t="s">
        <v>15</v>
      </c>
      <c r="BK102" s="157">
        <f t="shared" si="9"/>
        <v>0</v>
      </c>
      <c r="BL102" s="19" t="s">
        <v>93</v>
      </c>
      <c r="BM102" s="156" t="s">
        <v>4085</v>
      </c>
    </row>
    <row r="103" spans="1:65" s="2" customFormat="1" ht="16.5" customHeight="1">
      <c r="A103" s="34"/>
      <c r="B103" s="144"/>
      <c r="C103" s="145" t="s">
        <v>249</v>
      </c>
      <c r="D103" s="145" t="s">
        <v>157</v>
      </c>
      <c r="E103" s="146" t="s">
        <v>4086</v>
      </c>
      <c r="F103" s="147" t="s">
        <v>4087</v>
      </c>
      <c r="G103" s="148" t="s">
        <v>183</v>
      </c>
      <c r="H103" s="149">
        <v>180</v>
      </c>
      <c r="I103" s="150"/>
      <c r="J103" s="151">
        <f t="shared" si="0"/>
        <v>0</v>
      </c>
      <c r="K103" s="147" t="s">
        <v>3</v>
      </c>
      <c r="L103" s="35"/>
      <c r="M103" s="152" t="s">
        <v>3</v>
      </c>
      <c r="N103" s="153" t="s">
        <v>43</v>
      </c>
      <c r="O103" s="55"/>
      <c r="P103" s="154">
        <f t="shared" si="1"/>
        <v>0</v>
      </c>
      <c r="Q103" s="154">
        <v>0</v>
      </c>
      <c r="R103" s="154">
        <f t="shared" si="2"/>
        <v>0</v>
      </c>
      <c r="S103" s="154">
        <v>0</v>
      </c>
      <c r="T103" s="155">
        <f t="shared" si="3"/>
        <v>0</v>
      </c>
      <c r="U103" s="34"/>
      <c r="V103" s="34"/>
      <c r="W103" s="34"/>
      <c r="X103" s="34"/>
      <c r="Y103" s="34"/>
      <c r="Z103" s="34"/>
      <c r="AA103" s="34"/>
      <c r="AB103" s="34"/>
      <c r="AC103" s="34"/>
      <c r="AD103" s="34"/>
      <c r="AE103" s="34"/>
      <c r="AR103" s="156" t="s">
        <v>93</v>
      </c>
      <c r="AT103" s="156" t="s">
        <v>157</v>
      </c>
      <c r="AU103" s="156" t="s">
        <v>15</v>
      </c>
      <c r="AY103" s="19" t="s">
        <v>154</v>
      </c>
      <c r="BE103" s="157">
        <f t="shared" si="4"/>
        <v>0</v>
      </c>
      <c r="BF103" s="157">
        <f t="shared" si="5"/>
        <v>0</v>
      </c>
      <c r="BG103" s="157">
        <f t="shared" si="6"/>
        <v>0</v>
      </c>
      <c r="BH103" s="157">
        <f t="shared" si="7"/>
        <v>0</v>
      </c>
      <c r="BI103" s="157">
        <f t="shared" si="8"/>
        <v>0</v>
      </c>
      <c r="BJ103" s="19" t="s">
        <v>15</v>
      </c>
      <c r="BK103" s="157">
        <f t="shared" si="9"/>
        <v>0</v>
      </c>
      <c r="BL103" s="19" t="s">
        <v>93</v>
      </c>
      <c r="BM103" s="156" t="s">
        <v>4088</v>
      </c>
    </row>
    <row r="104" spans="1:65" s="2" customFormat="1" ht="16.5" customHeight="1">
      <c r="A104" s="34"/>
      <c r="B104" s="144"/>
      <c r="C104" s="145" t="s">
        <v>254</v>
      </c>
      <c r="D104" s="145" t="s">
        <v>157</v>
      </c>
      <c r="E104" s="146" t="s">
        <v>4089</v>
      </c>
      <c r="F104" s="147" t="s">
        <v>4090</v>
      </c>
      <c r="G104" s="148" t="s">
        <v>183</v>
      </c>
      <c r="H104" s="149">
        <v>60</v>
      </c>
      <c r="I104" s="150"/>
      <c r="J104" s="151">
        <f t="shared" si="0"/>
        <v>0</v>
      </c>
      <c r="K104" s="147" t="s">
        <v>3</v>
      </c>
      <c r="L104" s="35"/>
      <c r="M104" s="152" t="s">
        <v>3</v>
      </c>
      <c r="N104" s="153" t="s">
        <v>43</v>
      </c>
      <c r="O104" s="55"/>
      <c r="P104" s="154">
        <f t="shared" si="1"/>
        <v>0</v>
      </c>
      <c r="Q104" s="154">
        <v>0</v>
      </c>
      <c r="R104" s="154">
        <f t="shared" si="2"/>
        <v>0</v>
      </c>
      <c r="S104" s="154">
        <v>0</v>
      </c>
      <c r="T104" s="155">
        <f t="shared" si="3"/>
        <v>0</v>
      </c>
      <c r="U104" s="34"/>
      <c r="V104" s="34"/>
      <c r="W104" s="34"/>
      <c r="X104" s="34"/>
      <c r="Y104" s="34"/>
      <c r="Z104" s="34"/>
      <c r="AA104" s="34"/>
      <c r="AB104" s="34"/>
      <c r="AC104" s="34"/>
      <c r="AD104" s="34"/>
      <c r="AE104" s="34"/>
      <c r="AR104" s="156" t="s">
        <v>93</v>
      </c>
      <c r="AT104" s="156" t="s">
        <v>157</v>
      </c>
      <c r="AU104" s="156" t="s">
        <v>15</v>
      </c>
      <c r="AY104" s="19" t="s">
        <v>154</v>
      </c>
      <c r="BE104" s="157">
        <f t="shared" si="4"/>
        <v>0</v>
      </c>
      <c r="BF104" s="157">
        <f t="shared" si="5"/>
        <v>0</v>
      </c>
      <c r="BG104" s="157">
        <f t="shared" si="6"/>
        <v>0</v>
      </c>
      <c r="BH104" s="157">
        <f t="shared" si="7"/>
        <v>0</v>
      </c>
      <c r="BI104" s="157">
        <f t="shared" si="8"/>
        <v>0</v>
      </c>
      <c r="BJ104" s="19" t="s">
        <v>15</v>
      </c>
      <c r="BK104" s="157">
        <f t="shared" si="9"/>
        <v>0</v>
      </c>
      <c r="BL104" s="19" t="s">
        <v>93</v>
      </c>
      <c r="BM104" s="156" t="s">
        <v>4091</v>
      </c>
    </row>
    <row r="105" spans="1:65" s="2" customFormat="1" ht="16.5" customHeight="1">
      <c r="A105" s="34"/>
      <c r="B105" s="144"/>
      <c r="C105" s="145" t="s">
        <v>260</v>
      </c>
      <c r="D105" s="145" t="s">
        <v>157</v>
      </c>
      <c r="E105" s="146" t="s">
        <v>4092</v>
      </c>
      <c r="F105" s="147" t="s">
        <v>4093</v>
      </c>
      <c r="G105" s="148" t="s">
        <v>3834</v>
      </c>
      <c r="H105" s="149">
        <v>33</v>
      </c>
      <c r="I105" s="150"/>
      <c r="J105" s="151">
        <f t="shared" si="0"/>
        <v>0</v>
      </c>
      <c r="K105" s="147" t="s">
        <v>3</v>
      </c>
      <c r="L105" s="35"/>
      <c r="M105" s="152" t="s">
        <v>3</v>
      </c>
      <c r="N105" s="153" t="s">
        <v>43</v>
      </c>
      <c r="O105" s="55"/>
      <c r="P105" s="154">
        <f t="shared" si="1"/>
        <v>0</v>
      </c>
      <c r="Q105" s="154">
        <v>0</v>
      </c>
      <c r="R105" s="154">
        <f t="shared" si="2"/>
        <v>0</v>
      </c>
      <c r="S105" s="154">
        <v>0</v>
      </c>
      <c r="T105" s="155">
        <f t="shared" si="3"/>
        <v>0</v>
      </c>
      <c r="U105" s="34"/>
      <c r="V105" s="34"/>
      <c r="W105" s="34"/>
      <c r="X105" s="34"/>
      <c r="Y105" s="34"/>
      <c r="Z105" s="34"/>
      <c r="AA105" s="34"/>
      <c r="AB105" s="34"/>
      <c r="AC105" s="34"/>
      <c r="AD105" s="34"/>
      <c r="AE105" s="34"/>
      <c r="AR105" s="156" t="s">
        <v>93</v>
      </c>
      <c r="AT105" s="156" t="s">
        <v>157</v>
      </c>
      <c r="AU105" s="156" t="s">
        <v>15</v>
      </c>
      <c r="AY105" s="19" t="s">
        <v>154</v>
      </c>
      <c r="BE105" s="157">
        <f t="shared" si="4"/>
        <v>0</v>
      </c>
      <c r="BF105" s="157">
        <f t="shared" si="5"/>
        <v>0</v>
      </c>
      <c r="BG105" s="157">
        <f t="shared" si="6"/>
        <v>0</v>
      </c>
      <c r="BH105" s="157">
        <f t="shared" si="7"/>
        <v>0</v>
      </c>
      <c r="BI105" s="157">
        <f t="shared" si="8"/>
        <v>0</v>
      </c>
      <c r="BJ105" s="19" t="s">
        <v>15</v>
      </c>
      <c r="BK105" s="157">
        <f t="shared" si="9"/>
        <v>0</v>
      </c>
      <c r="BL105" s="19" t="s">
        <v>93</v>
      </c>
      <c r="BM105" s="156" t="s">
        <v>4094</v>
      </c>
    </row>
    <row r="106" spans="1:65" s="2" customFormat="1" ht="16.5" customHeight="1">
      <c r="A106" s="34"/>
      <c r="B106" s="144"/>
      <c r="C106" s="145" t="s">
        <v>266</v>
      </c>
      <c r="D106" s="145" t="s">
        <v>157</v>
      </c>
      <c r="E106" s="146" t="s">
        <v>4095</v>
      </c>
      <c r="F106" s="147" t="s">
        <v>4096</v>
      </c>
      <c r="G106" s="148" t="s">
        <v>3834</v>
      </c>
      <c r="H106" s="149">
        <v>12</v>
      </c>
      <c r="I106" s="150"/>
      <c r="J106" s="151">
        <f t="shared" si="0"/>
        <v>0</v>
      </c>
      <c r="K106" s="147" t="s">
        <v>3</v>
      </c>
      <c r="L106" s="35"/>
      <c r="M106" s="152" t="s">
        <v>3</v>
      </c>
      <c r="N106" s="153" t="s">
        <v>43</v>
      </c>
      <c r="O106" s="55"/>
      <c r="P106" s="154">
        <f t="shared" si="1"/>
        <v>0</v>
      </c>
      <c r="Q106" s="154">
        <v>0</v>
      </c>
      <c r="R106" s="154">
        <f t="shared" si="2"/>
        <v>0</v>
      </c>
      <c r="S106" s="154">
        <v>0</v>
      </c>
      <c r="T106" s="155">
        <f t="shared" si="3"/>
        <v>0</v>
      </c>
      <c r="U106" s="34"/>
      <c r="V106" s="34"/>
      <c r="W106" s="34"/>
      <c r="X106" s="34"/>
      <c r="Y106" s="34"/>
      <c r="Z106" s="34"/>
      <c r="AA106" s="34"/>
      <c r="AB106" s="34"/>
      <c r="AC106" s="34"/>
      <c r="AD106" s="34"/>
      <c r="AE106" s="34"/>
      <c r="AR106" s="156" t="s">
        <v>93</v>
      </c>
      <c r="AT106" s="156" t="s">
        <v>157</v>
      </c>
      <c r="AU106" s="156" t="s">
        <v>15</v>
      </c>
      <c r="AY106" s="19" t="s">
        <v>154</v>
      </c>
      <c r="BE106" s="157">
        <f t="shared" si="4"/>
        <v>0</v>
      </c>
      <c r="BF106" s="157">
        <f t="shared" si="5"/>
        <v>0</v>
      </c>
      <c r="BG106" s="157">
        <f t="shared" si="6"/>
        <v>0</v>
      </c>
      <c r="BH106" s="157">
        <f t="shared" si="7"/>
        <v>0</v>
      </c>
      <c r="BI106" s="157">
        <f t="shared" si="8"/>
        <v>0</v>
      </c>
      <c r="BJ106" s="19" t="s">
        <v>15</v>
      </c>
      <c r="BK106" s="157">
        <f t="shared" si="9"/>
        <v>0</v>
      </c>
      <c r="BL106" s="19" t="s">
        <v>93</v>
      </c>
      <c r="BM106" s="156" t="s">
        <v>4097</v>
      </c>
    </row>
    <row r="107" spans="1:65" s="2" customFormat="1" ht="16.5" customHeight="1">
      <c r="A107" s="34"/>
      <c r="B107" s="144"/>
      <c r="C107" s="145" t="s">
        <v>271</v>
      </c>
      <c r="D107" s="145" t="s">
        <v>157</v>
      </c>
      <c r="E107" s="146" t="s">
        <v>4098</v>
      </c>
      <c r="F107" s="147" t="s">
        <v>4099</v>
      </c>
      <c r="G107" s="148" t="s">
        <v>3834</v>
      </c>
      <c r="H107" s="149">
        <v>16</v>
      </c>
      <c r="I107" s="150"/>
      <c r="J107" s="151">
        <f t="shared" si="0"/>
        <v>0</v>
      </c>
      <c r="K107" s="147" t="s">
        <v>3</v>
      </c>
      <c r="L107" s="35"/>
      <c r="M107" s="152" t="s">
        <v>3</v>
      </c>
      <c r="N107" s="153" t="s">
        <v>43</v>
      </c>
      <c r="O107" s="55"/>
      <c r="P107" s="154">
        <f t="shared" si="1"/>
        <v>0</v>
      </c>
      <c r="Q107" s="154">
        <v>0</v>
      </c>
      <c r="R107" s="154">
        <f t="shared" si="2"/>
        <v>0</v>
      </c>
      <c r="S107" s="154">
        <v>0</v>
      </c>
      <c r="T107" s="155">
        <f t="shared" si="3"/>
        <v>0</v>
      </c>
      <c r="U107" s="34"/>
      <c r="V107" s="34"/>
      <c r="W107" s="34"/>
      <c r="X107" s="34"/>
      <c r="Y107" s="34"/>
      <c r="Z107" s="34"/>
      <c r="AA107" s="34"/>
      <c r="AB107" s="34"/>
      <c r="AC107" s="34"/>
      <c r="AD107" s="34"/>
      <c r="AE107" s="34"/>
      <c r="AR107" s="156" t="s">
        <v>93</v>
      </c>
      <c r="AT107" s="156" t="s">
        <v>157</v>
      </c>
      <c r="AU107" s="156" t="s">
        <v>15</v>
      </c>
      <c r="AY107" s="19" t="s">
        <v>154</v>
      </c>
      <c r="BE107" s="157">
        <f t="shared" si="4"/>
        <v>0</v>
      </c>
      <c r="BF107" s="157">
        <f t="shared" si="5"/>
        <v>0</v>
      </c>
      <c r="BG107" s="157">
        <f t="shared" si="6"/>
        <v>0</v>
      </c>
      <c r="BH107" s="157">
        <f t="shared" si="7"/>
        <v>0</v>
      </c>
      <c r="BI107" s="157">
        <f t="shared" si="8"/>
        <v>0</v>
      </c>
      <c r="BJ107" s="19" t="s">
        <v>15</v>
      </c>
      <c r="BK107" s="157">
        <f t="shared" si="9"/>
        <v>0</v>
      </c>
      <c r="BL107" s="19" t="s">
        <v>93</v>
      </c>
      <c r="BM107" s="156" t="s">
        <v>4100</v>
      </c>
    </row>
    <row r="108" spans="1:65" s="2" customFormat="1" ht="16.5" customHeight="1">
      <c r="A108" s="34"/>
      <c r="B108" s="144"/>
      <c r="C108" s="145" t="s">
        <v>9</v>
      </c>
      <c r="D108" s="145" t="s">
        <v>157</v>
      </c>
      <c r="E108" s="146" t="s">
        <v>4101</v>
      </c>
      <c r="F108" s="147" t="s">
        <v>4102</v>
      </c>
      <c r="G108" s="148" t="s">
        <v>3834</v>
      </c>
      <c r="H108" s="149">
        <v>8</v>
      </c>
      <c r="I108" s="150"/>
      <c r="J108" s="151">
        <f t="shared" si="0"/>
        <v>0</v>
      </c>
      <c r="K108" s="147" t="s">
        <v>3</v>
      </c>
      <c r="L108" s="35"/>
      <c r="M108" s="152" t="s">
        <v>3</v>
      </c>
      <c r="N108" s="153" t="s">
        <v>43</v>
      </c>
      <c r="O108" s="55"/>
      <c r="P108" s="154">
        <f t="shared" si="1"/>
        <v>0</v>
      </c>
      <c r="Q108" s="154">
        <v>0</v>
      </c>
      <c r="R108" s="154">
        <f t="shared" si="2"/>
        <v>0</v>
      </c>
      <c r="S108" s="154">
        <v>0</v>
      </c>
      <c r="T108" s="155">
        <f t="shared" si="3"/>
        <v>0</v>
      </c>
      <c r="U108" s="34"/>
      <c r="V108" s="34"/>
      <c r="W108" s="34"/>
      <c r="X108" s="34"/>
      <c r="Y108" s="34"/>
      <c r="Z108" s="34"/>
      <c r="AA108" s="34"/>
      <c r="AB108" s="34"/>
      <c r="AC108" s="34"/>
      <c r="AD108" s="34"/>
      <c r="AE108" s="34"/>
      <c r="AR108" s="156" t="s">
        <v>93</v>
      </c>
      <c r="AT108" s="156" t="s">
        <v>157</v>
      </c>
      <c r="AU108" s="156" t="s">
        <v>15</v>
      </c>
      <c r="AY108" s="19" t="s">
        <v>154</v>
      </c>
      <c r="BE108" s="157">
        <f t="shared" si="4"/>
        <v>0</v>
      </c>
      <c r="BF108" s="157">
        <f t="shared" si="5"/>
        <v>0</v>
      </c>
      <c r="BG108" s="157">
        <f t="shared" si="6"/>
        <v>0</v>
      </c>
      <c r="BH108" s="157">
        <f t="shared" si="7"/>
        <v>0</v>
      </c>
      <c r="BI108" s="157">
        <f t="shared" si="8"/>
        <v>0</v>
      </c>
      <c r="BJ108" s="19" t="s">
        <v>15</v>
      </c>
      <c r="BK108" s="157">
        <f t="shared" si="9"/>
        <v>0</v>
      </c>
      <c r="BL108" s="19" t="s">
        <v>93</v>
      </c>
      <c r="BM108" s="156" t="s">
        <v>4103</v>
      </c>
    </row>
    <row r="109" spans="1:65" s="2" customFormat="1" ht="16.5" customHeight="1">
      <c r="A109" s="34"/>
      <c r="B109" s="144"/>
      <c r="C109" s="145" t="s">
        <v>180</v>
      </c>
      <c r="D109" s="145" t="s">
        <v>157</v>
      </c>
      <c r="E109" s="146" t="s">
        <v>4104</v>
      </c>
      <c r="F109" s="147" t="s">
        <v>4105</v>
      </c>
      <c r="G109" s="148" t="s">
        <v>3834</v>
      </c>
      <c r="H109" s="149">
        <v>3</v>
      </c>
      <c r="I109" s="150"/>
      <c r="J109" s="151">
        <f t="shared" si="0"/>
        <v>0</v>
      </c>
      <c r="K109" s="147" t="s">
        <v>3</v>
      </c>
      <c r="L109" s="35"/>
      <c r="M109" s="152" t="s">
        <v>3</v>
      </c>
      <c r="N109" s="153" t="s">
        <v>43</v>
      </c>
      <c r="O109" s="55"/>
      <c r="P109" s="154">
        <f t="shared" si="1"/>
        <v>0</v>
      </c>
      <c r="Q109" s="154">
        <v>0</v>
      </c>
      <c r="R109" s="154">
        <f t="shared" si="2"/>
        <v>0</v>
      </c>
      <c r="S109" s="154">
        <v>0</v>
      </c>
      <c r="T109" s="155">
        <f t="shared" si="3"/>
        <v>0</v>
      </c>
      <c r="U109" s="34"/>
      <c r="V109" s="34"/>
      <c r="W109" s="34"/>
      <c r="X109" s="34"/>
      <c r="Y109" s="34"/>
      <c r="Z109" s="34"/>
      <c r="AA109" s="34"/>
      <c r="AB109" s="34"/>
      <c r="AC109" s="34"/>
      <c r="AD109" s="34"/>
      <c r="AE109" s="34"/>
      <c r="AR109" s="156" t="s">
        <v>93</v>
      </c>
      <c r="AT109" s="156" t="s">
        <v>157</v>
      </c>
      <c r="AU109" s="156" t="s">
        <v>15</v>
      </c>
      <c r="AY109" s="19" t="s">
        <v>154</v>
      </c>
      <c r="BE109" s="157">
        <f t="shared" si="4"/>
        <v>0</v>
      </c>
      <c r="BF109" s="157">
        <f t="shared" si="5"/>
        <v>0</v>
      </c>
      <c r="BG109" s="157">
        <f t="shared" si="6"/>
        <v>0</v>
      </c>
      <c r="BH109" s="157">
        <f t="shared" si="7"/>
        <v>0</v>
      </c>
      <c r="BI109" s="157">
        <f t="shared" si="8"/>
        <v>0</v>
      </c>
      <c r="BJ109" s="19" t="s">
        <v>15</v>
      </c>
      <c r="BK109" s="157">
        <f t="shared" si="9"/>
        <v>0</v>
      </c>
      <c r="BL109" s="19" t="s">
        <v>93</v>
      </c>
      <c r="BM109" s="156" t="s">
        <v>4106</v>
      </c>
    </row>
    <row r="110" spans="1:65" s="2" customFormat="1" ht="16.5" customHeight="1">
      <c r="A110" s="34"/>
      <c r="B110" s="144"/>
      <c r="C110" s="145" t="s">
        <v>165</v>
      </c>
      <c r="D110" s="145" t="s">
        <v>157</v>
      </c>
      <c r="E110" s="146" t="s">
        <v>4107</v>
      </c>
      <c r="F110" s="147" t="s">
        <v>4108</v>
      </c>
      <c r="G110" s="148" t="s">
        <v>3834</v>
      </c>
      <c r="H110" s="149">
        <v>10</v>
      </c>
      <c r="I110" s="150"/>
      <c r="J110" s="151">
        <f t="shared" si="0"/>
        <v>0</v>
      </c>
      <c r="K110" s="147" t="s">
        <v>3</v>
      </c>
      <c r="L110" s="35"/>
      <c r="M110" s="152" t="s">
        <v>3</v>
      </c>
      <c r="N110" s="153" t="s">
        <v>43</v>
      </c>
      <c r="O110" s="55"/>
      <c r="P110" s="154">
        <f t="shared" si="1"/>
        <v>0</v>
      </c>
      <c r="Q110" s="154">
        <v>0</v>
      </c>
      <c r="R110" s="154">
        <f t="shared" si="2"/>
        <v>0</v>
      </c>
      <c r="S110" s="154">
        <v>0</v>
      </c>
      <c r="T110" s="155">
        <f t="shared" si="3"/>
        <v>0</v>
      </c>
      <c r="U110" s="34"/>
      <c r="V110" s="34"/>
      <c r="W110" s="34"/>
      <c r="X110" s="34"/>
      <c r="Y110" s="34"/>
      <c r="Z110" s="34"/>
      <c r="AA110" s="34"/>
      <c r="AB110" s="34"/>
      <c r="AC110" s="34"/>
      <c r="AD110" s="34"/>
      <c r="AE110" s="34"/>
      <c r="AR110" s="156" t="s">
        <v>93</v>
      </c>
      <c r="AT110" s="156" t="s">
        <v>157</v>
      </c>
      <c r="AU110" s="156" t="s">
        <v>15</v>
      </c>
      <c r="AY110" s="19" t="s">
        <v>154</v>
      </c>
      <c r="BE110" s="157">
        <f t="shared" si="4"/>
        <v>0</v>
      </c>
      <c r="BF110" s="157">
        <f t="shared" si="5"/>
        <v>0</v>
      </c>
      <c r="BG110" s="157">
        <f t="shared" si="6"/>
        <v>0</v>
      </c>
      <c r="BH110" s="157">
        <f t="shared" si="7"/>
        <v>0</v>
      </c>
      <c r="BI110" s="157">
        <f t="shared" si="8"/>
        <v>0</v>
      </c>
      <c r="BJ110" s="19" t="s">
        <v>15</v>
      </c>
      <c r="BK110" s="157">
        <f t="shared" si="9"/>
        <v>0</v>
      </c>
      <c r="BL110" s="19" t="s">
        <v>93</v>
      </c>
      <c r="BM110" s="156" t="s">
        <v>4109</v>
      </c>
    </row>
    <row r="111" spans="1:65" s="2" customFormat="1" ht="24.15" customHeight="1">
      <c r="A111" s="34"/>
      <c r="B111" s="144"/>
      <c r="C111" s="145" t="s">
        <v>156</v>
      </c>
      <c r="D111" s="145" t="s">
        <v>157</v>
      </c>
      <c r="E111" s="146" t="s">
        <v>4110</v>
      </c>
      <c r="F111" s="147" t="s">
        <v>4111</v>
      </c>
      <c r="G111" s="148" t="s">
        <v>183</v>
      </c>
      <c r="H111" s="149">
        <v>100</v>
      </c>
      <c r="I111" s="150"/>
      <c r="J111" s="151">
        <f t="shared" si="0"/>
        <v>0</v>
      </c>
      <c r="K111" s="147" t="s">
        <v>3</v>
      </c>
      <c r="L111" s="35"/>
      <c r="M111" s="152" t="s">
        <v>3</v>
      </c>
      <c r="N111" s="153" t="s">
        <v>43</v>
      </c>
      <c r="O111" s="55"/>
      <c r="P111" s="154">
        <f t="shared" si="1"/>
        <v>0</v>
      </c>
      <c r="Q111" s="154">
        <v>0</v>
      </c>
      <c r="R111" s="154">
        <f t="shared" si="2"/>
        <v>0</v>
      </c>
      <c r="S111" s="154">
        <v>0</v>
      </c>
      <c r="T111" s="155">
        <f t="shared" si="3"/>
        <v>0</v>
      </c>
      <c r="U111" s="34"/>
      <c r="V111" s="34"/>
      <c r="W111" s="34"/>
      <c r="X111" s="34"/>
      <c r="Y111" s="34"/>
      <c r="Z111" s="34"/>
      <c r="AA111" s="34"/>
      <c r="AB111" s="34"/>
      <c r="AC111" s="34"/>
      <c r="AD111" s="34"/>
      <c r="AE111" s="34"/>
      <c r="AR111" s="156" t="s">
        <v>93</v>
      </c>
      <c r="AT111" s="156" t="s">
        <v>157</v>
      </c>
      <c r="AU111" s="156" t="s">
        <v>15</v>
      </c>
      <c r="AY111" s="19" t="s">
        <v>154</v>
      </c>
      <c r="BE111" s="157">
        <f t="shared" si="4"/>
        <v>0</v>
      </c>
      <c r="BF111" s="157">
        <f t="shared" si="5"/>
        <v>0</v>
      </c>
      <c r="BG111" s="157">
        <f t="shared" si="6"/>
        <v>0</v>
      </c>
      <c r="BH111" s="157">
        <f t="shared" si="7"/>
        <v>0</v>
      </c>
      <c r="BI111" s="157">
        <f t="shared" si="8"/>
        <v>0</v>
      </c>
      <c r="BJ111" s="19" t="s">
        <v>15</v>
      </c>
      <c r="BK111" s="157">
        <f t="shared" si="9"/>
        <v>0</v>
      </c>
      <c r="BL111" s="19" t="s">
        <v>93</v>
      </c>
      <c r="BM111" s="156" t="s">
        <v>4112</v>
      </c>
    </row>
    <row r="112" spans="1:65" s="2" customFormat="1" ht="24.15" customHeight="1">
      <c r="A112" s="34"/>
      <c r="B112" s="144"/>
      <c r="C112" s="145" t="s">
        <v>434</v>
      </c>
      <c r="D112" s="145" t="s">
        <v>157</v>
      </c>
      <c r="E112" s="146" t="s">
        <v>4113</v>
      </c>
      <c r="F112" s="147" t="s">
        <v>4114</v>
      </c>
      <c r="G112" s="148" t="s">
        <v>183</v>
      </c>
      <c r="H112" s="149">
        <v>190</v>
      </c>
      <c r="I112" s="150"/>
      <c r="J112" s="151">
        <f t="shared" si="0"/>
        <v>0</v>
      </c>
      <c r="K112" s="147" t="s">
        <v>3</v>
      </c>
      <c r="L112" s="35"/>
      <c r="M112" s="152" t="s">
        <v>3</v>
      </c>
      <c r="N112" s="153" t="s">
        <v>43</v>
      </c>
      <c r="O112" s="55"/>
      <c r="P112" s="154">
        <f t="shared" si="1"/>
        <v>0</v>
      </c>
      <c r="Q112" s="154">
        <v>0</v>
      </c>
      <c r="R112" s="154">
        <f t="shared" si="2"/>
        <v>0</v>
      </c>
      <c r="S112" s="154">
        <v>0</v>
      </c>
      <c r="T112" s="155">
        <f t="shared" si="3"/>
        <v>0</v>
      </c>
      <c r="U112" s="34"/>
      <c r="V112" s="34"/>
      <c r="W112" s="34"/>
      <c r="X112" s="34"/>
      <c r="Y112" s="34"/>
      <c r="Z112" s="34"/>
      <c r="AA112" s="34"/>
      <c r="AB112" s="34"/>
      <c r="AC112" s="34"/>
      <c r="AD112" s="34"/>
      <c r="AE112" s="34"/>
      <c r="AR112" s="156" t="s">
        <v>93</v>
      </c>
      <c r="AT112" s="156" t="s">
        <v>157</v>
      </c>
      <c r="AU112" s="156" t="s">
        <v>15</v>
      </c>
      <c r="AY112" s="19" t="s">
        <v>154</v>
      </c>
      <c r="BE112" s="157">
        <f t="shared" si="4"/>
        <v>0</v>
      </c>
      <c r="BF112" s="157">
        <f t="shared" si="5"/>
        <v>0</v>
      </c>
      <c r="BG112" s="157">
        <f t="shared" si="6"/>
        <v>0</v>
      </c>
      <c r="BH112" s="157">
        <f t="shared" si="7"/>
        <v>0</v>
      </c>
      <c r="BI112" s="157">
        <f t="shared" si="8"/>
        <v>0</v>
      </c>
      <c r="BJ112" s="19" t="s">
        <v>15</v>
      </c>
      <c r="BK112" s="157">
        <f t="shared" si="9"/>
        <v>0</v>
      </c>
      <c r="BL112" s="19" t="s">
        <v>93</v>
      </c>
      <c r="BM112" s="156" t="s">
        <v>4115</v>
      </c>
    </row>
    <row r="113" spans="1:65" s="2" customFormat="1" ht="21.75" customHeight="1">
      <c r="A113" s="34"/>
      <c r="B113" s="144"/>
      <c r="C113" s="145" t="s">
        <v>439</v>
      </c>
      <c r="D113" s="145" t="s">
        <v>157</v>
      </c>
      <c r="E113" s="146" t="s">
        <v>4116</v>
      </c>
      <c r="F113" s="147" t="s">
        <v>4117</v>
      </c>
      <c r="G113" s="148" t="s">
        <v>183</v>
      </c>
      <c r="H113" s="149">
        <v>120</v>
      </c>
      <c r="I113" s="150"/>
      <c r="J113" s="151">
        <f t="shared" si="0"/>
        <v>0</v>
      </c>
      <c r="K113" s="147" t="s">
        <v>3</v>
      </c>
      <c r="L113" s="35"/>
      <c r="M113" s="152" t="s">
        <v>3</v>
      </c>
      <c r="N113" s="153" t="s">
        <v>43</v>
      </c>
      <c r="O113" s="55"/>
      <c r="P113" s="154">
        <f t="shared" si="1"/>
        <v>0</v>
      </c>
      <c r="Q113" s="154">
        <v>0</v>
      </c>
      <c r="R113" s="154">
        <f t="shared" si="2"/>
        <v>0</v>
      </c>
      <c r="S113" s="154">
        <v>0</v>
      </c>
      <c r="T113" s="155">
        <f t="shared" si="3"/>
        <v>0</v>
      </c>
      <c r="U113" s="34"/>
      <c r="V113" s="34"/>
      <c r="W113" s="34"/>
      <c r="X113" s="34"/>
      <c r="Y113" s="34"/>
      <c r="Z113" s="34"/>
      <c r="AA113" s="34"/>
      <c r="AB113" s="34"/>
      <c r="AC113" s="34"/>
      <c r="AD113" s="34"/>
      <c r="AE113" s="34"/>
      <c r="AR113" s="156" t="s">
        <v>93</v>
      </c>
      <c r="AT113" s="156" t="s">
        <v>157</v>
      </c>
      <c r="AU113" s="156" t="s">
        <v>15</v>
      </c>
      <c r="AY113" s="19" t="s">
        <v>154</v>
      </c>
      <c r="BE113" s="157">
        <f t="shared" si="4"/>
        <v>0</v>
      </c>
      <c r="BF113" s="157">
        <f t="shared" si="5"/>
        <v>0</v>
      </c>
      <c r="BG113" s="157">
        <f t="shared" si="6"/>
        <v>0</v>
      </c>
      <c r="BH113" s="157">
        <f t="shared" si="7"/>
        <v>0</v>
      </c>
      <c r="BI113" s="157">
        <f t="shared" si="8"/>
        <v>0</v>
      </c>
      <c r="BJ113" s="19" t="s">
        <v>15</v>
      </c>
      <c r="BK113" s="157">
        <f t="shared" si="9"/>
        <v>0</v>
      </c>
      <c r="BL113" s="19" t="s">
        <v>93</v>
      </c>
      <c r="BM113" s="156" t="s">
        <v>4118</v>
      </c>
    </row>
    <row r="114" spans="1:65" s="2" customFormat="1" ht="21.75" customHeight="1">
      <c r="A114" s="34"/>
      <c r="B114" s="144"/>
      <c r="C114" s="145" t="s">
        <v>8</v>
      </c>
      <c r="D114" s="145" t="s">
        <v>157</v>
      </c>
      <c r="E114" s="146" t="s">
        <v>4119</v>
      </c>
      <c r="F114" s="147" t="s">
        <v>4120</v>
      </c>
      <c r="G114" s="148" t="s">
        <v>183</v>
      </c>
      <c r="H114" s="149">
        <v>70</v>
      </c>
      <c r="I114" s="150"/>
      <c r="J114" s="151">
        <f t="shared" si="0"/>
        <v>0</v>
      </c>
      <c r="K114" s="147" t="s">
        <v>3</v>
      </c>
      <c r="L114" s="35"/>
      <c r="M114" s="152" t="s">
        <v>3</v>
      </c>
      <c r="N114" s="153" t="s">
        <v>43</v>
      </c>
      <c r="O114" s="55"/>
      <c r="P114" s="154">
        <f t="shared" si="1"/>
        <v>0</v>
      </c>
      <c r="Q114" s="154">
        <v>0</v>
      </c>
      <c r="R114" s="154">
        <f t="shared" si="2"/>
        <v>0</v>
      </c>
      <c r="S114" s="154">
        <v>0</v>
      </c>
      <c r="T114" s="155">
        <f t="shared" si="3"/>
        <v>0</v>
      </c>
      <c r="U114" s="34"/>
      <c r="V114" s="34"/>
      <c r="W114" s="34"/>
      <c r="X114" s="34"/>
      <c r="Y114" s="34"/>
      <c r="Z114" s="34"/>
      <c r="AA114" s="34"/>
      <c r="AB114" s="34"/>
      <c r="AC114" s="34"/>
      <c r="AD114" s="34"/>
      <c r="AE114" s="34"/>
      <c r="AR114" s="156" t="s">
        <v>93</v>
      </c>
      <c r="AT114" s="156" t="s">
        <v>157</v>
      </c>
      <c r="AU114" s="156" t="s">
        <v>15</v>
      </c>
      <c r="AY114" s="19" t="s">
        <v>154</v>
      </c>
      <c r="BE114" s="157">
        <f t="shared" si="4"/>
        <v>0</v>
      </c>
      <c r="BF114" s="157">
        <f t="shared" si="5"/>
        <v>0</v>
      </c>
      <c r="BG114" s="157">
        <f t="shared" si="6"/>
        <v>0</v>
      </c>
      <c r="BH114" s="157">
        <f t="shared" si="7"/>
        <v>0</v>
      </c>
      <c r="BI114" s="157">
        <f t="shared" si="8"/>
        <v>0</v>
      </c>
      <c r="BJ114" s="19" t="s">
        <v>15</v>
      </c>
      <c r="BK114" s="157">
        <f t="shared" si="9"/>
        <v>0</v>
      </c>
      <c r="BL114" s="19" t="s">
        <v>93</v>
      </c>
      <c r="BM114" s="156" t="s">
        <v>4121</v>
      </c>
    </row>
    <row r="115" spans="1:65" s="2" customFormat="1" ht="21.75" customHeight="1">
      <c r="A115" s="34"/>
      <c r="B115" s="144"/>
      <c r="C115" s="145" t="s">
        <v>451</v>
      </c>
      <c r="D115" s="145" t="s">
        <v>157</v>
      </c>
      <c r="E115" s="146" t="s">
        <v>4122</v>
      </c>
      <c r="F115" s="147" t="s">
        <v>4123</v>
      </c>
      <c r="G115" s="148" t="s">
        <v>3834</v>
      </c>
      <c r="H115" s="149">
        <v>33</v>
      </c>
      <c r="I115" s="150"/>
      <c r="J115" s="151">
        <f t="shared" si="0"/>
        <v>0</v>
      </c>
      <c r="K115" s="147" t="s">
        <v>3</v>
      </c>
      <c r="L115" s="35"/>
      <c r="M115" s="152" t="s">
        <v>3</v>
      </c>
      <c r="N115" s="153" t="s">
        <v>43</v>
      </c>
      <c r="O115" s="55"/>
      <c r="P115" s="154">
        <f t="shared" si="1"/>
        <v>0</v>
      </c>
      <c r="Q115" s="154">
        <v>0</v>
      </c>
      <c r="R115" s="154">
        <f t="shared" si="2"/>
        <v>0</v>
      </c>
      <c r="S115" s="154">
        <v>0</v>
      </c>
      <c r="T115" s="155">
        <f t="shared" si="3"/>
        <v>0</v>
      </c>
      <c r="U115" s="34"/>
      <c r="V115" s="34"/>
      <c r="W115" s="34"/>
      <c r="X115" s="34"/>
      <c r="Y115" s="34"/>
      <c r="Z115" s="34"/>
      <c r="AA115" s="34"/>
      <c r="AB115" s="34"/>
      <c r="AC115" s="34"/>
      <c r="AD115" s="34"/>
      <c r="AE115" s="34"/>
      <c r="AR115" s="156" t="s">
        <v>93</v>
      </c>
      <c r="AT115" s="156" t="s">
        <v>157</v>
      </c>
      <c r="AU115" s="156" t="s">
        <v>15</v>
      </c>
      <c r="AY115" s="19" t="s">
        <v>154</v>
      </c>
      <c r="BE115" s="157">
        <f t="shared" si="4"/>
        <v>0</v>
      </c>
      <c r="BF115" s="157">
        <f t="shared" si="5"/>
        <v>0</v>
      </c>
      <c r="BG115" s="157">
        <f t="shared" si="6"/>
        <v>0</v>
      </c>
      <c r="BH115" s="157">
        <f t="shared" si="7"/>
        <v>0</v>
      </c>
      <c r="BI115" s="157">
        <f t="shared" si="8"/>
        <v>0</v>
      </c>
      <c r="BJ115" s="19" t="s">
        <v>15</v>
      </c>
      <c r="BK115" s="157">
        <f t="shared" si="9"/>
        <v>0</v>
      </c>
      <c r="BL115" s="19" t="s">
        <v>93</v>
      </c>
      <c r="BM115" s="156" t="s">
        <v>4124</v>
      </c>
    </row>
    <row r="116" spans="1:65" s="2" customFormat="1" ht="21.75" customHeight="1">
      <c r="A116" s="34"/>
      <c r="B116" s="144"/>
      <c r="C116" s="145" t="s">
        <v>458</v>
      </c>
      <c r="D116" s="145" t="s">
        <v>157</v>
      </c>
      <c r="E116" s="146" t="s">
        <v>4125</v>
      </c>
      <c r="F116" s="147" t="s">
        <v>4126</v>
      </c>
      <c r="G116" s="148" t="s">
        <v>3834</v>
      </c>
      <c r="H116" s="149">
        <v>16</v>
      </c>
      <c r="I116" s="150"/>
      <c r="J116" s="151">
        <f t="shared" si="0"/>
        <v>0</v>
      </c>
      <c r="K116" s="147" t="s">
        <v>3</v>
      </c>
      <c r="L116" s="35"/>
      <c r="M116" s="152" t="s">
        <v>3</v>
      </c>
      <c r="N116" s="153" t="s">
        <v>43</v>
      </c>
      <c r="O116" s="55"/>
      <c r="P116" s="154">
        <f t="shared" si="1"/>
        <v>0</v>
      </c>
      <c r="Q116" s="154">
        <v>0</v>
      </c>
      <c r="R116" s="154">
        <f t="shared" si="2"/>
        <v>0</v>
      </c>
      <c r="S116" s="154">
        <v>0</v>
      </c>
      <c r="T116" s="155">
        <f t="shared" si="3"/>
        <v>0</v>
      </c>
      <c r="U116" s="34"/>
      <c r="V116" s="34"/>
      <c r="W116" s="34"/>
      <c r="X116" s="34"/>
      <c r="Y116" s="34"/>
      <c r="Z116" s="34"/>
      <c r="AA116" s="34"/>
      <c r="AB116" s="34"/>
      <c r="AC116" s="34"/>
      <c r="AD116" s="34"/>
      <c r="AE116" s="34"/>
      <c r="AR116" s="156" t="s">
        <v>93</v>
      </c>
      <c r="AT116" s="156" t="s">
        <v>157</v>
      </c>
      <c r="AU116" s="156" t="s">
        <v>15</v>
      </c>
      <c r="AY116" s="19" t="s">
        <v>154</v>
      </c>
      <c r="BE116" s="157">
        <f t="shared" si="4"/>
        <v>0</v>
      </c>
      <c r="BF116" s="157">
        <f t="shared" si="5"/>
        <v>0</v>
      </c>
      <c r="BG116" s="157">
        <f t="shared" si="6"/>
        <v>0</v>
      </c>
      <c r="BH116" s="157">
        <f t="shared" si="7"/>
        <v>0</v>
      </c>
      <c r="BI116" s="157">
        <f t="shared" si="8"/>
        <v>0</v>
      </c>
      <c r="BJ116" s="19" t="s">
        <v>15</v>
      </c>
      <c r="BK116" s="157">
        <f t="shared" si="9"/>
        <v>0</v>
      </c>
      <c r="BL116" s="19" t="s">
        <v>93</v>
      </c>
      <c r="BM116" s="156" t="s">
        <v>4127</v>
      </c>
    </row>
    <row r="117" spans="1:65" s="2" customFormat="1" ht="16.5" customHeight="1">
      <c r="A117" s="34"/>
      <c r="B117" s="144"/>
      <c r="C117" s="145" t="s">
        <v>463</v>
      </c>
      <c r="D117" s="145" t="s">
        <v>157</v>
      </c>
      <c r="E117" s="146" t="s">
        <v>4128</v>
      </c>
      <c r="F117" s="147" t="s">
        <v>4129</v>
      </c>
      <c r="G117" s="148" t="s">
        <v>3834</v>
      </c>
      <c r="H117" s="149">
        <v>12</v>
      </c>
      <c r="I117" s="150"/>
      <c r="J117" s="151">
        <f t="shared" si="0"/>
        <v>0</v>
      </c>
      <c r="K117" s="147" t="s">
        <v>3</v>
      </c>
      <c r="L117" s="35"/>
      <c r="M117" s="152" t="s">
        <v>3</v>
      </c>
      <c r="N117" s="153" t="s">
        <v>43</v>
      </c>
      <c r="O117" s="55"/>
      <c r="P117" s="154">
        <f t="shared" si="1"/>
        <v>0</v>
      </c>
      <c r="Q117" s="154">
        <v>0</v>
      </c>
      <c r="R117" s="154">
        <f t="shared" si="2"/>
        <v>0</v>
      </c>
      <c r="S117" s="154">
        <v>0</v>
      </c>
      <c r="T117" s="155">
        <f t="shared" si="3"/>
        <v>0</v>
      </c>
      <c r="U117" s="34"/>
      <c r="V117" s="34"/>
      <c r="W117" s="34"/>
      <c r="X117" s="34"/>
      <c r="Y117" s="34"/>
      <c r="Z117" s="34"/>
      <c r="AA117" s="34"/>
      <c r="AB117" s="34"/>
      <c r="AC117" s="34"/>
      <c r="AD117" s="34"/>
      <c r="AE117" s="34"/>
      <c r="AR117" s="156" t="s">
        <v>93</v>
      </c>
      <c r="AT117" s="156" t="s">
        <v>157</v>
      </c>
      <c r="AU117" s="156" t="s">
        <v>15</v>
      </c>
      <c r="AY117" s="19" t="s">
        <v>154</v>
      </c>
      <c r="BE117" s="157">
        <f t="shared" si="4"/>
        <v>0</v>
      </c>
      <c r="BF117" s="157">
        <f t="shared" si="5"/>
        <v>0</v>
      </c>
      <c r="BG117" s="157">
        <f t="shared" si="6"/>
        <v>0</v>
      </c>
      <c r="BH117" s="157">
        <f t="shared" si="7"/>
        <v>0</v>
      </c>
      <c r="BI117" s="157">
        <f t="shared" si="8"/>
        <v>0</v>
      </c>
      <c r="BJ117" s="19" t="s">
        <v>15</v>
      </c>
      <c r="BK117" s="157">
        <f t="shared" si="9"/>
        <v>0</v>
      </c>
      <c r="BL117" s="19" t="s">
        <v>93</v>
      </c>
      <c r="BM117" s="156" t="s">
        <v>4130</v>
      </c>
    </row>
    <row r="118" spans="1:65" s="2" customFormat="1" ht="16.5" customHeight="1">
      <c r="A118" s="34"/>
      <c r="B118" s="144"/>
      <c r="C118" s="145" t="s">
        <v>470</v>
      </c>
      <c r="D118" s="145" t="s">
        <v>157</v>
      </c>
      <c r="E118" s="146" t="s">
        <v>4131</v>
      </c>
      <c r="F118" s="147" t="s">
        <v>4132</v>
      </c>
      <c r="G118" s="148" t="s">
        <v>3834</v>
      </c>
      <c r="H118" s="149">
        <v>8</v>
      </c>
      <c r="I118" s="150"/>
      <c r="J118" s="151">
        <f t="shared" si="0"/>
        <v>0</v>
      </c>
      <c r="K118" s="147" t="s">
        <v>3</v>
      </c>
      <c r="L118" s="35"/>
      <c r="M118" s="152" t="s">
        <v>3</v>
      </c>
      <c r="N118" s="153" t="s">
        <v>43</v>
      </c>
      <c r="O118" s="55"/>
      <c r="P118" s="154">
        <f t="shared" si="1"/>
        <v>0</v>
      </c>
      <c r="Q118" s="154">
        <v>0</v>
      </c>
      <c r="R118" s="154">
        <f t="shared" si="2"/>
        <v>0</v>
      </c>
      <c r="S118" s="154">
        <v>0</v>
      </c>
      <c r="T118" s="155">
        <f t="shared" si="3"/>
        <v>0</v>
      </c>
      <c r="U118" s="34"/>
      <c r="V118" s="34"/>
      <c r="W118" s="34"/>
      <c r="X118" s="34"/>
      <c r="Y118" s="34"/>
      <c r="Z118" s="34"/>
      <c r="AA118" s="34"/>
      <c r="AB118" s="34"/>
      <c r="AC118" s="34"/>
      <c r="AD118" s="34"/>
      <c r="AE118" s="34"/>
      <c r="AR118" s="156" t="s">
        <v>93</v>
      </c>
      <c r="AT118" s="156" t="s">
        <v>157</v>
      </c>
      <c r="AU118" s="156" t="s">
        <v>15</v>
      </c>
      <c r="AY118" s="19" t="s">
        <v>154</v>
      </c>
      <c r="BE118" s="157">
        <f t="shared" si="4"/>
        <v>0</v>
      </c>
      <c r="BF118" s="157">
        <f t="shared" si="5"/>
        <v>0</v>
      </c>
      <c r="BG118" s="157">
        <f t="shared" si="6"/>
        <v>0</v>
      </c>
      <c r="BH118" s="157">
        <f t="shared" si="7"/>
        <v>0</v>
      </c>
      <c r="BI118" s="157">
        <f t="shared" si="8"/>
        <v>0</v>
      </c>
      <c r="BJ118" s="19" t="s">
        <v>15</v>
      </c>
      <c r="BK118" s="157">
        <f t="shared" si="9"/>
        <v>0</v>
      </c>
      <c r="BL118" s="19" t="s">
        <v>93</v>
      </c>
      <c r="BM118" s="156" t="s">
        <v>4133</v>
      </c>
    </row>
    <row r="119" spans="1:65" s="2" customFormat="1" ht="16.5" customHeight="1">
      <c r="A119" s="34"/>
      <c r="B119" s="144"/>
      <c r="C119" s="145" t="s">
        <v>478</v>
      </c>
      <c r="D119" s="145" t="s">
        <v>157</v>
      </c>
      <c r="E119" s="146" t="s">
        <v>4134</v>
      </c>
      <c r="F119" s="147" t="s">
        <v>4135</v>
      </c>
      <c r="G119" s="148" t="s">
        <v>3834</v>
      </c>
      <c r="H119" s="149">
        <v>3</v>
      </c>
      <c r="I119" s="150"/>
      <c r="J119" s="151">
        <f t="shared" si="0"/>
        <v>0</v>
      </c>
      <c r="K119" s="147" t="s">
        <v>3</v>
      </c>
      <c r="L119" s="35"/>
      <c r="M119" s="152" t="s">
        <v>3</v>
      </c>
      <c r="N119" s="153" t="s">
        <v>43</v>
      </c>
      <c r="O119" s="55"/>
      <c r="P119" s="154">
        <f t="shared" si="1"/>
        <v>0</v>
      </c>
      <c r="Q119" s="154">
        <v>0</v>
      </c>
      <c r="R119" s="154">
        <f t="shared" si="2"/>
        <v>0</v>
      </c>
      <c r="S119" s="154">
        <v>0</v>
      </c>
      <c r="T119" s="155">
        <f t="shared" si="3"/>
        <v>0</v>
      </c>
      <c r="U119" s="34"/>
      <c r="V119" s="34"/>
      <c r="W119" s="34"/>
      <c r="X119" s="34"/>
      <c r="Y119" s="34"/>
      <c r="Z119" s="34"/>
      <c r="AA119" s="34"/>
      <c r="AB119" s="34"/>
      <c r="AC119" s="34"/>
      <c r="AD119" s="34"/>
      <c r="AE119" s="34"/>
      <c r="AR119" s="156" t="s">
        <v>93</v>
      </c>
      <c r="AT119" s="156" t="s">
        <v>157</v>
      </c>
      <c r="AU119" s="156" t="s">
        <v>15</v>
      </c>
      <c r="AY119" s="19" t="s">
        <v>154</v>
      </c>
      <c r="BE119" s="157">
        <f t="shared" si="4"/>
        <v>0</v>
      </c>
      <c r="BF119" s="157">
        <f t="shared" si="5"/>
        <v>0</v>
      </c>
      <c r="BG119" s="157">
        <f t="shared" si="6"/>
        <v>0</v>
      </c>
      <c r="BH119" s="157">
        <f t="shared" si="7"/>
        <v>0</v>
      </c>
      <c r="BI119" s="157">
        <f t="shared" si="8"/>
        <v>0</v>
      </c>
      <c r="BJ119" s="19" t="s">
        <v>15</v>
      </c>
      <c r="BK119" s="157">
        <f t="shared" si="9"/>
        <v>0</v>
      </c>
      <c r="BL119" s="19" t="s">
        <v>93</v>
      </c>
      <c r="BM119" s="156" t="s">
        <v>4136</v>
      </c>
    </row>
    <row r="120" spans="1:65" s="2" customFormat="1" ht="16.5" customHeight="1">
      <c r="A120" s="34"/>
      <c r="B120" s="144"/>
      <c r="C120" s="145" t="s">
        <v>483</v>
      </c>
      <c r="D120" s="145" t="s">
        <v>157</v>
      </c>
      <c r="E120" s="146" t="s">
        <v>4137</v>
      </c>
      <c r="F120" s="147" t="s">
        <v>4138</v>
      </c>
      <c r="G120" s="148" t="s">
        <v>3834</v>
      </c>
      <c r="H120" s="149">
        <v>10</v>
      </c>
      <c r="I120" s="150"/>
      <c r="J120" s="151">
        <f t="shared" si="0"/>
        <v>0</v>
      </c>
      <c r="K120" s="147" t="s">
        <v>3</v>
      </c>
      <c r="L120" s="35"/>
      <c r="M120" s="152" t="s">
        <v>3</v>
      </c>
      <c r="N120" s="153" t="s">
        <v>43</v>
      </c>
      <c r="O120" s="55"/>
      <c r="P120" s="154">
        <f t="shared" si="1"/>
        <v>0</v>
      </c>
      <c r="Q120" s="154">
        <v>0</v>
      </c>
      <c r="R120" s="154">
        <f t="shared" si="2"/>
        <v>0</v>
      </c>
      <c r="S120" s="154">
        <v>0</v>
      </c>
      <c r="T120" s="155">
        <f t="shared" si="3"/>
        <v>0</v>
      </c>
      <c r="U120" s="34"/>
      <c r="V120" s="34"/>
      <c r="W120" s="34"/>
      <c r="X120" s="34"/>
      <c r="Y120" s="34"/>
      <c r="Z120" s="34"/>
      <c r="AA120" s="34"/>
      <c r="AB120" s="34"/>
      <c r="AC120" s="34"/>
      <c r="AD120" s="34"/>
      <c r="AE120" s="34"/>
      <c r="AR120" s="156" t="s">
        <v>93</v>
      </c>
      <c r="AT120" s="156" t="s">
        <v>157</v>
      </c>
      <c r="AU120" s="156" t="s">
        <v>15</v>
      </c>
      <c r="AY120" s="19" t="s">
        <v>154</v>
      </c>
      <c r="BE120" s="157">
        <f t="shared" si="4"/>
        <v>0</v>
      </c>
      <c r="BF120" s="157">
        <f t="shared" si="5"/>
        <v>0</v>
      </c>
      <c r="BG120" s="157">
        <f t="shared" si="6"/>
        <v>0</v>
      </c>
      <c r="BH120" s="157">
        <f t="shared" si="7"/>
        <v>0</v>
      </c>
      <c r="BI120" s="157">
        <f t="shared" si="8"/>
        <v>0</v>
      </c>
      <c r="BJ120" s="19" t="s">
        <v>15</v>
      </c>
      <c r="BK120" s="157">
        <f t="shared" si="9"/>
        <v>0</v>
      </c>
      <c r="BL120" s="19" t="s">
        <v>93</v>
      </c>
      <c r="BM120" s="156" t="s">
        <v>4139</v>
      </c>
    </row>
    <row r="121" spans="1:65" s="2" customFormat="1" ht="16.5" customHeight="1">
      <c r="A121" s="34"/>
      <c r="B121" s="144"/>
      <c r="C121" s="145" t="s">
        <v>490</v>
      </c>
      <c r="D121" s="145" t="s">
        <v>157</v>
      </c>
      <c r="E121" s="146" t="s">
        <v>4140</v>
      </c>
      <c r="F121" s="147" t="s">
        <v>4141</v>
      </c>
      <c r="G121" s="148" t="s">
        <v>183</v>
      </c>
      <c r="H121" s="149">
        <v>80</v>
      </c>
      <c r="I121" s="150"/>
      <c r="J121" s="151">
        <f t="shared" si="0"/>
        <v>0</v>
      </c>
      <c r="K121" s="147" t="s">
        <v>3</v>
      </c>
      <c r="L121" s="35"/>
      <c r="M121" s="152" t="s">
        <v>3</v>
      </c>
      <c r="N121" s="153" t="s">
        <v>43</v>
      </c>
      <c r="O121" s="55"/>
      <c r="P121" s="154">
        <f t="shared" si="1"/>
        <v>0</v>
      </c>
      <c r="Q121" s="154">
        <v>0</v>
      </c>
      <c r="R121" s="154">
        <f t="shared" si="2"/>
        <v>0</v>
      </c>
      <c r="S121" s="154">
        <v>0</v>
      </c>
      <c r="T121" s="155">
        <f t="shared" si="3"/>
        <v>0</v>
      </c>
      <c r="U121" s="34"/>
      <c r="V121" s="34"/>
      <c r="W121" s="34"/>
      <c r="X121" s="34"/>
      <c r="Y121" s="34"/>
      <c r="Z121" s="34"/>
      <c r="AA121" s="34"/>
      <c r="AB121" s="34"/>
      <c r="AC121" s="34"/>
      <c r="AD121" s="34"/>
      <c r="AE121" s="34"/>
      <c r="AR121" s="156" t="s">
        <v>93</v>
      </c>
      <c r="AT121" s="156" t="s">
        <v>157</v>
      </c>
      <c r="AU121" s="156" t="s">
        <v>15</v>
      </c>
      <c r="AY121" s="19" t="s">
        <v>154</v>
      </c>
      <c r="BE121" s="157">
        <f t="shared" si="4"/>
        <v>0</v>
      </c>
      <c r="BF121" s="157">
        <f t="shared" si="5"/>
        <v>0</v>
      </c>
      <c r="BG121" s="157">
        <f t="shared" si="6"/>
        <v>0</v>
      </c>
      <c r="BH121" s="157">
        <f t="shared" si="7"/>
        <v>0</v>
      </c>
      <c r="BI121" s="157">
        <f t="shared" si="8"/>
        <v>0</v>
      </c>
      <c r="BJ121" s="19" t="s">
        <v>15</v>
      </c>
      <c r="BK121" s="157">
        <f t="shared" si="9"/>
        <v>0</v>
      </c>
      <c r="BL121" s="19" t="s">
        <v>93</v>
      </c>
      <c r="BM121" s="156" t="s">
        <v>4142</v>
      </c>
    </row>
    <row r="122" spans="1:65" s="2" customFormat="1" ht="16.5" customHeight="1">
      <c r="A122" s="34"/>
      <c r="B122" s="144"/>
      <c r="C122" s="145" t="s">
        <v>496</v>
      </c>
      <c r="D122" s="145" t="s">
        <v>157</v>
      </c>
      <c r="E122" s="146" t="s">
        <v>4143</v>
      </c>
      <c r="F122" s="147" t="s">
        <v>4144</v>
      </c>
      <c r="G122" s="148" t="s">
        <v>3834</v>
      </c>
      <c r="H122" s="149">
        <v>20</v>
      </c>
      <c r="I122" s="150"/>
      <c r="J122" s="151">
        <f t="shared" si="0"/>
        <v>0</v>
      </c>
      <c r="K122" s="147" t="s">
        <v>3</v>
      </c>
      <c r="L122" s="35"/>
      <c r="M122" s="152" t="s">
        <v>3</v>
      </c>
      <c r="N122" s="153" t="s">
        <v>43</v>
      </c>
      <c r="O122" s="55"/>
      <c r="P122" s="154">
        <f t="shared" si="1"/>
        <v>0</v>
      </c>
      <c r="Q122" s="154">
        <v>0</v>
      </c>
      <c r="R122" s="154">
        <f t="shared" si="2"/>
        <v>0</v>
      </c>
      <c r="S122" s="154">
        <v>0</v>
      </c>
      <c r="T122" s="155">
        <f t="shared" si="3"/>
        <v>0</v>
      </c>
      <c r="U122" s="34"/>
      <c r="V122" s="34"/>
      <c r="W122" s="34"/>
      <c r="X122" s="34"/>
      <c r="Y122" s="34"/>
      <c r="Z122" s="34"/>
      <c r="AA122" s="34"/>
      <c r="AB122" s="34"/>
      <c r="AC122" s="34"/>
      <c r="AD122" s="34"/>
      <c r="AE122" s="34"/>
      <c r="AR122" s="156" t="s">
        <v>93</v>
      </c>
      <c r="AT122" s="156" t="s">
        <v>157</v>
      </c>
      <c r="AU122" s="156" t="s">
        <v>15</v>
      </c>
      <c r="AY122" s="19" t="s">
        <v>154</v>
      </c>
      <c r="BE122" s="157">
        <f t="shared" si="4"/>
        <v>0</v>
      </c>
      <c r="BF122" s="157">
        <f t="shared" si="5"/>
        <v>0</v>
      </c>
      <c r="BG122" s="157">
        <f t="shared" si="6"/>
        <v>0</v>
      </c>
      <c r="BH122" s="157">
        <f t="shared" si="7"/>
        <v>0</v>
      </c>
      <c r="BI122" s="157">
        <f t="shared" si="8"/>
        <v>0</v>
      </c>
      <c r="BJ122" s="19" t="s">
        <v>15</v>
      </c>
      <c r="BK122" s="157">
        <f t="shared" si="9"/>
        <v>0</v>
      </c>
      <c r="BL122" s="19" t="s">
        <v>93</v>
      </c>
      <c r="BM122" s="156" t="s">
        <v>4145</v>
      </c>
    </row>
    <row r="123" spans="1:65" s="2" customFormat="1" ht="16.5" customHeight="1">
      <c r="A123" s="34"/>
      <c r="B123" s="144"/>
      <c r="C123" s="145" t="s">
        <v>507</v>
      </c>
      <c r="D123" s="145" t="s">
        <v>157</v>
      </c>
      <c r="E123" s="146" t="s">
        <v>4146</v>
      </c>
      <c r="F123" s="147" t="s">
        <v>4147</v>
      </c>
      <c r="G123" s="148" t="s">
        <v>3834</v>
      </c>
      <c r="H123" s="149">
        <v>10</v>
      </c>
      <c r="I123" s="150"/>
      <c r="J123" s="151">
        <f t="shared" si="0"/>
        <v>0</v>
      </c>
      <c r="K123" s="147" t="s">
        <v>3</v>
      </c>
      <c r="L123" s="35"/>
      <c r="M123" s="152" t="s">
        <v>3</v>
      </c>
      <c r="N123" s="153" t="s">
        <v>43</v>
      </c>
      <c r="O123" s="55"/>
      <c r="P123" s="154">
        <f t="shared" si="1"/>
        <v>0</v>
      </c>
      <c r="Q123" s="154">
        <v>0</v>
      </c>
      <c r="R123" s="154">
        <f t="shared" si="2"/>
        <v>0</v>
      </c>
      <c r="S123" s="154">
        <v>0</v>
      </c>
      <c r="T123" s="155">
        <f t="shared" si="3"/>
        <v>0</v>
      </c>
      <c r="U123" s="34"/>
      <c r="V123" s="34"/>
      <c r="W123" s="34"/>
      <c r="X123" s="34"/>
      <c r="Y123" s="34"/>
      <c r="Z123" s="34"/>
      <c r="AA123" s="34"/>
      <c r="AB123" s="34"/>
      <c r="AC123" s="34"/>
      <c r="AD123" s="34"/>
      <c r="AE123" s="34"/>
      <c r="AR123" s="156" t="s">
        <v>93</v>
      </c>
      <c r="AT123" s="156" t="s">
        <v>157</v>
      </c>
      <c r="AU123" s="156" t="s">
        <v>15</v>
      </c>
      <c r="AY123" s="19" t="s">
        <v>154</v>
      </c>
      <c r="BE123" s="157">
        <f t="shared" si="4"/>
        <v>0</v>
      </c>
      <c r="BF123" s="157">
        <f t="shared" si="5"/>
        <v>0</v>
      </c>
      <c r="BG123" s="157">
        <f t="shared" si="6"/>
        <v>0</v>
      </c>
      <c r="BH123" s="157">
        <f t="shared" si="7"/>
        <v>0</v>
      </c>
      <c r="BI123" s="157">
        <f t="shared" si="8"/>
        <v>0</v>
      </c>
      <c r="BJ123" s="19" t="s">
        <v>15</v>
      </c>
      <c r="BK123" s="157">
        <f t="shared" si="9"/>
        <v>0</v>
      </c>
      <c r="BL123" s="19" t="s">
        <v>93</v>
      </c>
      <c r="BM123" s="156" t="s">
        <v>4148</v>
      </c>
    </row>
    <row r="124" spans="1:65" s="2" customFormat="1" ht="49.05" customHeight="1">
      <c r="A124" s="34"/>
      <c r="B124" s="144"/>
      <c r="C124" s="145" t="s">
        <v>513</v>
      </c>
      <c r="D124" s="145" t="s">
        <v>157</v>
      </c>
      <c r="E124" s="146" t="s">
        <v>4149</v>
      </c>
      <c r="F124" s="147" t="s">
        <v>4150</v>
      </c>
      <c r="G124" s="148" t="s">
        <v>3398</v>
      </c>
      <c r="H124" s="149">
        <v>20</v>
      </c>
      <c r="I124" s="150"/>
      <c r="J124" s="151">
        <f t="shared" si="0"/>
        <v>0</v>
      </c>
      <c r="K124" s="147" t="s">
        <v>3</v>
      </c>
      <c r="L124" s="35"/>
      <c r="M124" s="152" t="s">
        <v>3</v>
      </c>
      <c r="N124" s="153" t="s">
        <v>43</v>
      </c>
      <c r="O124" s="55"/>
      <c r="P124" s="154">
        <f t="shared" si="1"/>
        <v>0</v>
      </c>
      <c r="Q124" s="154">
        <v>0</v>
      </c>
      <c r="R124" s="154">
        <f t="shared" si="2"/>
        <v>0</v>
      </c>
      <c r="S124" s="154">
        <v>0</v>
      </c>
      <c r="T124" s="155">
        <f t="shared" si="3"/>
        <v>0</v>
      </c>
      <c r="U124" s="34"/>
      <c r="V124" s="34"/>
      <c r="W124" s="34"/>
      <c r="X124" s="34"/>
      <c r="Y124" s="34"/>
      <c r="Z124" s="34"/>
      <c r="AA124" s="34"/>
      <c r="AB124" s="34"/>
      <c r="AC124" s="34"/>
      <c r="AD124" s="34"/>
      <c r="AE124" s="34"/>
      <c r="AR124" s="156" t="s">
        <v>93</v>
      </c>
      <c r="AT124" s="156" t="s">
        <v>157</v>
      </c>
      <c r="AU124" s="156" t="s">
        <v>15</v>
      </c>
      <c r="AY124" s="19" t="s">
        <v>154</v>
      </c>
      <c r="BE124" s="157">
        <f t="shared" si="4"/>
        <v>0</v>
      </c>
      <c r="BF124" s="157">
        <f t="shared" si="5"/>
        <v>0</v>
      </c>
      <c r="BG124" s="157">
        <f t="shared" si="6"/>
        <v>0</v>
      </c>
      <c r="BH124" s="157">
        <f t="shared" si="7"/>
        <v>0</v>
      </c>
      <c r="BI124" s="157">
        <f t="shared" si="8"/>
        <v>0</v>
      </c>
      <c r="BJ124" s="19" t="s">
        <v>15</v>
      </c>
      <c r="BK124" s="157">
        <f t="shared" si="9"/>
        <v>0</v>
      </c>
      <c r="BL124" s="19" t="s">
        <v>93</v>
      </c>
      <c r="BM124" s="156" t="s">
        <v>4151</v>
      </c>
    </row>
    <row r="125" spans="1:65" s="2" customFormat="1" ht="33" customHeight="1">
      <c r="A125" s="34"/>
      <c r="B125" s="144"/>
      <c r="C125" s="145" t="s">
        <v>521</v>
      </c>
      <c r="D125" s="145" t="s">
        <v>157</v>
      </c>
      <c r="E125" s="146" t="s">
        <v>4152</v>
      </c>
      <c r="F125" s="147" t="s">
        <v>4153</v>
      </c>
      <c r="G125" s="148" t="s">
        <v>160</v>
      </c>
      <c r="H125" s="149">
        <v>2</v>
      </c>
      <c r="I125" s="150"/>
      <c r="J125" s="151">
        <f t="shared" si="0"/>
        <v>0</v>
      </c>
      <c r="K125" s="147" t="s">
        <v>3</v>
      </c>
      <c r="L125" s="35"/>
      <c r="M125" s="187" t="s">
        <v>3</v>
      </c>
      <c r="N125" s="188" t="s">
        <v>43</v>
      </c>
      <c r="O125" s="189"/>
      <c r="P125" s="190">
        <f t="shared" si="1"/>
        <v>0</v>
      </c>
      <c r="Q125" s="190">
        <v>0</v>
      </c>
      <c r="R125" s="190">
        <f t="shared" si="2"/>
        <v>0</v>
      </c>
      <c r="S125" s="190">
        <v>0</v>
      </c>
      <c r="T125" s="191">
        <f t="shared" si="3"/>
        <v>0</v>
      </c>
      <c r="U125" s="34"/>
      <c r="V125" s="34"/>
      <c r="W125" s="34"/>
      <c r="X125" s="34"/>
      <c r="Y125" s="34"/>
      <c r="Z125" s="34"/>
      <c r="AA125" s="34"/>
      <c r="AB125" s="34"/>
      <c r="AC125" s="34"/>
      <c r="AD125" s="34"/>
      <c r="AE125" s="34"/>
      <c r="AR125" s="156" t="s">
        <v>93</v>
      </c>
      <c r="AT125" s="156" t="s">
        <v>157</v>
      </c>
      <c r="AU125" s="156" t="s">
        <v>15</v>
      </c>
      <c r="AY125" s="19" t="s">
        <v>154</v>
      </c>
      <c r="BE125" s="157">
        <f t="shared" si="4"/>
        <v>0</v>
      </c>
      <c r="BF125" s="157">
        <f t="shared" si="5"/>
        <v>0</v>
      </c>
      <c r="BG125" s="157">
        <f t="shared" si="6"/>
        <v>0</v>
      </c>
      <c r="BH125" s="157">
        <f t="shared" si="7"/>
        <v>0</v>
      </c>
      <c r="BI125" s="157">
        <f t="shared" si="8"/>
        <v>0</v>
      </c>
      <c r="BJ125" s="19" t="s">
        <v>15</v>
      </c>
      <c r="BK125" s="157">
        <f t="shared" si="9"/>
        <v>0</v>
      </c>
      <c r="BL125" s="19" t="s">
        <v>93</v>
      </c>
      <c r="BM125" s="156" t="s">
        <v>4154</v>
      </c>
    </row>
    <row r="126" spans="1:31" s="2" customFormat="1" ht="6.9" customHeight="1">
      <c r="A126" s="34"/>
      <c r="B126" s="44"/>
      <c r="C126" s="45"/>
      <c r="D126" s="45"/>
      <c r="E126" s="45"/>
      <c r="F126" s="45"/>
      <c r="G126" s="45"/>
      <c r="H126" s="45"/>
      <c r="I126" s="45"/>
      <c r="J126" s="45"/>
      <c r="K126" s="45"/>
      <c r="L126" s="35"/>
      <c r="M126" s="34"/>
      <c r="O126" s="34"/>
      <c r="P126" s="34"/>
      <c r="Q126" s="34"/>
      <c r="R126" s="34"/>
      <c r="S126" s="34"/>
      <c r="T126" s="34"/>
      <c r="U126" s="34"/>
      <c r="V126" s="34"/>
      <c r="W126" s="34"/>
      <c r="X126" s="34"/>
      <c r="Y126" s="34"/>
      <c r="Z126" s="34"/>
      <c r="AA126" s="34"/>
      <c r="AB126" s="34"/>
      <c r="AC126" s="34"/>
      <c r="AD126" s="34"/>
      <c r="AE126" s="34"/>
    </row>
  </sheetData>
  <autoFilter ref="C91:K125"/>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2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6" t="s">
        <v>6</v>
      </c>
      <c r="M2" s="311"/>
      <c r="N2" s="311"/>
      <c r="O2" s="311"/>
      <c r="P2" s="311"/>
      <c r="Q2" s="311"/>
      <c r="R2" s="311"/>
      <c r="S2" s="311"/>
      <c r="T2" s="311"/>
      <c r="U2" s="311"/>
      <c r="V2" s="311"/>
      <c r="AT2" s="19" t="s">
        <v>99</v>
      </c>
    </row>
    <row r="3" spans="2:46" s="1" customFormat="1" ht="6.9" customHeight="1">
      <c r="B3" s="20"/>
      <c r="C3" s="21"/>
      <c r="D3" s="21"/>
      <c r="E3" s="21"/>
      <c r="F3" s="21"/>
      <c r="G3" s="21"/>
      <c r="H3" s="21"/>
      <c r="I3" s="21"/>
      <c r="J3" s="21"/>
      <c r="K3" s="21"/>
      <c r="L3" s="22"/>
      <c r="AT3" s="19" t="s">
        <v>80</v>
      </c>
    </row>
    <row r="4" spans="2:46" s="1" customFormat="1" ht="24.9" customHeight="1">
      <c r="B4" s="22"/>
      <c r="D4" s="23" t="s">
        <v>125</v>
      </c>
      <c r="L4" s="22"/>
      <c r="M4" s="95" t="s">
        <v>11</v>
      </c>
      <c r="AT4" s="19" t="s">
        <v>4</v>
      </c>
    </row>
    <row r="5" spans="2:12" s="1" customFormat="1" ht="6.9"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ht="13.2">
      <c r="B8" s="22"/>
      <c r="D8" s="29" t="s">
        <v>126</v>
      </c>
      <c r="L8" s="22"/>
    </row>
    <row r="9" spans="2:12" s="1" customFormat="1" ht="16.5" customHeight="1">
      <c r="B9" s="22"/>
      <c r="E9" s="342" t="s">
        <v>3032</v>
      </c>
      <c r="F9" s="311"/>
      <c r="G9" s="311"/>
      <c r="H9" s="311"/>
      <c r="L9" s="22"/>
    </row>
    <row r="10" spans="2:12" s="1" customFormat="1" ht="12" customHeight="1">
      <c r="B10" s="22"/>
      <c r="D10" s="29" t="s">
        <v>3033</v>
      </c>
      <c r="L10" s="22"/>
    </row>
    <row r="11" spans="1:31" s="2" customFormat="1" ht="16.5" customHeight="1">
      <c r="A11" s="34"/>
      <c r="B11" s="35"/>
      <c r="C11" s="34"/>
      <c r="D11" s="34"/>
      <c r="E11" s="346" t="s">
        <v>4054</v>
      </c>
      <c r="F11" s="344"/>
      <c r="G11" s="344"/>
      <c r="H11" s="344"/>
      <c r="I11" s="34"/>
      <c r="J11" s="34"/>
      <c r="K11" s="34"/>
      <c r="L11" s="96"/>
      <c r="S11" s="34"/>
      <c r="T11" s="34"/>
      <c r="U11" s="34"/>
      <c r="V11" s="34"/>
      <c r="W11" s="34"/>
      <c r="X11" s="34"/>
      <c r="Y11" s="34"/>
      <c r="Z11" s="34"/>
      <c r="AA11" s="34"/>
      <c r="AB11" s="34"/>
      <c r="AC11" s="34"/>
      <c r="AD11" s="34"/>
      <c r="AE11" s="34"/>
    </row>
    <row r="12" spans="1:31" s="2" customFormat="1" ht="12" customHeight="1">
      <c r="A12" s="34"/>
      <c r="B12" s="35"/>
      <c r="C12" s="34"/>
      <c r="D12" s="29" t="s">
        <v>4055</v>
      </c>
      <c r="E12" s="34"/>
      <c r="F12" s="34"/>
      <c r="G12" s="34"/>
      <c r="H12" s="34"/>
      <c r="I12" s="34"/>
      <c r="J12" s="34"/>
      <c r="K12" s="34"/>
      <c r="L12" s="96"/>
      <c r="S12" s="34"/>
      <c r="T12" s="34"/>
      <c r="U12" s="34"/>
      <c r="V12" s="34"/>
      <c r="W12" s="34"/>
      <c r="X12" s="34"/>
      <c r="Y12" s="34"/>
      <c r="Z12" s="34"/>
      <c r="AA12" s="34"/>
      <c r="AB12" s="34"/>
      <c r="AC12" s="34"/>
      <c r="AD12" s="34"/>
      <c r="AE12" s="34"/>
    </row>
    <row r="13" spans="1:31" s="2" customFormat="1" ht="16.5" customHeight="1">
      <c r="A13" s="34"/>
      <c r="B13" s="35"/>
      <c r="C13" s="34"/>
      <c r="D13" s="34"/>
      <c r="E13" s="304" t="s">
        <v>4155</v>
      </c>
      <c r="F13" s="344"/>
      <c r="G13" s="344"/>
      <c r="H13" s="344"/>
      <c r="I13" s="34"/>
      <c r="J13" s="34"/>
      <c r="K13" s="34"/>
      <c r="L13" s="96"/>
      <c r="S13" s="34"/>
      <c r="T13" s="34"/>
      <c r="U13" s="34"/>
      <c r="V13" s="34"/>
      <c r="W13" s="34"/>
      <c r="X13" s="34"/>
      <c r="Y13" s="34"/>
      <c r="Z13" s="34"/>
      <c r="AA13" s="34"/>
      <c r="AB13" s="34"/>
      <c r="AC13" s="34"/>
      <c r="AD13" s="34"/>
      <c r="AE13" s="34"/>
    </row>
    <row r="14" spans="1:31" s="2" customFormat="1" ht="10.2">
      <c r="A14" s="34"/>
      <c r="B14" s="35"/>
      <c r="C14" s="34"/>
      <c r="D14" s="34"/>
      <c r="E14" s="34"/>
      <c r="F14" s="34"/>
      <c r="G14" s="34"/>
      <c r="H14" s="34"/>
      <c r="I14" s="34"/>
      <c r="J14" s="34"/>
      <c r="K14" s="34"/>
      <c r="L14" s="96"/>
      <c r="S14" s="34"/>
      <c r="T14" s="34"/>
      <c r="U14" s="34"/>
      <c r="V14" s="34"/>
      <c r="W14" s="34"/>
      <c r="X14" s="34"/>
      <c r="Y14" s="34"/>
      <c r="Z14" s="34"/>
      <c r="AA14" s="34"/>
      <c r="AB14" s="34"/>
      <c r="AC14" s="34"/>
      <c r="AD14" s="34"/>
      <c r="AE14" s="34"/>
    </row>
    <row r="15" spans="1:31" s="2" customFormat="1" ht="12" customHeight="1">
      <c r="A15" s="34"/>
      <c r="B15" s="35"/>
      <c r="C15" s="34"/>
      <c r="D15" s="29" t="s">
        <v>19</v>
      </c>
      <c r="E15" s="34"/>
      <c r="F15" s="27" t="s">
        <v>3</v>
      </c>
      <c r="G15" s="34"/>
      <c r="H15" s="34"/>
      <c r="I15" s="29" t="s">
        <v>20</v>
      </c>
      <c r="J15" s="27" t="s">
        <v>3</v>
      </c>
      <c r="K15" s="34"/>
      <c r="L15" s="96"/>
      <c r="S15" s="34"/>
      <c r="T15" s="34"/>
      <c r="U15" s="34"/>
      <c r="V15" s="34"/>
      <c r="W15" s="34"/>
      <c r="X15" s="34"/>
      <c r="Y15" s="34"/>
      <c r="Z15" s="34"/>
      <c r="AA15" s="34"/>
      <c r="AB15" s="34"/>
      <c r="AC15" s="34"/>
      <c r="AD15" s="34"/>
      <c r="AE15" s="34"/>
    </row>
    <row r="16" spans="1:31" s="2" customFormat="1" ht="12" customHeight="1">
      <c r="A16" s="34"/>
      <c r="B16" s="35"/>
      <c r="C16" s="34"/>
      <c r="D16" s="29" t="s">
        <v>21</v>
      </c>
      <c r="E16" s="34"/>
      <c r="F16" s="27" t="s">
        <v>35</v>
      </c>
      <c r="G16" s="34"/>
      <c r="H16" s="34"/>
      <c r="I16" s="29" t="s">
        <v>23</v>
      </c>
      <c r="J16" s="52" t="str">
        <f>'Rekapitulace stavby'!AN8</f>
        <v>7. 11. 2021</v>
      </c>
      <c r="K16" s="34"/>
      <c r="L16" s="96"/>
      <c r="S16" s="34"/>
      <c r="T16" s="34"/>
      <c r="U16" s="34"/>
      <c r="V16" s="34"/>
      <c r="W16" s="34"/>
      <c r="X16" s="34"/>
      <c r="Y16" s="34"/>
      <c r="Z16" s="34"/>
      <c r="AA16" s="34"/>
      <c r="AB16" s="34"/>
      <c r="AC16" s="34"/>
      <c r="AD16" s="34"/>
      <c r="AE16" s="34"/>
    </row>
    <row r="17" spans="1:31" s="2" customFormat="1" ht="10.8" customHeight="1">
      <c r="A17" s="34"/>
      <c r="B17" s="35"/>
      <c r="C17" s="34"/>
      <c r="D17" s="34"/>
      <c r="E17" s="34"/>
      <c r="F17" s="34"/>
      <c r="G17" s="34"/>
      <c r="H17" s="34"/>
      <c r="I17" s="34"/>
      <c r="J17" s="34"/>
      <c r="K17" s="34"/>
      <c r="L17" s="96"/>
      <c r="S17" s="34"/>
      <c r="T17" s="34"/>
      <c r="U17" s="34"/>
      <c r="V17" s="34"/>
      <c r="W17" s="34"/>
      <c r="X17" s="34"/>
      <c r="Y17" s="34"/>
      <c r="Z17" s="34"/>
      <c r="AA17" s="34"/>
      <c r="AB17" s="34"/>
      <c r="AC17" s="34"/>
      <c r="AD17" s="34"/>
      <c r="AE17" s="34"/>
    </row>
    <row r="18" spans="1:31" s="2" customFormat="1" ht="12" customHeight="1">
      <c r="A18" s="34"/>
      <c r="B18" s="35"/>
      <c r="C18" s="34"/>
      <c r="D18" s="29" t="s">
        <v>25</v>
      </c>
      <c r="E18" s="34"/>
      <c r="F18" s="34"/>
      <c r="G18" s="34"/>
      <c r="H18" s="34"/>
      <c r="I18" s="29" t="s">
        <v>26</v>
      </c>
      <c r="J18" s="27" t="str">
        <f>IF('Rekapitulace stavby'!AN10="","",'Rekapitulace stavby'!AN10)</f>
        <v/>
      </c>
      <c r="K18" s="34"/>
      <c r="L18" s="96"/>
      <c r="S18" s="34"/>
      <c r="T18" s="34"/>
      <c r="U18" s="34"/>
      <c r="V18" s="34"/>
      <c r="W18" s="34"/>
      <c r="X18" s="34"/>
      <c r="Y18" s="34"/>
      <c r="Z18" s="34"/>
      <c r="AA18" s="34"/>
      <c r="AB18" s="34"/>
      <c r="AC18" s="34"/>
      <c r="AD18" s="34"/>
      <c r="AE18" s="34"/>
    </row>
    <row r="19" spans="1:31" s="2" customFormat="1" ht="18" customHeight="1">
      <c r="A19" s="34"/>
      <c r="B19" s="35"/>
      <c r="C19" s="34"/>
      <c r="D19" s="34"/>
      <c r="E19" s="27" t="str">
        <f>IF('Rekapitulace stavby'!E11="","",'Rekapitulace stavby'!E11)</f>
        <v>Klatovská nemocnice, a. s.</v>
      </c>
      <c r="F19" s="34"/>
      <c r="G19" s="34"/>
      <c r="H19" s="34"/>
      <c r="I19" s="29" t="s">
        <v>28</v>
      </c>
      <c r="J19" s="27" t="str">
        <f>IF('Rekapitulace stavby'!AN11="","",'Rekapitulace stavby'!AN11)</f>
        <v/>
      </c>
      <c r="K19" s="34"/>
      <c r="L19" s="96"/>
      <c r="S19" s="34"/>
      <c r="T19" s="34"/>
      <c r="U19" s="34"/>
      <c r="V19" s="34"/>
      <c r="W19" s="34"/>
      <c r="X19" s="34"/>
      <c r="Y19" s="34"/>
      <c r="Z19" s="34"/>
      <c r="AA19" s="34"/>
      <c r="AB19" s="34"/>
      <c r="AC19" s="34"/>
      <c r="AD19" s="34"/>
      <c r="AE19" s="34"/>
    </row>
    <row r="20" spans="1:31" s="2" customFormat="1" ht="6.9" customHeight="1">
      <c r="A20" s="34"/>
      <c r="B20" s="35"/>
      <c r="C20" s="34"/>
      <c r="D20" s="34"/>
      <c r="E20" s="34"/>
      <c r="F20" s="34"/>
      <c r="G20" s="34"/>
      <c r="H20" s="34"/>
      <c r="I20" s="34"/>
      <c r="J20" s="34"/>
      <c r="K20" s="34"/>
      <c r="L20" s="96"/>
      <c r="S20" s="34"/>
      <c r="T20" s="34"/>
      <c r="U20" s="34"/>
      <c r="V20" s="34"/>
      <c r="W20" s="34"/>
      <c r="X20" s="34"/>
      <c r="Y20" s="34"/>
      <c r="Z20" s="34"/>
      <c r="AA20" s="34"/>
      <c r="AB20" s="34"/>
      <c r="AC20" s="34"/>
      <c r="AD20" s="34"/>
      <c r="AE20" s="34"/>
    </row>
    <row r="21" spans="1:31" s="2" customFormat="1" ht="12" customHeight="1">
      <c r="A21" s="34"/>
      <c r="B21" s="35"/>
      <c r="C21" s="34"/>
      <c r="D21" s="29" t="s">
        <v>29</v>
      </c>
      <c r="E21" s="34"/>
      <c r="F21" s="34"/>
      <c r="G21" s="34"/>
      <c r="H21" s="34"/>
      <c r="I21" s="29" t="s">
        <v>26</v>
      </c>
      <c r="J21" s="30" t="str">
        <f>'Rekapitulace stavby'!AN13</f>
        <v>Vyplň údaj</v>
      </c>
      <c r="K21" s="34"/>
      <c r="L21" s="96"/>
      <c r="S21" s="34"/>
      <c r="T21" s="34"/>
      <c r="U21" s="34"/>
      <c r="V21" s="34"/>
      <c r="W21" s="34"/>
      <c r="X21" s="34"/>
      <c r="Y21" s="34"/>
      <c r="Z21" s="34"/>
      <c r="AA21" s="34"/>
      <c r="AB21" s="34"/>
      <c r="AC21" s="34"/>
      <c r="AD21" s="34"/>
      <c r="AE21" s="34"/>
    </row>
    <row r="22" spans="1:31" s="2" customFormat="1" ht="18" customHeight="1">
      <c r="A22" s="34"/>
      <c r="B22" s="35"/>
      <c r="C22" s="34"/>
      <c r="D22" s="34"/>
      <c r="E22" s="345" t="str">
        <f>'Rekapitulace stavby'!E14</f>
        <v>Vyplň údaj</v>
      </c>
      <c r="F22" s="310"/>
      <c r="G22" s="310"/>
      <c r="H22" s="310"/>
      <c r="I22" s="29" t="s">
        <v>28</v>
      </c>
      <c r="J22" s="30" t="str">
        <f>'Rekapitulace stavby'!AN14</f>
        <v>Vyplň údaj</v>
      </c>
      <c r="K22" s="34"/>
      <c r="L22" s="96"/>
      <c r="S22" s="34"/>
      <c r="T22" s="34"/>
      <c r="U22" s="34"/>
      <c r="V22" s="34"/>
      <c r="W22" s="34"/>
      <c r="X22" s="34"/>
      <c r="Y22" s="34"/>
      <c r="Z22" s="34"/>
      <c r="AA22" s="34"/>
      <c r="AB22" s="34"/>
      <c r="AC22" s="34"/>
      <c r="AD22" s="34"/>
      <c r="AE22" s="34"/>
    </row>
    <row r="23" spans="1:31" s="2" customFormat="1" ht="6.9" customHeight="1">
      <c r="A23" s="34"/>
      <c r="B23" s="35"/>
      <c r="C23" s="34"/>
      <c r="D23" s="34"/>
      <c r="E23" s="34"/>
      <c r="F23" s="34"/>
      <c r="G23" s="34"/>
      <c r="H23" s="34"/>
      <c r="I23" s="34"/>
      <c r="J23" s="34"/>
      <c r="K23" s="34"/>
      <c r="L23" s="96"/>
      <c r="S23" s="34"/>
      <c r="T23" s="34"/>
      <c r="U23" s="34"/>
      <c r="V23" s="34"/>
      <c r="W23" s="34"/>
      <c r="X23" s="34"/>
      <c r="Y23" s="34"/>
      <c r="Z23" s="34"/>
      <c r="AA23" s="34"/>
      <c r="AB23" s="34"/>
      <c r="AC23" s="34"/>
      <c r="AD23" s="34"/>
      <c r="AE23" s="34"/>
    </row>
    <row r="24" spans="1:31" s="2" customFormat="1" ht="12" customHeight="1">
      <c r="A24" s="34"/>
      <c r="B24" s="35"/>
      <c r="C24" s="34"/>
      <c r="D24" s="29" t="s">
        <v>31</v>
      </c>
      <c r="E24" s="34"/>
      <c r="F24" s="34"/>
      <c r="G24" s="34"/>
      <c r="H24" s="34"/>
      <c r="I24" s="29" t="s">
        <v>26</v>
      </c>
      <c r="J24" s="27" t="str">
        <f>IF('Rekapitulace stavby'!AN16="","",'Rekapitulace stavby'!AN16)</f>
        <v/>
      </c>
      <c r="K24" s="34"/>
      <c r="L24" s="96"/>
      <c r="S24" s="34"/>
      <c r="T24" s="34"/>
      <c r="U24" s="34"/>
      <c r="V24" s="34"/>
      <c r="W24" s="34"/>
      <c r="X24" s="34"/>
      <c r="Y24" s="34"/>
      <c r="Z24" s="34"/>
      <c r="AA24" s="34"/>
      <c r="AB24" s="34"/>
      <c r="AC24" s="34"/>
      <c r="AD24" s="34"/>
      <c r="AE24" s="34"/>
    </row>
    <row r="25" spans="1:31" s="2" customFormat="1" ht="18" customHeight="1">
      <c r="A25" s="34"/>
      <c r="B25" s="35"/>
      <c r="C25" s="34"/>
      <c r="D25" s="34"/>
      <c r="E25" s="27" t="str">
        <f>IF('Rekapitulace stavby'!E17="","",'Rekapitulace stavby'!E17)</f>
        <v>AGP nova spol. s r.o.</v>
      </c>
      <c r="F25" s="34"/>
      <c r="G25" s="34"/>
      <c r="H25" s="34"/>
      <c r="I25" s="29" t="s">
        <v>28</v>
      </c>
      <c r="J25" s="27" t="str">
        <f>IF('Rekapitulace stavby'!AN17="","",'Rekapitulace stavby'!AN17)</f>
        <v/>
      </c>
      <c r="K25" s="34"/>
      <c r="L25" s="96"/>
      <c r="S25" s="34"/>
      <c r="T25" s="34"/>
      <c r="U25" s="34"/>
      <c r="V25" s="34"/>
      <c r="W25" s="34"/>
      <c r="X25" s="34"/>
      <c r="Y25" s="34"/>
      <c r="Z25" s="34"/>
      <c r="AA25" s="34"/>
      <c r="AB25" s="34"/>
      <c r="AC25" s="34"/>
      <c r="AD25" s="34"/>
      <c r="AE25" s="34"/>
    </row>
    <row r="26" spans="1:31" s="2" customFormat="1" ht="6.9" customHeight="1">
      <c r="A26" s="34"/>
      <c r="B26" s="35"/>
      <c r="C26" s="34"/>
      <c r="D26" s="34"/>
      <c r="E26" s="34"/>
      <c r="F26" s="34"/>
      <c r="G26" s="34"/>
      <c r="H26" s="34"/>
      <c r="I26" s="34"/>
      <c r="J26" s="34"/>
      <c r="K26" s="34"/>
      <c r="L26" s="96"/>
      <c r="S26" s="34"/>
      <c r="T26" s="34"/>
      <c r="U26" s="34"/>
      <c r="V26" s="34"/>
      <c r="W26" s="34"/>
      <c r="X26" s="34"/>
      <c r="Y26" s="34"/>
      <c r="Z26" s="34"/>
      <c r="AA26" s="34"/>
      <c r="AB26" s="34"/>
      <c r="AC26" s="34"/>
      <c r="AD26" s="34"/>
      <c r="AE26" s="34"/>
    </row>
    <row r="27" spans="1:31" s="2" customFormat="1" ht="12" customHeight="1">
      <c r="A27" s="34"/>
      <c r="B27" s="35"/>
      <c r="C27" s="34"/>
      <c r="D27" s="29" t="s">
        <v>34</v>
      </c>
      <c r="E27" s="34"/>
      <c r="F27" s="34"/>
      <c r="G27" s="34"/>
      <c r="H27" s="34"/>
      <c r="I27" s="29" t="s">
        <v>26</v>
      </c>
      <c r="J27" s="27" t="str">
        <f>IF('Rekapitulace stavby'!AN19="","",'Rekapitulace stavby'!AN19)</f>
        <v/>
      </c>
      <c r="K27" s="34"/>
      <c r="L27" s="96"/>
      <c r="S27" s="34"/>
      <c r="T27" s="34"/>
      <c r="U27" s="34"/>
      <c r="V27" s="34"/>
      <c r="W27" s="34"/>
      <c r="X27" s="34"/>
      <c r="Y27" s="34"/>
      <c r="Z27" s="34"/>
      <c r="AA27" s="34"/>
      <c r="AB27" s="34"/>
      <c r="AC27" s="34"/>
      <c r="AD27" s="34"/>
      <c r="AE27" s="34"/>
    </row>
    <row r="28" spans="1:31" s="2" customFormat="1" ht="18" customHeight="1">
      <c r="A28" s="34"/>
      <c r="B28" s="35"/>
      <c r="C28" s="34"/>
      <c r="D28" s="34"/>
      <c r="E28" s="27" t="str">
        <f>IF('Rekapitulace stavby'!E20="","",'Rekapitulace stavby'!E20)</f>
        <v xml:space="preserve"> </v>
      </c>
      <c r="F28" s="34"/>
      <c r="G28" s="34"/>
      <c r="H28" s="34"/>
      <c r="I28" s="29" t="s">
        <v>28</v>
      </c>
      <c r="J28" s="27" t="str">
        <f>IF('Rekapitulace stavby'!AN20="","",'Rekapitulace stavby'!AN20)</f>
        <v/>
      </c>
      <c r="K28" s="34"/>
      <c r="L28" s="96"/>
      <c r="S28" s="34"/>
      <c r="T28" s="34"/>
      <c r="U28" s="34"/>
      <c r="V28" s="34"/>
      <c r="W28" s="34"/>
      <c r="X28" s="34"/>
      <c r="Y28" s="34"/>
      <c r="Z28" s="34"/>
      <c r="AA28" s="34"/>
      <c r="AB28" s="34"/>
      <c r="AC28" s="34"/>
      <c r="AD28" s="34"/>
      <c r="AE28" s="34"/>
    </row>
    <row r="29" spans="1:31" s="2" customFormat="1" ht="6.9" customHeight="1">
      <c r="A29" s="34"/>
      <c r="B29" s="35"/>
      <c r="C29" s="34"/>
      <c r="D29" s="34"/>
      <c r="E29" s="34"/>
      <c r="F29" s="34"/>
      <c r="G29" s="34"/>
      <c r="H29" s="34"/>
      <c r="I29" s="34"/>
      <c r="J29" s="34"/>
      <c r="K29" s="34"/>
      <c r="L29" s="96"/>
      <c r="S29" s="34"/>
      <c r="T29" s="34"/>
      <c r="U29" s="34"/>
      <c r="V29" s="34"/>
      <c r="W29" s="34"/>
      <c r="X29" s="34"/>
      <c r="Y29" s="34"/>
      <c r="Z29" s="34"/>
      <c r="AA29" s="34"/>
      <c r="AB29" s="34"/>
      <c r="AC29" s="34"/>
      <c r="AD29" s="34"/>
      <c r="AE29" s="34"/>
    </row>
    <row r="30" spans="1:31" s="2" customFormat="1" ht="12" customHeight="1">
      <c r="A30" s="34"/>
      <c r="B30" s="35"/>
      <c r="C30" s="34"/>
      <c r="D30" s="29" t="s">
        <v>36</v>
      </c>
      <c r="E30" s="34"/>
      <c r="F30" s="34"/>
      <c r="G30" s="34"/>
      <c r="H30" s="34"/>
      <c r="I30" s="34"/>
      <c r="J30" s="34"/>
      <c r="K30" s="34"/>
      <c r="L30" s="96"/>
      <c r="S30" s="34"/>
      <c r="T30" s="34"/>
      <c r="U30" s="34"/>
      <c r="V30" s="34"/>
      <c r="W30" s="34"/>
      <c r="X30" s="34"/>
      <c r="Y30" s="34"/>
      <c r="Z30" s="34"/>
      <c r="AA30" s="34"/>
      <c r="AB30" s="34"/>
      <c r="AC30" s="34"/>
      <c r="AD30" s="34"/>
      <c r="AE30" s="34"/>
    </row>
    <row r="31" spans="1:31" s="8" customFormat="1" ht="16.5" customHeight="1">
      <c r="A31" s="97"/>
      <c r="B31" s="98"/>
      <c r="C31" s="97"/>
      <c r="D31" s="97"/>
      <c r="E31" s="315" t="s">
        <v>3</v>
      </c>
      <c r="F31" s="315"/>
      <c r="G31" s="315"/>
      <c r="H31" s="315"/>
      <c r="I31" s="97"/>
      <c r="J31" s="97"/>
      <c r="K31" s="97"/>
      <c r="L31" s="99"/>
      <c r="S31" s="97"/>
      <c r="T31" s="97"/>
      <c r="U31" s="97"/>
      <c r="V31" s="97"/>
      <c r="W31" s="97"/>
      <c r="X31" s="97"/>
      <c r="Y31" s="97"/>
      <c r="Z31" s="97"/>
      <c r="AA31" s="97"/>
      <c r="AB31" s="97"/>
      <c r="AC31" s="97"/>
      <c r="AD31" s="97"/>
      <c r="AE31" s="97"/>
    </row>
    <row r="32" spans="1:31" s="2" customFormat="1" ht="6.9" customHeight="1">
      <c r="A32" s="34"/>
      <c r="B32" s="35"/>
      <c r="C32" s="34"/>
      <c r="D32" s="34"/>
      <c r="E32" s="34"/>
      <c r="F32" s="34"/>
      <c r="G32" s="34"/>
      <c r="H32" s="34"/>
      <c r="I32" s="34"/>
      <c r="J32" s="34"/>
      <c r="K32" s="34"/>
      <c r="L32" s="96"/>
      <c r="S32" s="34"/>
      <c r="T32" s="34"/>
      <c r="U32" s="34"/>
      <c r="V32" s="34"/>
      <c r="W32" s="34"/>
      <c r="X32" s="34"/>
      <c r="Y32" s="34"/>
      <c r="Z32" s="34"/>
      <c r="AA32" s="34"/>
      <c r="AB32" s="34"/>
      <c r="AC32" s="34"/>
      <c r="AD32" s="34"/>
      <c r="AE32" s="34"/>
    </row>
    <row r="33" spans="1:31" s="2" customFormat="1" ht="6.9"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25.35" customHeight="1">
      <c r="A34" s="34"/>
      <c r="B34" s="35"/>
      <c r="C34" s="34"/>
      <c r="D34" s="100" t="s">
        <v>38</v>
      </c>
      <c r="E34" s="34"/>
      <c r="F34" s="34"/>
      <c r="G34" s="34"/>
      <c r="H34" s="34"/>
      <c r="I34" s="34"/>
      <c r="J34" s="68">
        <f>ROUND(J99,2)</f>
        <v>0</v>
      </c>
      <c r="K34" s="34"/>
      <c r="L34" s="96"/>
      <c r="S34" s="34"/>
      <c r="T34" s="34"/>
      <c r="U34" s="34"/>
      <c r="V34" s="34"/>
      <c r="W34" s="34"/>
      <c r="X34" s="34"/>
      <c r="Y34" s="34"/>
      <c r="Z34" s="34"/>
      <c r="AA34" s="34"/>
      <c r="AB34" s="34"/>
      <c r="AC34" s="34"/>
      <c r="AD34" s="34"/>
      <c r="AE34" s="34"/>
    </row>
    <row r="35" spans="1:31" s="2" customFormat="1" ht="6.9" customHeight="1">
      <c r="A35" s="34"/>
      <c r="B35" s="35"/>
      <c r="C35" s="34"/>
      <c r="D35" s="63"/>
      <c r="E35" s="63"/>
      <c r="F35" s="63"/>
      <c r="G35" s="63"/>
      <c r="H35" s="63"/>
      <c r="I35" s="63"/>
      <c r="J35" s="63"/>
      <c r="K35" s="63"/>
      <c r="L35" s="96"/>
      <c r="S35" s="34"/>
      <c r="T35" s="34"/>
      <c r="U35" s="34"/>
      <c r="V35" s="34"/>
      <c r="W35" s="34"/>
      <c r="X35" s="34"/>
      <c r="Y35" s="34"/>
      <c r="Z35" s="34"/>
      <c r="AA35" s="34"/>
      <c r="AB35" s="34"/>
      <c r="AC35" s="34"/>
      <c r="AD35" s="34"/>
      <c r="AE35" s="34"/>
    </row>
    <row r="36" spans="1:31" s="2" customFormat="1" ht="14.4" customHeight="1">
      <c r="A36" s="34"/>
      <c r="B36" s="35"/>
      <c r="C36" s="34"/>
      <c r="D36" s="34"/>
      <c r="E36" s="34"/>
      <c r="F36" s="38" t="s">
        <v>40</v>
      </c>
      <c r="G36" s="34"/>
      <c r="H36" s="34"/>
      <c r="I36" s="38" t="s">
        <v>39</v>
      </c>
      <c r="J36" s="38" t="s">
        <v>41</v>
      </c>
      <c r="K36" s="34"/>
      <c r="L36" s="96"/>
      <c r="S36" s="34"/>
      <c r="T36" s="34"/>
      <c r="U36" s="34"/>
      <c r="V36" s="34"/>
      <c r="W36" s="34"/>
      <c r="X36" s="34"/>
      <c r="Y36" s="34"/>
      <c r="Z36" s="34"/>
      <c r="AA36" s="34"/>
      <c r="AB36" s="34"/>
      <c r="AC36" s="34"/>
      <c r="AD36" s="34"/>
      <c r="AE36" s="34"/>
    </row>
    <row r="37" spans="1:31" s="2" customFormat="1" ht="14.4" customHeight="1">
      <c r="A37" s="34"/>
      <c r="B37" s="35"/>
      <c r="C37" s="34"/>
      <c r="D37" s="101" t="s">
        <v>42</v>
      </c>
      <c r="E37" s="29" t="s">
        <v>43</v>
      </c>
      <c r="F37" s="102">
        <f>ROUND((SUM(BE99:BE200)),2)</f>
        <v>0</v>
      </c>
      <c r="G37" s="34"/>
      <c r="H37" s="34"/>
      <c r="I37" s="103">
        <v>0.21</v>
      </c>
      <c r="J37" s="102">
        <f>ROUND(((SUM(BE99:BE200))*I37),2)</f>
        <v>0</v>
      </c>
      <c r="K37" s="34"/>
      <c r="L37" s="96"/>
      <c r="S37" s="34"/>
      <c r="T37" s="34"/>
      <c r="U37" s="34"/>
      <c r="V37" s="34"/>
      <c r="W37" s="34"/>
      <c r="X37" s="34"/>
      <c r="Y37" s="34"/>
      <c r="Z37" s="34"/>
      <c r="AA37" s="34"/>
      <c r="AB37" s="34"/>
      <c r="AC37" s="34"/>
      <c r="AD37" s="34"/>
      <c r="AE37" s="34"/>
    </row>
    <row r="38" spans="1:31" s="2" customFormat="1" ht="14.4" customHeight="1">
      <c r="A38" s="34"/>
      <c r="B38" s="35"/>
      <c r="C38" s="34"/>
      <c r="D38" s="34"/>
      <c r="E38" s="29" t="s">
        <v>44</v>
      </c>
      <c r="F38" s="102">
        <f>ROUND((SUM(BF99:BF200)),2)</f>
        <v>0</v>
      </c>
      <c r="G38" s="34"/>
      <c r="H38" s="34"/>
      <c r="I38" s="103">
        <v>0.15</v>
      </c>
      <c r="J38" s="102">
        <f>ROUND(((SUM(BF99:BF200))*I38),2)</f>
        <v>0</v>
      </c>
      <c r="K38" s="34"/>
      <c r="L38" s="96"/>
      <c r="S38" s="34"/>
      <c r="T38" s="34"/>
      <c r="U38" s="34"/>
      <c r="V38" s="34"/>
      <c r="W38" s="34"/>
      <c r="X38" s="34"/>
      <c r="Y38" s="34"/>
      <c r="Z38" s="34"/>
      <c r="AA38" s="34"/>
      <c r="AB38" s="34"/>
      <c r="AC38" s="34"/>
      <c r="AD38" s="34"/>
      <c r="AE38" s="34"/>
    </row>
    <row r="39" spans="1:31" s="2" customFormat="1" ht="14.4" customHeight="1" hidden="1">
      <c r="A39" s="34"/>
      <c r="B39" s="35"/>
      <c r="C39" s="34"/>
      <c r="D39" s="34"/>
      <c r="E39" s="29" t="s">
        <v>45</v>
      </c>
      <c r="F39" s="102">
        <f>ROUND((SUM(BG99:BG200)),2)</f>
        <v>0</v>
      </c>
      <c r="G39" s="34"/>
      <c r="H39" s="34"/>
      <c r="I39" s="103">
        <v>0.21</v>
      </c>
      <c r="J39" s="102">
        <f>0</f>
        <v>0</v>
      </c>
      <c r="K39" s="34"/>
      <c r="L39" s="96"/>
      <c r="S39" s="34"/>
      <c r="T39" s="34"/>
      <c r="U39" s="34"/>
      <c r="V39" s="34"/>
      <c r="W39" s="34"/>
      <c r="X39" s="34"/>
      <c r="Y39" s="34"/>
      <c r="Z39" s="34"/>
      <c r="AA39" s="34"/>
      <c r="AB39" s="34"/>
      <c r="AC39" s="34"/>
      <c r="AD39" s="34"/>
      <c r="AE39" s="34"/>
    </row>
    <row r="40" spans="1:31" s="2" customFormat="1" ht="14.4" customHeight="1" hidden="1">
      <c r="A40" s="34"/>
      <c r="B40" s="35"/>
      <c r="C40" s="34"/>
      <c r="D40" s="34"/>
      <c r="E40" s="29" t="s">
        <v>46</v>
      </c>
      <c r="F40" s="102">
        <f>ROUND((SUM(BH99:BH200)),2)</f>
        <v>0</v>
      </c>
      <c r="G40" s="34"/>
      <c r="H40" s="34"/>
      <c r="I40" s="103">
        <v>0.15</v>
      </c>
      <c r="J40" s="102">
        <f>0</f>
        <v>0</v>
      </c>
      <c r="K40" s="34"/>
      <c r="L40" s="96"/>
      <c r="S40" s="34"/>
      <c r="T40" s="34"/>
      <c r="U40" s="34"/>
      <c r="V40" s="34"/>
      <c r="W40" s="34"/>
      <c r="X40" s="34"/>
      <c r="Y40" s="34"/>
      <c r="Z40" s="34"/>
      <c r="AA40" s="34"/>
      <c r="AB40" s="34"/>
      <c r="AC40" s="34"/>
      <c r="AD40" s="34"/>
      <c r="AE40" s="34"/>
    </row>
    <row r="41" spans="1:31" s="2" customFormat="1" ht="14.4" customHeight="1" hidden="1">
      <c r="A41" s="34"/>
      <c r="B41" s="35"/>
      <c r="C41" s="34"/>
      <c r="D41" s="34"/>
      <c r="E41" s="29" t="s">
        <v>47</v>
      </c>
      <c r="F41" s="102">
        <f>ROUND((SUM(BI99:BI200)),2)</f>
        <v>0</v>
      </c>
      <c r="G41" s="34"/>
      <c r="H41" s="34"/>
      <c r="I41" s="103">
        <v>0</v>
      </c>
      <c r="J41" s="102">
        <f>0</f>
        <v>0</v>
      </c>
      <c r="K41" s="34"/>
      <c r="L41" s="96"/>
      <c r="S41" s="34"/>
      <c r="T41" s="34"/>
      <c r="U41" s="34"/>
      <c r="V41" s="34"/>
      <c r="W41" s="34"/>
      <c r="X41" s="34"/>
      <c r="Y41" s="34"/>
      <c r="Z41" s="34"/>
      <c r="AA41" s="34"/>
      <c r="AB41" s="34"/>
      <c r="AC41" s="34"/>
      <c r="AD41" s="34"/>
      <c r="AE41" s="34"/>
    </row>
    <row r="42" spans="1:31" s="2" customFormat="1" ht="6.9" customHeight="1">
      <c r="A42" s="34"/>
      <c r="B42" s="35"/>
      <c r="C42" s="34"/>
      <c r="D42" s="34"/>
      <c r="E42" s="34"/>
      <c r="F42" s="34"/>
      <c r="G42" s="34"/>
      <c r="H42" s="34"/>
      <c r="I42" s="34"/>
      <c r="J42" s="34"/>
      <c r="K42" s="34"/>
      <c r="L42" s="96"/>
      <c r="S42" s="34"/>
      <c r="T42" s="34"/>
      <c r="U42" s="34"/>
      <c r="V42" s="34"/>
      <c r="W42" s="34"/>
      <c r="X42" s="34"/>
      <c r="Y42" s="34"/>
      <c r="Z42" s="34"/>
      <c r="AA42" s="34"/>
      <c r="AB42" s="34"/>
      <c r="AC42" s="34"/>
      <c r="AD42" s="34"/>
      <c r="AE42" s="34"/>
    </row>
    <row r="43" spans="1:31" s="2" customFormat="1" ht="25.35" customHeight="1">
      <c r="A43" s="34"/>
      <c r="B43" s="35"/>
      <c r="C43" s="104"/>
      <c r="D43" s="105" t="s">
        <v>48</v>
      </c>
      <c r="E43" s="57"/>
      <c r="F43" s="57"/>
      <c r="G43" s="106" t="s">
        <v>49</v>
      </c>
      <c r="H43" s="107" t="s">
        <v>50</v>
      </c>
      <c r="I43" s="57"/>
      <c r="J43" s="108">
        <f>SUM(J34:J41)</f>
        <v>0</v>
      </c>
      <c r="K43" s="109"/>
      <c r="L43" s="96"/>
      <c r="S43" s="34"/>
      <c r="T43" s="34"/>
      <c r="U43" s="34"/>
      <c r="V43" s="34"/>
      <c r="W43" s="34"/>
      <c r="X43" s="34"/>
      <c r="Y43" s="34"/>
      <c r="Z43" s="34"/>
      <c r="AA43" s="34"/>
      <c r="AB43" s="34"/>
      <c r="AC43" s="34"/>
      <c r="AD43" s="34"/>
      <c r="AE43" s="34"/>
    </row>
    <row r="44" spans="1:31" s="2" customFormat="1" ht="14.4" customHeight="1">
      <c r="A44" s="34"/>
      <c r="B44" s="44"/>
      <c r="C44" s="45"/>
      <c r="D44" s="45"/>
      <c r="E44" s="45"/>
      <c r="F44" s="45"/>
      <c r="G44" s="45"/>
      <c r="H44" s="45"/>
      <c r="I44" s="45"/>
      <c r="J44" s="45"/>
      <c r="K44" s="45"/>
      <c r="L44" s="96"/>
      <c r="S44" s="34"/>
      <c r="T44" s="34"/>
      <c r="U44" s="34"/>
      <c r="V44" s="34"/>
      <c r="W44" s="34"/>
      <c r="X44" s="34"/>
      <c r="Y44" s="34"/>
      <c r="Z44" s="34"/>
      <c r="AA44" s="34"/>
      <c r="AB44" s="34"/>
      <c r="AC44" s="34"/>
      <c r="AD44" s="34"/>
      <c r="AE44" s="34"/>
    </row>
    <row r="48" spans="1:31" s="2" customFormat="1" ht="6.9" customHeight="1">
      <c r="A48" s="34"/>
      <c r="B48" s="46"/>
      <c r="C48" s="47"/>
      <c r="D48" s="47"/>
      <c r="E48" s="47"/>
      <c r="F48" s="47"/>
      <c r="G48" s="47"/>
      <c r="H48" s="47"/>
      <c r="I48" s="47"/>
      <c r="J48" s="47"/>
      <c r="K48" s="47"/>
      <c r="L48" s="96"/>
      <c r="S48" s="34"/>
      <c r="T48" s="34"/>
      <c r="U48" s="34"/>
      <c r="V48" s="34"/>
      <c r="W48" s="34"/>
      <c r="X48" s="34"/>
      <c r="Y48" s="34"/>
      <c r="Z48" s="34"/>
      <c r="AA48" s="34"/>
      <c r="AB48" s="34"/>
      <c r="AC48" s="34"/>
      <c r="AD48" s="34"/>
      <c r="AE48" s="34"/>
    </row>
    <row r="49" spans="1:31" s="2" customFormat="1" ht="24.9" customHeight="1">
      <c r="A49" s="34"/>
      <c r="B49" s="35"/>
      <c r="C49" s="23" t="s">
        <v>128</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6.9" customHeight="1">
      <c r="A50" s="34"/>
      <c r="B50" s="35"/>
      <c r="C50" s="34"/>
      <c r="D50" s="34"/>
      <c r="E50" s="34"/>
      <c r="F50" s="34"/>
      <c r="G50" s="34"/>
      <c r="H50" s="34"/>
      <c r="I50" s="34"/>
      <c r="J50" s="34"/>
      <c r="K50" s="34"/>
      <c r="L50" s="96"/>
      <c r="S50" s="34"/>
      <c r="T50" s="34"/>
      <c r="U50" s="34"/>
      <c r="V50" s="34"/>
      <c r="W50" s="34"/>
      <c r="X50" s="34"/>
      <c r="Y50" s="34"/>
      <c r="Z50" s="34"/>
      <c r="AA50" s="34"/>
      <c r="AB50" s="34"/>
      <c r="AC50" s="34"/>
      <c r="AD50" s="34"/>
      <c r="AE50" s="34"/>
    </row>
    <row r="51" spans="1:31" s="2" customFormat="1" ht="12" customHeight="1">
      <c r="A51" s="34"/>
      <c r="B51" s="35"/>
      <c r="C51" s="29" t="s">
        <v>17</v>
      </c>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6.5" customHeight="1">
      <c r="A52" s="34"/>
      <c r="B52" s="35"/>
      <c r="C52" s="34"/>
      <c r="D52" s="34"/>
      <c r="E52" s="342" t="str">
        <f>E7</f>
        <v>Nové dialyzační středisko</v>
      </c>
      <c r="F52" s="343"/>
      <c r="G52" s="343"/>
      <c r="H52" s="343"/>
      <c r="I52" s="34"/>
      <c r="J52" s="34"/>
      <c r="K52" s="34"/>
      <c r="L52" s="96"/>
      <c r="S52" s="34"/>
      <c r="T52" s="34"/>
      <c r="U52" s="34"/>
      <c r="V52" s="34"/>
      <c r="W52" s="34"/>
      <c r="X52" s="34"/>
      <c r="Y52" s="34"/>
      <c r="Z52" s="34"/>
      <c r="AA52" s="34"/>
      <c r="AB52" s="34"/>
      <c r="AC52" s="34"/>
      <c r="AD52" s="34"/>
      <c r="AE52" s="34"/>
    </row>
    <row r="53" spans="2:12" s="1" customFormat="1" ht="12" customHeight="1">
      <c r="B53" s="22"/>
      <c r="C53" s="29" t="s">
        <v>126</v>
      </c>
      <c r="L53" s="22"/>
    </row>
    <row r="54" spans="2:12" s="1" customFormat="1" ht="16.5" customHeight="1">
      <c r="B54" s="22"/>
      <c r="E54" s="342" t="s">
        <v>3032</v>
      </c>
      <c r="F54" s="311"/>
      <c r="G54" s="311"/>
      <c r="H54" s="311"/>
      <c r="L54" s="22"/>
    </row>
    <row r="55" spans="2:12" s="1" customFormat="1" ht="12" customHeight="1">
      <c r="B55" s="22"/>
      <c r="C55" s="29" t="s">
        <v>3033</v>
      </c>
      <c r="L55" s="22"/>
    </row>
    <row r="56" spans="1:31" s="2" customFormat="1" ht="16.5" customHeight="1">
      <c r="A56" s="34"/>
      <c r="B56" s="35"/>
      <c r="C56" s="34"/>
      <c r="D56" s="34"/>
      <c r="E56" s="346" t="s">
        <v>4054</v>
      </c>
      <c r="F56" s="344"/>
      <c r="G56" s="344"/>
      <c r="H56" s="344"/>
      <c r="I56" s="34"/>
      <c r="J56" s="34"/>
      <c r="K56" s="34"/>
      <c r="L56" s="96"/>
      <c r="S56" s="34"/>
      <c r="T56" s="34"/>
      <c r="U56" s="34"/>
      <c r="V56" s="34"/>
      <c r="W56" s="34"/>
      <c r="X56" s="34"/>
      <c r="Y56" s="34"/>
      <c r="Z56" s="34"/>
      <c r="AA56" s="34"/>
      <c r="AB56" s="34"/>
      <c r="AC56" s="34"/>
      <c r="AD56" s="34"/>
      <c r="AE56" s="34"/>
    </row>
    <row r="57" spans="1:31" s="2" customFormat="1" ht="12" customHeight="1">
      <c r="A57" s="34"/>
      <c r="B57" s="35"/>
      <c r="C57" s="29" t="s">
        <v>4055</v>
      </c>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6.5" customHeight="1">
      <c r="A58" s="34"/>
      <c r="B58" s="35"/>
      <c r="C58" s="34"/>
      <c r="D58" s="34"/>
      <c r="E58" s="304" t="str">
        <f>E13</f>
        <v>2 - Slaboproudé  rozvody - systém  sestra - pacient</v>
      </c>
      <c r="F58" s="344"/>
      <c r="G58" s="344"/>
      <c r="H58" s="344"/>
      <c r="I58" s="34"/>
      <c r="J58" s="34"/>
      <c r="K58" s="34"/>
      <c r="L58" s="96"/>
      <c r="S58" s="34"/>
      <c r="T58" s="34"/>
      <c r="U58" s="34"/>
      <c r="V58" s="34"/>
      <c r="W58" s="34"/>
      <c r="X58" s="34"/>
      <c r="Y58" s="34"/>
      <c r="Z58" s="34"/>
      <c r="AA58" s="34"/>
      <c r="AB58" s="34"/>
      <c r="AC58" s="34"/>
      <c r="AD58" s="34"/>
      <c r="AE58" s="34"/>
    </row>
    <row r="59" spans="1:31" s="2" customFormat="1" ht="6.9" customHeight="1">
      <c r="A59" s="34"/>
      <c r="B59" s="35"/>
      <c r="C59" s="34"/>
      <c r="D59" s="34"/>
      <c r="E59" s="34"/>
      <c r="F59" s="34"/>
      <c r="G59" s="34"/>
      <c r="H59" s="34"/>
      <c r="I59" s="34"/>
      <c r="J59" s="34"/>
      <c r="K59" s="34"/>
      <c r="L59" s="96"/>
      <c r="S59" s="34"/>
      <c r="T59" s="34"/>
      <c r="U59" s="34"/>
      <c r="V59" s="34"/>
      <c r="W59" s="34"/>
      <c r="X59" s="34"/>
      <c r="Y59" s="34"/>
      <c r="Z59" s="34"/>
      <c r="AA59" s="34"/>
      <c r="AB59" s="34"/>
      <c r="AC59" s="34"/>
      <c r="AD59" s="34"/>
      <c r="AE59" s="34"/>
    </row>
    <row r="60" spans="1:31" s="2" customFormat="1" ht="12" customHeight="1">
      <c r="A60" s="34"/>
      <c r="B60" s="35"/>
      <c r="C60" s="29" t="s">
        <v>21</v>
      </c>
      <c r="D60" s="34"/>
      <c r="E60" s="34"/>
      <c r="F60" s="27" t="str">
        <f>F16</f>
        <v xml:space="preserve"> </v>
      </c>
      <c r="G60" s="34"/>
      <c r="H60" s="34"/>
      <c r="I60" s="29" t="s">
        <v>23</v>
      </c>
      <c r="J60" s="52" t="str">
        <f>IF(J16="","",J16)</f>
        <v>7. 11. 2021</v>
      </c>
      <c r="K60" s="34"/>
      <c r="L60" s="96"/>
      <c r="S60" s="34"/>
      <c r="T60" s="34"/>
      <c r="U60" s="34"/>
      <c r="V60" s="34"/>
      <c r="W60" s="34"/>
      <c r="X60" s="34"/>
      <c r="Y60" s="34"/>
      <c r="Z60" s="34"/>
      <c r="AA60" s="34"/>
      <c r="AB60" s="34"/>
      <c r="AC60" s="34"/>
      <c r="AD60" s="34"/>
      <c r="AE60" s="34"/>
    </row>
    <row r="61" spans="1:31" s="2" customFormat="1" ht="6.9" customHeight="1">
      <c r="A61" s="34"/>
      <c r="B61" s="35"/>
      <c r="C61" s="34"/>
      <c r="D61" s="34"/>
      <c r="E61" s="34"/>
      <c r="F61" s="34"/>
      <c r="G61" s="34"/>
      <c r="H61" s="34"/>
      <c r="I61" s="34"/>
      <c r="J61" s="34"/>
      <c r="K61" s="34"/>
      <c r="L61" s="96"/>
      <c r="S61" s="34"/>
      <c r="T61" s="34"/>
      <c r="U61" s="34"/>
      <c r="V61" s="34"/>
      <c r="W61" s="34"/>
      <c r="X61" s="34"/>
      <c r="Y61" s="34"/>
      <c r="Z61" s="34"/>
      <c r="AA61" s="34"/>
      <c r="AB61" s="34"/>
      <c r="AC61" s="34"/>
      <c r="AD61" s="34"/>
      <c r="AE61" s="34"/>
    </row>
    <row r="62" spans="1:31" s="2" customFormat="1" ht="15.15" customHeight="1">
      <c r="A62" s="34"/>
      <c r="B62" s="35"/>
      <c r="C62" s="29" t="s">
        <v>25</v>
      </c>
      <c r="D62" s="34"/>
      <c r="E62" s="34"/>
      <c r="F62" s="27" t="str">
        <f>E19</f>
        <v>Klatovská nemocnice, a. s.</v>
      </c>
      <c r="G62" s="34"/>
      <c r="H62" s="34"/>
      <c r="I62" s="29" t="s">
        <v>31</v>
      </c>
      <c r="J62" s="32" t="str">
        <f>E25</f>
        <v>AGP nova spol. s r.o.</v>
      </c>
      <c r="K62" s="34"/>
      <c r="L62" s="96"/>
      <c r="S62" s="34"/>
      <c r="T62" s="34"/>
      <c r="U62" s="34"/>
      <c r="V62" s="34"/>
      <c r="W62" s="34"/>
      <c r="X62" s="34"/>
      <c r="Y62" s="34"/>
      <c r="Z62" s="34"/>
      <c r="AA62" s="34"/>
      <c r="AB62" s="34"/>
      <c r="AC62" s="34"/>
      <c r="AD62" s="34"/>
      <c r="AE62" s="34"/>
    </row>
    <row r="63" spans="1:31" s="2" customFormat="1" ht="15.15" customHeight="1">
      <c r="A63" s="34"/>
      <c r="B63" s="35"/>
      <c r="C63" s="29" t="s">
        <v>29</v>
      </c>
      <c r="D63" s="34"/>
      <c r="E63" s="34"/>
      <c r="F63" s="27" t="str">
        <f>IF(E22="","",E22)</f>
        <v>Vyplň údaj</v>
      </c>
      <c r="G63" s="34"/>
      <c r="H63" s="34"/>
      <c r="I63" s="29" t="s">
        <v>34</v>
      </c>
      <c r="J63" s="32" t="str">
        <f>E28</f>
        <v xml:space="preserve"> </v>
      </c>
      <c r="K63" s="34"/>
      <c r="L63" s="96"/>
      <c r="S63" s="34"/>
      <c r="T63" s="34"/>
      <c r="U63" s="34"/>
      <c r="V63" s="34"/>
      <c r="W63" s="34"/>
      <c r="X63" s="34"/>
      <c r="Y63" s="34"/>
      <c r="Z63" s="34"/>
      <c r="AA63" s="34"/>
      <c r="AB63" s="34"/>
      <c r="AC63" s="34"/>
      <c r="AD63" s="34"/>
      <c r="AE63" s="34"/>
    </row>
    <row r="64" spans="1:31" s="2" customFormat="1" ht="10.35" customHeight="1">
      <c r="A64" s="34"/>
      <c r="B64" s="35"/>
      <c r="C64" s="34"/>
      <c r="D64" s="34"/>
      <c r="E64" s="34"/>
      <c r="F64" s="34"/>
      <c r="G64" s="34"/>
      <c r="H64" s="34"/>
      <c r="I64" s="34"/>
      <c r="J64" s="34"/>
      <c r="K64" s="34"/>
      <c r="L64" s="96"/>
      <c r="S64" s="34"/>
      <c r="T64" s="34"/>
      <c r="U64" s="34"/>
      <c r="V64" s="34"/>
      <c r="W64" s="34"/>
      <c r="X64" s="34"/>
      <c r="Y64" s="34"/>
      <c r="Z64" s="34"/>
      <c r="AA64" s="34"/>
      <c r="AB64" s="34"/>
      <c r="AC64" s="34"/>
      <c r="AD64" s="34"/>
      <c r="AE64" s="34"/>
    </row>
    <row r="65" spans="1:31" s="2" customFormat="1" ht="29.25" customHeight="1">
      <c r="A65" s="34"/>
      <c r="B65" s="35"/>
      <c r="C65" s="110" t="s">
        <v>129</v>
      </c>
      <c r="D65" s="104"/>
      <c r="E65" s="104"/>
      <c r="F65" s="104"/>
      <c r="G65" s="104"/>
      <c r="H65" s="104"/>
      <c r="I65" s="104"/>
      <c r="J65" s="111" t="s">
        <v>130</v>
      </c>
      <c r="K65" s="104"/>
      <c r="L65" s="96"/>
      <c r="S65" s="34"/>
      <c r="T65" s="34"/>
      <c r="U65" s="34"/>
      <c r="V65" s="34"/>
      <c r="W65" s="34"/>
      <c r="X65" s="34"/>
      <c r="Y65" s="34"/>
      <c r="Z65" s="34"/>
      <c r="AA65" s="34"/>
      <c r="AB65" s="34"/>
      <c r="AC65" s="34"/>
      <c r="AD65" s="34"/>
      <c r="AE65" s="34"/>
    </row>
    <row r="66" spans="1:31" s="2" customFormat="1" ht="10.35" customHeight="1">
      <c r="A66" s="34"/>
      <c r="B66" s="35"/>
      <c r="C66" s="34"/>
      <c r="D66" s="34"/>
      <c r="E66" s="34"/>
      <c r="F66" s="34"/>
      <c r="G66" s="34"/>
      <c r="H66" s="34"/>
      <c r="I66" s="34"/>
      <c r="J66" s="34"/>
      <c r="K66" s="34"/>
      <c r="L66" s="96"/>
      <c r="S66" s="34"/>
      <c r="T66" s="34"/>
      <c r="U66" s="34"/>
      <c r="V66" s="34"/>
      <c r="W66" s="34"/>
      <c r="X66" s="34"/>
      <c r="Y66" s="34"/>
      <c r="Z66" s="34"/>
      <c r="AA66" s="34"/>
      <c r="AB66" s="34"/>
      <c r="AC66" s="34"/>
      <c r="AD66" s="34"/>
      <c r="AE66" s="34"/>
    </row>
    <row r="67" spans="1:47" s="2" customFormat="1" ht="22.8" customHeight="1">
      <c r="A67" s="34"/>
      <c r="B67" s="35"/>
      <c r="C67" s="112" t="s">
        <v>70</v>
      </c>
      <c r="D67" s="34"/>
      <c r="E67" s="34"/>
      <c r="F67" s="34"/>
      <c r="G67" s="34"/>
      <c r="H67" s="34"/>
      <c r="I67" s="34"/>
      <c r="J67" s="68">
        <f>J99</f>
        <v>0</v>
      </c>
      <c r="K67" s="34"/>
      <c r="L67" s="96"/>
      <c r="S67" s="34"/>
      <c r="T67" s="34"/>
      <c r="U67" s="34"/>
      <c r="V67" s="34"/>
      <c r="W67" s="34"/>
      <c r="X67" s="34"/>
      <c r="Y67" s="34"/>
      <c r="Z67" s="34"/>
      <c r="AA67" s="34"/>
      <c r="AB67" s="34"/>
      <c r="AC67" s="34"/>
      <c r="AD67" s="34"/>
      <c r="AE67" s="34"/>
      <c r="AU67" s="19" t="s">
        <v>131</v>
      </c>
    </row>
    <row r="68" spans="2:12" s="9" customFormat="1" ht="24.9" customHeight="1">
      <c r="B68" s="113"/>
      <c r="D68" s="114" t="s">
        <v>4156</v>
      </c>
      <c r="E68" s="115"/>
      <c r="F68" s="115"/>
      <c r="G68" s="115"/>
      <c r="H68" s="115"/>
      <c r="I68" s="115"/>
      <c r="J68" s="116">
        <f>J100</f>
        <v>0</v>
      </c>
      <c r="L68" s="113"/>
    </row>
    <row r="69" spans="2:12" s="9" customFormat="1" ht="24.9" customHeight="1">
      <c r="B69" s="113"/>
      <c r="D69" s="114" t="s">
        <v>4157</v>
      </c>
      <c r="E69" s="115"/>
      <c r="F69" s="115"/>
      <c r="G69" s="115"/>
      <c r="H69" s="115"/>
      <c r="I69" s="115"/>
      <c r="J69" s="116">
        <f>J130</f>
        <v>0</v>
      </c>
      <c r="L69" s="113"/>
    </row>
    <row r="70" spans="2:12" s="9" customFormat="1" ht="24.9" customHeight="1">
      <c r="B70" s="113"/>
      <c r="D70" s="114" t="s">
        <v>4158</v>
      </c>
      <c r="E70" s="115"/>
      <c r="F70" s="115"/>
      <c r="G70" s="115"/>
      <c r="H70" s="115"/>
      <c r="I70" s="115"/>
      <c r="J70" s="116">
        <f>J134</f>
        <v>0</v>
      </c>
      <c r="L70" s="113"/>
    </row>
    <row r="71" spans="2:12" s="9" customFormat="1" ht="24.9" customHeight="1">
      <c r="B71" s="113"/>
      <c r="D71" s="114" t="s">
        <v>4159</v>
      </c>
      <c r="E71" s="115"/>
      <c r="F71" s="115"/>
      <c r="G71" s="115"/>
      <c r="H71" s="115"/>
      <c r="I71" s="115"/>
      <c r="J71" s="116">
        <f>J156</f>
        <v>0</v>
      </c>
      <c r="L71" s="113"/>
    </row>
    <row r="72" spans="2:12" s="9" customFormat="1" ht="24.9" customHeight="1">
      <c r="B72" s="113"/>
      <c r="D72" s="114" t="s">
        <v>4160</v>
      </c>
      <c r="E72" s="115"/>
      <c r="F72" s="115"/>
      <c r="G72" s="115"/>
      <c r="H72" s="115"/>
      <c r="I72" s="115"/>
      <c r="J72" s="116">
        <f>J166</f>
        <v>0</v>
      </c>
      <c r="L72" s="113"/>
    </row>
    <row r="73" spans="2:12" s="9" customFormat="1" ht="24.9" customHeight="1">
      <c r="B73" s="113"/>
      <c r="D73" s="114" t="s">
        <v>4159</v>
      </c>
      <c r="E73" s="115"/>
      <c r="F73" s="115"/>
      <c r="G73" s="115"/>
      <c r="H73" s="115"/>
      <c r="I73" s="115"/>
      <c r="J73" s="116">
        <f>J174</f>
        <v>0</v>
      </c>
      <c r="L73" s="113"/>
    </row>
    <row r="74" spans="2:12" s="9" customFormat="1" ht="24.9" customHeight="1">
      <c r="B74" s="113"/>
      <c r="D74" s="114" t="s">
        <v>4157</v>
      </c>
      <c r="E74" s="115"/>
      <c r="F74" s="115"/>
      <c r="G74" s="115"/>
      <c r="H74" s="115"/>
      <c r="I74" s="115"/>
      <c r="J74" s="116">
        <f>J179</f>
        <v>0</v>
      </c>
      <c r="L74" s="113"/>
    </row>
    <row r="75" spans="2:12" s="9" customFormat="1" ht="24.9" customHeight="1">
      <c r="B75" s="113"/>
      <c r="D75" s="114" t="s">
        <v>4158</v>
      </c>
      <c r="E75" s="115"/>
      <c r="F75" s="115"/>
      <c r="G75" s="115"/>
      <c r="H75" s="115"/>
      <c r="I75" s="115"/>
      <c r="J75" s="116">
        <f>J182</f>
        <v>0</v>
      </c>
      <c r="L75" s="113"/>
    </row>
    <row r="76" spans="1:31" s="2" customFormat="1" ht="21.75" customHeight="1">
      <c r="A76" s="34"/>
      <c r="B76" s="35"/>
      <c r="C76" s="34"/>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6.9" customHeight="1">
      <c r="A77" s="34"/>
      <c r="B77" s="44"/>
      <c r="C77" s="45"/>
      <c r="D77" s="45"/>
      <c r="E77" s="45"/>
      <c r="F77" s="45"/>
      <c r="G77" s="45"/>
      <c r="H77" s="45"/>
      <c r="I77" s="45"/>
      <c r="J77" s="45"/>
      <c r="K77" s="45"/>
      <c r="L77" s="96"/>
      <c r="S77" s="34"/>
      <c r="T77" s="34"/>
      <c r="U77" s="34"/>
      <c r="V77" s="34"/>
      <c r="W77" s="34"/>
      <c r="X77" s="34"/>
      <c r="Y77" s="34"/>
      <c r="Z77" s="34"/>
      <c r="AA77" s="34"/>
      <c r="AB77" s="34"/>
      <c r="AC77" s="34"/>
      <c r="AD77" s="34"/>
      <c r="AE77" s="34"/>
    </row>
    <row r="81" spans="1:31" s="2" customFormat="1" ht="6.9" customHeight="1">
      <c r="A81" s="34"/>
      <c r="B81" s="46"/>
      <c r="C81" s="47"/>
      <c r="D81" s="47"/>
      <c r="E81" s="47"/>
      <c r="F81" s="47"/>
      <c r="G81" s="47"/>
      <c r="H81" s="47"/>
      <c r="I81" s="47"/>
      <c r="J81" s="47"/>
      <c r="K81" s="47"/>
      <c r="L81" s="96"/>
      <c r="S81" s="34"/>
      <c r="T81" s="34"/>
      <c r="U81" s="34"/>
      <c r="V81" s="34"/>
      <c r="W81" s="34"/>
      <c r="X81" s="34"/>
      <c r="Y81" s="34"/>
      <c r="Z81" s="34"/>
      <c r="AA81" s="34"/>
      <c r="AB81" s="34"/>
      <c r="AC81" s="34"/>
      <c r="AD81" s="34"/>
      <c r="AE81" s="34"/>
    </row>
    <row r="82" spans="1:31" s="2" customFormat="1" ht="24.9" customHeight="1">
      <c r="A82" s="34"/>
      <c r="B82" s="35"/>
      <c r="C82" s="23" t="s">
        <v>139</v>
      </c>
      <c r="D82" s="34"/>
      <c r="E82" s="34"/>
      <c r="F82" s="34"/>
      <c r="G82" s="34"/>
      <c r="H82" s="34"/>
      <c r="I82" s="34"/>
      <c r="J82" s="34"/>
      <c r="K82" s="34"/>
      <c r="L82" s="96"/>
      <c r="S82" s="34"/>
      <c r="T82" s="34"/>
      <c r="U82" s="34"/>
      <c r="V82" s="34"/>
      <c r="W82" s="34"/>
      <c r="X82" s="34"/>
      <c r="Y82" s="34"/>
      <c r="Z82" s="34"/>
      <c r="AA82" s="34"/>
      <c r="AB82" s="34"/>
      <c r="AC82" s="34"/>
      <c r="AD82" s="34"/>
      <c r="AE82" s="34"/>
    </row>
    <row r="83" spans="1:31" s="2" customFormat="1" ht="6.9" customHeight="1">
      <c r="A83" s="34"/>
      <c r="B83" s="35"/>
      <c r="C83" s="34"/>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12" customHeight="1">
      <c r="A84" s="34"/>
      <c r="B84" s="35"/>
      <c r="C84" s="29" t="s">
        <v>17</v>
      </c>
      <c r="D84" s="34"/>
      <c r="E84" s="34"/>
      <c r="F84" s="34"/>
      <c r="G84" s="34"/>
      <c r="H84" s="34"/>
      <c r="I84" s="34"/>
      <c r="J84" s="34"/>
      <c r="K84" s="34"/>
      <c r="L84" s="96"/>
      <c r="S84" s="34"/>
      <c r="T84" s="34"/>
      <c r="U84" s="34"/>
      <c r="V84" s="34"/>
      <c r="W84" s="34"/>
      <c r="X84" s="34"/>
      <c r="Y84" s="34"/>
      <c r="Z84" s="34"/>
      <c r="AA84" s="34"/>
      <c r="AB84" s="34"/>
      <c r="AC84" s="34"/>
      <c r="AD84" s="34"/>
      <c r="AE84" s="34"/>
    </row>
    <row r="85" spans="1:31" s="2" customFormat="1" ht="16.5" customHeight="1">
      <c r="A85" s="34"/>
      <c r="B85" s="35"/>
      <c r="C85" s="34"/>
      <c r="D85" s="34"/>
      <c r="E85" s="342" t="str">
        <f>E7</f>
        <v>Nové dialyzační středisko</v>
      </c>
      <c r="F85" s="343"/>
      <c r="G85" s="343"/>
      <c r="H85" s="343"/>
      <c r="I85" s="34"/>
      <c r="J85" s="34"/>
      <c r="K85" s="34"/>
      <c r="L85" s="96"/>
      <c r="S85" s="34"/>
      <c r="T85" s="34"/>
      <c r="U85" s="34"/>
      <c r="V85" s="34"/>
      <c r="W85" s="34"/>
      <c r="X85" s="34"/>
      <c r="Y85" s="34"/>
      <c r="Z85" s="34"/>
      <c r="AA85" s="34"/>
      <c r="AB85" s="34"/>
      <c r="AC85" s="34"/>
      <c r="AD85" s="34"/>
      <c r="AE85" s="34"/>
    </row>
    <row r="86" spans="2:12" s="1" customFormat="1" ht="12" customHeight="1">
      <c r="B86" s="22"/>
      <c r="C86" s="29" t="s">
        <v>126</v>
      </c>
      <c r="L86" s="22"/>
    </row>
    <row r="87" spans="2:12" s="1" customFormat="1" ht="16.5" customHeight="1">
      <c r="B87" s="22"/>
      <c r="E87" s="342" t="s">
        <v>3032</v>
      </c>
      <c r="F87" s="311"/>
      <c r="G87" s="311"/>
      <c r="H87" s="311"/>
      <c r="L87" s="22"/>
    </row>
    <row r="88" spans="2:12" s="1" customFormat="1" ht="12" customHeight="1">
      <c r="B88" s="22"/>
      <c r="C88" s="29" t="s">
        <v>3033</v>
      </c>
      <c r="L88" s="22"/>
    </row>
    <row r="89" spans="1:31" s="2" customFormat="1" ht="16.5" customHeight="1">
      <c r="A89" s="34"/>
      <c r="B89" s="35"/>
      <c r="C89" s="34"/>
      <c r="D89" s="34"/>
      <c r="E89" s="346" t="s">
        <v>4054</v>
      </c>
      <c r="F89" s="344"/>
      <c r="G89" s="344"/>
      <c r="H89" s="344"/>
      <c r="I89" s="34"/>
      <c r="J89" s="34"/>
      <c r="K89" s="34"/>
      <c r="L89" s="96"/>
      <c r="S89" s="34"/>
      <c r="T89" s="34"/>
      <c r="U89" s="34"/>
      <c r="V89" s="34"/>
      <c r="W89" s="34"/>
      <c r="X89" s="34"/>
      <c r="Y89" s="34"/>
      <c r="Z89" s="34"/>
      <c r="AA89" s="34"/>
      <c r="AB89" s="34"/>
      <c r="AC89" s="34"/>
      <c r="AD89" s="34"/>
      <c r="AE89" s="34"/>
    </row>
    <row r="90" spans="1:31" s="2" customFormat="1" ht="12" customHeight="1">
      <c r="A90" s="34"/>
      <c r="B90" s="35"/>
      <c r="C90" s="29" t="s">
        <v>4055</v>
      </c>
      <c r="D90" s="34"/>
      <c r="E90" s="34"/>
      <c r="F90" s="34"/>
      <c r="G90" s="34"/>
      <c r="H90" s="34"/>
      <c r="I90" s="34"/>
      <c r="J90" s="34"/>
      <c r="K90" s="34"/>
      <c r="L90" s="96"/>
      <c r="S90" s="34"/>
      <c r="T90" s="34"/>
      <c r="U90" s="34"/>
      <c r="V90" s="34"/>
      <c r="W90" s="34"/>
      <c r="X90" s="34"/>
      <c r="Y90" s="34"/>
      <c r="Z90" s="34"/>
      <c r="AA90" s="34"/>
      <c r="AB90" s="34"/>
      <c r="AC90" s="34"/>
      <c r="AD90" s="34"/>
      <c r="AE90" s="34"/>
    </row>
    <row r="91" spans="1:31" s="2" customFormat="1" ht="16.5" customHeight="1">
      <c r="A91" s="34"/>
      <c r="B91" s="35"/>
      <c r="C91" s="34"/>
      <c r="D91" s="34"/>
      <c r="E91" s="304" t="str">
        <f>E13</f>
        <v>2 - Slaboproudé  rozvody - systém  sestra - pacient</v>
      </c>
      <c r="F91" s="344"/>
      <c r="G91" s="344"/>
      <c r="H91" s="344"/>
      <c r="I91" s="34"/>
      <c r="J91" s="34"/>
      <c r="K91" s="34"/>
      <c r="L91" s="96"/>
      <c r="S91" s="34"/>
      <c r="T91" s="34"/>
      <c r="U91" s="34"/>
      <c r="V91" s="34"/>
      <c r="W91" s="34"/>
      <c r="X91" s="34"/>
      <c r="Y91" s="34"/>
      <c r="Z91" s="34"/>
      <c r="AA91" s="34"/>
      <c r="AB91" s="34"/>
      <c r="AC91" s="34"/>
      <c r="AD91" s="34"/>
      <c r="AE91" s="34"/>
    </row>
    <row r="92" spans="1:31" s="2" customFormat="1" ht="6.9" customHeight="1">
      <c r="A92" s="34"/>
      <c r="B92" s="35"/>
      <c r="C92" s="34"/>
      <c r="D92" s="34"/>
      <c r="E92" s="34"/>
      <c r="F92" s="34"/>
      <c r="G92" s="34"/>
      <c r="H92" s="34"/>
      <c r="I92" s="34"/>
      <c r="J92" s="34"/>
      <c r="K92" s="34"/>
      <c r="L92" s="96"/>
      <c r="S92" s="34"/>
      <c r="T92" s="34"/>
      <c r="U92" s="34"/>
      <c r="V92" s="34"/>
      <c r="W92" s="34"/>
      <c r="X92" s="34"/>
      <c r="Y92" s="34"/>
      <c r="Z92" s="34"/>
      <c r="AA92" s="34"/>
      <c r="AB92" s="34"/>
      <c r="AC92" s="34"/>
      <c r="AD92" s="34"/>
      <c r="AE92" s="34"/>
    </row>
    <row r="93" spans="1:31" s="2" customFormat="1" ht="12" customHeight="1">
      <c r="A93" s="34"/>
      <c r="B93" s="35"/>
      <c r="C93" s="29" t="s">
        <v>21</v>
      </c>
      <c r="D93" s="34"/>
      <c r="E93" s="34"/>
      <c r="F93" s="27" t="str">
        <f>F16</f>
        <v xml:space="preserve"> </v>
      </c>
      <c r="G93" s="34"/>
      <c r="H93" s="34"/>
      <c r="I93" s="29" t="s">
        <v>23</v>
      </c>
      <c r="J93" s="52" t="str">
        <f>IF(J16="","",J16)</f>
        <v>7. 11. 2021</v>
      </c>
      <c r="K93" s="34"/>
      <c r="L93" s="96"/>
      <c r="S93" s="34"/>
      <c r="T93" s="34"/>
      <c r="U93" s="34"/>
      <c r="V93" s="34"/>
      <c r="W93" s="34"/>
      <c r="X93" s="34"/>
      <c r="Y93" s="34"/>
      <c r="Z93" s="34"/>
      <c r="AA93" s="34"/>
      <c r="AB93" s="34"/>
      <c r="AC93" s="34"/>
      <c r="AD93" s="34"/>
      <c r="AE93" s="34"/>
    </row>
    <row r="94" spans="1:31" s="2" customFormat="1" ht="6.9" customHeight="1">
      <c r="A94" s="34"/>
      <c r="B94" s="35"/>
      <c r="C94" s="34"/>
      <c r="D94" s="34"/>
      <c r="E94" s="34"/>
      <c r="F94" s="34"/>
      <c r="G94" s="34"/>
      <c r="H94" s="34"/>
      <c r="I94" s="34"/>
      <c r="J94" s="34"/>
      <c r="K94" s="34"/>
      <c r="L94" s="96"/>
      <c r="S94" s="34"/>
      <c r="T94" s="34"/>
      <c r="U94" s="34"/>
      <c r="V94" s="34"/>
      <c r="W94" s="34"/>
      <c r="X94" s="34"/>
      <c r="Y94" s="34"/>
      <c r="Z94" s="34"/>
      <c r="AA94" s="34"/>
      <c r="AB94" s="34"/>
      <c r="AC94" s="34"/>
      <c r="AD94" s="34"/>
      <c r="AE94" s="34"/>
    </row>
    <row r="95" spans="1:31" s="2" customFormat="1" ht="15.15" customHeight="1">
      <c r="A95" s="34"/>
      <c r="B95" s="35"/>
      <c r="C95" s="29" t="s">
        <v>25</v>
      </c>
      <c r="D95" s="34"/>
      <c r="E95" s="34"/>
      <c r="F95" s="27" t="str">
        <f>E19</f>
        <v>Klatovská nemocnice, a. s.</v>
      </c>
      <c r="G95" s="34"/>
      <c r="H95" s="34"/>
      <c r="I95" s="29" t="s">
        <v>31</v>
      </c>
      <c r="J95" s="32" t="str">
        <f>E25</f>
        <v>AGP nova spol. s r.o.</v>
      </c>
      <c r="K95" s="34"/>
      <c r="L95" s="96"/>
      <c r="S95" s="34"/>
      <c r="T95" s="34"/>
      <c r="U95" s="34"/>
      <c r="V95" s="34"/>
      <c r="W95" s="34"/>
      <c r="X95" s="34"/>
      <c r="Y95" s="34"/>
      <c r="Z95" s="34"/>
      <c r="AA95" s="34"/>
      <c r="AB95" s="34"/>
      <c r="AC95" s="34"/>
      <c r="AD95" s="34"/>
      <c r="AE95" s="34"/>
    </row>
    <row r="96" spans="1:31" s="2" customFormat="1" ht="15.15" customHeight="1">
      <c r="A96" s="34"/>
      <c r="B96" s="35"/>
      <c r="C96" s="29" t="s">
        <v>29</v>
      </c>
      <c r="D96" s="34"/>
      <c r="E96" s="34"/>
      <c r="F96" s="27" t="str">
        <f>IF(E22="","",E22)</f>
        <v>Vyplň údaj</v>
      </c>
      <c r="G96" s="34"/>
      <c r="H96" s="34"/>
      <c r="I96" s="29" t="s">
        <v>34</v>
      </c>
      <c r="J96" s="32" t="str">
        <f>E28</f>
        <v xml:space="preserve"> </v>
      </c>
      <c r="K96" s="34"/>
      <c r="L96" s="96"/>
      <c r="S96" s="34"/>
      <c r="T96" s="34"/>
      <c r="U96" s="34"/>
      <c r="V96" s="34"/>
      <c r="W96" s="34"/>
      <c r="X96" s="34"/>
      <c r="Y96" s="34"/>
      <c r="Z96" s="34"/>
      <c r="AA96" s="34"/>
      <c r="AB96" s="34"/>
      <c r="AC96" s="34"/>
      <c r="AD96" s="34"/>
      <c r="AE96" s="34"/>
    </row>
    <row r="97" spans="1:31" s="2" customFormat="1" ht="10.35" customHeight="1">
      <c r="A97" s="34"/>
      <c r="B97" s="35"/>
      <c r="C97" s="34"/>
      <c r="D97" s="34"/>
      <c r="E97" s="34"/>
      <c r="F97" s="34"/>
      <c r="G97" s="34"/>
      <c r="H97" s="34"/>
      <c r="I97" s="34"/>
      <c r="J97" s="34"/>
      <c r="K97" s="34"/>
      <c r="L97" s="96"/>
      <c r="S97" s="34"/>
      <c r="T97" s="34"/>
      <c r="U97" s="34"/>
      <c r="V97" s="34"/>
      <c r="W97" s="34"/>
      <c r="X97" s="34"/>
      <c r="Y97" s="34"/>
      <c r="Z97" s="34"/>
      <c r="AA97" s="34"/>
      <c r="AB97" s="34"/>
      <c r="AC97" s="34"/>
      <c r="AD97" s="34"/>
      <c r="AE97" s="34"/>
    </row>
    <row r="98" spans="1:31" s="11" customFormat="1" ht="29.25" customHeight="1">
      <c r="A98" s="121"/>
      <c r="B98" s="122"/>
      <c r="C98" s="123" t="s">
        <v>140</v>
      </c>
      <c r="D98" s="124" t="s">
        <v>57</v>
      </c>
      <c r="E98" s="124" t="s">
        <v>53</v>
      </c>
      <c r="F98" s="124" t="s">
        <v>54</v>
      </c>
      <c r="G98" s="124" t="s">
        <v>141</v>
      </c>
      <c r="H98" s="124" t="s">
        <v>142</v>
      </c>
      <c r="I98" s="124" t="s">
        <v>143</v>
      </c>
      <c r="J98" s="124" t="s">
        <v>130</v>
      </c>
      <c r="K98" s="125" t="s">
        <v>144</v>
      </c>
      <c r="L98" s="126"/>
      <c r="M98" s="59" t="s">
        <v>3</v>
      </c>
      <c r="N98" s="60" t="s">
        <v>42</v>
      </c>
      <c r="O98" s="60" t="s">
        <v>145</v>
      </c>
      <c r="P98" s="60" t="s">
        <v>146</v>
      </c>
      <c r="Q98" s="60" t="s">
        <v>147</v>
      </c>
      <c r="R98" s="60" t="s">
        <v>148</v>
      </c>
      <c r="S98" s="60" t="s">
        <v>149</v>
      </c>
      <c r="T98" s="61" t="s">
        <v>150</v>
      </c>
      <c r="U98" s="121"/>
      <c r="V98" s="121"/>
      <c r="W98" s="121"/>
      <c r="X98" s="121"/>
      <c r="Y98" s="121"/>
      <c r="Z98" s="121"/>
      <c r="AA98" s="121"/>
      <c r="AB98" s="121"/>
      <c r="AC98" s="121"/>
      <c r="AD98" s="121"/>
      <c r="AE98" s="121"/>
    </row>
    <row r="99" spans="1:63" s="2" customFormat="1" ht="22.8" customHeight="1">
      <c r="A99" s="34"/>
      <c r="B99" s="35"/>
      <c r="C99" s="66" t="s">
        <v>151</v>
      </c>
      <c r="D99" s="34"/>
      <c r="E99" s="34"/>
      <c r="F99" s="34"/>
      <c r="G99" s="34"/>
      <c r="H99" s="34"/>
      <c r="I99" s="34"/>
      <c r="J99" s="127">
        <f>BK99</f>
        <v>0</v>
      </c>
      <c r="K99" s="34"/>
      <c r="L99" s="35"/>
      <c r="M99" s="62"/>
      <c r="N99" s="53"/>
      <c r="O99" s="63"/>
      <c r="P99" s="128">
        <f>P100+P130+P134+P156+P166+P174+P179+P182</f>
        <v>0</v>
      </c>
      <c r="Q99" s="63"/>
      <c r="R99" s="128">
        <f>R100+R130+R134+R156+R166+R174+R179+R182</f>
        <v>0</v>
      </c>
      <c r="S99" s="63"/>
      <c r="T99" s="129">
        <f>T100+T130+T134+T156+T166+T174+T179+T182</f>
        <v>0</v>
      </c>
      <c r="U99" s="34"/>
      <c r="V99" s="34"/>
      <c r="W99" s="34"/>
      <c r="X99" s="34"/>
      <c r="Y99" s="34"/>
      <c r="Z99" s="34"/>
      <c r="AA99" s="34"/>
      <c r="AB99" s="34"/>
      <c r="AC99" s="34"/>
      <c r="AD99" s="34"/>
      <c r="AE99" s="34"/>
      <c r="AT99" s="19" t="s">
        <v>71</v>
      </c>
      <c r="AU99" s="19" t="s">
        <v>131</v>
      </c>
      <c r="BK99" s="130">
        <f>BK100+BK130+BK134+BK156+BK166+BK174+BK179+BK182</f>
        <v>0</v>
      </c>
    </row>
    <row r="100" spans="2:63" s="12" customFormat="1" ht="25.95" customHeight="1">
      <c r="B100" s="131"/>
      <c r="D100" s="132" t="s">
        <v>71</v>
      </c>
      <c r="E100" s="133" t="s">
        <v>475</v>
      </c>
      <c r="F100" s="133" t="s">
        <v>98</v>
      </c>
      <c r="I100" s="134"/>
      <c r="J100" s="135">
        <f>BK100</f>
        <v>0</v>
      </c>
      <c r="L100" s="131"/>
      <c r="M100" s="136"/>
      <c r="N100" s="137"/>
      <c r="O100" s="137"/>
      <c r="P100" s="138">
        <f>SUM(P101:P129)</f>
        <v>0</v>
      </c>
      <c r="Q100" s="137"/>
      <c r="R100" s="138">
        <f>SUM(R101:R129)</f>
        <v>0</v>
      </c>
      <c r="S100" s="137"/>
      <c r="T100" s="139">
        <f>SUM(T101:T129)</f>
        <v>0</v>
      </c>
      <c r="AR100" s="132" t="s">
        <v>15</v>
      </c>
      <c r="AT100" s="140" t="s">
        <v>71</v>
      </c>
      <c r="AU100" s="140" t="s">
        <v>72</v>
      </c>
      <c r="AY100" s="132" t="s">
        <v>154</v>
      </c>
      <c r="BK100" s="141">
        <f>SUM(BK101:BK129)</f>
        <v>0</v>
      </c>
    </row>
    <row r="101" spans="1:65" s="2" customFormat="1" ht="145.5" customHeight="1">
      <c r="A101" s="34"/>
      <c r="B101" s="144"/>
      <c r="C101" s="145" t="s">
        <v>72</v>
      </c>
      <c r="D101" s="145" t="s">
        <v>157</v>
      </c>
      <c r="E101" s="146" t="s">
        <v>4161</v>
      </c>
      <c r="F101" s="147" t="s">
        <v>4162</v>
      </c>
      <c r="G101" s="148" t="s">
        <v>3834</v>
      </c>
      <c r="H101" s="149">
        <v>1</v>
      </c>
      <c r="I101" s="150"/>
      <c r="J101" s="151">
        <f aca="true" t="shared" si="0" ref="J101:J129">ROUND(I101*H101,2)</f>
        <v>0</v>
      </c>
      <c r="K101" s="147" t="s">
        <v>3</v>
      </c>
      <c r="L101" s="35"/>
      <c r="M101" s="152" t="s">
        <v>3</v>
      </c>
      <c r="N101" s="153" t="s">
        <v>43</v>
      </c>
      <c r="O101" s="55"/>
      <c r="P101" s="154">
        <f aca="true" t="shared" si="1" ref="P101:P129">O101*H101</f>
        <v>0</v>
      </c>
      <c r="Q101" s="154">
        <v>0</v>
      </c>
      <c r="R101" s="154">
        <f aca="true" t="shared" si="2" ref="R101:R129">Q101*H101</f>
        <v>0</v>
      </c>
      <c r="S101" s="154">
        <v>0</v>
      </c>
      <c r="T101" s="155">
        <f aca="true" t="shared" si="3" ref="T101:T129">S101*H101</f>
        <v>0</v>
      </c>
      <c r="U101" s="34"/>
      <c r="V101" s="34"/>
      <c r="W101" s="34"/>
      <c r="X101" s="34"/>
      <c r="Y101" s="34"/>
      <c r="Z101" s="34"/>
      <c r="AA101" s="34"/>
      <c r="AB101" s="34"/>
      <c r="AC101" s="34"/>
      <c r="AD101" s="34"/>
      <c r="AE101" s="34"/>
      <c r="AR101" s="156" t="s">
        <v>93</v>
      </c>
      <c r="AT101" s="156" t="s">
        <v>157</v>
      </c>
      <c r="AU101" s="156" t="s">
        <v>15</v>
      </c>
      <c r="AY101" s="19" t="s">
        <v>154</v>
      </c>
      <c r="BE101" s="157">
        <f aca="true" t="shared" si="4" ref="BE101:BE129">IF(N101="základní",J101,0)</f>
        <v>0</v>
      </c>
      <c r="BF101" s="157">
        <f aca="true" t="shared" si="5" ref="BF101:BF129">IF(N101="snížená",J101,0)</f>
        <v>0</v>
      </c>
      <c r="BG101" s="157">
        <f aca="true" t="shared" si="6" ref="BG101:BG129">IF(N101="zákl. přenesená",J101,0)</f>
        <v>0</v>
      </c>
      <c r="BH101" s="157">
        <f aca="true" t="shared" si="7" ref="BH101:BH129">IF(N101="sníž. přenesená",J101,0)</f>
        <v>0</v>
      </c>
      <c r="BI101" s="157">
        <f aca="true" t="shared" si="8" ref="BI101:BI129">IF(N101="nulová",J101,0)</f>
        <v>0</v>
      </c>
      <c r="BJ101" s="19" t="s">
        <v>15</v>
      </c>
      <c r="BK101" s="157">
        <f aca="true" t="shared" si="9" ref="BK101:BK129">ROUND(I101*H101,2)</f>
        <v>0</v>
      </c>
      <c r="BL101" s="19" t="s">
        <v>93</v>
      </c>
      <c r="BM101" s="156" t="s">
        <v>80</v>
      </c>
    </row>
    <row r="102" spans="1:65" s="2" customFormat="1" ht="16.5" customHeight="1">
      <c r="A102" s="34"/>
      <c r="B102" s="144"/>
      <c r="C102" s="145" t="s">
        <v>72</v>
      </c>
      <c r="D102" s="145" t="s">
        <v>157</v>
      </c>
      <c r="E102" s="146" t="s">
        <v>4163</v>
      </c>
      <c r="F102" s="147" t="s">
        <v>4164</v>
      </c>
      <c r="G102" s="148" t="s">
        <v>3834</v>
      </c>
      <c r="H102" s="149">
        <v>1</v>
      </c>
      <c r="I102" s="150"/>
      <c r="J102" s="151">
        <f t="shared" si="0"/>
        <v>0</v>
      </c>
      <c r="K102" s="147" t="s">
        <v>3</v>
      </c>
      <c r="L102" s="35"/>
      <c r="M102" s="152" t="s">
        <v>3</v>
      </c>
      <c r="N102" s="153" t="s">
        <v>43</v>
      </c>
      <c r="O102" s="55"/>
      <c r="P102" s="154">
        <f t="shared" si="1"/>
        <v>0</v>
      </c>
      <c r="Q102" s="154">
        <v>0</v>
      </c>
      <c r="R102" s="154">
        <f t="shared" si="2"/>
        <v>0</v>
      </c>
      <c r="S102" s="154">
        <v>0</v>
      </c>
      <c r="T102" s="155">
        <f t="shared" si="3"/>
        <v>0</v>
      </c>
      <c r="U102" s="34"/>
      <c r="V102" s="34"/>
      <c r="W102" s="34"/>
      <c r="X102" s="34"/>
      <c r="Y102" s="34"/>
      <c r="Z102" s="34"/>
      <c r="AA102" s="34"/>
      <c r="AB102" s="34"/>
      <c r="AC102" s="34"/>
      <c r="AD102" s="34"/>
      <c r="AE102" s="34"/>
      <c r="AR102" s="156" t="s">
        <v>93</v>
      </c>
      <c r="AT102" s="156" t="s">
        <v>157</v>
      </c>
      <c r="AU102" s="156" t="s">
        <v>15</v>
      </c>
      <c r="AY102" s="19" t="s">
        <v>154</v>
      </c>
      <c r="BE102" s="157">
        <f t="shared" si="4"/>
        <v>0</v>
      </c>
      <c r="BF102" s="157">
        <f t="shared" si="5"/>
        <v>0</v>
      </c>
      <c r="BG102" s="157">
        <f t="shared" si="6"/>
        <v>0</v>
      </c>
      <c r="BH102" s="157">
        <f t="shared" si="7"/>
        <v>0</v>
      </c>
      <c r="BI102" s="157">
        <f t="shared" si="8"/>
        <v>0</v>
      </c>
      <c r="BJ102" s="19" t="s">
        <v>15</v>
      </c>
      <c r="BK102" s="157">
        <f t="shared" si="9"/>
        <v>0</v>
      </c>
      <c r="BL102" s="19" t="s">
        <v>93</v>
      </c>
      <c r="BM102" s="156" t="s">
        <v>93</v>
      </c>
    </row>
    <row r="103" spans="1:65" s="2" customFormat="1" ht="16.5" customHeight="1">
      <c r="A103" s="34"/>
      <c r="B103" s="144"/>
      <c r="C103" s="145" t="s">
        <v>72</v>
      </c>
      <c r="D103" s="145" t="s">
        <v>157</v>
      </c>
      <c r="E103" s="146" t="s">
        <v>4165</v>
      </c>
      <c r="F103" s="147" t="s">
        <v>4166</v>
      </c>
      <c r="G103" s="148" t="s">
        <v>3834</v>
      </c>
      <c r="H103" s="149">
        <v>1</v>
      </c>
      <c r="I103" s="150"/>
      <c r="J103" s="151">
        <f t="shared" si="0"/>
        <v>0</v>
      </c>
      <c r="K103" s="147" t="s">
        <v>3</v>
      </c>
      <c r="L103" s="35"/>
      <c r="M103" s="152" t="s">
        <v>3</v>
      </c>
      <c r="N103" s="153" t="s">
        <v>43</v>
      </c>
      <c r="O103" s="55"/>
      <c r="P103" s="154">
        <f t="shared" si="1"/>
        <v>0</v>
      </c>
      <c r="Q103" s="154">
        <v>0</v>
      </c>
      <c r="R103" s="154">
        <f t="shared" si="2"/>
        <v>0</v>
      </c>
      <c r="S103" s="154">
        <v>0</v>
      </c>
      <c r="T103" s="155">
        <f t="shared" si="3"/>
        <v>0</v>
      </c>
      <c r="U103" s="34"/>
      <c r="V103" s="34"/>
      <c r="W103" s="34"/>
      <c r="X103" s="34"/>
      <c r="Y103" s="34"/>
      <c r="Z103" s="34"/>
      <c r="AA103" s="34"/>
      <c r="AB103" s="34"/>
      <c r="AC103" s="34"/>
      <c r="AD103" s="34"/>
      <c r="AE103" s="34"/>
      <c r="AR103" s="156" t="s">
        <v>93</v>
      </c>
      <c r="AT103" s="156" t="s">
        <v>157</v>
      </c>
      <c r="AU103" s="156" t="s">
        <v>15</v>
      </c>
      <c r="AY103" s="19" t="s">
        <v>154</v>
      </c>
      <c r="BE103" s="157">
        <f t="shared" si="4"/>
        <v>0</v>
      </c>
      <c r="BF103" s="157">
        <f t="shared" si="5"/>
        <v>0</v>
      </c>
      <c r="BG103" s="157">
        <f t="shared" si="6"/>
        <v>0</v>
      </c>
      <c r="BH103" s="157">
        <f t="shared" si="7"/>
        <v>0</v>
      </c>
      <c r="BI103" s="157">
        <f t="shared" si="8"/>
        <v>0</v>
      </c>
      <c r="BJ103" s="19" t="s">
        <v>15</v>
      </c>
      <c r="BK103" s="157">
        <f t="shared" si="9"/>
        <v>0</v>
      </c>
      <c r="BL103" s="19" t="s">
        <v>93</v>
      </c>
      <c r="BM103" s="156" t="s">
        <v>107</v>
      </c>
    </row>
    <row r="104" spans="1:65" s="2" customFormat="1" ht="16.5" customHeight="1">
      <c r="A104" s="34"/>
      <c r="B104" s="144"/>
      <c r="C104" s="145" t="s">
        <v>72</v>
      </c>
      <c r="D104" s="145" t="s">
        <v>157</v>
      </c>
      <c r="E104" s="146" t="s">
        <v>4167</v>
      </c>
      <c r="F104" s="147" t="s">
        <v>4168</v>
      </c>
      <c r="G104" s="148" t="s">
        <v>3834</v>
      </c>
      <c r="H104" s="149">
        <v>1</v>
      </c>
      <c r="I104" s="150"/>
      <c r="J104" s="151">
        <f t="shared" si="0"/>
        <v>0</v>
      </c>
      <c r="K104" s="147" t="s">
        <v>3</v>
      </c>
      <c r="L104" s="35"/>
      <c r="M104" s="152" t="s">
        <v>3</v>
      </c>
      <c r="N104" s="153" t="s">
        <v>43</v>
      </c>
      <c r="O104" s="55"/>
      <c r="P104" s="154">
        <f t="shared" si="1"/>
        <v>0</v>
      </c>
      <c r="Q104" s="154">
        <v>0</v>
      </c>
      <c r="R104" s="154">
        <f t="shared" si="2"/>
        <v>0</v>
      </c>
      <c r="S104" s="154">
        <v>0</v>
      </c>
      <c r="T104" s="155">
        <f t="shared" si="3"/>
        <v>0</v>
      </c>
      <c r="U104" s="34"/>
      <c r="V104" s="34"/>
      <c r="W104" s="34"/>
      <c r="X104" s="34"/>
      <c r="Y104" s="34"/>
      <c r="Z104" s="34"/>
      <c r="AA104" s="34"/>
      <c r="AB104" s="34"/>
      <c r="AC104" s="34"/>
      <c r="AD104" s="34"/>
      <c r="AE104" s="34"/>
      <c r="AR104" s="156" t="s">
        <v>93</v>
      </c>
      <c r="AT104" s="156" t="s">
        <v>157</v>
      </c>
      <c r="AU104" s="156" t="s">
        <v>15</v>
      </c>
      <c r="AY104" s="19" t="s">
        <v>154</v>
      </c>
      <c r="BE104" s="157">
        <f t="shared" si="4"/>
        <v>0</v>
      </c>
      <c r="BF104" s="157">
        <f t="shared" si="5"/>
        <v>0</v>
      </c>
      <c r="BG104" s="157">
        <f t="shared" si="6"/>
        <v>0</v>
      </c>
      <c r="BH104" s="157">
        <f t="shared" si="7"/>
        <v>0</v>
      </c>
      <c r="BI104" s="157">
        <f t="shared" si="8"/>
        <v>0</v>
      </c>
      <c r="BJ104" s="19" t="s">
        <v>15</v>
      </c>
      <c r="BK104" s="157">
        <f t="shared" si="9"/>
        <v>0</v>
      </c>
      <c r="BL104" s="19" t="s">
        <v>93</v>
      </c>
      <c r="BM104" s="156" t="s">
        <v>113</v>
      </c>
    </row>
    <row r="105" spans="1:65" s="2" customFormat="1" ht="16.5" customHeight="1">
      <c r="A105" s="34"/>
      <c r="B105" s="144"/>
      <c r="C105" s="145" t="s">
        <v>72</v>
      </c>
      <c r="D105" s="145" t="s">
        <v>157</v>
      </c>
      <c r="E105" s="146" t="s">
        <v>4169</v>
      </c>
      <c r="F105" s="147" t="s">
        <v>4170</v>
      </c>
      <c r="G105" s="148" t="s">
        <v>3834</v>
      </c>
      <c r="H105" s="149">
        <v>1</v>
      </c>
      <c r="I105" s="150"/>
      <c r="J105" s="151">
        <f t="shared" si="0"/>
        <v>0</v>
      </c>
      <c r="K105" s="147" t="s">
        <v>3</v>
      </c>
      <c r="L105" s="35"/>
      <c r="M105" s="152" t="s">
        <v>3</v>
      </c>
      <c r="N105" s="153" t="s">
        <v>43</v>
      </c>
      <c r="O105" s="55"/>
      <c r="P105" s="154">
        <f t="shared" si="1"/>
        <v>0</v>
      </c>
      <c r="Q105" s="154">
        <v>0</v>
      </c>
      <c r="R105" s="154">
        <f t="shared" si="2"/>
        <v>0</v>
      </c>
      <c r="S105" s="154">
        <v>0</v>
      </c>
      <c r="T105" s="155">
        <f t="shared" si="3"/>
        <v>0</v>
      </c>
      <c r="U105" s="34"/>
      <c r="V105" s="34"/>
      <c r="W105" s="34"/>
      <c r="X105" s="34"/>
      <c r="Y105" s="34"/>
      <c r="Z105" s="34"/>
      <c r="AA105" s="34"/>
      <c r="AB105" s="34"/>
      <c r="AC105" s="34"/>
      <c r="AD105" s="34"/>
      <c r="AE105" s="34"/>
      <c r="AR105" s="156" t="s">
        <v>93</v>
      </c>
      <c r="AT105" s="156" t="s">
        <v>157</v>
      </c>
      <c r="AU105" s="156" t="s">
        <v>15</v>
      </c>
      <c r="AY105" s="19" t="s">
        <v>154</v>
      </c>
      <c r="BE105" s="157">
        <f t="shared" si="4"/>
        <v>0</v>
      </c>
      <c r="BF105" s="157">
        <f t="shared" si="5"/>
        <v>0</v>
      </c>
      <c r="BG105" s="157">
        <f t="shared" si="6"/>
        <v>0</v>
      </c>
      <c r="BH105" s="157">
        <f t="shared" si="7"/>
        <v>0</v>
      </c>
      <c r="BI105" s="157">
        <f t="shared" si="8"/>
        <v>0</v>
      </c>
      <c r="BJ105" s="19" t="s">
        <v>15</v>
      </c>
      <c r="BK105" s="157">
        <f t="shared" si="9"/>
        <v>0</v>
      </c>
      <c r="BL105" s="19" t="s">
        <v>93</v>
      </c>
      <c r="BM105" s="156" t="s">
        <v>249</v>
      </c>
    </row>
    <row r="106" spans="1:65" s="2" customFormat="1" ht="16.5" customHeight="1">
      <c r="A106" s="34"/>
      <c r="B106" s="144"/>
      <c r="C106" s="145" t="s">
        <v>72</v>
      </c>
      <c r="D106" s="145" t="s">
        <v>157</v>
      </c>
      <c r="E106" s="146" t="s">
        <v>4171</v>
      </c>
      <c r="F106" s="147" t="s">
        <v>4172</v>
      </c>
      <c r="G106" s="148" t="s">
        <v>3834</v>
      </c>
      <c r="H106" s="149">
        <v>1</v>
      </c>
      <c r="I106" s="150"/>
      <c r="J106" s="151">
        <f t="shared" si="0"/>
        <v>0</v>
      </c>
      <c r="K106" s="147" t="s">
        <v>3</v>
      </c>
      <c r="L106" s="35"/>
      <c r="M106" s="152" t="s">
        <v>3</v>
      </c>
      <c r="N106" s="153" t="s">
        <v>43</v>
      </c>
      <c r="O106" s="55"/>
      <c r="P106" s="154">
        <f t="shared" si="1"/>
        <v>0</v>
      </c>
      <c r="Q106" s="154">
        <v>0</v>
      </c>
      <c r="R106" s="154">
        <f t="shared" si="2"/>
        <v>0</v>
      </c>
      <c r="S106" s="154">
        <v>0</v>
      </c>
      <c r="T106" s="155">
        <f t="shared" si="3"/>
        <v>0</v>
      </c>
      <c r="U106" s="34"/>
      <c r="V106" s="34"/>
      <c r="W106" s="34"/>
      <c r="X106" s="34"/>
      <c r="Y106" s="34"/>
      <c r="Z106" s="34"/>
      <c r="AA106" s="34"/>
      <c r="AB106" s="34"/>
      <c r="AC106" s="34"/>
      <c r="AD106" s="34"/>
      <c r="AE106" s="34"/>
      <c r="AR106" s="156" t="s">
        <v>93</v>
      </c>
      <c r="AT106" s="156" t="s">
        <v>157</v>
      </c>
      <c r="AU106" s="156" t="s">
        <v>15</v>
      </c>
      <c r="AY106" s="19" t="s">
        <v>154</v>
      </c>
      <c r="BE106" s="157">
        <f t="shared" si="4"/>
        <v>0</v>
      </c>
      <c r="BF106" s="157">
        <f t="shared" si="5"/>
        <v>0</v>
      </c>
      <c r="BG106" s="157">
        <f t="shared" si="6"/>
        <v>0</v>
      </c>
      <c r="BH106" s="157">
        <f t="shared" si="7"/>
        <v>0</v>
      </c>
      <c r="BI106" s="157">
        <f t="shared" si="8"/>
        <v>0</v>
      </c>
      <c r="BJ106" s="19" t="s">
        <v>15</v>
      </c>
      <c r="BK106" s="157">
        <f t="shared" si="9"/>
        <v>0</v>
      </c>
      <c r="BL106" s="19" t="s">
        <v>93</v>
      </c>
      <c r="BM106" s="156" t="s">
        <v>260</v>
      </c>
    </row>
    <row r="107" spans="1:65" s="2" customFormat="1" ht="16.5" customHeight="1">
      <c r="A107" s="34"/>
      <c r="B107" s="144"/>
      <c r="C107" s="145" t="s">
        <v>72</v>
      </c>
      <c r="D107" s="145" t="s">
        <v>157</v>
      </c>
      <c r="E107" s="146" t="s">
        <v>4173</v>
      </c>
      <c r="F107" s="147" t="s">
        <v>4174</v>
      </c>
      <c r="G107" s="148" t="s">
        <v>3834</v>
      </c>
      <c r="H107" s="149">
        <v>2</v>
      </c>
      <c r="I107" s="150"/>
      <c r="J107" s="151">
        <f t="shared" si="0"/>
        <v>0</v>
      </c>
      <c r="K107" s="147" t="s">
        <v>3</v>
      </c>
      <c r="L107" s="35"/>
      <c r="M107" s="152" t="s">
        <v>3</v>
      </c>
      <c r="N107" s="153" t="s">
        <v>43</v>
      </c>
      <c r="O107" s="55"/>
      <c r="P107" s="154">
        <f t="shared" si="1"/>
        <v>0</v>
      </c>
      <c r="Q107" s="154">
        <v>0</v>
      </c>
      <c r="R107" s="154">
        <f t="shared" si="2"/>
        <v>0</v>
      </c>
      <c r="S107" s="154">
        <v>0</v>
      </c>
      <c r="T107" s="155">
        <f t="shared" si="3"/>
        <v>0</v>
      </c>
      <c r="U107" s="34"/>
      <c r="V107" s="34"/>
      <c r="W107" s="34"/>
      <c r="X107" s="34"/>
      <c r="Y107" s="34"/>
      <c r="Z107" s="34"/>
      <c r="AA107" s="34"/>
      <c r="AB107" s="34"/>
      <c r="AC107" s="34"/>
      <c r="AD107" s="34"/>
      <c r="AE107" s="34"/>
      <c r="AR107" s="156" t="s">
        <v>93</v>
      </c>
      <c r="AT107" s="156" t="s">
        <v>157</v>
      </c>
      <c r="AU107" s="156" t="s">
        <v>15</v>
      </c>
      <c r="AY107" s="19" t="s">
        <v>154</v>
      </c>
      <c r="BE107" s="157">
        <f t="shared" si="4"/>
        <v>0</v>
      </c>
      <c r="BF107" s="157">
        <f t="shared" si="5"/>
        <v>0</v>
      </c>
      <c r="BG107" s="157">
        <f t="shared" si="6"/>
        <v>0</v>
      </c>
      <c r="BH107" s="157">
        <f t="shared" si="7"/>
        <v>0</v>
      </c>
      <c r="BI107" s="157">
        <f t="shared" si="8"/>
        <v>0</v>
      </c>
      <c r="BJ107" s="19" t="s">
        <v>15</v>
      </c>
      <c r="BK107" s="157">
        <f t="shared" si="9"/>
        <v>0</v>
      </c>
      <c r="BL107" s="19" t="s">
        <v>93</v>
      </c>
      <c r="BM107" s="156" t="s">
        <v>271</v>
      </c>
    </row>
    <row r="108" spans="1:65" s="2" customFormat="1" ht="16.5" customHeight="1">
      <c r="A108" s="34"/>
      <c r="B108" s="144"/>
      <c r="C108" s="145" t="s">
        <v>72</v>
      </c>
      <c r="D108" s="145" t="s">
        <v>157</v>
      </c>
      <c r="E108" s="146" t="s">
        <v>4175</v>
      </c>
      <c r="F108" s="147" t="s">
        <v>4176</v>
      </c>
      <c r="G108" s="148" t="s">
        <v>3834</v>
      </c>
      <c r="H108" s="149">
        <v>1</v>
      </c>
      <c r="I108" s="150"/>
      <c r="J108" s="151">
        <f t="shared" si="0"/>
        <v>0</v>
      </c>
      <c r="K108" s="147" t="s">
        <v>3</v>
      </c>
      <c r="L108" s="35"/>
      <c r="M108" s="152" t="s">
        <v>3</v>
      </c>
      <c r="N108" s="153" t="s">
        <v>43</v>
      </c>
      <c r="O108" s="55"/>
      <c r="P108" s="154">
        <f t="shared" si="1"/>
        <v>0</v>
      </c>
      <c r="Q108" s="154">
        <v>0</v>
      </c>
      <c r="R108" s="154">
        <f t="shared" si="2"/>
        <v>0</v>
      </c>
      <c r="S108" s="154">
        <v>0</v>
      </c>
      <c r="T108" s="155">
        <f t="shared" si="3"/>
        <v>0</v>
      </c>
      <c r="U108" s="34"/>
      <c r="V108" s="34"/>
      <c r="W108" s="34"/>
      <c r="X108" s="34"/>
      <c r="Y108" s="34"/>
      <c r="Z108" s="34"/>
      <c r="AA108" s="34"/>
      <c r="AB108" s="34"/>
      <c r="AC108" s="34"/>
      <c r="AD108" s="34"/>
      <c r="AE108" s="34"/>
      <c r="AR108" s="156" t="s">
        <v>93</v>
      </c>
      <c r="AT108" s="156" t="s">
        <v>157</v>
      </c>
      <c r="AU108" s="156" t="s">
        <v>15</v>
      </c>
      <c r="AY108" s="19" t="s">
        <v>154</v>
      </c>
      <c r="BE108" s="157">
        <f t="shared" si="4"/>
        <v>0</v>
      </c>
      <c r="BF108" s="157">
        <f t="shared" si="5"/>
        <v>0</v>
      </c>
      <c r="BG108" s="157">
        <f t="shared" si="6"/>
        <v>0</v>
      </c>
      <c r="BH108" s="157">
        <f t="shared" si="7"/>
        <v>0</v>
      </c>
      <c r="BI108" s="157">
        <f t="shared" si="8"/>
        <v>0</v>
      </c>
      <c r="BJ108" s="19" t="s">
        <v>15</v>
      </c>
      <c r="BK108" s="157">
        <f t="shared" si="9"/>
        <v>0</v>
      </c>
      <c r="BL108" s="19" t="s">
        <v>93</v>
      </c>
      <c r="BM108" s="156" t="s">
        <v>180</v>
      </c>
    </row>
    <row r="109" spans="1:65" s="2" customFormat="1" ht="16.5" customHeight="1">
      <c r="A109" s="34"/>
      <c r="B109" s="144"/>
      <c r="C109" s="145" t="s">
        <v>72</v>
      </c>
      <c r="D109" s="145" t="s">
        <v>157</v>
      </c>
      <c r="E109" s="146" t="s">
        <v>4177</v>
      </c>
      <c r="F109" s="147" t="s">
        <v>4178</v>
      </c>
      <c r="G109" s="148" t="s">
        <v>3834</v>
      </c>
      <c r="H109" s="149">
        <v>3</v>
      </c>
      <c r="I109" s="150"/>
      <c r="J109" s="151">
        <f t="shared" si="0"/>
        <v>0</v>
      </c>
      <c r="K109" s="147" t="s">
        <v>3</v>
      </c>
      <c r="L109" s="35"/>
      <c r="M109" s="152" t="s">
        <v>3</v>
      </c>
      <c r="N109" s="153" t="s">
        <v>43</v>
      </c>
      <c r="O109" s="55"/>
      <c r="P109" s="154">
        <f t="shared" si="1"/>
        <v>0</v>
      </c>
      <c r="Q109" s="154">
        <v>0</v>
      </c>
      <c r="R109" s="154">
        <f t="shared" si="2"/>
        <v>0</v>
      </c>
      <c r="S109" s="154">
        <v>0</v>
      </c>
      <c r="T109" s="155">
        <f t="shared" si="3"/>
        <v>0</v>
      </c>
      <c r="U109" s="34"/>
      <c r="V109" s="34"/>
      <c r="W109" s="34"/>
      <c r="X109" s="34"/>
      <c r="Y109" s="34"/>
      <c r="Z109" s="34"/>
      <c r="AA109" s="34"/>
      <c r="AB109" s="34"/>
      <c r="AC109" s="34"/>
      <c r="AD109" s="34"/>
      <c r="AE109" s="34"/>
      <c r="AR109" s="156" t="s">
        <v>93</v>
      </c>
      <c r="AT109" s="156" t="s">
        <v>157</v>
      </c>
      <c r="AU109" s="156" t="s">
        <v>15</v>
      </c>
      <c r="AY109" s="19" t="s">
        <v>154</v>
      </c>
      <c r="BE109" s="157">
        <f t="shared" si="4"/>
        <v>0</v>
      </c>
      <c r="BF109" s="157">
        <f t="shared" si="5"/>
        <v>0</v>
      </c>
      <c r="BG109" s="157">
        <f t="shared" si="6"/>
        <v>0</v>
      </c>
      <c r="BH109" s="157">
        <f t="shared" si="7"/>
        <v>0</v>
      </c>
      <c r="BI109" s="157">
        <f t="shared" si="8"/>
        <v>0</v>
      </c>
      <c r="BJ109" s="19" t="s">
        <v>15</v>
      </c>
      <c r="BK109" s="157">
        <f t="shared" si="9"/>
        <v>0</v>
      </c>
      <c r="BL109" s="19" t="s">
        <v>93</v>
      </c>
      <c r="BM109" s="156" t="s">
        <v>156</v>
      </c>
    </row>
    <row r="110" spans="1:65" s="2" customFormat="1" ht="16.5" customHeight="1">
      <c r="A110" s="34"/>
      <c r="B110" s="144"/>
      <c r="C110" s="145" t="s">
        <v>72</v>
      </c>
      <c r="D110" s="145" t="s">
        <v>157</v>
      </c>
      <c r="E110" s="146" t="s">
        <v>4179</v>
      </c>
      <c r="F110" s="147" t="s">
        <v>4180</v>
      </c>
      <c r="G110" s="148" t="s">
        <v>3834</v>
      </c>
      <c r="H110" s="149">
        <v>1</v>
      </c>
      <c r="I110" s="150"/>
      <c r="J110" s="151">
        <f t="shared" si="0"/>
        <v>0</v>
      </c>
      <c r="K110" s="147" t="s">
        <v>3</v>
      </c>
      <c r="L110" s="35"/>
      <c r="M110" s="152" t="s">
        <v>3</v>
      </c>
      <c r="N110" s="153" t="s">
        <v>43</v>
      </c>
      <c r="O110" s="55"/>
      <c r="P110" s="154">
        <f t="shared" si="1"/>
        <v>0</v>
      </c>
      <c r="Q110" s="154">
        <v>0</v>
      </c>
      <c r="R110" s="154">
        <f t="shared" si="2"/>
        <v>0</v>
      </c>
      <c r="S110" s="154">
        <v>0</v>
      </c>
      <c r="T110" s="155">
        <f t="shared" si="3"/>
        <v>0</v>
      </c>
      <c r="U110" s="34"/>
      <c r="V110" s="34"/>
      <c r="W110" s="34"/>
      <c r="X110" s="34"/>
      <c r="Y110" s="34"/>
      <c r="Z110" s="34"/>
      <c r="AA110" s="34"/>
      <c r="AB110" s="34"/>
      <c r="AC110" s="34"/>
      <c r="AD110" s="34"/>
      <c r="AE110" s="34"/>
      <c r="AR110" s="156" t="s">
        <v>93</v>
      </c>
      <c r="AT110" s="156" t="s">
        <v>157</v>
      </c>
      <c r="AU110" s="156" t="s">
        <v>15</v>
      </c>
      <c r="AY110" s="19" t="s">
        <v>154</v>
      </c>
      <c r="BE110" s="157">
        <f t="shared" si="4"/>
        <v>0</v>
      </c>
      <c r="BF110" s="157">
        <f t="shared" si="5"/>
        <v>0</v>
      </c>
      <c r="BG110" s="157">
        <f t="shared" si="6"/>
        <v>0</v>
      </c>
      <c r="BH110" s="157">
        <f t="shared" si="7"/>
        <v>0</v>
      </c>
      <c r="BI110" s="157">
        <f t="shared" si="8"/>
        <v>0</v>
      </c>
      <c r="BJ110" s="19" t="s">
        <v>15</v>
      </c>
      <c r="BK110" s="157">
        <f t="shared" si="9"/>
        <v>0</v>
      </c>
      <c r="BL110" s="19" t="s">
        <v>93</v>
      </c>
      <c r="BM110" s="156" t="s">
        <v>439</v>
      </c>
    </row>
    <row r="111" spans="1:65" s="2" customFormat="1" ht="16.5" customHeight="1">
      <c r="A111" s="34"/>
      <c r="B111" s="144"/>
      <c r="C111" s="145" t="s">
        <v>72</v>
      </c>
      <c r="D111" s="145" t="s">
        <v>157</v>
      </c>
      <c r="E111" s="146" t="s">
        <v>4181</v>
      </c>
      <c r="F111" s="147" t="s">
        <v>4182</v>
      </c>
      <c r="G111" s="148" t="s">
        <v>3834</v>
      </c>
      <c r="H111" s="149">
        <v>2</v>
      </c>
      <c r="I111" s="150"/>
      <c r="J111" s="151">
        <f t="shared" si="0"/>
        <v>0</v>
      </c>
      <c r="K111" s="147" t="s">
        <v>3</v>
      </c>
      <c r="L111" s="35"/>
      <c r="M111" s="152" t="s">
        <v>3</v>
      </c>
      <c r="N111" s="153" t="s">
        <v>43</v>
      </c>
      <c r="O111" s="55"/>
      <c r="P111" s="154">
        <f t="shared" si="1"/>
        <v>0</v>
      </c>
      <c r="Q111" s="154">
        <v>0</v>
      </c>
      <c r="R111" s="154">
        <f t="shared" si="2"/>
        <v>0</v>
      </c>
      <c r="S111" s="154">
        <v>0</v>
      </c>
      <c r="T111" s="155">
        <f t="shared" si="3"/>
        <v>0</v>
      </c>
      <c r="U111" s="34"/>
      <c r="V111" s="34"/>
      <c r="W111" s="34"/>
      <c r="X111" s="34"/>
      <c r="Y111" s="34"/>
      <c r="Z111" s="34"/>
      <c r="AA111" s="34"/>
      <c r="AB111" s="34"/>
      <c r="AC111" s="34"/>
      <c r="AD111" s="34"/>
      <c r="AE111" s="34"/>
      <c r="AR111" s="156" t="s">
        <v>93</v>
      </c>
      <c r="AT111" s="156" t="s">
        <v>157</v>
      </c>
      <c r="AU111" s="156" t="s">
        <v>15</v>
      </c>
      <c r="AY111" s="19" t="s">
        <v>154</v>
      </c>
      <c r="BE111" s="157">
        <f t="shared" si="4"/>
        <v>0</v>
      </c>
      <c r="BF111" s="157">
        <f t="shared" si="5"/>
        <v>0</v>
      </c>
      <c r="BG111" s="157">
        <f t="shared" si="6"/>
        <v>0</v>
      </c>
      <c r="BH111" s="157">
        <f t="shared" si="7"/>
        <v>0</v>
      </c>
      <c r="BI111" s="157">
        <f t="shared" si="8"/>
        <v>0</v>
      </c>
      <c r="BJ111" s="19" t="s">
        <v>15</v>
      </c>
      <c r="BK111" s="157">
        <f t="shared" si="9"/>
        <v>0</v>
      </c>
      <c r="BL111" s="19" t="s">
        <v>93</v>
      </c>
      <c r="BM111" s="156" t="s">
        <v>451</v>
      </c>
    </row>
    <row r="112" spans="1:65" s="2" customFormat="1" ht="16.5" customHeight="1">
      <c r="A112" s="34"/>
      <c r="B112" s="144"/>
      <c r="C112" s="145" t="s">
        <v>72</v>
      </c>
      <c r="D112" s="145" t="s">
        <v>157</v>
      </c>
      <c r="E112" s="146" t="s">
        <v>4183</v>
      </c>
      <c r="F112" s="147" t="s">
        <v>4184</v>
      </c>
      <c r="G112" s="148" t="s">
        <v>3834</v>
      </c>
      <c r="H112" s="149">
        <v>1</v>
      </c>
      <c r="I112" s="150"/>
      <c r="J112" s="151">
        <f t="shared" si="0"/>
        <v>0</v>
      </c>
      <c r="K112" s="147" t="s">
        <v>3</v>
      </c>
      <c r="L112" s="35"/>
      <c r="M112" s="152" t="s">
        <v>3</v>
      </c>
      <c r="N112" s="153" t="s">
        <v>43</v>
      </c>
      <c r="O112" s="55"/>
      <c r="P112" s="154">
        <f t="shared" si="1"/>
        <v>0</v>
      </c>
      <c r="Q112" s="154">
        <v>0</v>
      </c>
      <c r="R112" s="154">
        <f t="shared" si="2"/>
        <v>0</v>
      </c>
      <c r="S112" s="154">
        <v>0</v>
      </c>
      <c r="T112" s="155">
        <f t="shared" si="3"/>
        <v>0</v>
      </c>
      <c r="U112" s="34"/>
      <c r="V112" s="34"/>
      <c r="W112" s="34"/>
      <c r="X112" s="34"/>
      <c r="Y112" s="34"/>
      <c r="Z112" s="34"/>
      <c r="AA112" s="34"/>
      <c r="AB112" s="34"/>
      <c r="AC112" s="34"/>
      <c r="AD112" s="34"/>
      <c r="AE112" s="34"/>
      <c r="AR112" s="156" t="s">
        <v>93</v>
      </c>
      <c r="AT112" s="156" t="s">
        <v>157</v>
      </c>
      <c r="AU112" s="156" t="s">
        <v>15</v>
      </c>
      <c r="AY112" s="19" t="s">
        <v>154</v>
      </c>
      <c r="BE112" s="157">
        <f t="shared" si="4"/>
        <v>0</v>
      </c>
      <c r="BF112" s="157">
        <f t="shared" si="5"/>
        <v>0</v>
      </c>
      <c r="BG112" s="157">
        <f t="shared" si="6"/>
        <v>0</v>
      </c>
      <c r="BH112" s="157">
        <f t="shared" si="7"/>
        <v>0</v>
      </c>
      <c r="BI112" s="157">
        <f t="shared" si="8"/>
        <v>0</v>
      </c>
      <c r="BJ112" s="19" t="s">
        <v>15</v>
      </c>
      <c r="BK112" s="157">
        <f t="shared" si="9"/>
        <v>0</v>
      </c>
      <c r="BL112" s="19" t="s">
        <v>93</v>
      </c>
      <c r="BM112" s="156" t="s">
        <v>463</v>
      </c>
    </row>
    <row r="113" spans="1:65" s="2" customFormat="1" ht="16.5" customHeight="1">
      <c r="A113" s="34"/>
      <c r="B113" s="144"/>
      <c r="C113" s="145" t="s">
        <v>72</v>
      </c>
      <c r="D113" s="145" t="s">
        <v>157</v>
      </c>
      <c r="E113" s="146" t="s">
        <v>4185</v>
      </c>
      <c r="F113" s="147" t="s">
        <v>4186</v>
      </c>
      <c r="G113" s="148" t="s">
        <v>3834</v>
      </c>
      <c r="H113" s="149">
        <v>1</v>
      </c>
      <c r="I113" s="150"/>
      <c r="J113" s="151">
        <f t="shared" si="0"/>
        <v>0</v>
      </c>
      <c r="K113" s="147" t="s">
        <v>3</v>
      </c>
      <c r="L113" s="35"/>
      <c r="M113" s="152" t="s">
        <v>3</v>
      </c>
      <c r="N113" s="153" t="s">
        <v>43</v>
      </c>
      <c r="O113" s="55"/>
      <c r="P113" s="154">
        <f t="shared" si="1"/>
        <v>0</v>
      </c>
      <c r="Q113" s="154">
        <v>0</v>
      </c>
      <c r="R113" s="154">
        <f t="shared" si="2"/>
        <v>0</v>
      </c>
      <c r="S113" s="154">
        <v>0</v>
      </c>
      <c r="T113" s="155">
        <f t="shared" si="3"/>
        <v>0</v>
      </c>
      <c r="U113" s="34"/>
      <c r="V113" s="34"/>
      <c r="W113" s="34"/>
      <c r="X113" s="34"/>
      <c r="Y113" s="34"/>
      <c r="Z113" s="34"/>
      <c r="AA113" s="34"/>
      <c r="AB113" s="34"/>
      <c r="AC113" s="34"/>
      <c r="AD113" s="34"/>
      <c r="AE113" s="34"/>
      <c r="AR113" s="156" t="s">
        <v>93</v>
      </c>
      <c r="AT113" s="156" t="s">
        <v>157</v>
      </c>
      <c r="AU113" s="156" t="s">
        <v>15</v>
      </c>
      <c r="AY113" s="19" t="s">
        <v>154</v>
      </c>
      <c r="BE113" s="157">
        <f t="shared" si="4"/>
        <v>0</v>
      </c>
      <c r="BF113" s="157">
        <f t="shared" si="5"/>
        <v>0</v>
      </c>
      <c r="BG113" s="157">
        <f t="shared" si="6"/>
        <v>0</v>
      </c>
      <c r="BH113" s="157">
        <f t="shared" si="7"/>
        <v>0</v>
      </c>
      <c r="BI113" s="157">
        <f t="shared" si="8"/>
        <v>0</v>
      </c>
      <c r="BJ113" s="19" t="s">
        <v>15</v>
      </c>
      <c r="BK113" s="157">
        <f t="shared" si="9"/>
        <v>0</v>
      </c>
      <c r="BL113" s="19" t="s">
        <v>93</v>
      </c>
      <c r="BM113" s="156" t="s">
        <v>478</v>
      </c>
    </row>
    <row r="114" spans="1:65" s="2" customFormat="1" ht="16.5" customHeight="1">
      <c r="A114" s="34"/>
      <c r="B114" s="144"/>
      <c r="C114" s="145" t="s">
        <v>72</v>
      </c>
      <c r="D114" s="145" t="s">
        <v>157</v>
      </c>
      <c r="E114" s="146" t="s">
        <v>4187</v>
      </c>
      <c r="F114" s="147" t="s">
        <v>4188</v>
      </c>
      <c r="G114" s="148" t="s">
        <v>3834</v>
      </c>
      <c r="H114" s="149">
        <v>12</v>
      </c>
      <c r="I114" s="150"/>
      <c r="J114" s="151">
        <f t="shared" si="0"/>
        <v>0</v>
      </c>
      <c r="K114" s="147" t="s">
        <v>3</v>
      </c>
      <c r="L114" s="35"/>
      <c r="M114" s="152" t="s">
        <v>3</v>
      </c>
      <c r="N114" s="153" t="s">
        <v>43</v>
      </c>
      <c r="O114" s="55"/>
      <c r="P114" s="154">
        <f t="shared" si="1"/>
        <v>0</v>
      </c>
      <c r="Q114" s="154">
        <v>0</v>
      </c>
      <c r="R114" s="154">
        <f t="shared" si="2"/>
        <v>0</v>
      </c>
      <c r="S114" s="154">
        <v>0</v>
      </c>
      <c r="T114" s="155">
        <f t="shared" si="3"/>
        <v>0</v>
      </c>
      <c r="U114" s="34"/>
      <c r="V114" s="34"/>
      <c r="W114" s="34"/>
      <c r="X114" s="34"/>
      <c r="Y114" s="34"/>
      <c r="Z114" s="34"/>
      <c r="AA114" s="34"/>
      <c r="AB114" s="34"/>
      <c r="AC114" s="34"/>
      <c r="AD114" s="34"/>
      <c r="AE114" s="34"/>
      <c r="AR114" s="156" t="s">
        <v>93</v>
      </c>
      <c r="AT114" s="156" t="s">
        <v>157</v>
      </c>
      <c r="AU114" s="156" t="s">
        <v>15</v>
      </c>
      <c r="AY114" s="19" t="s">
        <v>154</v>
      </c>
      <c r="BE114" s="157">
        <f t="shared" si="4"/>
        <v>0</v>
      </c>
      <c r="BF114" s="157">
        <f t="shared" si="5"/>
        <v>0</v>
      </c>
      <c r="BG114" s="157">
        <f t="shared" si="6"/>
        <v>0</v>
      </c>
      <c r="BH114" s="157">
        <f t="shared" si="7"/>
        <v>0</v>
      </c>
      <c r="BI114" s="157">
        <f t="shared" si="8"/>
        <v>0</v>
      </c>
      <c r="BJ114" s="19" t="s">
        <v>15</v>
      </c>
      <c r="BK114" s="157">
        <f t="shared" si="9"/>
        <v>0</v>
      </c>
      <c r="BL114" s="19" t="s">
        <v>93</v>
      </c>
      <c r="BM114" s="156" t="s">
        <v>490</v>
      </c>
    </row>
    <row r="115" spans="1:65" s="2" customFormat="1" ht="16.5" customHeight="1">
      <c r="A115" s="34"/>
      <c r="B115" s="144"/>
      <c r="C115" s="145" t="s">
        <v>72</v>
      </c>
      <c r="D115" s="145" t="s">
        <v>157</v>
      </c>
      <c r="E115" s="146" t="s">
        <v>4189</v>
      </c>
      <c r="F115" s="147" t="s">
        <v>4190</v>
      </c>
      <c r="G115" s="148" t="s">
        <v>3834</v>
      </c>
      <c r="H115" s="149">
        <v>1</v>
      </c>
      <c r="I115" s="150"/>
      <c r="J115" s="151">
        <f t="shared" si="0"/>
        <v>0</v>
      </c>
      <c r="K115" s="147" t="s">
        <v>3</v>
      </c>
      <c r="L115" s="35"/>
      <c r="M115" s="152" t="s">
        <v>3</v>
      </c>
      <c r="N115" s="153" t="s">
        <v>43</v>
      </c>
      <c r="O115" s="55"/>
      <c r="P115" s="154">
        <f t="shared" si="1"/>
        <v>0</v>
      </c>
      <c r="Q115" s="154">
        <v>0</v>
      </c>
      <c r="R115" s="154">
        <f t="shared" si="2"/>
        <v>0</v>
      </c>
      <c r="S115" s="154">
        <v>0</v>
      </c>
      <c r="T115" s="155">
        <f t="shared" si="3"/>
        <v>0</v>
      </c>
      <c r="U115" s="34"/>
      <c r="V115" s="34"/>
      <c r="W115" s="34"/>
      <c r="X115" s="34"/>
      <c r="Y115" s="34"/>
      <c r="Z115" s="34"/>
      <c r="AA115" s="34"/>
      <c r="AB115" s="34"/>
      <c r="AC115" s="34"/>
      <c r="AD115" s="34"/>
      <c r="AE115" s="34"/>
      <c r="AR115" s="156" t="s">
        <v>93</v>
      </c>
      <c r="AT115" s="156" t="s">
        <v>157</v>
      </c>
      <c r="AU115" s="156" t="s">
        <v>15</v>
      </c>
      <c r="AY115" s="19" t="s">
        <v>154</v>
      </c>
      <c r="BE115" s="157">
        <f t="shared" si="4"/>
        <v>0</v>
      </c>
      <c r="BF115" s="157">
        <f t="shared" si="5"/>
        <v>0</v>
      </c>
      <c r="BG115" s="157">
        <f t="shared" si="6"/>
        <v>0</v>
      </c>
      <c r="BH115" s="157">
        <f t="shared" si="7"/>
        <v>0</v>
      </c>
      <c r="BI115" s="157">
        <f t="shared" si="8"/>
        <v>0</v>
      </c>
      <c r="BJ115" s="19" t="s">
        <v>15</v>
      </c>
      <c r="BK115" s="157">
        <f t="shared" si="9"/>
        <v>0</v>
      </c>
      <c r="BL115" s="19" t="s">
        <v>93</v>
      </c>
      <c r="BM115" s="156" t="s">
        <v>507</v>
      </c>
    </row>
    <row r="116" spans="1:65" s="2" customFormat="1" ht="78" customHeight="1">
      <c r="A116" s="34"/>
      <c r="B116" s="144"/>
      <c r="C116" s="145" t="s">
        <v>72</v>
      </c>
      <c r="D116" s="145" t="s">
        <v>157</v>
      </c>
      <c r="E116" s="146" t="s">
        <v>4191</v>
      </c>
      <c r="F116" s="147" t="s">
        <v>4192</v>
      </c>
      <c r="G116" s="148" t="s">
        <v>3834</v>
      </c>
      <c r="H116" s="149">
        <v>12</v>
      </c>
      <c r="I116" s="150"/>
      <c r="J116" s="151">
        <f t="shared" si="0"/>
        <v>0</v>
      </c>
      <c r="K116" s="147" t="s">
        <v>3</v>
      </c>
      <c r="L116" s="35"/>
      <c r="M116" s="152" t="s">
        <v>3</v>
      </c>
      <c r="N116" s="153" t="s">
        <v>43</v>
      </c>
      <c r="O116" s="55"/>
      <c r="P116" s="154">
        <f t="shared" si="1"/>
        <v>0</v>
      </c>
      <c r="Q116" s="154">
        <v>0</v>
      </c>
      <c r="R116" s="154">
        <f t="shared" si="2"/>
        <v>0</v>
      </c>
      <c r="S116" s="154">
        <v>0</v>
      </c>
      <c r="T116" s="155">
        <f t="shared" si="3"/>
        <v>0</v>
      </c>
      <c r="U116" s="34"/>
      <c r="V116" s="34"/>
      <c r="W116" s="34"/>
      <c r="X116" s="34"/>
      <c r="Y116" s="34"/>
      <c r="Z116" s="34"/>
      <c r="AA116" s="34"/>
      <c r="AB116" s="34"/>
      <c r="AC116" s="34"/>
      <c r="AD116" s="34"/>
      <c r="AE116" s="34"/>
      <c r="AR116" s="156" t="s">
        <v>93</v>
      </c>
      <c r="AT116" s="156" t="s">
        <v>157</v>
      </c>
      <c r="AU116" s="156" t="s">
        <v>15</v>
      </c>
      <c r="AY116" s="19" t="s">
        <v>154</v>
      </c>
      <c r="BE116" s="157">
        <f t="shared" si="4"/>
        <v>0</v>
      </c>
      <c r="BF116" s="157">
        <f t="shared" si="5"/>
        <v>0</v>
      </c>
      <c r="BG116" s="157">
        <f t="shared" si="6"/>
        <v>0</v>
      </c>
      <c r="BH116" s="157">
        <f t="shared" si="7"/>
        <v>0</v>
      </c>
      <c r="BI116" s="157">
        <f t="shared" si="8"/>
        <v>0</v>
      </c>
      <c r="BJ116" s="19" t="s">
        <v>15</v>
      </c>
      <c r="BK116" s="157">
        <f t="shared" si="9"/>
        <v>0</v>
      </c>
      <c r="BL116" s="19" t="s">
        <v>93</v>
      </c>
      <c r="BM116" s="156" t="s">
        <v>521</v>
      </c>
    </row>
    <row r="117" spans="1:65" s="2" customFormat="1" ht="90" customHeight="1">
      <c r="A117" s="34"/>
      <c r="B117" s="144"/>
      <c r="C117" s="145" t="s">
        <v>72</v>
      </c>
      <c r="D117" s="145" t="s">
        <v>157</v>
      </c>
      <c r="E117" s="146" t="s">
        <v>4193</v>
      </c>
      <c r="F117" s="147" t="s">
        <v>4194</v>
      </c>
      <c r="G117" s="148" t="s">
        <v>3834</v>
      </c>
      <c r="H117" s="149">
        <v>1</v>
      </c>
      <c r="I117" s="150"/>
      <c r="J117" s="151">
        <f t="shared" si="0"/>
        <v>0</v>
      </c>
      <c r="K117" s="147" t="s">
        <v>3</v>
      </c>
      <c r="L117" s="35"/>
      <c r="M117" s="152" t="s">
        <v>3</v>
      </c>
      <c r="N117" s="153" t="s">
        <v>43</v>
      </c>
      <c r="O117" s="55"/>
      <c r="P117" s="154">
        <f t="shared" si="1"/>
        <v>0</v>
      </c>
      <c r="Q117" s="154">
        <v>0</v>
      </c>
      <c r="R117" s="154">
        <f t="shared" si="2"/>
        <v>0</v>
      </c>
      <c r="S117" s="154">
        <v>0</v>
      </c>
      <c r="T117" s="155">
        <f t="shared" si="3"/>
        <v>0</v>
      </c>
      <c r="U117" s="34"/>
      <c r="V117" s="34"/>
      <c r="W117" s="34"/>
      <c r="X117" s="34"/>
      <c r="Y117" s="34"/>
      <c r="Z117" s="34"/>
      <c r="AA117" s="34"/>
      <c r="AB117" s="34"/>
      <c r="AC117" s="34"/>
      <c r="AD117" s="34"/>
      <c r="AE117" s="34"/>
      <c r="AR117" s="156" t="s">
        <v>93</v>
      </c>
      <c r="AT117" s="156" t="s">
        <v>157</v>
      </c>
      <c r="AU117" s="156" t="s">
        <v>15</v>
      </c>
      <c r="AY117" s="19" t="s">
        <v>154</v>
      </c>
      <c r="BE117" s="157">
        <f t="shared" si="4"/>
        <v>0</v>
      </c>
      <c r="BF117" s="157">
        <f t="shared" si="5"/>
        <v>0</v>
      </c>
      <c r="BG117" s="157">
        <f t="shared" si="6"/>
        <v>0</v>
      </c>
      <c r="BH117" s="157">
        <f t="shared" si="7"/>
        <v>0</v>
      </c>
      <c r="BI117" s="157">
        <f t="shared" si="8"/>
        <v>0</v>
      </c>
      <c r="BJ117" s="19" t="s">
        <v>15</v>
      </c>
      <c r="BK117" s="157">
        <f t="shared" si="9"/>
        <v>0</v>
      </c>
      <c r="BL117" s="19" t="s">
        <v>93</v>
      </c>
      <c r="BM117" s="156" t="s">
        <v>535</v>
      </c>
    </row>
    <row r="118" spans="1:65" s="2" customFormat="1" ht="16.5" customHeight="1">
      <c r="A118" s="34"/>
      <c r="B118" s="144"/>
      <c r="C118" s="145" t="s">
        <v>72</v>
      </c>
      <c r="D118" s="145" t="s">
        <v>157</v>
      </c>
      <c r="E118" s="146" t="s">
        <v>4195</v>
      </c>
      <c r="F118" s="147" t="s">
        <v>4196</v>
      </c>
      <c r="G118" s="148" t="s">
        <v>3834</v>
      </c>
      <c r="H118" s="149">
        <v>1</v>
      </c>
      <c r="I118" s="150"/>
      <c r="J118" s="151">
        <f t="shared" si="0"/>
        <v>0</v>
      </c>
      <c r="K118" s="147" t="s">
        <v>3</v>
      </c>
      <c r="L118" s="35"/>
      <c r="M118" s="152" t="s">
        <v>3</v>
      </c>
      <c r="N118" s="153" t="s">
        <v>43</v>
      </c>
      <c r="O118" s="55"/>
      <c r="P118" s="154">
        <f t="shared" si="1"/>
        <v>0</v>
      </c>
      <c r="Q118" s="154">
        <v>0</v>
      </c>
      <c r="R118" s="154">
        <f t="shared" si="2"/>
        <v>0</v>
      </c>
      <c r="S118" s="154">
        <v>0</v>
      </c>
      <c r="T118" s="155">
        <f t="shared" si="3"/>
        <v>0</v>
      </c>
      <c r="U118" s="34"/>
      <c r="V118" s="34"/>
      <c r="W118" s="34"/>
      <c r="X118" s="34"/>
      <c r="Y118" s="34"/>
      <c r="Z118" s="34"/>
      <c r="AA118" s="34"/>
      <c r="AB118" s="34"/>
      <c r="AC118" s="34"/>
      <c r="AD118" s="34"/>
      <c r="AE118" s="34"/>
      <c r="AR118" s="156" t="s">
        <v>93</v>
      </c>
      <c r="AT118" s="156" t="s">
        <v>157</v>
      </c>
      <c r="AU118" s="156" t="s">
        <v>15</v>
      </c>
      <c r="AY118" s="19" t="s">
        <v>154</v>
      </c>
      <c r="BE118" s="157">
        <f t="shared" si="4"/>
        <v>0</v>
      </c>
      <c r="BF118" s="157">
        <f t="shared" si="5"/>
        <v>0</v>
      </c>
      <c r="BG118" s="157">
        <f t="shared" si="6"/>
        <v>0</v>
      </c>
      <c r="BH118" s="157">
        <f t="shared" si="7"/>
        <v>0</v>
      </c>
      <c r="BI118" s="157">
        <f t="shared" si="8"/>
        <v>0</v>
      </c>
      <c r="BJ118" s="19" t="s">
        <v>15</v>
      </c>
      <c r="BK118" s="157">
        <f t="shared" si="9"/>
        <v>0</v>
      </c>
      <c r="BL118" s="19" t="s">
        <v>93</v>
      </c>
      <c r="BM118" s="156" t="s">
        <v>555</v>
      </c>
    </row>
    <row r="119" spans="1:65" s="2" customFormat="1" ht="21.75" customHeight="1">
      <c r="A119" s="34"/>
      <c r="B119" s="144"/>
      <c r="C119" s="145" t="s">
        <v>72</v>
      </c>
      <c r="D119" s="145" t="s">
        <v>157</v>
      </c>
      <c r="E119" s="146" t="s">
        <v>4197</v>
      </c>
      <c r="F119" s="147" t="s">
        <v>4198</v>
      </c>
      <c r="G119" s="148" t="s">
        <v>3834</v>
      </c>
      <c r="H119" s="149">
        <v>20</v>
      </c>
      <c r="I119" s="150"/>
      <c r="J119" s="151">
        <f t="shared" si="0"/>
        <v>0</v>
      </c>
      <c r="K119" s="147" t="s">
        <v>3</v>
      </c>
      <c r="L119" s="35"/>
      <c r="M119" s="152" t="s">
        <v>3</v>
      </c>
      <c r="N119" s="153" t="s">
        <v>43</v>
      </c>
      <c r="O119" s="55"/>
      <c r="P119" s="154">
        <f t="shared" si="1"/>
        <v>0</v>
      </c>
      <c r="Q119" s="154">
        <v>0</v>
      </c>
      <c r="R119" s="154">
        <f t="shared" si="2"/>
        <v>0</v>
      </c>
      <c r="S119" s="154">
        <v>0</v>
      </c>
      <c r="T119" s="155">
        <f t="shared" si="3"/>
        <v>0</v>
      </c>
      <c r="U119" s="34"/>
      <c r="V119" s="34"/>
      <c r="W119" s="34"/>
      <c r="X119" s="34"/>
      <c r="Y119" s="34"/>
      <c r="Z119" s="34"/>
      <c r="AA119" s="34"/>
      <c r="AB119" s="34"/>
      <c r="AC119" s="34"/>
      <c r="AD119" s="34"/>
      <c r="AE119" s="34"/>
      <c r="AR119" s="156" t="s">
        <v>93</v>
      </c>
      <c r="AT119" s="156" t="s">
        <v>157</v>
      </c>
      <c r="AU119" s="156" t="s">
        <v>15</v>
      </c>
      <c r="AY119" s="19" t="s">
        <v>154</v>
      </c>
      <c r="BE119" s="157">
        <f t="shared" si="4"/>
        <v>0</v>
      </c>
      <c r="BF119" s="157">
        <f t="shared" si="5"/>
        <v>0</v>
      </c>
      <c r="BG119" s="157">
        <f t="shared" si="6"/>
        <v>0</v>
      </c>
      <c r="BH119" s="157">
        <f t="shared" si="7"/>
        <v>0</v>
      </c>
      <c r="BI119" s="157">
        <f t="shared" si="8"/>
        <v>0</v>
      </c>
      <c r="BJ119" s="19" t="s">
        <v>15</v>
      </c>
      <c r="BK119" s="157">
        <f t="shared" si="9"/>
        <v>0</v>
      </c>
      <c r="BL119" s="19" t="s">
        <v>93</v>
      </c>
      <c r="BM119" s="156" t="s">
        <v>568</v>
      </c>
    </row>
    <row r="120" spans="1:65" s="2" customFormat="1" ht="76.35" customHeight="1">
      <c r="A120" s="34"/>
      <c r="B120" s="144"/>
      <c r="C120" s="145" t="s">
        <v>72</v>
      </c>
      <c r="D120" s="145" t="s">
        <v>157</v>
      </c>
      <c r="E120" s="146" t="s">
        <v>4199</v>
      </c>
      <c r="F120" s="147" t="s">
        <v>4200</v>
      </c>
      <c r="G120" s="148" t="s">
        <v>3834</v>
      </c>
      <c r="H120" s="149">
        <v>20</v>
      </c>
      <c r="I120" s="150"/>
      <c r="J120" s="151">
        <f t="shared" si="0"/>
        <v>0</v>
      </c>
      <c r="K120" s="147" t="s">
        <v>3</v>
      </c>
      <c r="L120" s="35"/>
      <c r="M120" s="152" t="s">
        <v>3</v>
      </c>
      <c r="N120" s="153" t="s">
        <v>43</v>
      </c>
      <c r="O120" s="55"/>
      <c r="P120" s="154">
        <f t="shared" si="1"/>
        <v>0</v>
      </c>
      <c r="Q120" s="154">
        <v>0</v>
      </c>
      <c r="R120" s="154">
        <f t="shared" si="2"/>
        <v>0</v>
      </c>
      <c r="S120" s="154">
        <v>0</v>
      </c>
      <c r="T120" s="155">
        <f t="shared" si="3"/>
        <v>0</v>
      </c>
      <c r="U120" s="34"/>
      <c r="V120" s="34"/>
      <c r="W120" s="34"/>
      <c r="X120" s="34"/>
      <c r="Y120" s="34"/>
      <c r="Z120" s="34"/>
      <c r="AA120" s="34"/>
      <c r="AB120" s="34"/>
      <c r="AC120" s="34"/>
      <c r="AD120" s="34"/>
      <c r="AE120" s="34"/>
      <c r="AR120" s="156" t="s">
        <v>93</v>
      </c>
      <c r="AT120" s="156" t="s">
        <v>157</v>
      </c>
      <c r="AU120" s="156" t="s">
        <v>15</v>
      </c>
      <c r="AY120" s="19" t="s">
        <v>154</v>
      </c>
      <c r="BE120" s="157">
        <f t="shared" si="4"/>
        <v>0</v>
      </c>
      <c r="BF120" s="157">
        <f t="shared" si="5"/>
        <v>0</v>
      </c>
      <c r="BG120" s="157">
        <f t="shared" si="6"/>
        <v>0</v>
      </c>
      <c r="BH120" s="157">
        <f t="shared" si="7"/>
        <v>0</v>
      </c>
      <c r="BI120" s="157">
        <f t="shared" si="8"/>
        <v>0</v>
      </c>
      <c r="BJ120" s="19" t="s">
        <v>15</v>
      </c>
      <c r="BK120" s="157">
        <f t="shared" si="9"/>
        <v>0</v>
      </c>
      <c r="BL120" s="19" t="s">
        <v>93</v>
      </c>
      <c r="BM120" s="156" t="s">
        <v>582</v>
      </c>
    </row>
    <row r="121" spans="1:65" s="2" customFormat="1" ht="16.5" customHeight="1">
      <c r="A121" s="34"/>
      <c r="B121" s="144"/>
      <c r="C121" s="145" t="s">
        <v>72</v>
      </c>
      <c r="D121" s="145" t="s">
        <v>157</v>
      </c>
      <c r="E121" s="146" t="s">
        <v>4201</v>
      </c>
      <c r="F121" s="147" t="s">
        <v>4202</v>
      </c>
      <c r="G121" s="148" t="s">
        <v>3834</v>
      </c>
      <c r="H121" s="149">
        <v>2</v>
      </c>
      <c r="I121" s="150"/>
      <c r="J121" s="151">
        <f t="shared" si="0"/>
        <v>0</v>
      </c>
      <c r="K121" s="147" t="s">
        <v>3</v>
      </c>
      <c r="L121" s="35"/>
      <c r="M121" s="152" t="s">
        <v>3</v>
      </c>
      <c r="N121" s="153" t="s">
        <v>43</v>
      </c>
      <c r="O121" s="55"/>
      <c r="P121" s="154">
        <f t="shared" si="1"/>
        <v>0</v>
      </c>
      <c r="Q121" s="154">
        <v>0</v>
      </c>
      <c r="R121" s="154">
        <f t="shared" si="2"/>
        <v>0</v>
      </c>
      <c r="S121" s="154">
        <v>0</v>
      </c>
      <c r="T121" s="155">
        <f t="shared" si="3"/>
        <v>0</v>
      </c>
      <c r="U121" s="34"/>
      <c r="V121" s="34"/>
      <c r="W121" s="34"/>
      <c r="X121" s="34"/>
      <c r="Y121" s="34"/>
      <c r="Z121" s="34"/>
      <c r="AA121" s="34"/>
      <c r="AB121" s="34"/>
      <c r="AC121" s="34"/>
      <c r="AD121" s="34"/>
      <c r="AE121" s="34"/>
      <c r="AR121" s="156" t="s">
        <v>93</v>
      </c>
      <c r="AT121" s="156" t="s">
        <v>157</v>
      </c>
      <c r="AU121" s="156" t="s">
        <v>15</v>
      </c>
      <c r="AY121" s="19" t="s">
        <v>154</v>
      </c>
      <c r="BE121" s="157">
        <f t="shared" si="4"/>
        <v>0</v>
      </c>
      <c r="BF121" s="157">
        <f t="shared" si="5"/>
        <v>0</v>
      </c>
      <c r="BG121" s="157">
        <f t="shared" si="6"/>
        <v>0</v>
      </c>
      <c r="BH121" s="157">
        <f t="shared" si="7"/>
        <v>0</v>
      </c>
      <c r="BI121" s="157">
        <f t="shared" si="8"/>
        <v>0</v>
      </c>
      <c r="BJ121" s="19" t="s">
        <v>15</v>
      </c>
      <c r="BK121" s="157">
        <f t="shared" si="9"/>
        <v>0</v>
      </c>
      <c r="BL121" s="19" t="s">
        <v>93</v>
      </c>
      <c r="BM121" s="156" t="s">
        <v>593</v>
      </c>
    </row>
    <row r="122" spans="1:65" s="2" customFormat="1" ht="16.5" customHeight="1">
      <c r="A122" s="34"/>
      <c r="B122" s="144"/>
      <c r="C122" s="145" t="s">
        <v>72</v>
      </c>
      <c r="D122" s="145" t="s">
        <v>157</v>
      </c>
      <c r="E122" s="146" t="s">
        <v>4203</v>
      </c>
      <c r="F122" s="147" t="s">
        <v>4204</v>
      </c>
      <c r="G122" s="148" t="s">
        <v>3834</v>
      </c>
      <c r="H122" s="149">
        <v>3</v>
      </c>
      <c r="I122" s="150"/>
      <c r="J122" s="151">
        <f t="shared" si="0"/>
        <v>0</v>
      </c>
      <c r="K122" s="147" t="s">
        <v>3</v>
      </c>
      <c r="L122" s="35"/>
      <c r="M122" s="152" t="s">
        <v>3</v>
      </c>
      <c r="N122" s="153" t="s">
        <v>43</v>
      </c>
      <c r="O122" s="55"/>
      <c r="P122" s="154">
        <f t="shared" si="1"/>
        <v>0</v>
      </c>
      <c r="Q122" s="154">
        <v>0</v>
      </c>
      <c r="R122" s="154">
        <f t="shared" si="2"/>
        <v>0</v>
      </c>
      <c r="S122" s="154">
        <v>0</v>
      </c>
      <c r="T122" s="155">
        <f t="shared" si="3"/>
        <v>0</v>
      </c>
      <c r="U122" s="34"/>
      <c r="V122" s="34"/>
      <c r="W122" s="34"/>
      <c r="X122" s="34"/>
      <c r="Y122" s="34"/>
      <c r="Z122" s="34"/>
      <c r="AA122" s="34"/>
      <c r="AB122" s="34"/>
      <c r="AC122" s="34"/>
      <c r="AD122" s="34"/>
      <c r="AE122" s="34"/>
      <c r="AR122" s="156" t="s">
        <v>93</v>
      </c>
      <c r="AT122" s="156" t="s">
        <v>157</v>
      </c>
      <c r="AU122" s="156" t="s">
        <v>15</v>
      </c>
      <c r="AY122" s="19" t="s">
        <v>154</v>
      </c>
      <c r="BE122" s="157">
        <f t="shared" si="4"/>
        <v>0</v>
      </c>
      <c r="BF122" s="157">
        <f t="shared" si="5"/>
        <v>0</v>
      </c>
      <c r="BG122" s="157">
        <f t="shared" si="6"/>
        <v>0</v>
      </c>
      <c r="BH122" s="157">
        <f t="shared" si="7"/>
        <v>0</v>
      </c>
      <c r="BI122" s="157">
        <f t="shared" si="8"/>
        <v>0</v>
      </c>
      <c r="BJ122" s="19" t="s">
        <v>15</v>
      </c>
      <c r="BK122" s="157">
        <f t="shared" si="9"/>
        <v>0</v>
      </c>
      <c r="BL122" s="19" t="s">
        <v>93</v>
      </c>
      <c r="BM122" s="156" t="s">
        <v>612</v>
      </c>
    </row>
    <row r="123" spans="1:65" s="2" customFormat="1" ht="16.5" customHeight="1">
      <c r="A123" s="34"/>
      <c r="B123" s="144"/>
      <c r="C123" s="145" t="s">
        <v>72</v>
      </c>
      <c r="D123" s="145" t="s">
        <v>157</v>
      </c>
      <c r="E123" s="146" t="s">
        <v>4205</v>
      </c>
      <c r="F123" s="147" t="s">
        <v>4206</v>
      </c>
      <c r="G123" s="148" t="s">
        <v>3834</v>
      </c>
      <c r="H123" s="149">
        <v>1</v>
      </c>
      <c r="I123" s="150"/>
      <c r="J123" s="151">
        <f t="shared" si="0"/>
        <v>0</v>
      </c>
      <c r="K123" s="147" t="s">
        <v>3</v>
      </c>
      <c r="L123" s="35"/>
      <c r="M123" s="152" t="s">
        <v>3</v>
      </c>
      <c r="N123" s="153" t="s">
        <v>43</v>
      </c>
      <c r="O123" s="55"/>
      <c r="P123" s="154">
        <f t="shared" si="1"/>
        <v>0</v>
      </c>
      <c r="Q123" s="154">
        <v>0</v>
      </c>
      <c r="R123" s="154">
        <f t="shared" si="2"/>
        <v>0</v>
      </c>
      <c r="S123" s="154">
        <v>0</v>
      </c>
      <c r="T123" s="155">
        <f t="shared" si="3"/>
        <v>0</v>
      </c>
      <c r="U123" s="34"/>
      <c r="V123" s="34"/>
      <c r="W123" s="34"/>
      <c r="X123" s="34"/>
      <c r="Y123" s="34"/>
      <c r="Z123" s="34"/>
      <c r="AA123" s="34"/>
      <c r="AB123" s="34"/>
      <c r="AC123" s="34"/>
      <c r="AD123" s="34"/>
      <c r="AE123" s="34"/>
      <c r="AR123" s="156" t="s">
        <v>93</v>
      </c>
      <c r="AT123" s="156" t="s">
        <v>157</v>
      </c>
      <c r="AU123" s="156" t="s">
        <v>15</v>
      </c>
      <c r="AY123" s="19" t="s">
        <v>154</v>
      </c>
      <c r="BE123" s="157">
        <f t="shared" si="4"/>
        <v>0</v>
      </c>
      <c r="BF123" s="157">
        <f t="shared" si="5"/>
        <v>0</v>
      </c>
      <c r="BG123" s="157">
        <f t="shared" si="6"/>
        <v>0</v>
      </c>
      <c r="BH123" s="157">
        <f t="shared" si="7"/>
        <v>0</v>
      </c>
      <c r="BI123" s="157">
        <f t="shared" si="8"/>
        <v>0</v>
      </c>
      <c r="BJ123" s="19" t="s">
        <v>15</v>
      </c>
      <c r="BK123" s="157">
        <f t="shared" si="9"/>
        <v>0</v>
      </c>
      <c r="BL123" s="19" t="s">
        <v>93</v>
      </c>
      <c r="BM123" s="156" t="s">
        <v>627</v>
      </c>
    </row>
    <row r="124" spans="1:65" s="2" customFormat="1" ht="37.8" customHeight="1">
      <c r="A124" s="34"/>
      <c r="B124" s="144"/>
      <c r="C124" s="145" t="s">
        <v>72</v>
      </c>
      <c r="D124" s="145" t="s">
        <v>157</v>
      </c>
      <c r="E124" s="146" t="s">
        <v>4207</v>
      </c>
      <c r="F124" s="147" t="s">
        <v>4208</v>
      </c>
      <c r="G124" s="148" t="s">
        <v>3834</v>
      </c>
      <c r="H124" s="149">
        <v>0</v>
      </c>
      <c r="I124" s="150"/>
      <c r="J124" s="151">
        <f t="shared" si="0"/>
        <v>0</v>
      </c>
      <c r="K124" s="147" t="s">
        <v>3</v>
      </c>
      <c r="L124" s="35"/>
      <c r="M124" s="152" t="s">
        <v>3</v>
      </c>
      <c r="N124" s="153" t="s">
        <v>43</v>
      </c>
      <c r="O124" s="55"/>
      <c r="P124" s="154">
        <f t="shared" si="1"/>
        <v>0</v>
      </c>
      <c r="Q124" s="154">
        <v>0</v>
      </c>
      <c r="R124" s="154">
        <f t="shared" si="2"/>
        <v>0</v>
      </c>
      <c r="S124" s="154">
        <v>0</v>
      </c>
      <c r="T124" s="155">
        <f t="shared" si="3"/>
        <v>0</v>
      </c>
      <c r="U124" s="34"/>
      <c r="V124" s="34"/>
      <c r="W124" s="34"/>
      <c r="X124" s="34"/>
      <c r="Y124" s="34"/>
      <c r="Z124" s="34"/>
      <c r="AA124" s="34"/>
      <c r="AB124" s="34"/>
      <c r="AC124" s="34"/>
      <c r="AD124" s="34"/>
      <c r="AE124" s="34"/>
      <c r="AR124" s="156" t="s">
        <v>93</v>
      </c>
      <c r="AT124" s="156" t="s">
        <v>157</v>
      </c>
      <c r="AU124" s="156" t="s">
        <v>15</v>
      </c>
      <c r="AY124" s="19" t="s">
        <v>154</v>
      </c>
      <c r="BE124" s="157">
        <f t="shared" si="4"/>
        <v>0</v>
      </c>
      <c r="BF124" s="157">
        <f t="shared" si="5"/>
        <v>0</v>
      </c>
      <c r="BG124" s="157">
        <f t="shared" si="6"/>
        <v>0</v>
      </c>
      <c r="BH124" s="157">
        <f t="shared" si="7"/>
        <v>0</v>
      </c>
      <c r="BI124" s="157">
        <f t="shared" si="8"/>
        <v>0</v>
      </c>
      <c r="BJ124" s="19" t="s">
        <v>15</v>
      </c>
      <c r="BK124" s="157">
        <f t="shared" si="9"/>
        <v>0</v>
      </c>
      <c r="BL124" s="19" t="s">
        <v>93</v>
      </c>
      <c r="BM124" s="156" t="s">
        <v>641</v>
      </c>
    </row>
    <row r="125" spans="1:65" s="2" customFormat="1" ht="16.5" customHeight="1">
      <c r="A125" s="34"/>
      <c r="B125" s="144"/>
      <c r="C125" s="145" t="s">
        <v>72</v>
      </c>
      <c r="D125" s="145" t="s">
        <v>157</v>
      </c>
      <c r="E125" s="146" t="s">
        <v>4209</v>
      </c>
      <c r="F125" s="147" t="s">
        <v>4210</v>
      </c>
      <c r="G125" s="148" t="s">
        <v>3834</v>
      </c>
      <c r="H125" s="149">
        <v>1</v>
      </c>
      <c r="I125" s="150"/>
      <c r="J125" s="151">
        <f t="shared" si="0"/>
        <v>0</v>
      </c>
      <c r="K125" s="147" t="s">
        <v>3</v>
      </c>
      <c r="L125" s="35"/>
      <c r="M125" s="152" t="s">
        <v>3</v>
      </c>
      <c r="N125" s="153" t="s">
        <v>43</v>
      </c>
      <c r="O125" s="55"/>
      <c r="P125" s="154">
        <f t="shared" si="1"/>
        <v>0</v>
      </c>
      <c r="Q125" s="154">
        <v>0</v>
      </c>
      <c r="R125" s="154">
        <f t="shared" si="2"/>
        <v>0</v>
      </c>
      <c r="S125" s="154">
        <v>0</v>
      </c>
      <c r="T125" s="155">
        <f t="shared" si="3"/>
        <v>0</v>
      </c>
      <c r="U125" s="34"/>
      <c r="V125" s="34"/>
      <c r="W125" s="34"/>
      <c r="X125" s="34"/>
      <c r="Y125" s="34"/>
      <c r="Z125" s="34"/>
      <c r="AA125" s="34"/>
      <c r="AB125" s="34"/>
      <c r="AC125" s="34"/>
      <c r="AD125" s="34"/>
      <c r="AE125" s="34"/>
      <c r="AR125" s="156" t="s">
        <v>93</v>
      </c>
      <c r="AT125" s="156" t="s">
        <v>157</v>
      </c>
      <c r="AU125" s="156" t="s">
        <v>15</v>
      </c>
      <c r="AY125" s="19" t="s">
        <v>154</v>
      </c>
      <c r="BE125" s="157">
        <f t="shared" si="4"/>
        <v>0</v>
      </c>
      <c r="BF125" s="157">
        <f t="shared" si="5"/>
        <v>0</v>
      </c>
      <c r="BG125" s="157">
        <f t="shared" si="6"/>
        <v>0</v>
      </c>
      <c r="BH125" s="157">
        <f t="shared" si="7"/>
        <v>0</v>
      </c>
      <c r="BI125" s="157">
        <f t="shared" si="8"/>
        <v>0</v>
      </c>
      <c r="BJ125" s="19" t="s">
        <v>15</v>
      </c>
      <c r="BK125" s="157">
        <f t="shared" si="9"/>
        <v>0</v>
      </c>
      <c r="BL125" s="19" t="s">
        <v>93</v>
      </c>
      <c r="BM125" s="156" t="s">
        <v>657</v>
      </c>
    </row>
    <row r="126" spans="1:65" s="2" customFormat="1" ht="16.5" customHeight="1">
      <c r="A126" s="34"/>
      <c r="B126" s="144"/>
      <c r="C126" s="145" t="s">
        <v>72</v>
      </c>
      <c r="D126" s="145" t="s">
        <v>157</v>
      </c>
      <c r="E126" s="146" t="s">
        <v>4211</v>
      </c>
      <c r="F126" s="147" t="s">
        <v>4212</v>
      </c>
      <c r="G126" s="148" t="s">
        <v>3834</v>
      </c>
      <c r="H126" s="149">
        <v>3</v>
      </c>
      <c r="I126" s="150"/>
      <c r="J126" s="151">
        <f t="shared" si="0"/>
        <v>0</v>
      </c>
      <c r="K126" s="147" t="s">
        <v>3</v>
      </c>
      <c r="L126" s="35"/>
      <c r="M126" s="152" t="s">
        <v>3</v>
      </c>
      <c r="N126" s="153" t="s">
        <v>43</v>
      </c>
      <c r="O126" s="55"/>
      <c r="P126" s="154">
        <f t="shared" si="1"/>
        <v>0</v>
      </c>
      <c r="Q126" s="154">
        <v>0</v>
      </c>
      <c r="R126" s="154">
        <f t="shared" si="2"/>
        <v>0</v>
      </c>
      <c r="S126" s="154">
        <v>0</v>
      </c>
      <c r="T126" s="155">
        <f t="shared" si="3"/>
        <v>0</v>
      </c>
      <c r="U126" s="34"/>
      <c r="V126" s="34"/>
      <c r="W126" s="34"/>
      <c r="X126" s="34"/>
      <c r="Y126" s="34"/>
      <c r="Z126" s="34"/>
      <c r="AA126" s="34"/>
      <c r="AB126" s="34"/>
      <c r="AC126" s="34"/>
      <c r="AD126" s="34"/>
      <c r="AE126" s="34"/>
      <c r="AR126" s="156" t="s">
        <v>93</v>
      </c>
      <c r="AT126" s="156" t="s">
        <v>157</v>
      </c>
      <c r="AU126" s="156" t="s">
        <v>15</v>
      </c>
      <c r="AY126" s="19" t="s">
        <v>154</v>
      </c>
      <c r="BE126" s="157">
        <f t="shared" si="4"/>
        <v>0</v>
      </c>
      <c r="BF126" s="157">
        <f t="shared" si="5"/>
        <v>0</v>
      </c>
      <c r="BG126" s="157">
        <f t="shared" si="6"/>
        <v>0</v>
      </c>
      <c r="BH126" s="157">
        <f t="shared" si="7"/>
        <v>0</v>
      </c>
      <c r="BI126" s="157">
        <f t="shared" si="8"/>
        <v>0</v>
      </c>
      <c r="BJ126" s="19" t="s">
        <v>15</v>
      </c>
      <c r="BK126" s="157">
        <f t="shared" si="9"/>
        <v>0</v>
      </c>
      <c r="BL126" s="19" t="s">
        <v>93</v>
      </c>
      <c r="BM126" s="156" t="s">
        <v>671</v>
      </c>
    </row>
    <row r="127" spans="1:65" s="2" customFormat="1" ht="16.5" customHeight="1">
      <c r="A127" s="34"/>
      <c r="B127" s="144"/>
      <c r="C127" s="145" t="s">
        <v>72</v>
      </c>
      <c r="D127" s="145" t="s">
        <v>157</v>
      </c>
      <c r="E127" s="146" t="s">
        <v>4213</v>
      </c>
      <c r="F127" s="147" t="s">
        <v>4214</v>
      </c>
      <c r="G127" s="148" t="s">
        <v>3834</v>
      </c>
      <c r="H127" s="149">
        <v>1</v>
      </c>
      <c r="I127" s="150"/>
      <c r="J127" s="151">
        <f t="shared" si="0"/>
        <v>0</v>
      </c>
      <c r="K127" s="147" t="s">
        <v>3</v>
      </c>
      <c r="L127" s="35"/>
      <c r="M127" s="152" t="s">
        <v>3</v>
      </c>
      <c r="N127" s="153" t="s">
        <v>43</v>
      </c>
      <c r="O127" s="55"/>
      <c r="P127" s="154">
        <f t="shared" si="1"/>
        <v>0</v>
      </c>
      <c r="Q127" s="154">
        <v>0</v>
      </c>
      <c r="R127" s="154">
        <f t="shared" si="2"/>
        <v>0</v>
      </c>
      <c r="S127" s="154">
        <v>0</v>
      </c>
      <c r="T127" s="155">
        <f t="shared" si="3"/>
        <v>0</v>
      </c>
      <c r="U127" s="34"/>
      <c r="V127" s="34"/>
      <c r="W127" s="34"/>
      <c r="X127" s="34"/>
      <c r="Y127" s="34"/>
      <c r="Z127" s="34"/>
      <c r="AA127" s="34"/>
      <c r="AB127" s="34"/>
      <c r="AC127" s="34"/>
      <c r="AD127" s="34"/>
      <c r="AE127" s="34"/>
      <c r="AR127" s="156" t="s">
        <v>93</v>
      </c>
      <c r="AT127" s="156" t="s">
        <v>157</v>
      </c>
      <c r="AU127" s="156" t="s">
        <v>15</v>
      </c>
      <c r="AY127" s="19" t="s">
        <v>154</v>
      </c>
      <c r="BE127" s="157">
        <f t="shared" si="4"/>
        <v>0</v>
      </c>
      <c r="BF127" s="157">
        <f t="shared" si="5"/>
        <v>0</v>
      </c>
      <c r="BG127" s="157">
        <f t="shared" si="6"/>
        <v>0</v>
      </c>
      <c r="BH127" s="157">
        <f t="shared" si="7"/>
        <v>0</v>
      </c>
      <c r="BI127" s="157">
        <f t="shared" si="8"/>
        <v>0</v>
      </c>
      <c r="BJ127" s="19" t="s">
        <v>15</v>
      </c>
      <c r="BK127" s="157">
        <f t="shared" si="9"/>
        <v>0</v>
      </c>
      <c r="BL127" s="19" t="s">
        <v>93</v>
      </c>
      <c r="BM127" s="156" t="s">
        <v>682</v>
      </c>
    </row>
    <row r="128" spans="1:65" s="2" customFormat="1" ht="16.5" customHeight="1">
      <c r="A128" s="34"/>
      <c r="B128" s="144"/>
      <c r="C128" s="145" t="s">
        <v>72</v>
      </c>
      <c r="D128" s="145" t="s">
        <v>157</v>
      </c>
      <c r="E128" s="146" t="s">
        <v>4215</v>
      </c>
      <c r="F128" s="147" t="s">
        <v>4216</v>
      </c>
      <c r="G128" s="148" t="s">
        <v>3834</v>
      </c>
      <c r="H128" s="149">
        <v>22</v>
      </c>
      <c r="I128" s="150"/>
      <c r="J128" s="151">
        <f t="shared" si="0"/>
        <v>0</v>
      </c>
      <c r="K128" s="147" t="s">
        <v>3</v>
      </c>
      <c r="L128" s="35"/>
      <c r="M128" s="152" t="s">
        <v>3</v>
      </c>
      <c r="N128" s="153" t="s">
        <v>43</v>
      </c>
      <c r="O128" s="55"/>
      <c r="P128" s="154">
        <f t="shared" si="1"/>
        <v>0</v>
      </c>
      <c r="Q128" s="154">
        <v>0</v>
      </c>
      <c r="R128" s="154">
        <f t="shared" si="2"/>
        <v>0</v>
      </c>
      <c r="S128" s="154">
        <v>0</v>
      </c>
      <c r="T128" s="155">
        <f t="shared" si="3"/>
        <v>0</v>
      </c>
      <c r="U128" s="34"/>
      <c r="V128" s="34"/>
      <c r="W128" s="34"/>
      <c r="X128" s="34"/>
      <c r="Y128" s="34"/>
      <c r="Z128" s="34"/>
      <c r="AA128" s="34"/>
      <c r="AB128" s="34"/>
      <c r="AC128" s="34"/>
      <c r="AD128" s="34"/>
      <c r="AE128" s="34"/>
      <c r="AR128" s="156" t="s">
        <v>93</v>
      </c>
      <c r="AT128" s="156" t="s">
        <v>157</v>
      </c>
      <c r="AU128" s="156" t="s">
        <v>15</v>
      </c>
      <c r="AY128" s="19" t="s">
        <v>154</v>
      </c>
      <c r="BE128" s="157">
        <f t="shared" si="4"/>
        <v>0</v>
      </c>
      <c r="BF128" s="157">
        <f t="shared" si="5"/>
        <v>0</v>
      </c>
      <c r="BG128" s="157">
        <f t="shared" si="6"/>
        <v>0</v>
      </c>
      <c r="BH128" s="157">
        <f t="shared" si="7"/>
        <v>0</v>
      </c>
      <c r="BI128" s="157">
        <f t="shared" si="8"/>
        <v>0</v>
      </c>
      <c r="BJ128" s="19" t="s">
        <v>15</v>
      </c>
      <c r="BK128" s="157">
        <f t="shared" si="9"/>
        <v>0</v>
      </c>
      <c r="BL128" s="19" t="s">
        <v>93</v>
      </c>
      <c r="BM128" s="156" t="s">
        <v>693</v>
      </c>
    </row>
    <row r="129" spans="1:65" s="2" customFormat="1" ht="24.15" customHeight="1">
      <c r="A129" s="34"/>
      <c r="B129" s="144"/>
      <c r="C129" s="145" t="s">
        <v>72</v>
      </c>
      <c r="D129" s="145" t="s">
        <v>157</v>
      </c>
      <c r="E129" s="146" t="s">
        <v>4217</v>
      </c>
      <c r="F129" s="147" t="s">
        <v>4218</v>
      </c>
      <c r="G129" s="148" t="s">
        <v>3834</v>
      </c>
      <c r="H129" s="149">
        <v>40</v>
      </c>
      <c r="I129" s="150"/>
      <c r="J129" s="151">
        <f t="shared" si="0"/>
        <v>0</v>
      </c>
      <c r="K129" s="147" t="s">
        <v>3</v>
      </c>
      <c r="L129" s="35"/>
      <c r="M129" s="152" t="s">
        <v>3</v>
      </c>
      <c r="N129" s="153" t="s">
        <v>43</v>
      </c>
      <c r="O129" s="55"/>
      <c r="P129" s="154">
        <f t="shared" si="1"/>
        <v>0</v>
      </c>
      <c r="Q129" s="154">
        <v>0</v>
      </c>
      <c r="R129" s="154">
        <f t="shared" si="2"/>
        <v>0</v>
      </c>
      <c r="S129" s="154">
        <v>0</v>
      </c>
      <c r="T129" s="155">
        <f t="shared" si="3"/>
        <v>0</v>
      </c>
      <c r="U129" s="34"/>
      <c r="V129" s="34"/>
      <c r="W129" s="34"/>
      <c r="X129" s="34"/>
      <c r="Y129" s="34"/>
      <c r="Z129" s="34"/>
      <c r="AA129" s="34"/>
      <c r="AB129" s="34"/>
      <c r="AC129" s="34"/>
      <c r="AD129" s="34"/>
      <c r="AE129" s="34"/>
      <c r="AR129" s="156" t="s">
        <v>93</v>
      </c>
      <c r="AT129" s="156" t="s">
        <v>157</v>
      </c>
      <c r="AU129" s="156" t="s">
        <v>15</v>
      </c>
      <c r="AY129" s="19" t="s">
        <v>154</v>
      </c>
      <c r="BE129" s="157">
        <f t="shared" si="4"/>
        <v>0</v>
      </c>
      <c r="BF129" s="157">
        <f t="shared" si="5"/>
        <v>0</v>
      </c>
      <c r="BG129" s="157">
        <f t="shared" si="6"/>
        <v>0</v>
      </c>
      <c r="BH129" s="157">
        <f t="shared" si="7"/>
        <v>0</v>
      </c>
      <c r="BI129" s="157">
        <f t="shared" si="8"/>
        <v>0</v>
      </c>
      <c r="BJ129" s="19" t="s">
        <v>15</v>
      </c>
      <c r="BK129" s="157">
        <f t="shared" si="9"/>
        <v>0</v>
      </c>
      <c r="BL129" s="19" t="s">
        <v>93</v>
      </c>
      <c r="BM129" s="156" t="s">
        <v>707</v>
      </c>
    </row>
    <row r="130" spans="2:63" s="12" customFormat="1" ht="25.95" customHeight="1">
      <c r="B130" s="131"/>
      <c r="D130" s="132" t="s">
        <v>71</v>
      </c>
      <c r="E130" s="133" t="s">
        <v>4009</v>
      </c>
      <c r="F130" s="133" t="s">
        <v>4219</v>
      </c>
      <c r="I130" s="134"/>
      <c r="J130" s="135">
        <f>BK130</f>
        <v>0</v>
      </c>
      <c r="L130" s="131"/>
      <c r="M130" s="136"/>
      <c r="N130" s="137"/>
      <c r="O130" s="137"/>
      <c r="P130" s="138">
        <f>SUM(P131:P133)</f>
        <v>0</v>
      </c>
      <c r="Q130" s="137"/>
      <c r="R130" s="138">
        <f>SUM(R131:R133)</f>
        <v>0</v>
      </c>
      <c r="S130" s="137"/>
      <c r="T130" s="139">
        <f>SUM(T131:T133)</f>
        <v>0</v>
      </c>
      <c r="AR130" s="132" t="s">
        <v>15</v>
      </c>
      <c r="AT130" s="140" t="s">
        <v>71</v>
      </c>
      <c r="AU130" s="140" t="s">
        <v>72</v>
      </c>
      <c r="AY130" s="132" t="s">
        <v>154</v>
      </c>
      <c r="BK130" s="141">
        <f>SUM(BK131:BK133)</f>
        <v>0</v>
      </c>
    </row>
    <row r="131" spans="1:65" s="2" customFormat="1" ht="24.15" customHeight="1">
      <c r="A131" s="34"/>
      <c r="B131" s="144"/>
      <c r="C131" s="145" t="s">
        <v>72</v>
      </c>
      <c r="D131" s="145" t="s">
        <v>157</v>
      </c>
      <c r="E131" s="146" t="s">
        <v>4220</v>
      </c>
      <c r="F131" s="147" t="s">
        <v>4221</v>
      </c>
      <c r="G131" s="148" t="s">
        <v>183</v>
      </c>
      <c r="H131" s="149">
        <v>1014</v>
      </c>
      <c r="I131" s="150"/>
      <c r="J131" s="151">
        <f>ROUND(I131*H131,2)</f>
        <v>0</v>
      </c>
      <c r="K131" s="147" t="s">
        <v>3</v>
      </c>
      <c r="L131" s="35"/>
      <c r="M131" s="152" t="s">
        <v>3</v>
      </c>
      <c r="N131" s="153" t="s">
        <v>43</v>
      </c>
      <c r="O131" s="55"/>
      <c r="P131" s="154">
        <f>O131*H131</f>
        <v>0</v>
      </c>
      <c r="Q131" s="154">
        <v>0</v>
      </c>
      <c r="R131" s="154">
        <f>Q131*H131</f>
        <v>0</v>
      </c>
      <c r="S131" s="154">
        <v>0</v>
      </c>
      <c r="T131" s="155">
        <f>S131*H131</f>
        <v>0</v>
      </c>
      <c r="U131" s="34"/>
      <c r="V131" s="34"/>
      <c r="W131" s="34"/>
      <c r="X131" s="34"/>
      <c r="Y131" s="34"/>
      <c r="Z131" s="34"/>
      <c r="AA131" s="34"/>
      <c r="AB131" s="34"/>
      <c r="AC131" s="34"/>
      <c r="AD131" s="34"/>
      <c r="AE131" s="34"/>
      <c r="AR131" s="156" t="s">
        <v>93</v>
      </c>
      <c r="AT131" s="156" t="s">
        <v>157</v>
      </c>
      <c r="AU131" s="156" t="s">
        <v>15</v>
      </c>
      <c r="AY131" s="19" t="s">
        <v>154</v>
      </c>
      <c r="BE131" s="157">
        <f>IF(N131="základní",J131,0)</f>
        <v>0</v>
      </c>
      <c r="BF131" s="157">
        <f>IF(N131="snížená",J131,0)</f>
        <v>0</v>
      </c>
      <c r="BG131" s="157">
        <f>IF(N131="zákl. přenesená",J131,0)</f>
        <v>0</v>
      </c>
      <c r="BH131" s="157">
        <f>IF(N131="sníž. přenesená",J131,0)</f>
        <v>0</v>
      </c>
      <c r="BI131" s="157">
        <f>IF(N131="nulová",J131,0)</f>
        <v>0</v>
      </c>
      <c r="BJ131" s="19" t="s">
        <v>15</v>
      </c>
      <c r="BK131" s="157">
        <f>ROUND(I131*H131,2)</f>
        <v>0</v>
      </c>
      <c r="BL131" s="19" t="s">
        <v>93</v>
      </c>
      <c r="BM131" s="156" t="s">
        <v>721</v>
      </c>
    </row>
    <row r="132" spans="1:65" s="2" customFormat="1" ht="16.5" customHeight="1">
      <c r="A132" s="34"/>
      <c r="B132" s="144"/>
      <c r="C132" s="145" t="s">
        <v>72</v>
      </c>
      <c r="D132" s="145" t="s">
        <v>157</v>
      </c>
      <c r="E132" s="146" t="s">
        <v>4222</v>
      </c>
      <c r="F132" s="147" t="s">
        <v>4223</v>
      </c>
      <c r="G132" s="148" t="s">
        <v>183</v>
      </c>
      <c r="H132" s="149">
        <v>45</v>
      </c>
      <c r="I132" s="150"/>
      <c r="J132" s="151">
        <f>ROUND(I132*H132,2)</f>
        <v>0</v>
      </c>
      <c r="K132" s="147" t="s">
        <v>3</v>
      </c>
      <c r="L132" s="35"/>
      <c r="M132" s="152" t="s">
        <v>3</v>
      </c>
      <c r="N132" s="153" t="s">
        <v>43</v>
      </c>
      <c r="O132" s="55"/>
      <c r="P132" s="154">
        <f>O132*H132</f>
        <v>0</v>
      </c>
      <c r="Q132" s="154">
        <v>0</v>
      </c>
      <c r="R132" s="154">
        <f>Q132*H132</f>
        <v>0</v>
      </c>
      <c r="S132" s="154">
        <v>0</v>
      </c>
      <c r="T132" s="155">
        <f>S132*H132</f>
        <v>0</v>
      </c>
      <c r="U132" s="34"/>
      <c r="V132" s="34"/>
      <c r="W132" s="34"/>
      <c r="X132" s="34"/>
      <c r="Y132" s="34"/>
      <c r="Z132" s="34"/>
      <c r="AA132" s="34"/>
      <c r="AB132" s="34"/>
      <c r="AC132" s="34"/>
      <c r="AD132" s="34"/>
      <c r="AE132" s="34"/>
      <c r="AR132" s="156" t="s">
        <v>93</v>
      </c>
      <c r="AT132" s="156" t="s">
        <v>157</v>
      </c>
      <c r="AU132" s="156" t="s">
        <v>15</v>
      </c>
      <c r="AY132" s="19" t="s">
        <v>154</v>
      </c>
      <c r="BE132" s="157">
        <f>IF(N132="základní",J132,0)</f>
        <v>0</v>
      </c>
      <c r="BF132" s="157">
        <f>IF(N132="snížená",J132,0)</f>
        <v>0</v>
      </c>
      <c r="BG132" s="157">
        <f>IF(N132="zákl. přenesená",J132,0)</f>
        <v>0</v>
      </c>
      <c r="BH132" s="157">
        <f>IF(N132="sníž. přenesená",J132,0)</f>
        <v>0</v>
      </c>
      <c r="BI132" s="157">
        <f>IF(N132="nulová",J132,0)</f>
        <v>0</v>
      </c>
      <c r="BJ132" s="19" t="s">
        <v>15</v>
      </c>
      <c r="BK132" s="157">
        <f>ROUND(I132*H132,2)</f>
        <v>0</v>
      </c>
      <c r="BL132" s="19" t="s">
        <v>93</v>
      </c>
      <c r="BM132" s="156" t="s">
        <v>729</v>
      </c>
    </row>
    <row r="133" spans="1:65" s="2" customFormat="1" ht="16.5" customHeight="1">
      <c r="A133" s="34"/>
      <c r="B133" s="144"/>
      <c r="C133" s="145" t="s">
        <v>72</v>
      </c>
      <c r="D133" s="145" t="s">
        <v>157</v>
      </c>
      <c r="E133" s="146" t="s">
        <v>4224</v>
      </c>
      <c r="F133" s="147" t="s">
        <v>4225</v>
      </c>
      <c r="G133" s="148" t="s">
        <v>183</v>
      </c>
      <c r="H133" s="149">
        <v>30</v>
      </c>
      <c r="I133" s="150"/>
      <c r="J133" s="151">
        <f>ROUND(I133*H133,2)</f>
        <v>0</v>
      </c>
      <c r="K133" s="147" t="s">
        <v>3</v>
      </c>
      <c r="L133" s="35"/>
      <c r="M133" s="152" t="s">
        <v>3</v>
      </c>
      <c r="N133" s="153" t="s">
        <v>43</v>
      </c>
      <c r="O133" s="55"/>
      <c r="P133" s="154">
        <f>O133*H133</f>
        <v>0</v>
      </c>
      <c r="Q133" s="154">
        <v>0</v>
      </c>
      <c r="R133" s="154">
        <f>Q133*H133</f>
        <v>0</v>
      </c>
      <c r="S133" s="154">
        <v>0</v>
      </c>
      <c r="T133" s="155">
        <f>S133*H133</f>
        <v>0</v>
      </c>
      <c r="U133" s="34"/>
      <c r="V133" s="34"/>
      <c r="W133" s="34"/>
      <c r="X133" s="34"/>
      <c r="Y133" s="34"/>
      <c r="Z133" s="34"/>
      <c r="AA133" s="34"/>
      <c r="AB133" s="34"/>
      <c r="AC133" s="34"/>
      <c r="AD133" s="34"/>
      <c r="AE133" s="34"/>
      <c r="AR133" s="156" t="s">
        <v>93</v>
      </c>
      <c r="AT133" s="156" t="s">
        <v>157</v>
      </c>
      <c r="AU133" s="156" t="s">
        <v>15</v>
      </c>
      <c r="AY133" s="19" t="s">
        <v>154</v>
      </c>
      <c r="BE133" s="157">
        <f>IF(N133="základní",J133,0)</f>
        <v>0</v>
      </c>
      <c r="BF133" s="157">
        <f>IF(N133="snížená",J133,0)</f>
        <v>0</v>
      </c>
      <c r="BG133" s="157">
        <f>IF(N133="zákl. přenesená",J133,0)</f>
        <v>0</v>
      </c>
      <c r="BH133" s="157">
        <f>IF(N133="sníž. přenesená",J133,0)</f>
        <v>0</v>
      </c>
      <c r="BI133" s="157">
        <f>IF(N133="nulová",J133,0)</f>
        <v>0</v>
      </c>
      <c r="BJ133" s="19" t="s">
        <v>15</v>
      </c>
      <c r="BK133" s="157">
        <f>ROUND(I133*H133,2)</f>
        <v>0</v>
      </c>
      <c r="BL133" s="19" t="s">
        <v>93</v>
      </c>
      <c r="BM133" s="156" t="s">
        <v>741</v>
      </c>
    </row>
    <row r="134" spans="2:63" s="12" customFormat="1" ht="25.95" customHeight="1">
      <c r="B134" s="131"/>
      <c r="D134" s="132" t="s">
        <v>71</v>
      </c>
      <c r="E134" s="133" t="s">
        <v>4226</v>
      </c>
      <c r="F134" s="133" t="s">
        <v>4227</v>
      </c>
      <c r="I134" s="134"/>
      <c r="J134" s="135">
        <f>BK134</f>
        <v>0</v>
      </c>
      <c r="L134" s="131"/>
      <c r="M134" s="136"/>
      <c r="N134" s="137"/>
      <c r="O134" s="137"/>
      <c r="P134" s="138">
        <f>SUM(P135:P155)</f>
        <v>0</v>
      </c>
      <c r="Q134" s="137"/>
      <c r="R134" s="138">
        <f>SUM(R135:R155)</f>
        <v>0</v>
      </c>
      <c r="S134" s="137"/>
      <c r="T134" s="139">
        <f>SUM(T135:T155)</f>
        <v>0</v>
      </c>
      <c r="AR134" s="132" t="s">
        <v>15</v>
      </c>
      <c r="AT134" s="140" t="s">
        <v>71</v>
      </c>
      <c r="AU134" s="140" t="s">
        <v>72</v>
      </c>
      <c r="AY134" s="132" t="s">
        <v>154</v>
      </c>
      <c r="BK134" s="141">
        <f>SUM(BK135:BK155)</f>
        <v>0</v>
      </c>
    </row>
    <row r="135" spans="1:65" s="2" customFormat="1" ht="24.15" customHeight="1">
      <c r="A135" s="34"/>
      <c r="B135" s="144"/>
      <c r="C135" s="145" t="s">
        <v>72</v>
      </c>
      <c r="D135" s="145" t="s">
        <v>157</v>
      </c>
      <c r="E135" s="146" t="s">
        <v>4228</v>
      </c>
      <c r="F135" s="147" t="s">
        <v>4229</v>
      </c>
      <c r="G135" s="148" t="s">
        <v>3834</v>
      </c>
      <c r="H135" s="149">
        <v>72</v>
      </c>
      <c r="I135" s="150"/>
      <c r="J135" s="151">
        <f aca="true" t="shared" si="10" ref="J135:J155">ROUND(I135*H135,2)</f>
        <v>0</v>
      </c>
      <c r="K135" s="147" t="s">
        <v>3</v>
      </c>
      <c r="L135" s="35"/>
      <c r="M135" s="152" t="s">
        <v>3</v>
      </c>
      <c r="N135" s="153" t="s">
        <v>43</v>
      </c>
      <c r="O135" s="55"/>
      <c r="P135" s="154">
        <f aca="true" t="shared" si="11" ref="P135:P155">O135*H135</f>
        <v>0</v>
      </c>
      <c r="Q135" s="154">
        <v>0</v>
      </c>
      <c r="R135" s="154">
        <f aca="true" t="shared" si="12" ref="R135:R155">Q135*H135</f>
        <v>0</v>
      </c>
      <c r="S135" s="154">
        <v>0</v>
      </c>
      <c r="T135" s="155">
        <f aca="true" t="shared" si="13" ref="T135:T155">S135*H135</f>
        <v>0</v>
      </c>
      <c r="U135" s="34"/>
      <c r="V135" s="34"/>
      <c r="W135" s="34"/>
      <c r="X135" s="34"/>
      <c r="Y135" s="34"/>
      <c r="Z135" s="34"/>
      <c r="AA135" s="34"/>
      <c r="AB135" s="34"/>
      <c r="AC135" s="34"/>
      <c r="AD135" s="34"/>
      <c r="AE135" s="34"/>
      <c r="AR135" s="156" t="s">
        <v>93</v>
      </c>
      <c r="AT135" s="156" t="s">
        <v>157</v>
      </c>
      <c r="AU135" s="156" t="s">
        <v>15</v>
      </c>
      <c r="AY135" s="19" t="s">
        <v>154</v>
      </c>
      <c r="BE135" s="157">
        <f aca="true" t="shared" si="14" ref="BE135:BE155">IF(N135="základní",J135,0)</f>
        <v>0</v>
      </c>
      <c r="BF135" s="157">
        <f aca="true" t="shared" si="15" ref="BF135:BF155">IF(N135="snížená",J135,0)</f>
        <v>0</v>
      </c>
      <c r="BG135" s="157">
        <f aca="true" t="shared" si="16" ref="BG135:BG155">IF(N135="zákl. přenesená",J135,0)</f>
        <v>0</v>
      </c>
      <c r="BH135" s="157">
        <f aca="true" t="shared" si="17" ref="BH135:BH155">IF(N135="sníž. přenesená",J135,0)</f>
        <v>0</v>
      </c>
      <c r="BI135" s="157">
        <f aca="true" t="shared" si="18" ref="BI135:BI155">IF(N135="nulová",J135,0)</f>
        <v>0</v>
      </c>
      <c r="BJ135" s="19" t="s">
        <v>15</v>
      </c>
      <c r="BK135" s="157">
        <f aca="true" t="shared" si="19" ref="BK135:BK155">ROUND(I135*H135,2)</f>
        <v>0</v>
      </c>
      <c r="BL135" s="19" t="s">
        <v>93</v>
      </c>
      <c r="BM135" s="156" t="s">
        <v>755</v>
      </c>
    </row>
    <row r="136" spans="1:65" s="2" customFormat="1" ht="21.75" customHeight="1">
      <c r="A136" s="34"/>
      <c r="B136" s="144"/>
      <c r="C136" s="145" t="s">
        <v>72</v>
      </c>
      <c r="D136" s="145" t="s">
        <v>157</v>
      </c>
      <c r="E136" s="146" t="s">
        <v>4230</v>
      </c>
      <c r="F136" s="147" t="s">
        <v>4231</v>
      </c>
      <c r="G136" s="148" t="s">
        <v>3834</v>
      </c>
      <c r="H136" s="149">
        <v>1</v>
      </c>
      <c r="I136" s="150"/>
      <c r="J136" s="151">
        <f t="shared" si="10"/>
        <v>0</v>
      </c>
      <c r="K136" s="147" t="s">
        <v>3</v>
      </c>
      <c r="L136" s="35"/>
      <c r="M136" s="152" t="s">
        <v>3</v>
      </c>
      <c r="N136" s="153" t="s">
        <v>43</v>
      </c>
      <c r="O136" s="55"/>
      <c r="P136" s="154">
        <f t="shared" si="11"/>
        <v>0</v>
      </c>
      <c r="Q136" s="154">
        <v>0</v>
      </c>
      <c r="R136" s="154">
        <f t="shared" si="12"/>
        <v>0</v>
      </c>
      <c r="S136" s="154">
        <v>0</v>
      </c>
      <c r="T136" s="155">
        <f t="shared" si="13"/>
        <v>0</v>
      </c>
      <c r="U136" s="34"/>
      <c r="V136" s="34"/>
      <c r="W136" s="34"/>
      <c r="X136" s="34"/>
      <c r="Y136" s="34"/>
      <c r="Z136" s="34"/>
      <c r="AA136" s="34"/>
      <c r="AB136" s="34"/>
      <c r="AC136" s="34"/>
      <c r="AD136" s="34"/>
      <c r="AE136" s="34"/>
      <c r="AR136" s="156" t="s">
        <v>93</v>
      </c>
      <c r="AT136" s="156" t="s">
        <v>157</v>
      </c>
      <c r="AU136" s="156" t="s">
        <v>15</v>
      </c>
      <c r="AY136" s="19" t="s">
        <v>154</v>
      </c>
      <c r="BE136" s="157">
        <f t="shared" si="14"/>
        <v>0</v>
      </c>
      <c r="BF136" s="157">
        <f t="shared" si="15"/>
        <v>0</v>
      </c>
      <c r="BG136" s="157">
        <f t="shared" si="16"/>
        <v>0</v>
      </c>
      <c r="BH136" s="157">
        <f t="shared" si="17"/>
        <v>0</v>
      </c>
      <c r="BI136" s="157">
        <f t="shared" si="18"/>
        <v>0</v>
      </c>
      <c r="BJ136" s="19" t="s">
        <v>15</v>
      </c>
      <c r="BK136" s="157">
        <f t="shared" si="19"/>
        <v>0</v>
      </c>
      <c r="BL136" s="19" t="s">
        <v>93</v>
      </c>
      <c r="BM136" s="156" t="s">
        <v>769</v>
      </c>
    </row>
    <row r="137" spans="1:65" s="2" customFormat="1" ht="16.5" customHeight="1">
      <c r="A137" s="34"/>
      <c r="B137" s="144"/>
      <c r="C137" s="145" t="s">
        <v>72</v>
      </c>
      <c r="D137" s="145" t="s">
        <v>157</v>
      </c>
      <c r="E137" s="146" t="s">
        <v>4232</v>
      </c>
      <c r="F137" s="147" t="s">
        <v>4233</v>
      </c>
      <c r="G137" s="148" t="s">
        <v>3834</v>
      </c>
      <c r="H137" s="149">
        <v>1</v>
      </c>
      <c r="I137" s="150"/>
      <c r="J137" s="151">
        <f t="shared" si="10"/>
        <v>0</v>
      </c>
      <c r="K137" s="147" t="s">
        <v>3</v>
      </c>
      <c r="L137" s="35"/>
      <c r="M137" s="152" t="s">
        <v>3</v>
      </c>
      <c r="N137" s="153" t="s">
        <v>43</v>
      </c>
      <c r="O137" s="55"/>
      <c r="P137" s="154">
        <f t="shared" si="11"/>
        <v>0</v>
      </c>
      <c r="Q137" s="154">
        <v>0</v>
      </c>
      <c r="R137" s="154">
        <f t="shared" si="12"/>
        <v>0</v>
      </c>
      <c r="S137" s="154">
        <v>0</v>
      </c>
      <c r="T137" s="155">
        <f t="shared" si="13"/>
        <v>0</v>
      </c>
      <c r="U137" s="34"/>
      <c r="V137" s="34"/>
      <c r="W137" s="34"/>
      <c r="X137" s="34"/>
      <c r="Y137" s="34"/>
      <c r="Z137" s="34"/>
      <c r="AA137" s="34"/>
      <c r="AB137" s="34"/>
      <c r="AC137" s="34"/>
      <c r="AD137" s="34"/>
      <c r="AE137" s="34"/>
      <c r="AR137" s="156" t="s">
        <v>93</v>
      </c>
      <c r="AT137" s="156" t="s">
        <v>157</v>
      </c>
      <c r="AU137" s="156" t="s">
        <v>15</v>
      </c>
      <c r="AY137" s="19" t="s">
        <v>154</v>
      </c>
      <c r="BE137" s="157">
        <f t="shared" si="14"/>
        <v>0</v>
      </c>
      <c r="BF137" s="157">
        <f t="shared" si="15"/>
        <v>0</v>
      </c>
      <c r="BG137" s="157">
        <f t="shared" si="16"/>
        <v>0</v>
      </c>
      <c r="BH137" s="157">
        <f t="shared" si="17"/>
        <v>0</v>
      </c>
      <c r="BI137" s="157">
        <f t="shared" si="18"/>
        <v>0</v>
      </c>
      <c r="BJ137" s="19" t="s">
        <v>15</v>
      </c>
      <c r="BK137" s="157">
        <f t="shared" si="19"/>
        <v>0</v>
      </c>
      <c r="BL137" s="19" t="s">
        <v>93</v>
      </c>
      <c r="BM137" s="156" t="s">
        <v>779</v>
      </c>
    </row>
    <row r="138" spans="1:65" s="2" customFormat="1" ht="16.5" customHeight="1">
      <c r="A138" s="34"/>
      <c r="B138" s="144"/>
      <c r="C138" s="145" t="s">
        <v>72</v>
      </c>
      <c r="D138" s="145" t="s">
        <v>157</v>
      </c>
      <c r="E138" s="146" t="s">
        <v>4234</v>
      </c>
      <c r="F138" s="147" t="s">
        <v>4235</v>
      </c>
      <c r="G138" s="148" t="s">
        <v>183</v>
      </c>
      <c r="H138" s="149">
        <v>60</v>
      </c>
      <c r="I138" s="150"/>
      <c r="J138" s="151">
        <f t="shared" si="10"/>
        <v>0</v>
      </c>
      <c r="K138" s="147" t="s">
        <v>3</v>
      </c>
      <c r="L138" s="35"/>
      <c r="M138" s="152" t="s">
        <v>3</v>
      </c>
      <c r="N138" s="153" t="s">
        <v>43</v>
      </c>
      <c r="O138" s="55"/>
      <c r="P138" s="154">
        <f t="shared" si="11"/>
        <v>0</v>
      </c>
      <c r="Q138" s="154">
        <v>0</v>
      </c>
      <c r="R138" s="154">
        <f t="shared" si="12"/>
        <v>0</v>
      </c>
      <c r="S138" s="154">
        <v>0</v>
      </c>
      <c r="T138" s="155">
        <f t="shared" si="13"/>
        <v>0</v>
      </c>
      <c r="U138" s="34"/>
      <c r="V138" s="34"/>
      <c r="W138" s="34"/>
      <c r="X138" s="34"/>
      <c r="Y138" s="34"/>
      <c r="Z138" s="34"/>
      <c r="AA138" s="34"/>
      <c r="AB138" s="34"/>
      <c r="AC138" s="34"/>
      <c r="AD138" s="34"/>
      <c r="AE138" s="34"/>
      <c r="AR138" s="156" t="s">
        <v>93</v>
      </c>
      <c r="AT138" s="156" t="s">
        <v>157</v>
      </c>
      <c r="AU138" s="156" t="s">
        <v>15</v>
      </c>
      <c r="AY138" s="19" t="s">
        <v>154</v>
      </c>
      <c r="BE138" s="157">
        <f t="shared" si="14"/>
        <v>0</v>
      </c>
      <c r="BF138" s="157">
        <f t="shared" si="15"/>
        <v>0</v>
      </c>
      <c r="BG138" s="157">
        <f t="shared" si="16"/>
        <v>0</v>
      </c>
      <c r="BH138" s="157">
        <f t="shared" si="17"/>
        <v>0</v>
      </c>
      <c r="BI138" s="157">
        <f t="shared" si="18"/>
        <v>0</v>
      </c>
      <c r="BJ138" s="19" t="s">
        <v>15</v>
      </c>
      <c r="BK138" s="157">
        <f t="shared" si="19"/>
        <v>0</v>
      </c>
      <c r="BL138" s="19" t="s">
        <v>93</v>
      </c>
      <c r="BM138" s="156" t="s">
        <v>787</v>
      </c>
    </row>
    <row r="139" spans="1:65" s="2" customFormat="1" ht="16.5" customHeight="1">
      <c r="A139" s="34"/>
      <c r="B139" s="144"/>
      <c r="C139" s="145" t="s">
        <v>72</v>
      </c>
      <c r="D139" s="145" t="s">
        <v>157</v>
      </c>
      <c r="E139" s="146" t="s">
        <v>4236</v>
      </c>
      <c r="F139" s="147" t="s">
        <v>4237</v>
      </c>
      <c r="G139" s="148" t="s">
        <v>183</v>
      </c>
      <c r="H139" s="149">
        <v>100</v>
      </c>
      <c r="I139" s="150"/>
      <c r="J139" s="151">
        <f t="shared" si="10"/>
        <v>0</v>
      </c>
      <c r="K139" s="147" t="s">
        <v>3</v>
      </c>
      <c r="L139" s="35"/>
      <c r="M139" s="152" t="s">
        <v>3</v>
      </c>
      <c r="N139" s="153" t="s">
        <v>43</v>
      </c>
      <c r="O139" s="55"/>
      <c r="P139" s="154">
        <f t="shared" si="11"/>
        <v>0</v>
      </c>
      <c r="Q139" s="154">
        <v>0</v>
      </c>
      <c r="R139" s="154">
        <f t="shared" si="12"/>
        <v>0</v>
      </c>
      <c r="S139" s="154">
        <v>0</v>
      </c>
      <c r="T139" s="155">
        <f t="shared" si="13"/>
        <v>0</v>
      </c>
      <c r="U139" s="34"/>
      <c r="V139" s="34"/>
      <c r="W139" s="34"/>
      <c r="X139" s="34"/>
      <c r="Y139" s="34"/>
      <c r="Z139" s="34"/>
      <c r="AA139" s="34"/>
      <c r="AB139" s="34"/>
      <c r="AC139" s="34"/>
      <c r="AD139" s="34"/>
      <c r="AE139" s="34"/>
      <c r="AR139" s="156" t="s">
        <v>93</v>
      </c>
      <c r="AT139" s="156" t="s">
        <v>157</v>
      </c>
      <c r="AU139" s="156" t="s">
        <v>15</v>
      </c>
      <c r="AY139" s="19" t="s">
        <v>154</v>
      </c>
      <c r="BE139" s="157">
        <f t="shared" si="14"/>
        <v>0</v>
      </c>
      <c r="BF139" s="157">
        <f t="shared" si="15"/>
        <v>0</v>
      </c>
      <c r="BG139" s="157">
        <f t="shared" si="16"/>
        <v>0</v>
      </c>
      <c r="BH139" s="157">
        <f t="shared" si="17"/>
        <v>0</v>
      </c>
      <c r="BI139" s="157">
        <f t="shared" si="18"/>
        <v>0</v>
      </c>
      <c r="BJ139" s="19" t="s">
        <v>15</v>
      </c>
      <c r="BK139" s="157">
        <f t="shared" si="19"/>
        <v>0</v>
      </c>
      <c r="BL139" s="19" t="s">
        <v>93</v>
      </c>
      <c r="BM139" s="156" t="s">
        <v>795</v>
      </c>
    </row>
    <row r="140" spans="1:65" s="2" customFormat="1" ht="16.5" customHeight="1">
      <c r="A140" s="34"/>
      <c r="B140" s="144"/>
      <c r="C140" s="145" t="s">
        <v>72</v>
      </c>
      <c r="D140" s="145" t="s">
        <v>157</v>
      </c>
      <c r="E140" s="146" t="s">
        <v>4238</v>
      </c>
      <c r="F140" s="147" t="s">
        <v>4239</v>
      </c>
      <c r="G140" s="148" t="s">
        <v>183</v>
      </c>
      <c r="H140" s="149">
        <v>50</v>
      </c>
      <c r="I140" s="150"/>
      <c r="J140" s="151">
        <f t="shared" si="10"/>
        <v>0</v>
      </c>
      <c r="K140" s="147" t="s">
        <v>3</v>
      </c>
      <c r="L140" s="35"/>
      <c r="M140" s="152" t="s">
        <v>3</v>
      </c>
      <c r="N140" s="153" t="s">
        <v>43</v>
      </c>
      <c r="O140" s="55"/>
      <c r="P140" s="154">
        <f t="shared" si="11"/>
        <v>0</v>
      </c>
      <c r="Q140" s="154">
        <v>0</v>
      </c>
      <c r="R140" s="154">
        <f t="shared" si="12"/>
        <v>0</v>
      </c>
      <c r="S140" s="154">
        <v>0</v>
      </c>
      <c r="T140" s="155">
        <f t="shared" si="13"/>
        <v>0</v>
      </c>
      <c r="U140" s="34"/>
      <c r="V140" s="34"/>
      <c r="W140" s="34"/>
      <c r="X140" s="34"/>
      <c r="Y140" s="34"/>
      <c r="Z140" s="34"/>
      <c r="AA140" s="34"/>
      <c r="AB140" s="34"/>
      <c r="AC140" s="34"/>
      <c r="AD140" s="34"/>
      <c r="AE140" s="34"/>
      <c r="AR140" s="156" t="s">
        <v>93</v>
      </c>
      <c r="AT140" s="156" t="s">
        <v>157</v>
      </c>
      <c r="AU140" s="156" t="s">
        <v>15</v>
      </c>
      <c r="AY140" s="19" t="s">
        <v>154</v>
      </c>
      <c r="BE140" s="157">
        <f t="shared" si="14"/>
        <v>0</v>
      </c>
      <c r="BF140" s="157">
        <f t="shared" si="15"/>
        <v>0</v>
      </c>
      <c r="BG140" s="157">
        <f t="shared" si="16"/>
        <v>0</v>
      </c>
      <c r="BH140" s="157">
        <f t="shared" si="17"/>
        <v>0</v>
      </c>
      <c r="BI140" s="157">
        <f t="shared" si="18"/>
        <v>0</v>
      </c>
      <c r="BJ140" s="19" t="s">
        <v>15</v>
      </c>
      <c r="BK140" s="157">
        <f t="shared" si="19"/>
        <v>0</v>
      </c>
      <c r="BL140" s="19" t="s">
        <v>93</v>
      </c>
      <c r="BM140" s="156" t="s">
        <v>803</v>
      </c>
    </row>
    <row r="141" spans="1:65" s="2" customFormat="1" ht="16.5" customHeight="1">
      <c r="A141" s="34"/>
      <c r="B141" s="144"/>
      <c r="C141" s="145" t="s">
        <v>72</v>
      </c>
      <c r="D141" s="145" t="s">
        <v>157</v>
      </c>
      <c r="E141" s="146" t="s">
        <v>4240</v>
      </c>
      <c r="F141" s="147" t="s">
        <v>4241</v>
      </c>
      <c r="G141" s="148" t="s">
        <v>3834</v>
      </c>
      <c r="H141" s="149">
        <v>144</v>
      </c>
      <c r="I141" s="150"/>
      <c r="J141" s="151">
        <f t="shared" si="10"/>
        <v>0</v>
      </c>
      <c r="K141" s="147" t="s">
        <v>3</v>
      </c>
      <c r="L141" s="35"/>
      <c r="M141" s="152" t="s">
        <v>3</v>
      </c>
      <c r="N141" s="153" t="s">
        <v>43</v>
      </c>
      <c r="O141" s="55"/>
      <c r="P141" s="154">
        <f t="shared" si="11"/>
        <v>0</v>
      </c>
      <c r="Q141" s="154">
        <v>0</v>
      </c>
      <c r="R141" s="154">
        <f t="shared" si="12"/>
        <v>0</v>
      </c>
      <c r="S141" s="154">
        <v>0</v>
      </c>
      <c r="T141" s="155">
        <f t="shared" si="13"/>
        <v>0</v>
      </c>
      <c r="U141" s="34"/>
      <c r="V141" s="34"/>
      <c r="W141" s="34"/>
      <c r="X141" s="34"/>
      <c r="Y141" s="34"/>
      <c r="Z141" s="34"/>
      <c r="AA141" s="34"/>
      <c r="AB141" s="34"/>
      <c r="AC141" s="34"/>
      <c r="AD141" s="34"/>
      <c r="AE141" s="34"/>
      <c r="AR141" s="156" t="s">
        <v>93</v>
      </c>
      <c r="AT141" s="156" t="s">
        <v>157</v>
      </c>
      <c r="AU141" s="156" t="s">
        <v>15</v>
      </c>
      <c r="AY141" s="19" t="s">
        <v>154</v>
      </c>
      <c r="BE141" s="157">
        <f t="shared" si="14"/>
        <v>0</v>
      </c>
      <c r="BF141" s="157">
        <f t="shared" si="15"/>
        <v>0</v>
      </c>
      <c r="BG141" s="157">
        <f t="shared" si="16"/>
        <v>0</v>
      </c>
      <c r="BH141" s="157">
        <f t="shared" si="17"/>
        <v>0</v>
      </c>
      <c r="BI141" s="157">
        <f t="shared" si="18"/>
        <v>0</v>
      </c>
      <c r="BJ141" s="19" t="s">
        <v>15</v>
      </c>
      <c r="BK141" s="157">
        <f t="shared" si="19"/>
        <v>0</v>
      </c>
      <c r="BL141" s="19" t="s">
        <v>93</v>
      </c>
      <c r="BM141" s="156" t="s">
        <v>811</v>
      </c>
    </row>
    <row r="142" spans="1:65" s="2" customFormat="1" ht="16.5" customHeight="1">
      <c r="A142" s="34"/>
      <c r="B142" s="144"/>
      <c r="C142" s="145" t="s">
        <v>72</v>
      </c>
      <c r="D142" s="145" t="s">
        <v>157</v>
      </c>
      <c r="E142" s="146" t="s">
        <v>4242</v>
      </c>
      <c r="F142" s="147" t="s">
        <v>4243</v>
      </c>
      <c r="G142" s="148" t="s">
        <v>192</v>
      </c>
      <c r="H142" s="149">
        <v>56</v>
      </c>
      <c r="I142" s="150"/>
      <c r="J142" s="151">
        <f t="shared" si="10"/>
        <v>0</v>
      </c>
      <c r="K142" s="147" t="s">
        <v>3</v>
      </c>
      <c r="L142" s="35"/>
      <c r="M142" s="152" t="s">
        <v>3</v>
      </c>
      <c r="N142" s="153" t="s">
        <v>43</v>
      </c>
      <c r="O142" s="55"/>
      <c r="P142" s="154">
        <f t="shared" si="11"/>
        <v>0</v>
      </c>
      <c r="Q142" s="154">
        <v>0</v>
      </c>
      <c r="R142" s="154">
        <f t="shared" si="12"/>
        <v>0</v>
      </c>
      <c r="S142" s="154">
        <v>0</v>
      </c>
      <c r="T142" s="155">
        <f t="shared" si="13"/>
        <v>0</v>
      </c>
      <c r="U142" s="34"/>
      <c r="V142" s="34"/>
      <c r="W142" s="34"/>
      <c r="X142" s="34"/>
      <c r="Y142" s="34"/>
      <c r="Z142" s="34"/>
      <c r="AA142" s="34"/>
      <c r="AB142" s="34"/>
      <c r="AC142" s="34"/>
      <c r="AD142" s="34"/>
      <c r="AE142" s="34"/>
      <c r="AR142" s="156" t="s">
        <v>93</v>
      </c>
      <c r="AT142" s="156" t="s">
        <v>157</v>
      </c>
      <c r="AU142" s="156" t="s">
        <v>15</v>
      </c>
      <c r="AY142" s="19" t="s">
        <v>154</v>
      </c>
      <c r="BE142" s="157">
        <f t="shared" si="14"/>
        <v>0</v>
      </c>
      <c r="BF142" s="157">
        <f t="shared" si="15"/>
        <v>0</v>
      </c>
      <c r="BG142" s="157">
        <f t="shared" si="16"/>
        <v>0</v>
      </c>
      <c r="BH142" s="157">
        <f t="shared" si="17"/>
        <v>0</v>
      </c>
      <c r="BI142" s="157">
        <f t="shared" si="18"/>
        <v>0</v>
      </c>
      <c r="BJ142" s="19" t="s">
        <v>15</v>
      </c>
      <c r="BK142" s="157">
        <f t="shared" si="19"/>
        <v>0</v>
      </c>
      <c r="BL142" s="19" t="s">
        <v>93</v>
      </c>
      <c r="BM142" s="156" t="s">
        <v>819</v>
      </c>
    </row>
    <row r="143" spans="1:65" s="2" customFormat="1" ht="16.5" customHeight="1">
      <c r="A143" s="34"/>
      <c r="B143" s="144"/>
      <c r="C143" s="145" t="s">
        <v>72</v>
      </c>
      <c r="D143" s="145" t="s">
        <v>157</v>
      </c>
      <c r="E143" s="146" t="s">
        <v>4244</v>
      </c>
      <c r="F143" s="147" t="s">
        <v>4245</v>
      </c>
      <c r="G143" s="148" t="s">
        <v>3834</v>
      </c>
      <c r="H143" s="149">
        <v>28</v>
      </c>
      <c r="I143" s="150"/>
      <c r="J143" s="151">
        <f t="shared" si="10"/>
        <v>0</v>
      </c>
      <c r="K143" s="147" t="s">
        <v>3</v>
      </c>
      <c r="L143" s="35"/>
      <c r="M143" s="152" t="s">
        <v>3</v>
      </c>
      <c r="N143" s="153" t="s">
        <v>43</v>
      </c>
      <c r="O143" s="55"/>
      <c r="P143" s="154">
        <f t="shared" si="11"/>
        <v>0</v>
      </c>
      <c r="Q143" s="154">
        <v>0</v>
      </c>
      <c r="R143" s="154">
        <f t="shared" si="12"/>
        <v>0</v>
      </c>
      <c r="S143" s="154">
        <v>0</v>
      </c>
      <c r="T143" s="155">
        <f t="shared" si="13"/>
        <v>0</v>
      </c>
      <c r="U143" s="34"/>
      <c r="V143" s="34"/>
      <c r="W143" s="34"/>
      <c r="X143" s="34"/>
      <c r="Y143" s="34"/>
      <c r="Z143" s="34"/>
      <c r="AA143" s="34"/>
      <c r="AB143" s="34"/>
      <c r="AC143" s="34"/>
      <c r="AD143" s="34"/>
      <c r="AE143" s="34"/>
      <c r="AR143" s="156" t="s">
        <v>93</v>
      </c>
      <c r="AT143" s="156" t="s">
        <v>157</v>
      </c>
      <c r="AU143" s="156" t="s">
        <v>15</v>
      </c>
      <c r="AY143" s="19" t="s">
        <v>154</v>
      </c>
      <c r="BE143" s="157">
        <f t="shared" si="14"/>
        <v>0</v>
      </c>
      <c r="BF143" s="157">
        <f t="shared" si="15"/>
        <v>0</v>
      </c>
      <c r="BG143" s="157">
        <f t="shared" si="16"/>
        <v>0</v>
      </c>
      <c r="BH143" s="157">
        <f t="shared" si="17"/>
        <v>0</v>
      </c>
      <c r="BI143" s="157">
        <f t="shared" si="18"/>
        <v>0</v>
      </c>
      <c r="BJ143" s="19" t="s">
        <v>15</v>
      </c>
      <c r="BK143" s="157">
        <f t="shared" si="19"/>
        <v>0</v>
      </c>
      <c r="BL143" s="19" t="s">
        <v>93</v>
      </c>
      <c r="BM143" s="156" t="s">
        <v>827</v>
      </c>
    </row>
    <row r="144" spans="1:65" s="2" customFormat="1" ht="16.5" customHeight="1">
      <c r="A144" s="34"/>
      <c r="B144" s="144"/>
      <c r="C144" s="145" t="s">
        <v>72</v>
      </c>
      <c r="D144" s="145" t="s">
        <v>157</v>
      </c>
      <c r="E144" s="146" t="s">
        <v>4246</v>
      </c>
      <c r="F144" s="147" t="s">
        <v>4247</v>
      </c>
      <c r="G144" s="148" t="s">
        <v>3834</v>
      </c>
      <c r="H144" s="149">
        <v>14</v>
      </c>
      <c r="I144" s="150"/>
      <c r="J144" s="151">
        <f t="shared" si="10"/>
        <v>0</v>
      </c>
      <c r="K144" s="147" t="s">
        <v>3</v>
      </c>
      <c r="L144" s="35"/>
      <c r="M144" s="152" t="s">
        <v>3</v>
      </c>
      <c r="N144" s="153" t="s">
        <v>43</v>
      </c>
      <c r="O144" s="55"/>
      <c r="P144" s="154">
        <f t="shared" si="11"/>
        <v>0</v>
      </c>
      <c r="Q144" s="154">
        <v>0</v>
      </c>
      <c r="R144" s="154">
        <f t="shared" si="12"/>
        <v>0</v>
      </c>
      <c r="S144" s="154">
        <v>0</v>
      </c>
      <c r="T144" s="155">
        <f t="shared" si="13"/>
        <v>0</v>
      </c>
      <c r="U144" s="34"/>
      <c r="V144" s="34"/>
      <c r="W144" s="34"/>
      <c r="X144" s="34"/>
      <c r="Y144" s="34"/>
      <c r="Z144" s="34"/>
      <c r="AA144" s="34"/>
      <c r="AB144" s="34"/>
      <c r="AC144" s="34"/>
      <c r="AD144" s="34"/>
      <c r="AE144" s="34"/>
      <c r="AR144" s="156" t="s">
        <v>93</v>
      </c>
      <c r="AT144" s="156" t="s">
        <v>157</v>
      </c>
      <c r="AU144" s="156" t="s">
        <v>15</v>
      </c>
      <c r="AY144" s="19" t="s">
        <v>154</v>
      </c>
      <c r="BE144" s="157">
        <f t="shared" si="14"/>
        <v>0</v>
      </c>
      <c r="BF144" s="157">
        <f t="shared" si="15"/>
        <v>0</v>
      </c>
      <c r="BG144" s="157">
        <f t="shared" si="16"/>
        <v>0</v>
      </c>
      <c r="BH144" s="157">
        <f t="shared" si="17"/>
        <v>0</v>
      </c>
      <c r="BI144" s="157">
        <f t="shared" si="18"/>
        <v>0</v>
      </c>
      <c r="BJ144" s="19" t="s">
        <v>15</v>
      </c>
      <c r="BK144" s="157">
        <f t="shared" si="19"/>
        <v>0</v>
      </c>
      <c r="BL144" s="19" t="s">
        <v>93</v>
      </c>
      <c r="BM144" s="156" t="s">
        <v>835</v>
      </c>
    </row>
    <row r="145" spans="1:65" s="2" customFormat="1" ht="16.5" customHeight="1">
      <c r="A145" s="34"/>
      <c r="B145" s="144"/>
      <c r="C145" s="145" t="s">
        <v>72</v>
      </c>
      <c r="D145" s="145" t="s">
        <v>157</v>
      </c>
      <c r="E145" s="146" t="s">
        <v>4248</v>
      </c>
      <c r="F145" s="147" t="s">
        <v>4249</v>
      </c>
      <c r="G145" s="148" t="s">
        <v>3834</v>
      </c>
      <c r="H145" s="149">
        <v>112</v>
      </c>
      <c r="I145" s="150"/>
      <c r="J145" s="151">
        <f t="shared" si="10"/>
        <v>0</v>
      </c>
      <c r="K145" s="147" t="s">
        <v>3</v>
      </c>
      <c r="L145" s="35"/>
      <c r="M145" s="152" t="s">
        <v>3</v>
      </c>
      <c r="N145" s="153" t="s">
        <v>43</v>
      </c>
      <c r="O145" s="55"/>
      <c r="P145" s="154">
        <f t="shared" si="11"/>
        <v>0</v>
      </c>
      <c r="Q145" s="154">
        <v>0</v>
      </c>
      <c r="R145" s="154">
        <f t="shared" si="12"/>
        <v>0</v>
      </c>
      <c r="S145" s="154">
        <v>0</v>
      </c>
      <c r="T145" s="155">
        <f t="shared" si="13"/>
        <v>0</v>
      </c>
      <c r="U145" s="34"/>
      <c r="V145" s="34"/>
      <c r="W145" s="34"/>
      <c r="X145" s="34"/>
      <c r="Y145" s="34"/>
      <c r="Z145" s="34"/>
      <c r="AA145" s="34"/>
      <c r="AB145" s="34"/>
      <c r="AC145" s="34"/>
      <c r="AD145" s="34"/>
      <c r="AE145" s="34"/>
      <c r="AR145" s="156" t="s">
        <v>93</v>
      </c>
      <c r="AT145" s="156" t="s">
        <v>157</v>
      </c>
      <c r="AU145" s="156" t="s">
        <v>15</v>
      </c>
      <c r="AY145" s="19" t="s">
        <v>154</v>
      </c>
      <c r="BE145" s="157">
        <f t="shared" si="14"/>
        <v>0</v>
      </c>
      <c r="BF145" s="157">
        <f t="shared" si="15"/>
        <v>0</v>
      </c>
      <c r="BG145" s="157">
        <f t="shared" si="16"/>
        <v>0</v>
      </c>
      <c r="BH145" s="157">
        <f t="shared" si="17"/>
        <v>0</v>
      </c>
      <c r="BI145" s="157">
        <f t="shared" si="18"/>
        <v>0</v>
      </c>
      <c r="BJ145" s="19" t="s">
        <v>15</v>
      </c>
      <c r="BK145" s="157">
        <f t="shared" si="19"/>
        <v>0</v>
      </c>
      <c r="BL145" s="19" t="s">
        <v>93</v>
      </c>
      <c r="BM145" s="156" t="s">
        <v>843</v>
      </c>
    </row>
    <row r="146" spans="1:65" s="2" customFormat="1" ht="16.5" customHeight="1">
      <c r="A146" s="34"/>
      <c r="B146" s="144"/>
      <c r="C146" s="145" t="s">
        <v>72</v>
      </c>
      <c r="D146" s="145" t="s">
        <v>157</v>
      </c>
      <c r="E146" s="146" t="s">
        <v>4250</v>
      </c>
      <c r="F146" s="147" t="s">
        <v>4251</v>
      </c>
      <c r="G146" s="148" t="s">
        <v>3834</v>
      </c>
      <c r="H146" s="149">
        <v>56</v>
      </c>
      <c r="I146" s="150"/>
      <c r="J146" s="151">
        <f t="shared" si="10"/>
        <v>0</v>
      </c>
      <c r="K146" s="147" t="s">
        <v>3</v>
      </c>
      <c r="L146" s="35"/>
      <c r="M146" s="152" t="s">
        <v>3</v>
      </c>
      <c r="N146" s="153" t="s">
        <v>43</v>
      </c>
      <c r="O146" s="55"/>
      <c r="P146" s="154">
        <f t="shared" si="11"/>
        <v>0</v>
      </c>
      <c r="Q146" s="154">
        <v>0</v>
      </c>
      <c r="R146" s="154">
        <f t="shared" si="12"/>
        <v>0</v>
      </c>
      <c r="S146" s="154">
        <v>0</v>
      </c>
      <c r="T146" s="155">
        <f t="shared" si="13"/>
        <v>0</v>
      </c>
      <c r="U146" s="34"/>
      <c r="V146" s="34"/>
      <c r="W146" s="34"/>
      <c r="X146" s="34"/>
      <c r="Y146" s="34"/>
      <c r="Z146" s="34"/>
      <c r="AA146" s="34"/>
      <c r="AB146" s="34"/>
      <c r="AC146" s="34"/>
      <c r="AD146" s="34"/>
      <c r="AE146" s="34"/>
      <c r="AR146" s="156" t="s">
        <v>93</v>
      </c>
      <c r="AT146" s="156" t="s">
        <v>157</v>
      </c>
      <c r="AU146" s="156" t="s">
        <v>15</v>
      </c>
      <c r="AY146" s="19" t="s">
        <v>154</v>
      </c>
      <c r="BE146" s="157">
        <f t="shared" si="14"/>
        <v>0</v>
      </c>
      <c r="BF146" s="157">
        <f t="shared" si="15"/>
        <v>0</v>
      </c>
      <c r="BG146" s="157">
        <f t="shared" si="16"/>
        <v>0</v>
      </c>
      <c r="BH146" s="157">
        <f t="shared" si="17"/>
        <v>0</v>
      </c>
      <c r="BI146" s="157">
        <f t="shared" si="18"/>
        <v>0</v>
      </c>
      <c r="BJ146" s="19" t="s">
        <v>15</v>
      </c>
      <c r="BK146" s="157">
        <f t="shared" si="19"/>
        <v>0</v>
      </c>
      <c r="BL146" s="19" t="s">
        <v>93</v>
      </c>
      <c r="BM146" s="156" t="s">
        <v>855</v>
      </c>
    </row>
    <row r="147" spans="1:65" s="2" customFormat="1" ht="16.5" customHeight="1">
      <c r="A147" s="34"/>
      <c r="B147" s="144"/>
      <c r="C147" s="145" t="s">
        <v>72</v>
      </c>
      <c r="D147" s="145" t="s">
        <v>157</v>
      </c>
      <c r="E147" s="146" t="s">
        <v>4252</v>
      </c>
      <c r="F147" s="147" t="s">
        <v>4253</v>
      </c>
      <c r="G147" s="148" t="s">
        <v>3834</v>
      </c>
      <c r="H147" s="149">
        <v>112</v>
      </c>
      <c r="I147" s="150"/>
      <c r="J147" s="151">
        <f t="shared" si="10"/>
        <v>0</v>
      </c>
      <c r="K147" s="147" t="s">
        <v>3</v>
      </c>
      <c r="L147" s="35"/>
      <c r="M147" s="152" t="s">
        <v>3</v>
      </c>
      <c r="N147" s="153" t="s">
        <v>43</v>
      </c>
      <c r="O147" s="55"/>
      <c r="P147" s="154">
        <f t="shared" si="11"/>
        <v>0</v>
      </c>
      <c r="Q147" s="154">
        <v>0</v>
      </c>
      <c r="R147" s="154">
        <f t="shared" si="12"/>
        <v>0</v>
      </c>
      <c r="S147" s="154">
        <v>0</v>
      </c>
      <c r="T147" s="155">
        <f t="shared" si="13"/>
        <v>0</v>
      </c>
      <c r="U147" s="34"/>
      <c r="V147" s="34"/>
      <c r="W147" s="34"/>
      <c r="X147" s="34"/>
      <c r="Y147" s="34"/>
      <c r="Z147" s="34"/>
      <c r="AA147" s="34"/>
      <c r="AB147" s="34"/>
      <c r="AC147" s="34"/>
      <c r="AD147" s="34"/>
      <c r="AE147" s="34"/>
      <c r="AR147" s="156" t="s">
        <v>93</v>
      </c>
      <c r="AT147" s="156" t="s">
        <v>157</v>
      </c>
      <c r="AU147" s="156" t="s">
        <v>15</v>
      </c>
      <c r="AY147" s="19" t="s">
        <v>154</v>
      </c>
      <c r="BE147" s="157">
        <f t="shared" si="14"/>
        <v>0</v>
      </c>
      <c r="BF147" s="157">
        <f t="shared" si="15"/>
        <v>0</v>
      </c>
      <c r="BG147" s="157">
        <f t="shared" si="16"/>
        <v>0</v>
      </c>
      <c r="BH147" s="157">
        <f t="shared" si="17"/>
        <v>0</v>
      </c>
      <c r="BI147" s="157">
        <f t="shared" si="18"/>
        <v>0</v>
      </c>
      <c r="BJ147" s="19" t="s">
        <v>15</v>
      </c>
      <c r="BK147" s="157">
        <f t="shared" si="19"/>
        <v>0</v>
      </c>
      <c r="BL147" s="19" t="s">
        <v>93</v>
      </c>
      <c r="BM147" s="156" t="s">
        <v>869</v>
      </c>
    </row>
    <row r="148" spans="1:65" s="2" customFormat="1" ht="16.5" customHeight="1">
      <c r="A148" s="34"/>
      <c r="B148" s="144"/>
      <c r="C148" s="145" t="s">
        <v>72</v>
      </c>
      <c r="D148" s="145" t="s">
        <v>157</v>
      </c>
      <c r="E148" s="146" t="s">
        <v>4254</v>
      </c>
      <c r="F148" s="147" t="s">
        <v>4255</v>
      </c>
      <c r="G148" s="148" t="s">
        <v>405</v>
      </c>
      <c r="H148" s="149">
        <v>40</v>
      </c>
      <c r="I148" s="150"/>
      <c r="J148" s="151">
        <f t="shared" si="10"/>
        <v>0</v>
      </c>
      <c r="K148" s="147" t="s">
        <v>3</v>
      </c>
      <c r="L148" s="35"/>
      <c r="M148" s="152" t="s">
        <v>3</v>
      </c>
      <c r="N148" s="153" t="s">
        <v>43</v>
      </c>
      <c r="O148" s="55"/>
      <c r="P148" s="154">
        <f t="shared" si="11"/>
        <v>0</v>
      </c>
      <c r="Q148" s="154">
        <v>0</v>
      </c>
      <c r="R148" s="154">
        <f t="shared" si="12"/>
        <v>0</v>
      </c>
      <c r="S148" s="154">
        <v>0</v>
      </c>
      <c r="T148" s="155">
        <f t="shared" si="13"/>
        <v>0</v>
      </c>
      <c r="U148" s="34"/>
      <c r="V148" s="34"/>
      <c r="W148" s="34"/>
      <c r="X148" s="34"/>
      <c r="Y148" s="34"/>
      <c r="Z148" s="34"/>
      <c r="AA148" s="34"/>
      <c r="AB148" s="34"/>
      <c r="AC148" s="34"/>
      <c r="AD148" s="34"/>
      <c r="AE148" s="34"/>
      <c r="AR148" s="156" t="s">
        <v>93</v>
      </c>
      <c r="AT148" s="156" t="s">
        <v>157</v>
      </c>
      <c r="AU148" s="156" t="s">
        <v>15</v>
      </c>
      <c r="AY148" s="19" t="s">
        <v>154</v>
      </c>
      <c r="BE148" s="157">
        <f t="shared" si="14"/>
        <v>0</v>
      </c>
      <c r="BF148" s="157">
        <f t="shared" si="15"/>
        <v>0</v>
      </c>
      <c r="BG148" s="157">
        <f t="shared" si="16"/>
        <v>0</v>
      </c>
      <c r="BH148" s="157">
        <f t="shared" si="17"/>
        <v>0</v>
      </c>
      <c r="BI148" s="157">
        <f t="shared" si="18"/>
        <v>0</v>
      </c>
      <c r="BJ148" s="19" t="s">
        <v>15</v>
      </c>
      <c r="BK148" s="157">
        <f t="shared" si="19"/>
        <v>0</v>
      </c>
      <c r="BL148" s="19" t="s">
        <v>93</v>
      </c>
      <c r="BM148" s="156" t="s">
        <v>878</v>
      </c>
    </row>
    <row r="149" spans="1:65" s="2" customFormat="1" ht="16.5" customHeight="1">
      <c r="A149" s="34"/>
      <c r="B149" s="144"/>
      <c r="C149" s="145" t="s">
        <v>72</v>
      </c>
      <c r="D149" s="145" t="s">
        <v>157</v>
      </c>
      <c r="E149" s="146" t="s">
        <v>4256</v>
      </c>
      <c r="F149" s="147" t="s">
        <v>4257</v>
      </c>
      <c r="G149" s="148" t="s">
        <v>405</v>
      </c>
      <c r="H149" s="149">
        <v>20</v>
      </c>
      <c r="I149" s="150"/>
      <c r="J149" s="151">
        <f t="shared" si="10"/>
        <v>0</v>
      </c>
      <c r="K149" s="147" t="s">
        <v>3</v>
      </c>
      <c r="L149" s="35"/>
      <c r="M149" s="152" t="s">
        <v>3</v>
      </c>
      <c r="N149" s="153" t="s">
        <v>43</v>
      </c>
      <c r="O149" s="55"/>
      <c r="P149" s="154">
        <f t="shared" si="11"/>
        <v>0</v>
      </c>
      <c r="Q149" s="154">
        <v>0</v>
      </c>
      <c r="R149" s="154">
        <f t="shared" si="12"/>
        <v>0</v>
      </c>
      <c r="S149" s="154">
        <v>0</v>
      </c>
      <c r="T149" s="155">
        <f t="shared" si="13"/>
        <v>0</v>
      </c>
      <c r="U149" s="34"/>
      <c r="V149" s="34"/>
      <c r="W149" s="34"/>
      <c r="X149" s="34"/>
      <c r="Y149" s="34"/>
      <c r="Z149" s="34"/>
      <c r="AA149" s="34"/>
      <c r="AB149" s="34"/>
      <c r="AC149" s="34"/>
      <c r="AD149" s="34"/>
      <c r="AE149" s="34"/>
      <c r="AR149" s="156" t="s">
        <v>93</v>
      </c>
      <c r="AT149" s="156" t="s">
        <v>157</v>
      </c>
      <c r="AU149" s="156" t="s">
        <v>15</v>
      </c>
      <c r="AY149" s="19" t="s">
        <v>154</v>
      </c>
      <c r="BE149" s="157">
        <f t="shared" si="14"/>
        <v>0</v>
      </c>
      <c r="BF149" s="157">
        <f t="shared" si="15"/>
        <v>0</v>
      </c>
      <c r="BG149" s="157">
        <f t="shared" si="16"/>
        <v>0</v>
      </c>
      <c r="BH149" s="157">
        <f t="shared" si="17"/>
        <v>0</v>
      </c>
      <c r="BI149" s="157">
        <f t="shared" si="18"/>
        <v>0</v>
      </c>
      <c r="BJ149" s="19" t="s">
        <v>15</v>
      </c>
      <c r="BK149" s="157">
        <f t="shared" si="19"/>
        <v>0</v>
      </c>
      <c r="BL149" s="19" t="s">
        <v>93</v>
      </c>
      <c r="BM149" s="156" t="s">
        <v>188</v>
      </c>
    </row>
    <row r="150" spans="1:65" s="2" customFormat="1" ht="16.5" customHeight="1">
      <c r="A150" s="34"/>
      <c r="B150" s="144"/>
      <c r="C150" s="145" t="s">
        <v>72</v>
      </c>
      <c r="D150" s="145" t="s">
        <v>157</v>
      </c>
      <c r="E150" s="146" t="s">
        <v>4258</v>
      </c>
      <c r="F150" s="147" t="s">
        <v>4259</v>
      </c>
      <c r="G150" s="148" t="s">
        <v>405</v>
      </c>
      <c r="H150" s="149">
        <v>10</v>
      </c>
      <c r="I150" s="150"/>
      <c r="J150" s="151">
        <f t="shared" si="10"/>
        <v>0</v>
      </c>
      <c r="K150" s="147" t="s">
        <v>3</v>
      </c>
      <c r="L150" s="35"/>
      <c r="M150" s="152" t="s">
        <v>3</v>
      </c>
      <c r="N150" s="153" t="s">
        <v>43</v>
      </c>
      <c r="O150" s="55"/>
      <c r="P150" s="154">
        <f t="shared" si="11"/>
        <v>0</v>
      </c>
      <c r="Q150" s="154">
        <v>0</v>
      </c>
      <c r="R150" s="154">
        <f t="shared" si="12"/>
        <v>0</v>
      </c>
      <c r="S150" s="154">
        <v>0</v>
      </c>
      <c r="T150" s="155">
        <f t="shared" si="13"/>
        <v>0</v>
      </c>
      <c r="U150" s="34"/>
      <c r="V150" s="34"/>
      <c r="W150" s="34"/>
      <c r="X150" s="34"/>
      <c r="Y150" s="34"/>
      <c r="Z150" s="34"/>
      <c r="AA150" s="34"/>
      <c r="AB150" s="34"/>
      <c r="AC150" s="34"/>
      <c r="AD150" s="34"/>
      <c r="AE150" s="34"/>
      <c r="AR150" s="156" t="s">
        <v>93</v>
      </c>
      <c r="AT150" s="156" t="s">
        <v>157</v>
      </c>
      <c r="AU150" s="156" t="s">
        <v>15</v>
      </c>
      <c r="AY150" s="19" t="s">
        <v>154</v>
      </c>
      <c r="BE150" s="157">
        <f t="shared" si="14"/>
        <v>0</v>
      </c>
      <c r="BF150" s="157">
        <f t="shared" si="15"/>
        <v>0</v>
      </c>
      <c r="BG150" s="157">
        <f t="shared" si="16"/>
        <v>0</v>
      </c>
      <c r="BH150" s="157">
        <f t="shared" si="17"/>
        <v>0</v>
      </c>
      <c r="BI150" s="157">
        <f t="shared" si="18"/>
        <v>0</v>
      </c>
      <c r="BJ150" s="19" t="s">
        <v>15</v>
      </c>
      <c r="BK150" s="157">
        <f t="shared" si="19"/>
        <v>0</v>
      </c>
      <c r="BL150" s="19" t="s">
        <v>93</v>
      </c>
      <c r="BM150" s="156" t="s">
        <v>907</v>
      </c>
    </row>
    <row r="151" spans="1:65" s="2" customFormat="1" ht="37.8" customHeight="1">
      <c r="A151" s="34"/>
      <c r="B151" s="144"/>
      <c r="C151" s="145" t="s">
        <v>72</v>
      </c>
      <c r="D151" s="145" t="s">
        <v>157</v>
      </c>
      <c r="E151" s="146" t="s">
        <v>4260</v>
      </c>
      <c r="F151" s="147" t="s">
        <v>4261</v>
      </c>
      <c r="G151" s="148" t="s">
        <v>192</v>
      </c>
      <c r="H151" s="149">
        <v>1</v>
      </c>
      <c r="I151" s="150"/>
      <c r="J151" s="151">
        <f t="shared" si="10"/>
        <v>0</v>
      </c>
      <c r="K151" s="147" t="s">
        <v>3</v>
      </c>
      <c r="L151" s="35"/>
      <c r="M151" s="152" t="s">
        <v>3</v>
      </c>
      <c r="N151" s="153" t="s">
        <v>43</v>
      </c>
      <c r="O151" s="55"/>
      <c r="P151" s="154">
        <f t="shared" si="11"/>
        <v>0</v>
      </c>
      <c r="Q151" s="154">
        <v>0</v>
      </c>
      <c r="R151" s="154">
        <f t="shared" si="12"/>
        <v>0</v>
      </c>
      <c r="S151" s="154">
        <v>0</v>
      </c>
      <c r="T151" s="155">
        <f t="shared" si="13"/>
        <v>0</v>
      </c>
      <c r="U151" s="34"/>
      <c r="V151" s="34"/>
      <c r="W151" s="34"/>
      <c r="X151" s="34"/>
      <c r="Y151" s="34"/>
      <c r="Z151" s="34"/>
      <c r="AA151" s="34"/>
      <c r="AB151" s="34"/>
      <c r="AC151" s="34"/>
      <c r="AD151" s="34"/>
      <c r="AE151" s="34"/>
      <c r="AR151" s="156" t="s">
        <v>93</v>
      </c>
      <c r="AT151" s="156" t="s">
        <v>157</v>
      </c>
      <c r="AU151" s="156" t="s">
        <v>15</v>
      </c>
      <c r="AY151" s="19" t="s">
        <v>154</v>
      </c>
      <c r="BE151" s="157">
        <f t="shared" si="14"/>
        <v>0</v>
      </c>
      <c r="BF151" s="157">
        <f t="shared" si="15"/>
        <v>0</v>
      </c>
      <c r="BG151" s="157">
        <f t="shared" si="16"/>
        <v>0</v>
      </c>
      <c r="BH151" s="157">
        <f t="shared" si="17"/>
        <v>0</v>
      </c>
      <c r="BI151" s="157">
        <f t="shared" si="18"/>
        <v>0</v>
      </c>
      <c r="BJ151" s="19" t="s">
        <v>15</v>
      </c>
      <c r="BK151" s="157">
        <f t="shared" si="19"/>
        <v>0</v>
      </c>
      <c r="BL151" s="19" t="s">
        <v>93</v>
      </c>
      <c r="BM151" s="156" t="s">
        <v>194</v>
      </c>
    </row>
    <row r="152" spans="1:65" s="2" customFormat="1" ht="16.5" customHeight="1">
      <c r="A152" s="34"/>
      <c r="B152" s="144"/>
      <c r="C152" s="145" t="s">
        <v>72</v>
      </c>
      <c r="D152" s="145" t="s">
        <v>157</v>
      </c>
      <c r="E152" s="146" t="s">
        <v>4140</v>
      </c>
      <c r="F152" s="147" t="s">
        <v>4141</v>
      </c>
      <c r="G152" s="148" t="s">
        <v>183</v>
      </c>
      <c r="H152" s="149">
        <v>120</v>
      </c>
      <c r="I152" s="150"/>
      <c r="J152" s="151">
        <f t="shared" si="10"/>
        <v>0</v>
      </c>
      <c r="K152" s="147" t="s">
        <v>3</v>
      </c>
      <c r="L152" s="35"/>
      <c r="M152" s="152" t="s">
        <v>3</v>
      </c>
      <c r="N152" s="153" t="s">
        <v>43</v>
      </c>
      <c r="O152" s="55"/>
      <c r="P152" s="154">
        <f t="shared" si="11"/>
        <v>0</v>
      </c>
      <c r="Q152" s="154">
        <v>0</v>
      </c>
      <c r="R152" s="154">
        <f t="shared" si="12"/>
        <v>0</v>
      </c>
      <c r="S152" s="154">
        <v>0</v>
      </c>
      <c r="T152" s="155">
        <f t="shared" si="13"/>
        <v>0</v>
      </c>
      <c r="U152" s="34"/>
      <c r="V152" s="34"/>
      <c r="W152" s="34"/>
      <c r="X152" s="34"/>
      <c r="Y152" s="34"/>
      <c r="Z152" s="34"/>
      <c r="AA152" s="34"/>
      <c r="AB152" s="34"/>
      <c r="AC152" s="34"/>
      <c r="AD152" s="34"/>
      <c r="AE152" s="34"/>
      <c r="AR152" s="156" t="s">
        <v>93</v>
      </c>
      <c r="AT152" s="156" t="s">
        <v>157</v>
      </c>
      <c r="AU152" s="156" t="s">
        <v>15</v>
      </c>
      <c r="AY152" s="19" t="s">
        <v>154</v>
      </c>
      <c r="BE152" s="157">
        <f t="shared" si="14"/>
        <v>0</v>
      </c>
      <c r="BF152" s="157">
        <f t="shared" si="15"/>
        <v>0</v>
      </c>
      <c r="BG152" s="157">
        <f t="shared" si="16"/>
        <v>0</v>
      </c>
      <c r="BH152" s="157">
        <f t="shared" si="17"/>
        <v>0</v>
      </c>
      <c r="BI152" s="157">
        <f t="shared" si="18"/>
        <v>0</v>
      </c>
      <c r="BJ152" s="19" t="s">
        <v>15</v>
      </c>
      <c r="BK152" s="157">
        <f t="shared" si="19"/>
        <v>0</v>
      </c>
      <c r="BL152" s="19" t="s">
        <v>93</v>
      </c>
      <c r="BM152" s="156" t="s">
        <v>938</v>
      </c>
    </row>
    <row r="153" spans="1:65" s="2" customFormat="1" ht="16.5" customHeight="1">
      <c r="A153" s="34"/>
      <c r="B153" s="144"/>
      <c r="C153" s="145" t="s">
        <v>72</v>
      </c>
      <c r="D153" s="145" t="s">
        <v>157</v>
      </c>
      <c r="E153" s="146" t="s">
        <v>4143</v>
      </c>
      <c r="F153" s="147" t="s">
        <v>4144</v>
      </c>
      <c r="G153" s="148" t="s">
        <v>3834</v>
      </c>
      <c r="H153" s="149">
        <v>16</v>
      </c>
      <c r="I153" s="150"/>
      <c r="J153" s="151">
        <f t="shared" si="10"/>
        <v>0</v>
      </c>
      <c r="K153" s="147" t="s">
        <v>3</v>
      </c>
      <c r="L153" s="35"/>
      <c r="M153" s="152" t="s">
        <v>3</v>
      </c>
      <c r="N153" s="153" t="s">
        <v>43</v>
      </c>
      <c r="O153" s="55"/>
      <c r="P153" s="154">
        <f t="shared" si="11"/>
        <v>0</v>
      </c>
      <c r="Q153" s="154">
        <v>0</v>
      </c>
      <c r="R153" s="154">
        <f t="shared" si="12"/>
        <v>0</v>
      </c>
      <c r="S153" s="154">
        <v>0</v>
      </c>
      <c r="T153" s="155">
        <f t="shared" si="13"/>
        <v>0</v>
      </c>
      <c r="U153" s="34"/>
      <c r="V153" s="34"/>
      <c r="W153" s="34"/>
      <c r="X153" s="34"/>
      <c r="Y153" s="34"/>
      <c r="Z153" s="34"/>
      <c r="AA153" s="34"/>
      <c r="AB153" s="34"/>
      <c r="AC153" s="34"/>
      <c r="AD153" s="34"/>
      <c r="AE153" s="34"/>
      <c r="AR153" s="156" t="s">
        <v>93</v>
      </c>
      <c r="AT153" s="156" t="s">
        <v>157</v>
      </c>
      <c r="AU153" s="156" t="s">
        <v>15</v>
      </c>
      <c r="AY153" s="19" t="s">
        <v>154</v>
      </c>
      <c r="BE153" s="157">
        <f t="shared" si="14"/>
        <v>0</v>
      </c>
      <c r="BF153" s="157">
        <f t="shared" si="15"/>
        <v>0</v>
      </c>
      <c r="BG153" s="157">
        <f t="shared" si="16"/>
        <v>0</v>
      </c>
      <c r="BH153" s="157">
        <f t="shared" si="17"/>
        <v>0</v>
      </c>
      <c r="BI153" s="157">
        <f t="shared" si="18"/>
        <v>0</v>
      </c>
      <c r="BJ153" s="19" t="s">
        <v>15</v>
      </c>
      <c r="BK153" s="157">
        <f t="shared" si="19"/>
        <v>0</v>
      </c>
      <c r="BL153" s="19" t="s">
        <v>93</v>
      </c>
      <c r="BM153" s="156" t="s">
        <v>952</v>
      </c>
    </row>
    <row r="154" spans="1:65" s="2" customFormat="1" ht="16.5" customHeight="1">
      <c r="A154" s="34"/>
      <c r="B154" s="144"/>
      <c r="C154" s="145" t="s">
        <v>72</v>
      </c>
      <c r="D154" s="145" t="s">
        <v>157</v>
      </c>
      <c r="E154" s="146" t="s">
        <v>4146</v>
      </c>
      <c r="F154" s="147" t="s">
        <v>4147</v>
      </c>
      <c r="G154" s="148" t="s">
        <v>3834</v>
      </c>
      <c r="H154" s="149">
        <v>1</v>
      </c>
      <c r="I154" s="150"/>
      <c r="J154" s="151">
        <f t="shared" si="10"/>
        <v>0</v>
      </c>
      <c r="K154" s="147" t="s">
        <v>3</v>
      </c>
      <c r="L154" s="35"/>
      <c r="M154" s="152" t="s">
        <v>3</v>
      </c>
      <c r="N154" s="153" t="s">
        <v>43</v>
      </c>
      <c r="O154" s="55"/>
      <c r="P154" s="154">
        <f t="shared" si="11"/>
        <v>0</v>
      </c>
      <c r="Q154" s="154">
        <v>0</v>
      </c>
      <c r="R154" s="154">
        <f t="shared" si="12"/>
        <v>0</v>
      </c>
      <c r="S154" s="154">
        <v>0</v>
      </c>
      <c r="T154" s="155">
        <f t="shared" si="13"/>
        <v>0</v>
      </c>
      <c r="U154" s="34"/>
      <c r="V154" s="34"/>
      <c r="W154" s="34"/>
      <c r="X154" s="34"/>
      <c r="Y154" s="34"/>
      <c r="Z154" s="34"/>
      <c r="AA154" s="34"/>
      <c r="AB154" s="34"/>
      <c r="AC154" s="34"/>
      <c r="AD154" s="34"/>
      <c r="AE154" s="34"/>
      <c r="AR154" s="156" t="s">
        <v>93</v>
      </c>
      <c r="AT154" s="156" t="s">
        <v>157</v>
      </c>
      <c r="AU154" s="156" t="s">
        <v>15</v>
      </c>
      <c r="AY154" s="19" t="s">
        <v>154</v>
      </c>
      <c r="BE154" s="157">
        <f t="shared" si="14"/>
        <v>0</v>
      </c>
      <c r="BF154" s="157">
        <f t="shared" si="15"/>
        <v>0</v>
      </c>
      <c r="BG154" s="157">
        <f t="shared" si="16"/>
        <v>0</v>
      </c>
      <c r="BH154" s="157">
        <f t="shared" si="17"/>
        <v>0</v>
      </c>
      <c r="BI154" s="157">
        <f t="shared" si="18"/>
        <v>0</v>
      </c>
      <c r="BJ154" s="19" t="s">
        <v>15</v>
      </c>
      <c r="BK154" s="157">
        <f t="shared" si="19"/>
        <v>0</v>
      </c>
      <c r="BL154" s="19" t="s">
        <v>93</v>
      </c>
      <c r="BM154" s="156" t="s">
        <v>965</v>
      </c>
    </row>
    <row r="155" spans="1:65" s="2" customFormat="1" ht="49.05" customHeight="1">
      <c r="A155" s="34"/>
      <c r="B155" s="144"/>
      <c r="C155" s="145" t="s">
        <v>72</v>
      </c>
      <c r="D155" s="145" t="s">
        <v>157</v>
      </c>
      <c r="E155" s="146" t="s">
        <v>4149</v>
      </c>
      <c r="F155" s="147" t="s">
        <v>4150</v>
      </c>
      <c r="G155" s="148" t="s">
        <v>3398</v>
      </c>
      <c r="H155" s="149">
        <v>5</v>
      </c>
      <c r="I155" s="150"/>
      <c r="J155" s="151">
        <f t="shared" si="10"/>
        <v>0</v>
      </c>
      <c r="K155" s="147" t="s">
        <v>3</v>
      </c>
      <c r="L155" s="35"/>
      <c r="M155" s="152" t="s">
        <v>3</v>
      </c>
      <c r="N155" s="153" t="s">
        <v>43</v>
      </c>
      <c r="O155" s="55"/>
      <c r="P155" s="154">
        <f t="shared" si="11"/>
        <v>0</v>
      </c>
      <c r="Q155" s="154">
        <v>0</v>
      </c>
      <c r="R155" s="154">
        <f t="shared" si="12"/>
        <v>0</v>
      </c>
      <c r="S155" s="154">
        <v>0</v>
      </c>
      <c r="T155" s="155">
        <f t="shared" si="13"/>
        <v>0</v>
      </c>
      <c r="U155" s="34"/>
      <c r="V155" s="34"/>
      <c r="W155" s="34"/>
      <c r="X155" s="34"/>
      <c r="Y155" s="34"/>
      <c r="Z155" s="34"/>
      <c r="AA155" s="34"/>
      <c r="AB155" s="34"/>
      <c r="AC155" s="34"/>
      <c r="AD155" s="34"/>
      <c r="AE155" s="34"/>
      <c r="AR155" s="156" t="s">
        <v>93</v>
      </c>
      <c r="AT155" s="156" t="s">
        <v>157</v>
      </c>
      <c r="AU155" s="156" t="s">
        <v>15</v>
      </c>
      <c r="AY155" s="19" t="s">
        <v>154</v>
      </c>
      <c r="BE155" s="157">
        <f t="shared" si="14"/>
        <v>0</v>
      </c>
      <c r="BF155" s="157">
        <f t="shared" si="15"/>
        <v>0</v>
      </c>
      <c r="BG155" s="157">
        <f t="shared" si="16"/>
        <v>0</v>
      </c>
      <c r="BH155" s="157">
        <f t="shared" si="17"/>
        <v>0</v>
      </c>
      <c r="BI155" s="157">
        <f t="shared" si="18"/>
        <v>0</v>
      </c>
      <c r="BJ155" s="19" t="s">
        <v>15</v>
      </c>
      <c r="BK155" s="157">
        <f t="shared" si="19"/>
        <v>0</v>
      </c>
      <c r="BL155" s="19" t="s">
        <v>93</v>
      </c>
      <c r="BM155" s="156" t="s">
        <v>973</v>
      </c>
    </row>
    <row r="156" spans="2:63" s="12" customFormat="1" ht="25.95" customHeight="1">
      <c r="B156" s="131"/>
      <c r="D156" s="132" t="s">
        <v>71</v>
      </c>
      <c r="E156" s="133" t="s">
        <v>4262</v>
      </c>
      <c r="F156" s="133" t="s">
        <v>4263</v>
      </c>
      <c r="I156" s="134"/>
      <c r="J156" s="135">
        <f>BK156</f>
        <v>0</v>
      </c>
      <c r="L156" s="131"/>
      <c r="M156" s="136"/>
      <c r="N156" s="137"/>
      <c r="O156" s="137"/>
      <c r="P156" s="138">
        <f>SUM(P157:P165)</f>
        <v>0</v>
      </c>
      <c r="Q156" s="137"/>
      <c r="R156" s="138">
        <f>SUM(R157:R165)</f>
        <v>0</v>
      </c>
      <c r="S156" s="137"/>
      <c r="T156" s="139">
        <f>SUM(T157:T165)</f>
        <v>0</v>
      </c>
      <c r="AR156" s="132" t="s">
        <v>15</v>
      </c>
      <c r="AT156" s="140" t="s">
        <v>71</v>
      </c>
      <c r="AU156" s="140" t="s">
        <v>72</v>
      </c>
      <c r="AY156" s="132" t="s">
        <v>154</v>
      </c>
      <c r="BK156" s="141">
        <f>SUM(BK157:BK165)</f>
        <v>0</v>
      </c>
    </row>
    <row r="157" spans="1:65" s="2" customFormat="1" ht="16.5" customHeight="1">
      <c r="A157" s="34"/>
      <c r="B157" s="144"/>
      <c r="C157" s="145" t="s">
        <v>72</v>
      </c>
      <c r="D157" s="145" t="s">
        <v>157</v>
      </c>
      <c r="E157" s="146" t="s">
        <v>4264</v>
      </c>
      <c r="F157" s="147" t="s">
        <v>4265</v>
      </c>
      <c r="G157" s="148" t="s">
        <v>3834</v>
      </c>
      <c r="H157" s="149">
        <v>1</v>
      </c>
      <c r="I157" s="150"/>
      <c r="J157" s="151">
        <f aca="true" t="shared" si="20" ref="J157:J165">ROUND(I157*H157,2)</f>
        <v>0</v>
      </c>
      <c r="K157" s="147" t="s">
        <v>3</v>
      </c>
      <c r="L157" s="35"/>
      <c r="M157" s="152" t="s">
        <v>3</v>
      </c>
      <c r="N157" s="153" t="s">
        <v>43</v>
      </c>
      <c r="O157" s="55"/>
      <c r="P157" s="154">
        <f aca="true" t="shared" si="21" ref="P157:P165">O157*H157</f>
        <v>0</v>
      </c>
      <c r="Q157" s="154">
        <v>0</v>
      </c>
      <c r="R157" s="154">
        <f aca="true" t="shared" si="22" ref="R157:R165">Q157*H157</f>
        <v>0</v>
      </c>
      <c r="S157" s="154">
        <v>0</v>
      </c>
      <c r="T157" s="155">
        <f aca="true" t="shared" si="23" ref="T157:T165">S157*H157</f>
        <v>0</v>
      </c>
      <c r="U157" s="34"/>
      <c r="V157" s="34"/>
      <c r="W157" s="34"/>
      <c r="X157" s="34"/>
      <c r="Y157" s="34"/>
      <c r="Z157" s="34"/>
      <c r="AA157" s="34"/>
      <c r="AB157" s="34"/>
      <c r="AC157" s="34"/>
      <c r="AD157" s="34"/>
      <c r="AE157" s="34"/>
      <c r="AR157" s="156" t="s">
        <v>93</v>
      </c>
      <c r="AT157" s="156" t="s">
        <v>157</v>
      </c>
      <c r="AU157" s="156" t="s">
        <v>15</v>
      </c>
      <c r="AY157" s="19" t="s">
        <v>154</v>
      </c>
      <c r="BE157" s="157">
        <f aca="true" t="shared" si="24" ref="BE157:BE165">IF(N157="základní",J157,0)</f>
        <v>0</v>
      </c>
      <c r="BF157" s="157">
        <f aca="true" t="shared" si="25" ref="BF157:BF165">IF(N157="snížená",J157,0)</f>
        <v>0</v>
      </c>
      <c r="BG157" s="157">
        <f aca="true" t="shared" si="26" ref="BG157:BG165">IF(N157="zákl. přenesená",J157,0)</f>
        <v>0</v>
      </c>
      <c r="BH157" s="157">
        <f aca="true" t="shared" si="27" ref="BH157:BH165">IF(N157="sníž. přenesená",J157,0)</f>
        <v>0</v>
      </c>
      <c r="BI157" s="157">
        <f aca="true" t="shared" si="28" ref="BI157:BI165">IF(N157="nulová",J157,0)</f>
        <v>0</v>
      </c>
      <c r="BJ157" s="19" t="s">
        <v>15</v>
      </c>
      <c r="BK157" s="157">
        <f aca="true" t="shared" si="29" ref="BK157:BK165">ROUND(I157*H157,2)</f>
        <v>0</v>
      </c>
      <c r="BL157" s="19" t="s">
        <v>93</v>
      </c>
      <c r="BM157" s="156" t="s">
        <v>981</v>
      </c>
    </row>
    <row r="158" spans="1:65" s="2" customFormat="1" ht="16.5" customHeight="1">
      <c r="A158" s="34"/>
      <c r="B158" s="144"/>
      <c r="C158" s="145" t="s">
        <v>72</v>
      </c>
      <c r="D158" s="145" t="s">
        <v>157</v>
      </c>
      <c r="E158" s="146" t="s">
        <v>4266</v>
      </c>
      <c r="F158" s="147" t="s">
        <v>4267</v>
      </c>
      <c r="G158" s="148" t="s">
        <v>3834</v>
      </c>
      <c r="H158" s="149">
        <v>1</v>
      </c>
      <c r="I158" s="150"/>
      <c r="J158" s="151">
        <f t="shared" si="20"/>
        <v>0</v>
      </c>
      <c r="K158" s="147" t="s">
        <v>3</v>
      </c>
      <c r="L158" s="35"/>
      <c r="M158" s="152" t="s">
        <v>3</v>
      </c>
      <c r="N158" s="153" t="s">
        <v>43</v>
      </c>
      <c r="O158" s="55"/>
      <c r="P158" s="154">
        <f t="shared" si="21"/>
        <v>0</v>
      </c>
      <c r="Q158" s="154">
        <v>0</v>
      </c>
      <c r="R158" s="154">
        <f t="shared" si="22"/>
        <v>0</v>
      </c>
      <c r="S158" s="154">
        <v>0</v>
      </c>
      <c r="T158" s="155">
        <f t="shared" si="23"/>
        <v>0</v>
      </c>
      <c r="U158" s="34"/>
      <c r="V158" s="34"/>
      <c r="W158" s="34"/>
      <c r="X158" s="34"/>
      <c r="Y158" s="34"/>
      <c r="Z158" s="34"/>
      <c r="AA158" s="34"/>
      <c r="AB158" s="34"/>
      <c r="AC158" s="34"/>
      <c r="AD158" s="34"/>
      <c r="AE158" s="34"/>
      <c r="AR158" s="156" t="s">
        <v>93</v>
      </c>
      <c r="AT158" s="156" t="s">
        <v>157</v>
      </c>
      <c r="AU158" s="156" t="s">
        <v>15</v>
      </c>
      <c r="AY158" s="19" t="s">
        <v>154</v>
      </c>
      <c r="BE158" s="157">
        <f t="shared" si="24"/>
        <v>0</v>
      </c>
      <c r="BF158" s="157">
        <f t="shared" si="25"/>
        <v>0</v>
      </c>
      <c r="BG158" s="157">
        <f t="shared" si="26"/>
        <v>0</v>
      </c>
      <c r="BH158" s="157">
        <f t="shared" si="27"/>
        <v>0</v>
      </c>
      <c r="BI158" s="157">
        <f t="shared" si="28"/>
        <v>0</v>
      </c>
      <c r="BJ158" s="19" t="s">
        <v>15</v>
      </c>
      <c r="BK158" s="157">
        <f t="shared" si="29"/>
        <v>0</v>
      </c>
      <c r="BL158" s="19" t="s">
        <v>93</v>
      </c>
      <c r="BM158" s="156" t="s">
        <v>989</v>
      </c>
    </row>
    <row r="159" spans="1:65" s="2" customFormat="1" ht="16.5" customHeight="1">
      <c r="A159" s="34"/>
      <c r="B159" s="144"/>
      <c r="C159" s="145" t="s">
        <v>72</v>
      </c>
      <c r="D159" s="145" t="s">
        <v>157</v>
      </c>
      <c r="E159" s="146" t="s">
        <v>4268</v>
      </c>
      <c r="F159" s="147" t="s">
        <v>4269</v>
      </c>
      <c r="G159" s="148" t="s">
        <v>3834</v>
      </c>
      <c r="H159" s="149">
        <v>1</v>
      </c>
      <c r="I159" s="150"/>
      <c r="J159" s="151">
        <f t="shared" si="20"/>
        <v>0</v>
      </c>
      <c r="K159" s="147" t="s">
        <v>3</v>
      </c>
      <c r="L159" s="35"/>
      <c r="M159" s="152" t="s">
        <v>3</v>
      </c>
      <c r="N159" s="153" t="s">
        <v>43</v>
      </c>
      <c r="O159" s="55"/>
      <c r="P159" s="154">
        <f t="shared" si="21"/>
        <v>0</v>
      </c>
      <c r="Q159" s="154">
        <v>0</v>
      </c>
      <c r="R159" s="154">
        <f t="shared" si="22"/>
        <v>0</v>
      </c>
      <c r="S159" s="154">
        <v>0</v>
      </c>
      <c r="T159" s="155">
        <f t="shared" si="23"/>
        <v>0</v>
      </c>
      <c r="U159" s="34"/>
      <c r="V159" s="34"/>
      <c r="W159" s="34"/>
      <c r="X159" s="34"/>
      <c r="Y159" s="34"/>
      <c r="Z159" s="34"/>
      <c r="AA159" s="34"/>
      <c r="AB159" s="34"/>
      <c r="AC159" s="34"/>
      <c r="AD159" s="34"/>
      <c r="AE159" s="34"/>
      <c r="AR159" s="156" t="s">
        <v>93</v>
      </c>
      <c r="AT159" s="156" t="s">
        <v>157</v>
      </c>
      <c r="AU159" s="156" t="s">
        <v>15</v>
      </c>
      <c r="AY159" s="19" t="s">
        <v>154</v>
      </c>
      <c r="BE159" s="157">
        <f t="shared" si="24"/>
        <v>0</v>
      </c>
      <c r="BF159" s="157">
        <f t="shared" si="25"/>
        <v>0</v>
      </c>
      <c r="BG159" s="157">
        <f t="shared" si="26"/>
        <v>0</v>
      </c>
      <c r="BH159" s="157">
        <f t="shared" si="27"/>
        <v>0</v>
      </c>
      <c r="BI159" s="157">
        <f t="shared" si="28"/>
        <v>0</v>
      </c>
      <c r="BJ159" s="19" t="s">
        <v>15</v>
      </c>
      <c r="BK159" s="157">
        <f t="shared" si="29"/>
        <v>0</v>
      </c>
      <c r="BL159" s="19" t="s">
        <v>93</v>
      </c>
      <c r="BM159" s="156" t="s">
        <v>997</v>
      </c>
    </row>
    <row r="160" spans="1:65" s="2" customFormat="1" ht="16.5" customHeight="1">
      <c r="A160" s="34"/>
      <c r="B160" s="144"/>
      <c r="C160" s="145" t="s">
        <v>72</v>
      </c>
      <c r="D160" s="145" t="s">
        <v>157</v>
      </c>
      <c r="E160" s="146" t="s">
        <v>4270</v>
      </c>
      <c r="F160" s="147" t="s">
        <v>4271</v>
      </c>
      <c r="G160" s="148" t="s">
        <v>3834</v>
      </c>
      <c r="H160" s="149">
        <v>1</v>
      </c>
      <c r="I160" s="150"/>
      <c r="J160" s="151">
        <f t="shared" si="20"/>
        <v>0</v>
      </c>
      <c r="K160" s="147" t="s">
        <v>3</v>
      </c>
      <c r="L160" s="35"/>
      <c r="M160" s="152" t="s">
        <v>3</v>
      </c>
      <c r="N160" s="153" t="s">
        <v>43</v>
      </c>
      <c r="O160" s="55"/>
      <c r="P160" s="154">
        <f t="shared" si="21"/>
        <v>0</v>
      </c>
      <c r="Q160" s="154">
        <v>0</v>
      </c>
      <c r="R160" s="154">
        <f t="shared" si="22"/>
        <v>0</v>
      </c>
      <c r="S160" s="154">
        <v>0</v>
      </c>
      <c r="T160" s="155">
        <f t="shared" si="23"/>
        <v>0</v>
      </c>
      <c r="U160" s="34"/>
      <c r="V160" s="34"/>
      <c r="W160" s="34"/>
      <c r="X160" s="34"/>
      <c r="Y160" s="34"/>
      <c r="Z160" s="34"/>
      <c r="AA160" s="34"/>
      <c r="AB160" s="34"/>
      <c r="AC160" s="34"/>
      <c r="AD160" s="34"/>
      <c r="AE160" s="34"/>
      <c r="AR160" s="156" t="s">
        <v>93</v>
      </c>
      <c r="AT160" s="156" t="s">
        <v>157</v>
      </c>
      <c r="AU160" s="156" t="s">
        <v>15</v>
      </c>
      <c r="AY160" s="19" t="s">
        <v>154</v>
      </c>
      <c r="BE160" s="157">
        <f t="shared" si="24"/>
        <v>0</v>
      </c>
      <c r="BF160" s="157">
        <f t="shared" si="25"/>
        <v>0</v>
      </c>
      <c r="BG160" s="157">
        <f t="shared" si="26"/>
        <v>0</v>
      </c>
      <c r="BH160" s="157">
        <f t="shared" si="27"/>
        <v>0</v>
      </c>
      <c r="BI160" s="157">
        <f t="shared" si="28"/>
        <v>0</v>
      </c>
      <c r="BJ160" s="19" t="s">
        <v>15</v>
      </c>
      <c r="BK160" s="157">
        <f t="shared" si="29"/>
        <v>0</v>
      </c>
      <c r="BL160" s="19" t="s">
        <v>93</v>
      </c>
      <c r="BM160" s="156" t="s">
        <v>1005</v>
      </c>
    </row>
    <row r="161" spans="1:65" s="2" customFormat="1" ht="16.5" customHeight="1">
      <c r="A161" s="34"/>
      <c r="B161" s="144"/>
      <c r="C161" s="145" t="s">
        <v>72</v>
      </c>
      <c r="D161" s="145" t="s">
        <v>157</v>
      </c>
      <c r="E161" s="146" t="s">
        <v>4272</v>
      </c>
      <c r="F161" s="147" t="s">
        <v>4273</v>
      </c>
      <c r="G161" s="148" t="s">
        <v>3398</v>
      </c>
      <c r="H161" s="149">
        <v>8</v>
      </c>
      <c r="I161" s="150"/>
      <c r="J161" s="151">
        <f t="shared" si="20"/>
        <v>0</v>
      </c>
      <c r="K161" s="147" t="s">
        <v>3</v>
      </c>
      <c r="L161" s="35"/>
      <c r="M161" s="152" t="s">
        <v>3</v>
      </c>
      <c r="N161" s="153" t="s">
        <v>43</v>
      </c>
      <c r="O161" s="55"/>
      <c r="P161" s="154">
        <f t="shared" si="21"/>
        <v>0</v>
      </c>
      <c r="Q161" s="154">
        <v>0</v>
      </c>
      <c r="R161" s="154">
        <f t="shared" si="22"/>
        <v>0</v>
      </c>
      <c r="S161" s="154">
        <v>0</v>
      </c>
      <c r="T161" s="155">
        <f t="shared" si="23"/>
        <v>0</v>
      </c>
      <c r="U161" s="34"/>
      <c r="V161" s="34"/>
      <c r="W161" s="34"/>
      <c r="X161" s="34"/>
      <c r="Y161" s="34"/>
      <c r="Z161" s="34"/>
      <c r="AA161" s="34"/>
      <c r="AB161" s="34"/>
      <c r="AC161" s="34"/>
      <c r="AD161" s="34"/>
      <c r="AE161" s="34"/>
      <c r="AR161" s="156" t="s">
        <v>93</v>
      </c>
      <c r="AT161" s="156" t="s">
        <v>157</v>
      </c>
      <c r="AU161" s="156" t="s">
        <v>15</v>
      </c>
      <c r="AY161" s="19" t="s">
        <v>154</v>
      </c>
      <c r="BE161" s="157">
        <f t="shared" si="24"/>
        <v>0</v>
      </c>
      <c r="BF161" s="157">
        <f t="shared" si="25"/>
        <v>0</v>
      </c>
      <c r="BG161" s="157">
        <f t="shared" si="26"/>
        <v>0</v>
      </c>
      <c r="BH161" s="157">
        <f t="shared" si="27"/>
        <v>0</v>
      </c>
      <c r="BI161" s="157">
        <f t="shared" si="28"/>
        <v>0</v>
      </c>
      <c r="BJ161" s="19" t="s">
        <v>15</v>
      </c>
      <c r="BK161" s="157">
        <f t="shared" si="29"/>
        <v>0</v>
      </c>
      <c r="BL161" s="19" t="s">
        <v>93</v>
      </c>
      <c r="BM161" s="156" t="s">
        <v>1013</v>
      </c>
    </row>
    <row r="162" spans="1:65" s="2" customFormat="1" ht="16.5" customHeight="1">
      <c r="A162" s="34"/>
      <c r="B162" s="144"/>
      <c r="C162" s="145" t="s">
        <v>72</v>
      </c>
      <c r="D162" s="145" t="s">
        <v>157</v>
      </c>
      <c r="E162" s="146" t="s">
        <v>4274</v>
      </c>
      <c r="F162" s="147" t="s">
        <v>4275</v>
      </c>
      <c r="G162" s="148" t="s">
        <v>3398</v>
      </c>
      <c r="H162" s="149">
        <v>16</v>
      </c>
      <c r="I162" s="150"/>
      <c r="J162" s="151">
        <f t="shared" si="20"/>
        <v>0</v>
      </c>
      <c r="K162" s="147" t="s">
        <v>3</v>
      </c>
      <c r="L162" s="35"/>
      <c r="M162" s="152" t="s">
        <v>3</v>
      </c>
      <c r="N162" s="153" t="s">
        <v>43</v>
      </c>
      <c r="O162" s="55"/>
      <c r="P162" s="154">
        <f t="shared" si="21"/>
        <v>0</v>
      </c>
      <c r="Q162" s="154">
        <v>0</v>
      </c>
      <c r="R162" s="154">
        <f t="shared" si="22"/>
        <v>0</v>
      </c>
      <c r="S162" s="154">
        <v>0</v>
      </c>
      <c r="T162" s="155">
        <f t="shared" si="23"/>
        <v>0</v>
      </c>
      <c r="U162" s="34"/>
      <c r="V162" s="34"/>
      <c r="W162" s="34"/>
      <c r="X162" s="34"/>
      <c r="Y162" s="34"/>
      <c r="Z162" s="34"/>
      <c r="AA162" s="34"/>
      <c r="AB162" s="34"/>
      <c r="AC162" s="34"/>
      <c r="AD162" s="34"/>
      <c r="AE162" s="34"/>
      <c r="AR162" s="156" t="s">
        <v>93</v>
      </c>
      <c r="AT162" s="156" t="s">
        <v>157</v>
      </c>
      <c r="AU162" s="156" t="s">
        <v>15</v>
      </c>
      <c r="AY162" s="19" t="s">
        <v>154</v>
      </c>
      <c r="BE162" s="157">
        <f t="shared" si="24"/>
        <v>0</v>
      </c>
      <c r="BF162" s="157">
        <f t="shared" si="25"/>
        <v>0</v>
      </c>
      <c r="BG162" s="157">
        <f t="shared" si="26"/>
        <v>0</v>
      </c>
      <c r="BH162" s="157">
        <f t="shared" si="27"/>
        <v>0</v>
      </c>
      <c r="BI162" s="157">
        <f t="shared" si="28"/>
        <v>0</v>
      </c>
      <c r="BJ162" s="19" t="s">
        <v>15</v>
      </c>
      <c r="BK162" s="157">
        <f t="shared" si="29"/>
        <v>0</v>
      </c>
      <c r="BL162" s="19" t="s">
        <v>93</v>
      </c>
      <c r="BM162" s="156" t="s">
        <v>1021</v>
      </c>
    </row>
    <row r="163" spans="1:65" s="2" customFormat="1" ht="16.5" customHeight="1">
      <c r="A163" s="34"/>
      <c r="B163" s="144"/>
      <c r="C163" s="145" t="s">
        <v>72</v>
      </c>
      <c r="D163" s="145" t="s">
        <v>157</v>
      </c>
      <c r="E163" s="146" t="s">
        <v>4276</v>
      </c>
      <c r="F163" s="147" t="s">
        <v>4277</v>
      </c>
      <c r="G163" s="148" t="s">
        <v>3398</v>
      </c>
      <c r="H163" s="149">
        <v>5</v>
      </c>
      <c r="I163" s="150"/>
      <c r="J163" s="151">
        <f t="shared" si="20"/>
        <v>0</v>
      </c>
      <c r="K163" s="147" t="s">
        <v>3</v>
      </c>
      <c r="L163" s="35"/>
      <c r="M163" s="152" t="s">
        <v>3</v>
      </c>
      <c r="N163" s="153" t="s">
        <v>43</v>
      </c>
      <c r="O163" s="55"/>
      <c r="P163" s="154">
        <f t="shared" si="21"/>
        <v>0</v>
      </c>
      <c r="Q163" s="154">
        <v>0</v>
      </c>
      <c r="R163" s="154">
        <f t="shared" si="22"/>
        <v>0</v>
      </c>
      <c r="S163" s="154">
        <v>0</v>
      </c>
      <c r="T163" s="155">
        <f t="shared" si="23"/>
        <v>0</v>
      </c>
      <c r="U163" s="34"/>
      <c r="V163" s="34"/>
      <c r="W163" s="34"/>
      <c r="X163" s="34"/>
      <c r="Y163" s="34"/>
      <c r="Z163" s="34"/>
      <c r="AA163" s="34"/>
      <c r="AB163" s="34"/>
      <c r="AC163" s="34"/>
      <c r="AD163" s="34"/>
      <c r="AE163" s="34"/>
      <c r="AR163" s="156" t="s">
        <v>93</v>
      </c>
      <c r="AT163" s="156" t="s">
        <v>157</v>
      </c>
      <c r="AU163" s="156" t="s">
        <v>15</v>
      </c>
      <c r="AY163" s="19" t="s">
        <v>154</v>
      </c>
      <c r="BE163" s="157">
        <f t="shared" si="24"/>
        <v>0</v>
      </c>
      <c r="BF163" s="157">
        <f t="shared" si="25"/>
        <v>0</v>
      </c>
      <c r="BG163" s="157">
        <f t="shared" si="26"/>
        <v>0</v>
      </c>
      <c r="BH163" s="157">
        <f t="shared" si="27"/>
        <v>0</v>
      </c>
      <c r="BI163" s="157">
        <f t="shared" si="28"/>
        <v>0</v>
      </c>
      <c r="BJ163" s="19" t="s">
        <v>15</v>
      </c>
      <c r="BK163" s="157">
        <f t="shared" si="29"/>
        <v>0</v>
      </c>
      <c r="BL163" s="19" t="s">
        <v>93</v>
      </c>
      <c r="BM163" s="156" t="s">
        <v>1029</v>
      </c>
    </row>
    <row r="164" spans="1:65" s="2" customFormat="1" ht="16.5" customHeight="1">
      <c r="A164" s="34"/>
      <c r="B164" s="144"/>
      <c r="C164" s="145" t="s">
        <v>72</v>
      </c>
      <c r="D164" s="145" t="s">
        <v>157</v>
      </c>
      <c r="E164" s="146" t="s">
        <v>4278</v>
      </c>
      <c r="F164" s="147" t="s">
        <v>3862</v>
      </c>
      <c r="G164" s="148" t="s">
        <v>4279</v>
      </c>
      <c r="H164" s="149">
        <v>1800</v>
      </c>
      <c r="I164" s="150"/>
      <c r="J164" s="151">
        <f t="shared" si="20"/>
        <v>0</v>
      </c>
      <c r="K164" s="147" t="s">
        <v>3</v>
      </c>
      <c r="L164" s="35"/>
      <c r="M164" s="152" t="s">
        <v>3</v>
      </c>
      <c r="N164" s="153" t="s">
        <v>43</v>
      </c>
      <c r="O164" s="55"/>
      <c r="P164" s="154">
        <f t="shared" si="21"/>
        <v>0</v>
      </c>
      <c r="Q164" s="154">
        <v>0</v>
      </c>
      <c r="R164" s="154">
        <f t="shared" si="22"/>
        <v>0</v>
      </c>
      <c r="S164" s="154">
        <v>0</v>
      </c>
      <c r="T164" s="155">
        <f t="shared" si="23"/>
        <v>0</v>
      </c>
      <c r="U164" s="34"/>
      <c r="V164" s="34"/>
      <c r="W164" s="34"/>
      <c r="X164" s="34"/>
      <c r="Y164" s="34"/>
      <c r="Z164" s="34"/>
      <c r="AA164" s="34"/>
      <c r="AB164" s="34"/>
      <c r="AC164" s="34"/>
      <c r="AD164" s="34"/>
      <c r="AE164" s="34"/>
      <c r="AR164" s="156" t="s">
        <v>93</v>
      </c>
      <c r="AT164" s="156" t="s">
        <v>157</v>
      </c>
      <c r="AU164" s="156" t="s">
        <v>15</v>
      </c>
      <c r="AY164" s="19" t="s">
        <v>154</v>
      </c>
      <c r="BE164" s="157">
        <f t="shared" si="24"/>
        <v>0</v>
      </c>
      <c r="BF164" s="157">
        <f t="shared" si="25"/>
        <v>0</v>
      </c>
      <c r="BG164" s="157">
        <f t="shared" si="26"/>
        <v>0</v>
      </c>
      <c r="BH164" s="157">
        <f t="shared" si="27"/>
        <v>0</v>
      </c>
      <c r="BI164" s="157">
        <f t="shared" si="28"/>
        <v>0</v>
      </c>
      <c r="BJ164" s="19" t="s">
        <v>15</v>
      </c>
      <c r="BK164" s="157">
        <f t="shared" si="29"/>
        <v>0</v>
      </c>
      <c r="BL164" s="19" t="s">
        <v>93</v>
      </c>
      <c r="BM164" s="156" t="s">
        <v>1037</v>
      </c>
    </row>
    <row r="165" spans="1:65" s="2" customFormat="1" ht="16.5" customHeight="1">
      <c r="A165" s="34"/>
      <c r="B165" s="144"/>
      <c r="C165" s="145" t="s">
        <v>72</v>
      </c>
      <c r="D165" s="145" t="s">
        <v>157</v>
      </c>
      <c r="E165" s="146" t="s">
        <v>4280</v>
      </c>
      <c r="F165" s="147" t="s">
        <v>4281</v>
      </c>
      <c r="G165" s="148" t="s">
        <v>3834</v>
      </c>
      <c r="H165" s="149">
        <v>1</v>
      </c>
      <c r="I165" s="150"/>
      <c r="J165" s="151">
        <f t="shared" si="20"/>
        <v>0</v>
      </c>
      <c r="K165" s="147" t="s">
        <v>3</v>
      </c>
      <c r="L165" s="35"/>
      <c r="M165" s="152" t="s">
        <v>3</v>
      </c>
      <c r="N165" s="153" t="s">
        <v>43</v>
      </c>
      <c r="O165" s="55"/>
      <c r="P165" s="154">
        <f t="shared" si="21"/>
        <v>0</v>
      </c>
      <c r="Q165" s="154">
        <v>0</v>
      </c>
      <c r="R165" s="154">
        <f t="shared" si="22"/>
        <v>0</v>
      </c>
      <c r="S165" s="154">
        <v>0</v>
      </c>
      <c r="T165" s="155">
        <f t="shared" si="23"/>
        <v>0</v>
      </c>
      <c r="U165" s="34"/>
      <c r="V165" s="34"/>
      <c r="W165" s="34"/>
      <c r="X165" s="34"/>
      <c r="Y165" s="34"/>
      <c r="Z165" s="34"/>
      <c r="AA165" s="34"/>
      <c r="AB165" s="34"/>
      <c r="AC165" s="34"/>
      <c r="AD165" s="34"/>
      <c r="AE165" s="34"/>
      <c r="AR165" s="156" t="s">
        <v>93</v>
      </c>
      <c r="AT165" s="156" t="s">
        <v>157</v>
      </c>
      <c r="AU165" s="156" t="s">
        <v>15</v>
      </c>
      <c r="AY165" s="19" t="s">
        <v>154</v>
      </c>
      <c r="BE165" s="157">
        <f t="shared" si="24"/>
        <v>0</v>
      </c>
      <c r="BF165" s="157">
        <f t="shared" si="25"/>
        <v>0</v>
      </c>
      <c r="BG165" s="157">
        <f t="shared" si="26"/>
        <v>0</v>
      </c>
      <c r="BH165" s="157">
        <f t="shared" si="27"/>
        <v>0</v>
      </c>
      <c r="BI165" s="157">
        <f t="shared" si="28"/>
        <v>0</v>
      </c>
      <c r="BJ165" s="19" t="s">
        <v>15</v>
      </c>
      <c r="BK165" s="157">
        <f t="shared" si="29"/>
        <v>0</v>
      </c>
      <c r="BL165" s="19" t="s">
        <v>93</v>
      </c>
      <c r="BM165" s="156" t="s">
        <v>1045</v>
      </c>
    </row>
    <row r="166" spans="2:63" s="12" customFormat="1" ht="25.95" customHeight="1">
      <c r="B166" s="131"/>
      <c r="D166" s="132" t="s">
        <v>71</v>
      </c>
      <c r="E166" s="133" t="s">
        <v>4282</v>
      </c>
      <c r="F166" s="133" t="s">
        <v>3</v>
      </c>
      <c r="I166" s="134"/>
      <c r="J166" s="135">
        <f>BK166</f>
        <v>0</v>
      </c>
      <c r="L166" s="131"/>
      <c r="M166" s="136"/>
      <c r="N166" s="137"/>
      <c r="O166" s="137"/>
      <c r="P166" s="138">
        <f>SUM(P167:P173)</f>
        <v>0</v>
      </c>
      <c r="Q166" s="137"/>
      <c r="R166" s="138">
        <f>SUM(R167:R173)</f>
        <v>0</v>
      </c>
      <c r="S166" s="137"/>
      <c r="T166" s="139">
        <f>SUM(T167:T173)</f>
        <v>0</v>
      </c>
      <c r="AR166" s="132" t="s">
        <v>15</v>
      </c>
      <c r="AT166" s="140" t="s">
        <v>71</v>
      </c>
      <c r="AU166" s="140" t="s">
        <v>72</v>
      </c>
      <c r="AY166" s="132" t="s">
        <v>154</v>
      </c>
      <c r="BK166" s="141">
        <f>SUM(BK167:BK173)</f>
        <v>0</v>
      </c>
    </row>
    <row r="167" spans="1:65" s="2" customFormat="1" ht="16.5" customHeight="1">
      <c r="A167" s="34"/>
      <c r="B167" s="144"/>
      <c r="C167" s="145" t="s">
        <v>72</v>
      </c>
      <c r="D167" s="145" t="s">
        <v>157</v>
      </c>
      <c r="E167" s="146" t="s">
        <v>4283</v>
      </c>
      <c r="F167" s="147" t="s">
        <v>4178</v>
      </c>
      <c r="G167" s="148" t="s">
        <v>3834</v>
      </c>
      <c r="H167" s="149">
        <v>1</v>
      </c>
      <c r="I167" s="150"/>
      <c r="J167" s="151">
        <f aca="true" t="shared" si="30" ref="J167:J173">ROUND(I167*H167,2)</f>
        <v>0</v>
      </c>
      <c r="K167" s="147" t="s">
        <v>3</v>
      </c>
      <c r="L167" s="35"/>
      <c r="M167" s="152" t="s">
        <v>3</v>
      </c>
      <c r="N167" s="153" t="s">
        <v>43</v>
      </c>
      <c r="O167" s="55"/>
      <c r="P167" s="154">
        <f aca="true" t="shared" si="31" ref="P167:P173">O167*H167</f>
        <v>0</v>
      </c>
      <c r="Q167" s="154">
        <v>0</v>
      </c>
      <c r="R167" s="154">
        <f aca="true" t="shared" si="32" ref="R167:R173">Q167*H167</f>
        <v>0</v>
      </c>
      <c r="S167" s="154">
        <v>0</v>
      </c>
      <c r="T167" s="155">
        <f aca="true" t="shared" si="33" ref="T167:T173">S167*H167</f>
        <v>0</v>
      </c>
      <c r="U167" s="34"/>
      <c r="V167" s="34"/>
      <c r="W167" s="34"/>
      <c r="X167" s="34"/>
      <c r="Y167" s="34"/>
      <c r="Z167" s="34"/>
      <c r="AA167" s="34"/>
      <c r="AB167" s="34"/>
      <c r="AC167" s="34"/>
      <c r="AD167" s="34"/>
      <c r="AE167" s="34"/>
      <c r="AR167" s="156" t="s">
        <v>93</v>
      </c>
      <c r="AT167" s="156" t="s">
        <v>157</v>
      </c>
      <c r="AU167" s="156" t="s">
        <v>15</v>
      </c>
      <c r="AY167" s="19" t="s">
        <v>154</v>
      </c>
      <c r="BE167" s="157">
        <f aca="true" t="shared" si="34" ref="BE167:BE173">IF(N167="základní",J167,0)</f>
        <v>0</v>
      </c>
      <c r="BF167" s="157">
        <f aca="true" t="shared" si="35" ref="BF167:BF173">IF(N167="snížená",J167,0)</f>
        <v>0</v>
      </c>
      <c r="BG167" s="157">
        <f aca="true" t="shared" si="36" ref="BG167:BG173">IF(N167="zákl. přenesená",J167,0)</f>
        <v>0</v>
      </c>
      <c r="BH167" s="157">
        <f aca="true" t="shared" si="37" ref="BH167:BH173">IF(N167="sníž. přenesená",J167,0)</f>
        <v>0</v>
      </c>
      <c r="BI167" s="157">
        <f aca="true" t="shared" si="38" ref="BI167:BI173">IF(N167="nulová",J167,0)</f>
        <v>0</v>
      </c>
      <c r="BJ167" s="19" t="s">
        <v>15</v>
      </c>
      <c r="BK167" s="157">
        <f aca="true" t="shared" si="39" ref="BK167:BK173">ROUND(I167*H167,2)</f>
        <v>0</v>
      </c>
      <c r="BL167" s="19" t="s">
        <v>93</v>
      </c>
      <c r="BM167" s="156" t="s">
        <v>1053</v>
      </c>
    </row>
    <row r="168" spans="1:65" s="2" customFormat="1" ht="90" customHeight="1">
      <c r="A168" s="34"/>
      <c r="B168" s="144"/>
      <c r="C168" s="145" t="s">
        <v>72</v>
      </c>
      <c r="D168" s="145" t="s">
        <v>157</v>
      </c>
      <c r="E168" s="146" t="s">
        <v>4193</v>
      </c>
      <c r="F168" s="147" t="s">
        <v>4194</v>
      </c>
      <c r="G168" s="148" t="s">
        <v>3834</v>
      </c>
      <c r="H168" s="149">
        <v>4</v>
      </c>
      <c r="I168" s="150"/>
      <c r="J168" s="151">
        <f t="shared" si="30"/>
        <v>0</v>
      </c>
      <c r="K168" s="147" t="s">
        <v>3</v>
      </c>
      <c r="L168" s="35"/>
      <c r="M168" s="152" t="s">
        <v>3</v>
      </c>
      <c r="N168" s="153" t="s">
        <v>43</v>
      </c>
      <c r="O168" s="55"/>
      <c r="P168" s="154">
        <f t="shared" si="31"/>
        <v>0</v>
      </c>
      <c r="Q168" s="154">
        <v>0</v>
      </c>
      <c r="R168" s="154">
        <f t="shared" si="32"/>
        <v>0</v>
      </c>
      <c r="S168" s="154">
        <v>0</v>
      </c>
      <c r="T168" s="155">
        <f t="shared" si="33"/>
        <v>0</v>
      </c>
      <c r="U168" s="34"/>
      <c r="V168" s="34"/>
      <c r="W168" s="34"/>
      <c r="X168" s="34"/>
      <c r="Y168" s="34"/>
      <c r="Z168" s="34"/>
      <c r="AA168" s="34"/>
      <c r="AB168" s="34"/>
      <c r="AC168" s="34"/>
      <c r="AD168" s="34"/>
      <c r="AE168" s="34"/>
      <c r="AR168" s="156" t="s">
        <v>93</v>
      </c>
      <c r="AT168" s="156" t="s">
        <v>157</v>
      </c>
      <c r="AU168" s="156" t="s">
        <v>15</v>
      </c>
      <c r="AY168" s="19" t="s">
        <v>154</v>
      </c>
      <c r="BE168" s="157">
        <f t="shared" si="34"/>
        <v>0</v>
      </c>
      <c r="BF168" s="157">
        <f t="shared" si="35"/>
        <v>0</v>
      </c>
      <c r="BG168" s="157">
        <f t="shared" si="36"/>
        <v>0</v>
      </c>
      <c r="BH168" s="157">
        <f t="shared" si="37"/>
        <v>0</v>
      </c>
      <c r="BI168" s="157">
        <f t="shared" si="38"/>
        <v>0</v>
      </c>
      <c r="BJ168" s="19" t="s">
        <v>15</v>
      </c>
      <c r="BK168" s="157">
        <f t="shared" si="39"/>
        <v>0</v>
      </c>
      <c r="BL168" s="19" t="s">
        <v>93</v>
      </c>
      <c r="BM168" s="156" t="s">
        <v>1061</v>
      </c>
    </row>
    <row r="169" spans="1:65" s="2" customFormat="1" ht="16.5" customHeight="1">
      <c r="A169" s="34"/>
      <c r="B169" s="144"/>
      <c r="C169" s="145" t="s">
        <v>72</v>
      </c>
      <c r="D169" s="145" t="s">
        <v>157</v>
      </c>
      <c r="E169" s="146" t="s">
        <v>4205</v>
      </c>
      <c r="F169" s="147" t="s">
        <v>4206</v>
      </c>
      <c r="G169" s="148" t="s">
        <v>3834</v>
      </c>
      <c r="H169" s="149">
        <v>1</v>
      </c>
      <c r="I169" s="150"/>
      <c r="J169" s="151">
        <f t="shared" si="30"/>
        <v>0</v>
      </c>
      <c r="K169" s="147" t="s">
        <v>3</v>
      </c>
      <c r="L169" s="35"/>
      <c r="M169" s="152" t="s">
        <v>3</v>
      </c>
      <c r="N169" s="153" t="s">
        <v>43</v>
      </c>
      <c r="O169" s="55"/>
      <c r="P169" s="154">
        <f t="shared" si="31"/>
        <v>0</v>
      </c>
      <c r="Q169" s="154">
        <v>0</v>
      </c>
      <c r="R169" s="154">
        <f t="shared" si="32"/>
        <v>0</v>
      </c>
      <c r="S169" s="154">
        <v>0</v>
      </c>
      <c r="T169" s="155">
        <f t="shared" si="33"/>
        <v>0</v>
      </c>
      <c r="U169" s="34"/>
      <c r="V169" s="34"/>
      <c r="W169" s="34"/>
      <c r="X169" s="34"/>
      <c r="Y169" s="34"/>
      <c r="Z169" s="34"/>
      <c r="AA169" s="34"/>
      <c r="AB169" s="34"/>
      <c r="AC169" s="34"/>
      <c r="AD169" s="34"/>
      <c r="AE169" s="34"/>
      <c r="AR169" s="156" t="s">
        <v>93</v>
      </c>
      <c r="AT169" s="156" t="s">
        <v>157</v>
      </c>
      <c r="AU169" s="156" t="s">
        <v>15</v>
      </c>
      <c r="AY169" s="19" t="s">
        <v>154</v>
      </c>
      <c r="BE169" s="157">
        <f t="shared" si="34"/>
        <v>0</v>
      </c>
      <c r="BF169" s="157">
        <f t="shared" si="35"/>
        <v>0</v>
      </c>
      <c r="BG169" s="157">
        <f t="shared" si="36"/>
        <v>0</v>
      </c>
      <c r="BH169" s="157">
        <f t="shared" si="37"/>
        <v>0</v>
      </c>
      <c r="BI169" s="157">
        <f t="shared" si="38"/>
        <v>0</v>
      </c>
      <c r="BJ169" s="19" t="s">
        <v>15</v>
      </c>
      <c r="BK169" s="157">
        <f t="shared" si="39"/>
        <v>0</v>
      </c>
      <c r="BL169" s="19" t="s">
        <v>93</v>
      </c>
      <c r="BM169" s="156" t="s">
        <v>1069</v>
      </c>
    </row>
    <row r="170" spans="1:65" s="2" customFormat="1" ht="37.8" customHeight="1">
      <c r="A170" s="34"/>
      <c r="B170" s="144"/>
      <c r="C170" s="145" t="s">
        <v>72</v>
      </c>
      <c r="D170" s="145" t="s">
        <v>157</v>
      </c>
      <c r="E170" s="146" t="s">
        <v>4207</v>
      </c>
      <c r="F170" s="147" t="s">
        <v>4208</v>
      </c>
      <c r="G170" s="148" t="s">
        <v>3834</v>
      </c>
      <c r="H170" s="149">
        <v>0</v>
      </c>
      <c r="I170" s="150"/>
      <c r="J170" s="151">
        <f t="shared" si="30"/>
        <v>0</v>
      </c>
      <c r="K170" s="147" t="s">
        <v>3</v>
      </c>
      <c r="L170" s="35"/>
      <c r="M170" s="152" t="s">
        <v>3</v>
      </c>
      <c r="N170" s="153" t="s">
        <v>43</v>
      </c>
      <c r="O170" s="55"/>
      <c r="P170" s="154">
        <f t="shared" si="31"/>
        <v>0</v>
      </c>
      <c r="Q170" s="154">
        <v>0</v>
      </c>
      <c r="R170" s="154">
        <f t="shared" si="32"/>
        <v>0</v>
      </c>
      <c r="S170" s="154">
        <v>0</v>
      </c>
      <c r="T170" s="155">
        <f t="shared" si="33"/>
        <v>0</v>
      </c>
      <c r="U170" s="34"/>
      <c r="V170" s="34"/>
      <c r="W170" s="34"/>
      <c r="X170" s="34"/>
      <c r="Y170" s="34"/>
      <c r="Z170" s="34"/>
      <c r="AA170" s="34"/>
      <c r="AB170" s="34"/>
      <c r="AC170" s="34"/>
      <c r="AD170" s="34"/>
      <c r="AE170" s="34"/>
      <c r="AR170" s="156" t="s">
        <v>93</v>
      </c>
      <c r="AT170" s="156" t="s">
        <v>157</v>
      </c>
      <c r="AU170" s="156" t="s">
        <v>15</v>
      </c>
      <c r="AY170" s="19" t="s">
        <v>154</v>
      </c>
      <c r="BE170" s="157">
        <f t="shared" si="34"/>
        <v>0</v>
      </c>
      <c r="BF170" s="157">
        <f t="shared" si="35"/>
        <v>0</v>
      </c>
      <c r="BG170" s="157">
        <f t="shared" si="36"/>
        <v>0</v>
      </c>
      <c r="BH170" s="157">
        <f t="shared" si="37"/>
        <v>0</v>
      </c>
      <c r="BI170" s="157">
        <f t="shared" si="38"/>
        <v>0</v>
      </c>
      <c r="BJ170" s="19" t="s">
        <v>15</v>
      </c>
      <c r="BK170" s="157">
        <f t="shared" si="39"/>
        <v>0</v>
      </c>
      <c r="BL170" s="19" t="s">
        <v>93</v>
      </c>
      <c r="BM170" s="156" t="s">
        <v>1077</v>
      </c>
    </row>
    <row r="171" spans="1:65" s="2" customFormat="1" ht="16.5" customHeight="1">
      <c r="A171" s="34"/>
      <c r="B171" s="144"/>
      <c r="C171" s="145" t="s">
        <v>72</v>
      </c>
      <c r="D171" s="145" t="s">
        <v>157</v>
      </c>
      <c r="E171" s="146" t="s">
        <v>4211</v>
      </c>
      <c r="F171" s="147" t="s">
        <v>4212</v>
      </c>
      <c r="G171" s="148" t="s">
        <v>3834</v>
      </c>
      <c r="H171" s="149">
        <v>1</v>
      </c>
      <c r="I171" s="150"/>
      <c r="J171" s="151">
        <f t="shared" si="30"/>
        <v>0</v>
      </c>
      <c r="K171" s="147" t="s">
        <v>3</v>
      </c>
      <c r="L171" s="35"/>
      <c r="M171" s="152" t="s">
        <v>3</v>
      </c>
      <c r="N171" s="153" t="s">
        <v>43</v>
      </c>
      <c r="O171" s="55"/>
      <c r="P171" s="154">
        <f t="shared" si="31"/>
        <v>0</v>
      </c>
      <c r="Q171" s="154">
        <v>0</v>
      </c>
      <c r="R171" s="154">
        <f t="shared" si="32"/>
        <v>0</v>
      </c>
      <c r="S171" s="154">
        <v>0</v>
      </c>
      <c r="T171" s="155">
        <f t="shared" si="33"/>
        <v>0</v>
      </c>
      <c r="U171" s="34"/>
      <c r="V171" s="34"/>
      <c r="W171" s="34"/>
      <c r="X171" s="34"/>
      <c r="Y171" s="34"/>
      <c r="Z171" s="34"/>
      <c r="AA171" s="34"/>
      <c r="AB171" s="34"/>
      <c r="AC171" s="34"/>
      <c r="AD171" s="34"/>
      <c r="AE171" s="34"/>
      <c r="AR171" s="156" t="s">
        <v>93</v>
      </c>
      <c r="AT171" s="156" t="s">
        <v>157</v>
      </c>
      <c r="AU171" s="156" t="s">
        <v>15</v>
      </c>
      <c r="AY171" s="19" t="s">
        <v>154</v>
      </c>
      <c r="BE171" s="157">
        <f t="shared" si="34"/>
        <v>0</v>
      </c>
      <c r="BF171" s="157">
        <f t="shared" si="35"/>
        <v>0</v>
      </c>
      <c r="BG171" s="157">
        <f t="shared" si="36"/>
        <v>0</v>
      </c>
      <c r="BH171" s="157">
        <f t="shared" si="37"/>
        <v>0</v>
      </c>
      <c r="BI171" s="157">
        <f t="shared" si="38"/>
        <v>0</v>
      </c>
      <c r="BJ171" s="19" t="s">
        <v>15</v>
      </c>
      <c r="BK171" s="157">
        <f t="shared" si="39"/>
        <v>0</v>
      </c>
      <c r="BL171" s="19" t="s">
        <v>93</v>
      </c>
      <c r="BM171" s="156" t="s">
        <v>1086</v>
      </c>
    </row>
    <row r="172" spans="1:65" s="2" customFormat="1" ht="16.5" customHeight="1">
      <c r="A172" s="34"/>
      <c r="B172" s="144"/>
      <c r="C172" s="145" t="s">
        <v>72</v>
      </c>
      <c r="D172" s="145" t="s">
        <v>157</v>
      </c>
      <c r="E172" s="146" t="s">
        <v>4215</v>
      </c>
      <c r="F172" s="147" t="s">
        <v>4216</v>
      </c>
      <c r="G172" s="148" t="s">
        <v>3834</v>
      </c>
      <c r="H172" s="149">
        <v>6</v>
      </c>
      <c r="I172" s="150"/>
      <c r="J172" s="151">
        <f t="shared" si="30"/>
        <v>0</v>
      </c>
      <c r="K172" s="147" t="s">
        <v>3</v>
      </c>
      <c r="L172" s="35"/>
      <c r="M172" s="152" t="s">
        <v>3</v>
      </c>
      <c r="N172" s="153" t="s">
        <v>43</v>
      </c>
      <c r="O172" s="55"/>
      <c r="P172" s="154">
        <f t="shared" si="31"/>
        <v>0</v>
      </c>
      <c r="Q172" s="154">
        <v>0</v>
      </c>
      <c r="R172" s="154">
        <f t="shared" si="32"/>
        <v>0</v>
      </c>
      <c r="S172" s="154">
        <v>0</v>
      </c>
      <c r="T172" s="155">
        <f t="shared" si="33"/>
        <v>0</v>
      </c>
      <c r="U172" s="34"/>
      <c r="V172" s="34"/>
      <c r="W172" s="34"/>
      <c r="X172" s="34"/>
      <c r="Y172" s="34"/>
      <c r="Z172" s="34"/>
      <c r="AA172" s="34"/>
      <c r="AB172" s="34"/>
      <c r="AC172" s="34"/>
      <c r="AD172" s="34"/>
      <c r="AE172" s="34"/>
      <c r="AR172" s="156" t="s">
        <v>93</v>
      </c>
      <c r="AT172" s="156" t="s">
        <v>157</v>
      </c>
      <c r="AU172" s="156" t="s">
        <v>15</v>
      </c>
      <c r="AY172" s="19" t="s">
        <v>154</v>
      </c>
      <c r="BE172" s="157">
        <f t="shared" si="34"/>
        <v>0</v>
      </c>
      <c r="BF172" s="157">
        <f t="shared" si="35"/>
        <v>0</v>
      </c>
      <c r="BG172" s="157">
        <f t="shared" si="36"/>
        <v>0</v>
      </c>
      <c r="BH172" s="157">
        <f t="shared" si="37"/>
        <v>0</v>
      </c>
      <c r="BI172" s="157">
        <f t="shared" si="38"/>
        <v>0</v>
      </c>
      <c r="BJ172" s="19" t="s">
        <v>15</v>
      </c>
      <c r="BK172" s="157">
        <f t="shared" si="39"/>
        <v>0</v>
      </c>
      <c r="BL172" s="19" t="s">
        <v>93</v>
      </c>
      <c r="BM172" s="156" t="s">
        <v>1096</v>
      </c>
    </row>
    <row r="173" spans="1:65" s="2" customFormat="1" ht="24.15" customHeight="1">
      <c r="A173" s="34"/>
      <c r="B173" s="144"/>
      <c r="C173" s="145" t="s">
        <v>72</v>
      </c>
      <c r="D173" s="145" t="s">
        <v>157</v>
      </c>
      <c r="E173" s="146" t="s">
        <v>4217</v>
      </c>
      <c r="F173" s="147" t="s">
        <v>4218</v>
      </c>
      <c r="G173" s="148" t="s">
        <v>3834</v>
      </c>
      <c r="H173" s="149">
        <v>12</v>
      </c>
      <c r="I173" s="150"/>
      <c r="J173" s="151">
        <f t="shared" si="30"/>
        <v>0</v>
      </c>
      <c r="K173" s="147" t="s">
        <v>3</v>
      </c>
      <c r="L173" s="35"/>
      <c r="M173" s="152" t="s">
        <v>3</v>
      </c>
      <c r="N173" s="153" t="s">
        <v>43</v>
      </c>
      <c r="O173" s="55"/>
      <c r="P173" s="154">
        <f t="shared" si="31"/>
        <v>0</v>
      </c>
      <c r="Q173" s="154">
        <v>0</v>
      </c>
      <c r="R173" s="154">
        <f t="shared" si="32"/>
        <v>0</v>
      </c>
      <c r="S173" s="154">
        <v>0</v>
      </c>
      <c r="T173" s="155">
        <f t="shared" si="33"/>
        <v>0</v>
      </c>
      <c r="U173" s="34"/>
      <c r="V173" s="34"/>
      <c r="W173" s="34"/>
      <c r="X173" s="34"/>
      <c r="Y173" s="34"/>
      <c r="Z173" s="34"/>
      <c r="AA173" s="34"/>
      <c r="AB173" s="34"/>
      <c r="AC173" s="34"/>
      <c r="AD173" s="34"/>
      <c r="AE173" s="34"/>
      <c r="AR173" s="156" t="s">
        <v>93</v>
      </c>
      <c r="AT173" s="156" t="s">
        <v>157</v>
      </c>
      <c r="AU173" s="156" t="s">
        <v>15</v>
      </c>
      <c r="AY173" s="19" t="s">
        <v>154</v>
      </c>
      <c r="BE173" s="157">
        <f t="shared" si="34"/>
        <v>0</v>
      </c>
      <c r="BF173" s="157">
        <f t="shared" si="35"/>
        <v>0</v>
      </c>
      <c r="BG173" s="157">
        <f t="shared" si="36"/>
        <v>0</v>
      </c>
      <c r="BH173" s="157">
        <f t="shared" si="37"/>
        <v>0</v>
      </c>
      <c r="BI173" s="157">
        <f t="shared" si="38"/>
        <v>0</v>
      </c>
      <c r="BJ173" s="19" t="s">
        <v>15</v>
      </c>
      <c r="BK173" s="157">
        <f t="shared" si="39"/>
        <v>0</v>
      </c>
      <c r="BL173" s="19" t="s">
        <v>93</v>
      </c>
      <c r="BM173" s="156" t="s">
        <v>1106</v>
      </c>
    </row>
    <row r="174" spans="2:63" s="12" customFormat="1" ht="25.95" customHeight="1">
      <c r="B174" s="131"/>
      <c r="D174" s="132" t="s">
        <v>71</v>
      </c>
      <c r="E174" s="133" t="s">
        <v>4262</v>
      </c>
      <c r="F174" s="133" t="s">
        <v>4263</v>
      </c>
      <c r="I174" s="134"/>
      <c r="J174" s="135">
        <f>BK174</f>
        <v>0</v>
      </c>
      <c r="L174" s="131"/>
      <c r="M174" s="136"/>
      <c r="N174" s="137"/>
      <c r="O174" s="137"/>
      <c r="P174" s="138">
        <f>SUM(P175:P178)</f>
        <v>0</v>
      </c>
      <c r="Q174" s="137"/>
      <c r="R174" s="138">
        <f>SUM(R175:R178)</f>
        <v>0</v>
      </c>
      <c r="S174" s="137"/>
      <c r="T174" s="139">
        <f>SUM(T175:T178)</f>
        <v>0</v>
      </c>
      <c r="AR174" s="132" t="s">
        <v>15</v>
      </c>
      <c r="AT174" s="140" t="s">
        <v>71</v>
      </c>
      <c r="AU174" s="140" t="s">
        <v>72</v>
      </c>
      <c r="AY174" s="132" t="s">
        <v>154</v>
      </c>
      <c r="BK174" s="141">
        <f>SUM(BK175:BK178)</f>
        <v>0</v>
      </c>
    </row>
    <row r="175" spans="1:65" s="2" customFormat="1" ht="16.5" customHeight="1">
      <c r="A175" s="34"/>
      <c r="B175" s="144"/>
      <c r="C175" s="145" t="s">
        <v>72</v>
      </c>
      <c r="D175" s="145" t="s">
        <v>157</v>
      </c>
      <c r="E175" s="146" t="s">
        <v>4284</v>
      </c>
      <c r="F175" s="147" t="s">
        <v>4267</v>
      </c>
      <c r="G175" s="148" t="s">
        <v>3834</v>
      </c>
      <c r="H175" s="149">
        <v>1</v>
      </c>
      <c r="I175" s="150"/>
      <c r="J175" s="151">
        <f>ROUND(I175*H175,2)</f>
        <v>0</v>
      </c>
      <c r="K175" s="147" t="s">
        <v>3</v>
      </c>
      <c r="L175" s="35"/>
      <c r="M175" s="152" t="s">
        <v>3</v>
      </c>
      <c r="N175" s="153" t="s">
        <v>43</v>
      </c>
      <c r="O175" s="55"/>
      <c r="P175" s="154">
        <f>O175*H175</f>
        <v>0</v>
      </c>
      <c r="Q175" s="154">
        <v>0</v>
      </c>
      <c r="R175" s="154">
        <f>Q175*H175</f>
        <v>0</v>
      </c>
      <c r="S175" s="154">
        <v>0</v>
      </c>
      <c r="T175" s="155">
        <f>S175*H175</f>
        <v>0</v>
      </c>
      <c r="U175" s="34"/>
      <c r="V175" s="34"/>
      <c r="W175" s="34"/>
      <c r="X175" s="34"/>
      <c r="Y175" s="34"/>
      <c r="Z175" s="34"/>
      <c r="AA175" s="34"/>
      <c r="AB175" s="34"/>
      <c r="AC175" s="34"/>
      <c r="AD175" s="34"/>
      <c r="AE175" s="34"/>
      <c r="AR175" s="156" t="s">
        <v>93</v>
      </c>
      <c r="AT175" s="156" t="s">
        <v>157</v>
      </c>
      <c r="AU175" s="156" t="s">
        <v>15</v>
      </c>
      <c r="AY175" s="19" t="s">
        <v>154</v>
      </c>
      <c r="BE175" s="157">
        <f>IF(N175="základní",J175,0)</f>
        <v>0</v>
      </c>
      <c r="BF175" s="157">
        <f>IF(N175="snížená",J175,0)</f>
        <v>0</v>
      </c>
      <c r="BG175" s="157">
        <f>IF(N175="zákl. přenesená",J175,0)</f>
        <v>0</v>
      </c>
      <c r="BH175" s="157">
        <f>IF(N175="sníž. přenesená",J175,0)</f>
        <v>0</v>
      </c>
      <c r="BI175" s="157">
        <f>IF(N175="nulová",J175,0)</f>
        <v>0</v>
      </c>
      <c r="BJ175" s="19" t="s">
        <v>15</v>
      </c>
      <c r="BK175" s="157">
        <f>ROUND(I175*H175,2)</f>
        <v>0</v>
      </c>
      <c r="BL175" s="19" t="s">
        <v>93</v>
      </c>
      <c r="BM175" s="156" t="s">
        <v>1116</v>
      </c>
    </row>
    <row r="176" spans="1:65" s="2" customFormat="1" ht="16.5" customHeight="1">
      <c r="A176" s="34"/>
      <c r="B176" s="144"/>
      <c r="C176" s="145" t="s">
        <v>72</v>
      </c>
      <c r="D176" s="145" t="s">
        <v>157</v>
      </c>
      <c r="E176" s="146" t="s">
        <v>4285</v>
      </c>
      <c r="F176" s="147" t="s">
        <v>4271</v>
      </c>
      <c r="G176" s="148" t="s">
        <v>3834</v>
      </c>
      <c r="H176" s="149">
        <v>1</v>
      </c>
      <c r="I176" s="150"/>
      <c r="J176" s="151">
        <f>ROUND(I176*H176,2)</f>
        <v>0</v>
      </c>
      <c r="K176" s="147" t="s">
        <v>3</v>
      </c>
      <c r="L176" s="35"/>
      <c r="M176" s="152" t="s">
        <v>3</v>
      </c>
      <c r="N176" s="153" t="s">
        <v>43</v>
      </c>
      <c r="O176" s="55"/>
      <c r="P176" s="154">
        <f>O176*H176</f>
        <v>0</v>
      </c>
      <c r="Q176" s="154">
        <v>0</v>
      </c>
      <c r="R176" s="154">
        <f>Q176*H176</f>
        <v>0</v>
      </c>
      <c r="S176" s="154">
        <v>0</v>
      </c>
      <c r="T176" s="155">
        <f>S176*H176</f>
        <v>0</v>
      </c>
      <c r="U176" s="34"/>
      <c r="V176" s="34"/>
      <c r="W176" s="34"/>
      <c r="X176" s="34"/>
      <c r="Y176" s="34"/>
      <c r="Z176" s="34"/>
      <c r="AA176" s="34"/>
      <c r="AB176" s="34"/>
      <c r="AC176" s="34"/>
      <c r="AD176" s="34"/>
      <c r="AE176" s="34"/>
      <c r="AR176" s="156" t="s">
        <v>93</v>
      </c>
      <c r="AT176" s="156" t="s">
        <v>157</v>
      </c>
      <c r="AU176" s="156" t="s">
        <v>15</v>
      </c>
      <c r="AY176" s="19" t="s">
        <v>154</v>
      </c>
      <c r="BE176" s="157">
        <f>IF(N176="základní",J176,0)</f>
        <v>0</v>
      </c>
      <c r="BF176" s="157">
        <f>IF(N176="snížená",J176,0)</f>
        <v>0</v>
      </c>
      <c r="BG176" s="157">
        <f>IF(N176="zákl. přenesená",J176,0)</f>
        <v>0</v>
      </c>
      <c r="BH176" s="157">
        <f>IF(N176="sníž. přenesená",J176,0)</f>
        <v>0</v>
      </c>
      <c r="BI176" s="157">
        <f>IF(N176="nulová",J176,0)</f>
        <v>0</v>
      </c>
      <c r="BJ176" s="19" t="s">
        <v>15</v>
      </c>
      <c r="BK176" s="157">
        <f>ROUND(I176*H176,2)</f>
        <v>0</v>
      </c>
      <c r="BL176" s="19" t="s">
        <v>93</v>
      </c>
      <c r="BM176" s="156" t="s">
        <v>1129</v>
      </c>
    </row>
    <row r="177" spans="1:65" s="2" customFormat="1" ht="16.5" customHeight="1">
      <c r="A177" s="34"/>
      <c r="B177" s="144"/>
      <c r="C177" s="145" t="s">
        <v>72</v>
      </c>
      <c r="D177" s="145" t="s">
        <v>157</v>
      </c>
      <c r="E177" s="146" t="s">
        <v>4276</v>
      </c>
      <c r="F177" s="147" t="s">
        <v>4277</v>
      </c>
      <c r="G177" s="148" t="s">
        <v>3398</v>
      </c>
      <c r="H177" s="149">
        <v>2</v>
      </c>
      <c r="I177" s="150"/>
      <c r="J177" s="151">
        <f>ROUND(I177*H177,2)</f>
        <v>0</v>
      </c>
      <c r="K177" s="147" t="s">
        <v>3</v>
      </c>
      <c r="L177" s="35"/>
      <c r="M177" s="152" t="s">
        <v>3</v>
      </c>
      <c r="N177" s="153" t="s">
        <v>43</v>
      </c>
      <c r="O177" s="55"/>
      <c r="P177" s="154">
        <f>O177*H177</f>
        <v>0</v>
      </c>
      <c r="Q177" s="154">
        <v>0</v>
      </c>
      <c r="R177" s="154">
        <f>Q177*H177</f>
        <v>0</v>
      </c>
      <c r="S177" s="154">
        <v>0</v>
      </c>
      <c r="T177" s="155">
        <f>S177*H177</f>
        <v>0</v>
      </c>
      <c r="U177" s="34"/>
      <c r="V177" s="34"/>
      <c r="W177" s="34"/>
      <c r="X177" s="34"/>
      <c r="Y177" s="34"/>
      <c r="Z177" s="34"/>
      <c r="AA177" s="34"/>
      <c r="AB177" s="34"/>
      <c r="AC177" s="34"/>
      <c r="AD177" s="34"/>
      <c r="AE177" s="34"/>
      <c r="AR177" s="156" t="s">
        <v>93</v>
      </c>
      <c r="AT177" s="156" t="s">
        <v>157</v>
      </c>
      <c r="AU177" s="156" t="s">
        <v>15</v>
      </c>
      <c r="AY177" s="19" t="s">
        <v>154</v>
      </c>
      <c r="BE177" s="157">
        <f>IF(N177="základní",J177,0)</f>
        <v>0</v>
      </c>
      <c r="BF177" s="157">
        <f>IF(N177="snížená",J177,0)</f>
        <v>0</v>
      </c>
      <c r="BG177" s="157">
        <f>IF(N177="zákl. přenesená",J177,0)</f>
        <v>0</v>
      </c>
      <c r="BH177" s="157">
        <f>IF(N177="sníž. přenesená",J177,0)</f>
        <v>0</v>
      </c>
      <c r="BI177" s="157">
        <f>IF(N177="nulová",J177,0)</f>
        <v>0</v>
      </c>
      <c r="BJ177" s="19" t="s">
        <v>15</v>
      </c>
      <c r="BK177" s="157">
        <f>ROUND(I177*H177,2)</f>
        <v>0</v>
      </c>
      <c r="BL177" s="19" t="s">
        <v>93</v>
      </c>
      <c r="BM177" s="156" t="s">
        <v>1141</v>
      </c>
    </row>
    <row r="178" spans="1:65" s="2" customFormat="1" ht="16.5" customHeight="1">
      <c r="A178" s="34"/>
      <c r="B178" s="144"/>
      <c r="C178" s="145" t="s">
        <v>72</v>
      </c>
      <c r="D178" s="145" t="s">
        <v>157</v>
      </c>
      <c r="E178" s="146" t="s">
        <v>4286</v>
      </c>
      <c r="F178" s="147" t="s">
        <v>4281</v>
      </c>
      <c r="G178" s="148" t="s">
        <v>3834</v>
      </c>
      <c r="H178" s="149">
        <v>1</v>
      </c>
      <c r="I178" s="150"/>
      <c r="J178" s="151">
        <f>ROUND(I178*H178,2)</f>
        <v>0</v>
      </c>
      <c r="K178" s="147" t="s">
        <v>3</v>
      </c>
      <c r="L178" s="35"/>
      <c r="M178" s="152" t="s">
        <v>3</v>
      </c>
      <c r="N178" s="153" t="s">
        <v>43</v>
      </c>
      <c r="O178" s="55"/>
      <c r="P178" s="154">
        <f>O178*H178</f>
        <v>0</v>
      </c>
      <c r="Q178" s="154">
        <v>0</v>
      </c>
      <c r="R178" s="154">
        <f>Q178*H178</f>
        <v>0</v>
      </c>
      <c r="S178" s="154">
        <v>0</v>
      </c>
      <c r="T178" s="155">
        <f>S178*H178</f>
        <v>0</v>
      </c>
      <c r="U178" s="34"/>
      <c r="V178" s="34"/>
      <c r="W178" s="34"/>
      <c r="X178" s="34"/>
      <c r="Y178" s="34"/>
      <c r="Z178" s="34"/>
      <c r="AA178" s="34"/>
      <c r="AB178" s="34"/>
      <c r="AC178" s="34"/>
      <c r="AD178" s="34"/>
      <c r="AE178" s="34"/>
      <c r="AR178" s="156" t="s">
        <v>93</v>
      </c>
      <c r="AT178" s="156" t="s">
        <v>157</v>
      </c>
      <c r="AU178" s="156" t="s">
        <v>15</v>
      </c>
      <c r="AY178" s="19" t="s">
        <v>154</v>
      </c>
      <c r="BE178" s="157">
        <f>IF(N178="základní",J178,0)</f>
        <v>0</v>
      </c>
      <c r="BF178" s="157">
        <f>IF(N178="snížená",J178,0)</f>
        <v>0</v>
      </c>
      <c r="BG178" s="157">
        <f>IF(N178="zákl. přenesená",J178,0)</f>
        <v>0</v>
      </c>
      <c r="BH178" s="157">
        <f>IF(N178="sníž. přenesená",J178,0)</f>
        <v>0</v>
      </c>
      <c r="BI178" s="157">
        <f>IF(N178="nulová",J178,0)</f>
        <v>0</v>
      </c>
      <c r="BJ178" s="19" t="s">
        <v>15</v>
      </c>
      <c r="BK178" s="157">
        <f>ROUND(I178*H178,2)</f>
        <v>0</v>
      </c>
      <c r="BL178" s="19" t="s">
        <v>93</v>
      </c>
      <c r="BM178" s="156" t="s">
        <v>1268</v>
      </c>
    </row>
    <row r="179" spans="2:63" s="12" customFormat="1" ht="25.95" customHeight="1">
      <c r="B179" s="131"/>
      <c r="D179" s="132" t="s">
        <v>71</v>
      </c>
      <c r="E179" s="133" t="s">
        <v>4009</v>
      </c>
      <c r="F179" s="133" t="s">
        <v>4219</v>
      </c>
      <c r="I179" s="134"/>
      <c r="J179" s="135">
        <f>BK179</f>
        <v>0</v>
      </c>
      <c r="L179" s="131"/>
      <c r="M179" s="136"/>
      <c r="N179" s="137"/>
      <c r="O179" s="137"/>
      <c r="P179" s="138">
        <f>SUM(P180:P181)</f>
        <v>0</v>
      </c>
      <c r="Q179" s="137"/>
      <c r="R179" s="138">
        <f>SUM(R180:R181)</f>
        <v>0</v>
      </c>
      <c r="S179" s="137"/>
      <c r="T179" s="139">
        <f>SUM(T180:T181)</f>
        <v>0</v>
      </c>
      <c r="AR179" s="132" t="s">
        <v>15</v>
      </c>
      <c r="AT179" s="140" t="s">
        <v>71</v>
      </c>
      <c r="AU179" s="140" t="s">
        <v>72</v>
      </c>
      <c r="AY179" s="132" t="s">
        <v>154</v>
      </c>
      <c r="BK179" s="141">
        <f>SUM(BK180:BK181)</f>
        <v>0</v>
      </c>
    </row>
    <row r="180" spans="1:65" s="2" customFormat="1" ht="24.15" customHeight="1">
      <c r="A180" s="34"/>
      <c r="B180" s="144"/>
      <c r="C180" s="145" t="s">
        <v>72</v>
      </c>
      <c r="D180" s="145" t="s">
        <v>157</v>
      </c>
      <c r="E180" s="146" t="s">
        <v>4220</v>
      </c>
      <c r="F180" s="147" t="s">
        <v>4221</v>
      </c>
      <c r="G180" s="148" t="s">
        <v>183</v>
      </c>
      <c r="H180" s="149">
        <v>375</v>
      </c>
      <c r="I180" s="150"/>
      <c r="J180" s="151">
        <f>ROUND(I180*H180,2)</f>
        <v>0</v>
      </c>
      <c r="K180" s="147" t="s">
        <v>3</v>
      </c>
      <c r="L180" s="35"/>
      <c r="M180" s="152" t="s">
        <v>3</v>
      </c>
      <c r="N180" s="153" t="s">
        <v>43</v>
      </c>
      <c r="O180" s="55"/>
      <c r="P180" s="154">
        <f>O180*H180</f>
        <v>0</v>
      </c>
      <c r="Q180" s="154">
        <v>0</v>
      </c>
      <c r="R180" s="154">
        <f>Q180*H180</f>
        <v>0</v>
      </c>
      <c r="S180" s="154">
        <v>0</v>
      </c>
      <c r="T180" s="155">
        <f>S180*H180</f>
        <v>0</v>
      </c>
      <c r="U180" s="34"/>
      <c r="V180" s="34"/>
      <c r="W180" s="34"/>
      <c r="X180" s="34"/>
      <c r="Y180" s="34"/>
      <c r="Z180" s="34"/>
      <c r="AA180" s="34"/>
      <c r="AB180" s="34"/>
      <c r="AC180" s="34"/>
      <c r="AD180" s="34"/>
      <c r="AE180" s="34"/>
      <c r="AR180" s="156" t="s">
        <v>93</v>
      </c>
      <c r="AT180" s="156" t="s">
        <v>157</v>
      </c>
      <c r="AU180" s="156" t="s">
        <v>15</v>
      </c>
      <c r="AY180" s="19" t="s">
        <v>154</v>
      </c>
      <c r="BE180" s="157">
        <f>IF(N180="základní",J180,0)</f>
        <v>0</v>
      </c>
      <c r="BF180" s="157">
        <f>IF(N180="snížená",J180,0)</f>
        <v>0</v>
      </c>
      <c r="BG180" s="157">
        <f>IF(N180="zákl. přenesená",J180,0)</f>
        <v>0</v>
      </c>
      <c r="BH180" s="157">
        <f>IF(N180="sníž. přenesená",J180,0)</f>
        <v>0</v>
      </c>
      <c r="BI180" s="157">
        <f>IF(N180="nulová",J180,0)</f>
        <v>0</v>
      </c>
      <c r="BJ180" s="19" t="s">
        <v>15</v>
      </c>
      <c r="BK180" s="157">
        <f>ROUND(I180*H180,2)</f>
        <v>0</v>
      </c>
      <c r="BL180" s="19" t="s">
        <v>93</v>
      </c>
      <c r="BM180" s="156" t="s">
        <v>1280</v>
      </c>
    </row>
    <row r="181" spans="1:65" s="2" customFormat="1" ht="16.5" customHeight="1">
      <c r="A181" s="34"/>
      <c r="B181" s="144"/>
      <c r="C181" s="145" t="s">
        <v>72</v>
      </c>
      <c r="D181" s="145" t="s">
        <v>157</v>
      </c>
      <c r="E181" s="146" t="s">
        <v>4222</v>
      </c>
      <c r="F181" s="147" t="s">
        <v>4223</v>
      </c>
      <c r="G181" s="148" t="s">
        <v>183</v>
      </c>
      <c r="H181" s="149">
        <v>60</v>
      </c>
      <c r="I181" s="150"/>
      <c r="J181" s="151">
        <f>ROUND(I181*H181,2)</f>
        <v>0</v>
      </c>
      <c r="K181" s="147" t="s">
        <v>3</v>
      </c>
      <c r="L181" s="35"/>
      <c r="M181" s="152" t="s">
        <v>3</v>
      </c>
      <c r="N181" s="153" t="s">
        <v>43</v>
      </c>
      <c r="O181" s="55"/>
      <c r="P181" s="154">
        <f>O181*H181</f>
        <v>0</v>
      </c>
      <c r="Q181" s="154">
        <v>0</v>
      </c>
      <c r="R181" s="154">
        <f>Q181*H181</f>
        <v>0</v>
      </c>
      <c r="S181" s="154">
        <v>0</v>
      </c>
      <c r="T181" s="155">
        <f>S181*H181</f>
        <v>0</v>
      </c>
      <c r="U181" s="34"/>
      <c r="V181" s="34"/>
      <c r="W181" s="34"/>
      <c r="X181" s="34"/>
      <c r="Y181" s="34"/>
      <c r="Z181" s="34"/>
      <c r="AA181" s="34"/>
      <c r="AB181" s="34"/>
      <c r="AC181" s="34"/>
      <c r="AD181" s="34"/>
      <c r="AE181" s="34"/>
      <c r="AR181" s="156" t="s">
        <v>93</v>
      </c>
      <c r="AT181" s="156" t="s">
        <v>157</v>
      </c>
      <c r="AU181" s="156" t="s">
        <v>15</v>
      </c>
      <c r="AY181" s="19" t="s">
        <v>154</v>
      </c>
      <c r="BE181" s="157">
        <f>IF(N181="základní",J181,0)</f>
        <v>0</v>
      </c>
      <c r="BF181" s="157">
        <f>IF(N181="snížená",J181,0)</f>
        <v>0</v>
      </c>
      <c r="BG181" s="157">
        <f>IF(N181="zákl. přenesená",J181,0)</f>
        <v>0</v>
      </c>
      <c r="BH181" s="157">
        <f>IF(N181="sníž. přenesená",J181,0)</f>
        <v>0</v>
      </c>
      <c r="BI181" s="157">
        <f>IF(N181="nulová",J181,0)</f>
        <v>0</v>
      </c>
      <c r="BJ181" s="19" t="s">
        <v>15</v>
      </c>
      <c r="BK181" s="157">
        <f>ROUND(I181*H181,2)</f>
        <v>0</v>
      </c>
      <c r="BL181" s="19" t="s">
        <v>93</v>
      </c>
      <c r="BM181" s="156" t="s">
        <v>1308</v>
      </c>
    </row>
    <row r="182" spans="2:63" s="12" customFormat="1" ht="25.95" customHeight="1">
      <c r="B182" s="131"/>
      <c r="D182" s="132" t="s">
        <v>71</v>
      </c>
      <c r="E182" s="133" t="s">
        <v>4226</v>
      </c>
      <c r="F182" s="133" t="s">
        <v>4227</v>
      </c>
      <c r="I182" s="134"/>
      <c r="J182" s="135">
        <f>BK182</f>
        <v>0</v>
      </c>
      <c r="L182" s="131"/>
      <c r="M182" s="136"/>
      <c r="N182" s="137"/>
      <c r="O182" s="137"/>
      <c r="P182" s="138">
        <f>SUM(P183:P200)</f>
        <v>0</v>
      </c>
      <c r="Q182" s="137"/>
      <c r="R182" s="138">
        <f>SUM(R183:R200)</f>
        <v>0</v>
      </c>
      <c r="S182" s="137"/>
      <c r="T182" s="139">
        <f>SUM(T183:T200)</f>
        <v>0</v>
      </c>
      <c r="AR182" s="132" t="s">
        <v>15</v>
      </c>
      <c r="AT182" s="140" t="s">
        <v>71</v>
      </c>
      <c r="AU182" s="140" t="s">
        <v>72</v>
      </c>
      <c r="AY182" s="132" t="s">
        <v>154</v>
      </c>
      <c r="BK182" s="141">
        <f>SUM(BK183:BK200)</f>
        <v>0</v>
      </c>
    </row>
    <row r="183" spans="1:65" s="2" customFormat="1" ht="24.15" customHeight="1">
      <c r="A183" s="34"/>
      <c r="B183" s="144"/>
      <c r="C183" s="145" t="s">
        <v>72</v>
      </c>
      <c r="D183" s="145" t="s">
        <v>157</v>
      </c>
      <c r="E183" s="146" t="s">
        <v>4228</v>
      </c>
      <c r="F183" s="147" t="s">
        <v>4229</v>
      </c>
      <c r="G183" s="148" t="s">
        <v>3834</v>
      </c>
      <c r="H183" s="149">
        <v>14</v>
      </c>
      <c r="I183" s="150"/>
      <c r="J183" s="151">
        <f aca="true" t="shared" si="40" ref="J183:J200">ROUND(I183*H183,2)</f>
        <v>0</v>
      </c>
      <c r="K183" s="147" t="s">
        <v>3</v>
      </c>
      <c r="L183" s="35"/>
      <c r="M183" s="152" t="s">
        <v>3</v>
      </c>
      <c r="N183" s="153" t="s">
        <v>43</v>
      </c>
      <c r="O183" s="55"/>
      <c r="P183" s="154">
        <f aca="true" t="shared" si="41" ref="P183:P200">O183*H183</f>
        <v>0</v>
      </c>
      <c r="Q183" s="154">
        <v>0</v>
      </c>
      <c r="R183" s="154">
        <f aca="true" t="shared" si="42" ref="R183:R200">Q183*H183</f>
        <v>0</v>
      </c>
      <c r="S183" s="154">
        <v>0</v>
      </c>
      <c r="T183" s="155">
        <f aca="true" t="shared" si="43" ref="T183:T200">S183*H183</f>
        <v>0</v>
      </c>
      <c r="U183" s="34"/>
      <c r="V183" s="34"/>
      <c r="W183" s="34"/>
      <c r="X183" s="34"/>
      <c r="Y183" s="34"/>
      <c r="Z183" s="34"/>
      <c r="AA183" s="34"/>
      <c r="AB183" s="34"/>
      <c r="AC183" s="34"/>
      <c r="AD183" s="34"/>
      <c r="AE183" s="34"/>
      <c r="AR183" s="156" t="s">
        <v>93</v>
      </c>
      <c r="AT183" s="156" t="s">
        <v>157</v>
      </c>
      <c r="AU183" s="156" t="s">
        <v>15</v>
      </c>
      <c r="AY183" s="19" t="s">
        <v>154</v>
      </c>
      <c r="BE183" s="157">
        <f aca="true" t="shared" si="44" ref="BE183:BE200">IF(N183="základní",J183,0)</f>
        <v>0</v>
      </c>
      <c r="BF183" s="157">
        <f aca="true" t="shared" si="45" ref="BF183:BF200">IF(N183="snížená",J183,0)</f>
        <v>0</v>
      </c>
      <c r="BG183" s="157">
        <f aca="true" t="shared" si="46" ref="BG183:BG200">IF(N183="zákl. přenesená",J183,0)</f>
        <v>0</v>
      </c>
      <c r="BH183" s="157">
        <f aca="true" t="shared" si="47" ref="BH183:BH200">IF(N183="sníž. přenesená",J183,0)</f>
        <v>0</v>
      </c>
      <c r="BI183" s="157">
        <f aca="true" t="shared" si="48" ref="BI183:BI200">IF(N183="nulová",J183,0)</f>
        <v>0</v>
      </c>
      <c r="BJ183" s="19" t="s">
        <v>15</v>
      </c>
      <c r="BK183" s="157">
        <f aca="true" t="shared" si="49" ref="BK183:BK200">ROUND(I183*H183,2)</f>
        <v>0</v>
      </c>
      <c r="BL183" s="19" t="s">
        <v>93</v>
      </c>
      <c r="BM183" s="156" t="s">
        <v>1324</v>
      </c>
    </row>
    <row r="184" spans="1:65" s="2" customFormat="1" ht="21.75" customHeight="1">
      <c r="A184" s="34"/>
      <c r="B184" s="144"/>
      <c r="C184" s="145" t="s">
        <v>72</v>
      </c>
      <c r="D184" s="145" t="s">
        <v>157</v>
      </c>
      <c r="E184" s="146" t="s">
        <v>4230</v>
      </c>
      <c r="F184" s="147" t="s">
        <v>4231</v>
      </c>
      <c r="G184" s="148" t="s">
        <v>3834</v>
      </c>
      <c r="H184" s="149">
        <v>1</v>
      </c>
      <c r="I184" s="150"/>
      <c r="J184" s="151">
        <f t="shared" si="40"/>
        <v>0</v>
      </c>
      <c r="K184" s="147" t="s">
        <v>3</v>
      </c>
      <c r="L184" s="35"/>
      <c r="M184" s="152" t="s">
        <v>3</v>
      </c>
      <c r="N184" s="153" t="s">
        <v>43</v>
      </c>
      <c r="O184" s="55"/>
      <c r="P184" s="154">
        <f t="shared" si="41"/>
        <v>0</v>
      </c>
      <c r="Q184" s="154">
        <v>0</v>
      </c>
      <c r="R184" s="154">
        <f t="shared" si="42"/>
        <v>0</v>
      </c>
      <c r="S184" s="154">
        <v>0</v>
      </c>
      <c r="T184" s="155">
        <f t="shared" si="43"/>
        <v>0</v>
      </c>
      <c r="U184" s="34"/>
      <c r="V184" s="34"/>
      <c r="W184" s="34"/>
      <c r="X184" s="34"/>
      <c r="Y184" s="34"/>
      <c r="Z184" s="34"/>
      <c r="AA184" s="34"/>
      <c r="AB184" s="34"/>
      <c r="AC184" s="34"/>
      <c r="AD184" s="34"/>
      <c r="AE184" s="34"/>
      <c r="AR184" s="156" t="s">
        <v>93</v>
      </c>
      <c r="AT184" s="156" t="s">
        <v>157</v>
      </c>
      <c r="AU184" s="156" t="s">
        <v>15</v>
      </c>
      <c r="AY184" s="19" t="s">
        <v>154</v>
      </c>
      <c r="BE184" s="157">
        <f t="shared" si="44"/>
        <v>0</v>
      </c>
      <c r="BF184" s="157">
        <f t="shared" si="45"/>
        <v>0</v>
      </c>
      <c r="BG184" s="157">
        <f t="shared" si="46"/>
        <v>0</v>
      </c>
      <c r="BH184" s="157">
        <f t="shared" si="47"/>
        <v>0</v>
      </c>
      <c r="BI184" s="157">
        <f t="shared" si="48"/>
        <v>0</v>
      </c>
      <c r="BJ184" s="19" t="s">
        <v>15</v>
      </c>
      <c r="BK184" s="157">
        <f t="shared" si="49"/>
        <v>0</v>
      </c>
      <c r="BL184" s="19" t="s">
        <v>93</v>
      </c>
      <c r="BM184" s="156" t="s">
        <v>1348</v>
      </c>
    </row>
    <row r="185" spans="1:65" s="2" customFormat="1" ht="16.5" customHeight="1">
      <c r="A185" s="34"/>
      <c r="B185" s="144"/>
      <c r="C185" s="145" t="s">
        <v>72</v>
      </c>
      <c r="D185" s="145" t="s">
        <v>157</v>
      </c>
      <c r="E185" s="146" t="s">
        <v>4232</v>
      </c>
      <c r="F185" s="147" t="s">
        <v>4233</v>
      </c>
      <c r="G185" s="148" t="s">
        <v>3834</v>
      </c>
      <c r="H185" s="149">
        <v>1</v>
      </c>
      <c r="I185" s="150"/>
      <c r="J185" s="151">
        <f t="shared" si="40"/>
        <v>0</v>
      </c>
      <c r="K185" s="147" t="s">
        <v>3</v>
      </c>
      <c r="L185" s="35"/>
      <c r="M185" s="152" t="s">
        <v>3</v>
      </c>
      <c r="N185" s="153" t="s">
        <v>43</v>
      </c>
      <c r="O185" s="55"/>
      <c r="P185" s="154">
        <f t="shared" si="41"/>
        <v>0</v>
      </c>
      <c r="Q185" s="154">
        <v>0</v>
      </c>
      <c r="R185" s="154">
        <f t="shared" si="42"/>
        <v>0</v>
      </c>
      <c r="S185" s="154">
        <v>0</v>
      </c>
      <c r="T185" s="155">
        <f t="shared" si="43"/>
        <v>0</v>
      </c>
      <c r="U185" s="34"/>
      <c r="V185" s="34"/>
      <c r="W185" s="34"/>
      <c r="X185" s="34"/>
      <c r="Y185" s="34"/>
      <c r="Z185" s="34"/>
      <c r="AA185" s="34"/>
      <c r="AB185" s="34"/>
      <c r="AC185" s="34"/>
      <c r="AD185" s="34"/>
      <c r="AE185" s="34"/>
      <c r="AR185" s="156" t="s">
        <v>93</v>
      </c>
      <c r="AT185" s="156" t="s">
        <v>157</v>
      </c>
      <c r="AU185" s="156" t="s">
        <v>15</v>
      </c>
      <c r="AY185" s="19" t="s">
        <v>154</v>
      </c>
      <c r="BE185" s="157">
        <f t="shared" si="44"/>
        <v>0</v>
      </c>
      <c r="BF185" s="157">
        <f t="shared" si="45"/>
        <v>0</v>
      </c>
      <c r="BG185" s="157">
        <f t="shared" si="46"/>
        <v>0</v>
      </c>
      <c r="BH185" s="157">
        <f t="shared" si="47"/>
        <v>0</v>
      </c>
      <c r="BI185" s="157">
        <f t="shared" si="48"/>
        <v>0</v>
      </c>
      <c r="BJ185" s="19" t="s">
        <v>15</v>
      </c>
      <c r="BK185" s="157">
        <f t="shared" si="49"/>
        <v>0</v>
      </c>
      <c r="BL185" s="19" t="s">
        <v>93</v>
      </c>
      <c r="BM185" s="156" t="s">
        <v>1370</v>
      </c>
    </row>
    <row r="186" spans="1:65" s="2" customFormat="1" ht="16.5" customHeight="1">
      <c r="A186" s="34"/>
      <c r="B186" s="144"/>
      <c r="C186" s="145" t="s">
        <v>72</v>
      </c>
      <c r="D186" s="145" t="s">
        <v>157</v>
      </c>
      <c r="E186" s="146" t="s">
        <v>4236</v>
      </c>
      <c r="F186" s="147" t="s">
        <v>4237</v>
      </c>
      <c r="G186" s="148" t="s">
        <v>183</v>
      </c>
      <c r="H186" s="149">
        <v>40</v>
      </c>
      <c r="I186" s="150"/>
      <c r="J186" s="151">
        <f t="shared" si="40"/>
        <v>0</v>
      </c>
      <c r="K186" s="147" t="s">
        <v>3</v>
      </c>
      <c r="L186" s="35"/>
      <c r="M186" s="152" t="s">
        <v>3</v>
      </c>
      <c r="N186" s="153" t="s">
        <v>43</v>
      </c>
      <c r="O186" s="55"/>
      <c r="P186" s="154">
        <f t="shared" si="41"/>
        <v>0</v>
      </c>
      <c r="Q186" s="154">
        <v>0</v>
      </c>
      <c r="R186" s="154">
        <f t="shared" si="42"/>
        <v>0</v>
      </c>
      <c r="S186" s="154">
        <v>0</v>
      </c>
      <c r="T186" s="155">
        <f t="shared" si="43"/>
        <v>0</v>
      </c>
      <c r="U186" s="34"/>
      <c r="V186" s="34"/>
      <c r="W186" s="34"/>
      <c r="X186" s="34"/>
      <c r="Y186" s="34"/>
      <c r="Z186" s="34"/>
      <c r="AA186" s="34"/>
      <c r="AB186" s="34"/>
      <c r="AC186" s="34"/>
      <c r="AD186" s="34"/>
      <c r="AE186" s="34"/>
      <c r="AR186" s="156" t="s">
        <v>93</v>
      </c>
      <c r="AT186" s="156" t="s">
        <v>157</v>
      </c>
      <c r="AU186" s="156" t="s">
        <v>15</v>
      </c>
      <c r="AY186" s="19" t="s">
        <v>154</v>
      </c>
      <c r="BE186" s="157">
        <f t="shared" si="44"/>
        <v>0</v>
      </c>
      <c r="BF186" s="157">
        <f t="shared" si="45"/>
        <v>0</v>
      </c>
      <c r="BG186" s="157">
        <f t="shared" si="46"/>
        <v>0</v>
      </c>
      <c r="BH186" s="157">
        <f t="shared" si="47"/>
        <v>0</v>
      </c>
      <c r="BI186" s="157">
        <f t="shared" si="48"/>
        <v>0</v>
      </c>
      <c r="BJ186" s="19" t="s">
        <v>15</v>
      </c>
      <c r="BK186" s="157">
        <f t="shared" si="49"/>
        <v>0</v>
      </c>
      <c r="BL186" s="19" t="s">
        <v>93</v>
      </c>
      <c r="BM186" s="156" t="s">
        <v>1395</v>
      </c>
    </row>
    <row r="187" spans="1:65" s="2" customFormat="1" ht="16.5" customHeight="1">
      <c r="A187" s="34"/>
      <c r="B187" s="144"/>
      <c r="C187" s="145" t="s">
        <v>72</v>
      </c>
      <c r="D187" s="145" t="s">
        <v>157</v>
      </c>
      <c r="E187" s="146" t="s">
        <v>4240</v>
      </c>
      <c r="F187" s="147" t="s">
        <v>4241</v>
      </c>
      <c r="G187" s="148" t="s">
        <v>3834</v>
      </c>
      <c r="H187" s="149">
        <v>28</v>
      </c>
      <c r="I187" s="150"/>
      <c r="J187" s="151">
        <f t="shared" si="40"/>
        <v>0</v>
      </c>
      <c r="K187" s="147" t="s">
        <v>3</v>
      </c>
      <c r="L187" s="35"/>
      <c r="M187" s="152" t="s">
        <v>3</v>
      </c>
      <c r="N187" s="153" t="s">
        <v>43</v>
      </c>
      <c r="O187" s="55"/>
      <c r="P187" s="154">
        <f t="shared" si="41"/>
        <v>0</v>
      </c>
      <c r="Q187" s="154">
        <v>0</v>
      </c>
      <c r="R187" s="154">
        <f t="shared" si="42"/>
        <v>0</v>
      </c>
      <c r="S187" s="154">
        <v>0</v>
      </c>
      <c r="T187" s="155">
        <f t="shared" si="43"/>
        <v>0</v>
      </c>
      <c r="U187" s="34"/>
      <c r="V187" s="34"/>
      <c r="W187" s="34"/>
      <c r="X187" s="34"/>
      <c r="Y187" s="34"/>
      <c r="Z187" s="34"/>
      <c r="AA187" s="34"/>
      <c r="AB187" s="34"/>
      <c r="AC187" s="34"/>
      <c r="AD187" s="34"/>
      <c r="AE187" s="34"/>
      <c r="AR187" s="156" t="s">
        <v>93</v>
      </c>
      <c r="AT187" s="156" t="s">
        <v>157</v>
      </c>
      <c r="AU187" s="156" t="s">
        <v>15</v>
      </c>
      <c r="AY187" s="19" t="s">
        <v>154</v>
      </c>
      <c r="BE187" s="157">
        <f t="shared" si="44"/>
        <v>0</v>
      </c>
      <c r="BF187" s="157">
        <f t="shared" si="45"/>
        <v>0</v>
      </c>
      <c r="BG187" s="157">
        <f t="shared" si="46"/>
        <v>0</v>
      </c>
      <c r="BH187" s="157">
        <f t="shared" si="47"/>
        <v>0</v>
      </c>
      <c r="BI187" s="157">
        <f t="shared" si="48"/>
        <v>0</v>
      </c>
      <c r="BJ187" s="19" t="s">
        <v>15</v>
      </c>
      <c r="BK187" s="157">
        <f t="shared" si="49"/>
        <v>0</v>
      </c>
      <c r="BL187" s="19" t="s">
        <v>93</v>
      </c>
      <c r="BM187" s="156" t="s">
        <v>1406</v>
      </c>
    </row>
    <row r="188" spans="1:65" s="2" customFormat="1" ht="16.5" customHeight="1">
      <c r="A188" s="34"/>
      <c r="B188" s="144"/>
      <c r="C188" s="145" t="s">
        <v>72</v>
      </c>
      <c r="D188" s="145" t="s">
        <v>157</v>
      </c>
      <c r="E188" s="146" t="s">
        <v>4242</v>
      </c>
      <c r="F188" s="147" t="s">
        <v>4243</v>
      </c>
      <c r="G188" s="148" t="s">
        <v>192</v>
      </c>
      <c r="H188" s="149">
        <v>24</v>
      </c>
      <c r="I188" s="150"/>
      <c r="J188" s="151">
        <f t="shared" si="40"/>
        <v>0</v>
      </c>
      <c r="K188" s="147" t="s">
        <v>3</v>
      </c>
      <c r="L188" s="35"/>
      <c r="M188" s="152" t="s">
        <v>3</v>
      </c>
      <c r="N188" s="153" t="s">
        <v>43</v>
      </c>
      <c r="O188" s="55"/>
      <c r="P188" s="154">
        <f t="shared" si="41"/>
        <v>0</v>
      </c>
      <c r="Q188" s="154">
        <v>0</v>
      </c>
      <c r="R188" s="154">
        <f t="shared" si="42"/>
        <v>0</v>
      </c>
      <c r="S188" s="154">
        <v>0</v>
      </c>
      <c r="T188" s="155">
        <f t="shared" si="43"/>
        <v>0</v>
      </c>
      <c r="U188" s="34"/>
      <c r="V188" s="34"/>
      <c r="W188" s="34"/>
      <c r="X188" s="34"/>
      <c r="Y188" s="34"/>
      <c r="Z188" s="34"/>
      <c r="AA188" s="34"/>
      <c r="AB188" s="34"/>
      <c r="AC188" s="34"/>
      <c r="AD188" s="34"/>
      <c r="AE188" s="34"/>
      <c r="AR188" s="156" t="s">
        <v>93</v>
      </c>
      <c r="AT188" s="156" t="s">
        <v>157</v>
      </c>
      <c r="AU188" s="156" t="s">
        <v>15</v>
      </c>
      <c r="AY188" s="19" t="s">
        <v>154</v>
      </c>
      <c r="BE188" s="157">
        <f t="shared" si="44"/>
        <v>0</v>
      </c>
      <c r="BF188" s="157">
        <f t="shared" si="45"/>
        <v>0</v>
      </c>
      <c r="BG188" s="157">
        <f t="shared" si="46"/>
        <v>0</v>
      </c>
      <c r="BH188" s="157">
        <f t="shared" si="47"/>
        <v>0</v>
      </c>
      <c r="BI188" s="157">
        <f t="shared" si="48"/>
        <v>0</v>
      </c>
      <c r="BJ188" s="19" t="s">
        <v>15</v>
      </c>
      <c r="BK188" s="157">
        <f t="shared" si="49"/>
        <v>0</v>
      </c>
      <c r="BL188" s="19" t="s">
        <v>93</v>
      </c>
      <c r="BM188" s="156" t="s">
        <v>1416</v>
      </c>
    </row>
    <row r="189" spans="1:65" s="2" customFormat="1" ht="16.5" customHeight="1">
      <c r="A189" s="34"/>
      <c r="B189" s="144"/>
      <c r="C189" s="145" t="s">
        <v>72</v>
      </c>
      <c r="D189" s="145" t="s">
        <v>157</v>
      </c>
      <c r="E189" s="146" t="s">
        <v>4244</v>
      </c>
      <c r="F189" s="147" t="s">
        <v>4245</v>
      </c>
      <c r="G189" s="148" t="s">
        <v>3834</v>
      </c>
      <c r="H189" s="149">
        <v>12</v>
      </c>
      <c r="I189" s="150"/>
      <c r="J189" s="151">
        <f t="shared" si="40"/>
        <v>0</v>
      </c>
      <c r="K189" s="147" t="s">
        <v>3</v>
      </c>
      <c r="L189" s="35"/>
      <c r="M189" s="152" t="s">
        <v>3</v>
      </c>
      <c r="N189" s="153" t="s">
        <v>43</v>
      </c>
      <c r="O189" s="55"/>
      <c r="P189" s="154">
        <f t="shared" si="41"/>
        <v>0</v>
      </c>
      <c r="Q189" s="154">
        <v>0</v>
      </c>
      <c r="R189" s="154">
        <f t="shared" si="42"/>
        <v>0</v>
      </c>
      <c r="S189" s="154">
        <v>0</v>
      </c>
      <c r="T189" s="155">
        <f t="shared" si="43"/>
        <v>0</v>
      </c>
      <c r="U189" s="34"/>
      <c r="V189" s="34"/>
      <c r="W189" s="34"/>
      <c r="X189" s="34"/>
      <c r="Y189" s="34"/>
      <c r="Z189" s="34"/>
      <c r="AA189" s="34"/>
      <c r="AB189" s="34"/>
      <c r="AC189" s="34"/>
      <c r="AD189" s="34"/>
      <c r="AE189" s="34"/>
      <c r="AR189" s="156" t="s">
        <v>93</v>
      </c>
      <c r="AT189" s="156" t="s">
        <v>157</v>
      </c>
      <c r="AU189" s="156" t="s">
        <v>15</v>
      </c>
      <c r="AY189" s="19" t="s">
        <v>154</v>
      </c>
      <c r="BE189" s="157">
        <f t="shared" si="44"/>
        <v>0</v>
      </c>
      <c r="BF189" s="157">
        <f t="shared" si="45"/>
        <v>0</v>
      </c>
      <c r="BG189" s="157">
        <f t="shared" si="46"/>
        <v>0</v>
      </c>
      <c r="BH189" s="157">
        <f t="shared" si="47"/>
        <v>0</v>
      </c>
      <c r="BI189" s="157">
        <f t="shared" si="48"/>
        <v>0</v>
      </c>
      <c r="BJ189" s="19" t="s">
        <v>15</v>
      </c>
      <c r="BK189" s="157">
        <f t="shared" si="49"/>
        <v>0</v>
      </c>
      <c r="BL189" s="19" t="s">
        <v>93</v>
      </c>
      <c r="BM189" s="156" t="s">
        <v>1437</v>
      </c>
    </row>
    <row r="190" spans="1:65" s="2" customFormat="1" ht="16.5" customHeight="1">
      <c r="A190" s="34"/>
      <c r="B190" s="144"/>
      <c r="C190" s="145" t="s">
        <v>72</v>
      </c>
      <c r="D190" s="145" t="s">
        <v>157</v>
      </c>
      <c r="E190" s="146" t="s">
        <v>4246</v>
      </c>
      <c r="F190" s="147" t="s">
        <v>4247</v>
      </c>
      <c r="G190" s="148" t="s">
        <v>3834</v>
      </c>
      <c r="H190" s="149">
        <v>6</v>
      </c>
      <c r="I190" s="150"/>
      <c r="J190" s="151">
        <f t="shared" si="40"/>
        <v>0</v>
      </c>
      <c r="K190" s="147" t="s">
        <v>3</v>
      </c>
      <c r="L190" s="35"/>
      <c r="M190" s="152" t="s">
        <v>3</v>
      </c>
      <c r="N190" s="153" t="s">
        <v>43</v>
      </c>
      <c r="O190" s="55"/>
      <c r="P190" s="154">
        <f t="shared" si="41"/>
        <v>0</v>
      </c>
      <c r="Q190" s="154">
        <v>0</v>
      </c>
      <c r="R190" s="154">
        <f t="shared" si="42"/>
        <v>0</v>
      </c>
      <c r="S190" s="154">
        <v>0</v>
      </c>
      <c r="T190" s="155">
        <f t="shared" si="43"/>
        <v>0</v>
      </c>
      <c r="U190" s="34"/>
      <c r="V190" s="34"/>
      <c r="W190" s="34"/>
      <c r="X190" s="34"/>
      <c r="Y190" s="34"/>
      <c r="Z190" s="34"/>
      <c r="AA190" s="34"/>
      <c r="AB190" s="34"/>
      <c r="AC190" s="34"/>
      <c r="AD190" s="34"/>
      <c r="AE190" s="34"/>
      <c r="AR190" s="156" t="s">
        <v>93</v>
      </c>
      <c r="AT190" s="156" t="s">
        <v>157</v>
      </c>
      <c r="AU190" s="156" t="s">
        <v>15</v>
      </c>
      <c r="AY190" s="19" t="s">
        <v>154</v>
      </c>
      <c r="BE190" s="157">
        <f t="shared" si="44"/>
        <v>0</v>
      </c>
      <c r="BF190" s="157">
        <f t="shared" si="45"/>
        <v>0</v>
      </c>
      <c r="BG190" s="157">
        <f t="shared" si="46"/>
        <v>0</v>
      </c>
      <c r="BH190" s="157">
        <f t="shared" si="47"/>
        <v>0</v>
      </c>
      <c r="BI190" s="157">
        <f t="shared" si="48"/>
        <v>0</v>
      </c>
      <c r="BJ190" s="19" t="s">
        <v>15</v>
      </c>
      <c r="BK190" s="157">
        <f t="shared" si="49"/>
        <v>0</v>
      </c>
      <c r="BL190" s="19" t="s">
        <v>93</v>
      </c>
      <c r="BM190" s="156" t="s">
        <v>1447</v>
      </c>
    </row>
    <row r="191" spans="1:65" s="2" customFormat="1" ht="16.5" customHeight="1">
      <c r="A191" s="34"/>
      <c r="B191" s="144"/>
      <c r="C191" s="145" t="s">
        <v>72</v>
      </c>
      <c r="D191" s="145" t="s">
        <v>157</v>
      </c>
      <c r="E191" s="146" t="s">
        <v>4248</v>
      </c>
      <c r="F191" s="147" t="s">
        <v>4249</v>
      </c>
      <c r="G191" s="148" t="s">
        <v>3834</v>
      </c>
      <c r="H191" s="149">
        <v>48</v>
      </c>
      <c r="I191" s="150"/>
      <c r="J191" s="151">
        <f t="shared" si="40"/>
        <v>0</v>
      </c>
      <c r="K191" s="147" t="s">
        <v>3</v>
      </c>
      <c r="L191" s="35"/>
      <c r="M191" s="152" t="s">
        <v>3</v>
      </c>
      <c r="N191" s="153" t="s">
        <v>43</v>
      </c>
      <c r="O191" s="55"/>
      <c r="P191" s="154">
        <f t="shared" si="41"/>
        <v>0</v>
      </c>
      <c r="Q191" s="154">
        <v>0</v>
      </c>
      <c r="R191" s="154">
        <f t="shared" si="42"/>
        <v>0</v>
      </c>
      <c r="S191" s="154">
        <v>0</v>
      </c>
      <c r="T191" s="155">
        <f t="shared" si="43"/>
        <v>0</v>
      </c>
      <c r="U191" s="34"/>
      <c r="V191" s="34"/>
      <c r="W191" s="34"/>
      <c r="X191" s="34"/>
      <c r="Y191" s="34"/>
      <c r="Z191" s="34"/>
      <c r="AA191" s="34"/>
      <c r="AB191" s="34"/>
      <c r="AC191" s="34"/>
      <c r="AD191" s="34"/>
      <c r="AE191" s="34"/>
      <c r="AR191" s="156" t="s">
        <v>93</v>
      </c>
      <c r="AT191" s="156" t="s">
        <v>157</v>
      </c>
      <c r="AU191" s="156" t="s">
        <v>15</v>
      </c>
      <c r="AY191" s="19" t="s">
        <v>154</v>
      </c>
      <c r="BE191" s="157">
        <f t="shared" si="44"/>
        <v>0</v>
      </c>
      <c r="BF191" s="157">
        <f t="shared" si="45"/>
        <v>0</v>
      </c>
      <c r="BG191" s="157">
        <f t="shared" si="46"/>
        <v>0</v>
      </c>
      <c r="BH191" s="157">
        <f t="shared" si="47"/>
        <v>0</v>
      </c>
      <c r="BI191" s="157">
        <f t="shared" si="48"/>
        <v>0</v>
      </c>
      <c r="BJ191" s="19" t="s">
        <v>15</v>
      </c>
      <c r="BK191" s="157">
        <f t="shared" si="49"/>
        <v>0</v>
      </c>
      <c r="BL191" s="19" t="s">
        <v>93</v>
      </c>
      <c r="BM191" s="156" t="s">
        <v>1460</v>
      </c>
    </row>
    <row r="192" spans="1:65" s="2" customFormat="1" ht="16.5" customHeight="1">
      <c r="A192" s="34"/>
      <c r="B192" s="144"/>
      <c r="C192" s="145" t="s">
        <v>72</v>
      </c>
      <c r="D192" s="145" t="s">
        <v>157</v>
      </c>
      <c r="E192" s="146" t="s">
        <v>4250</v>
      </c>
      <c r="F192" s="147" t="s">
        <v>4251</v>
      </c>
      <c r="G192" s="148" t="s">
        <v>3834</v>
      </c>
      <c r="H192" s="149">
        <v>24</v>
      </c>
      <c r="I192" s="150"/>
      <c r="J192" s="151">
        <f t="shared" si="40"/>
        <v>0</v>
      </c>
      <c r="K192" s="147" t="s">
        <v>3</v>
      </c>
      <c r="L192" s="35"/>
      <c r="M192" s="152" t="s">
        <v>3</v>
      </c>
      <c r="N192" s="153" t="s">
        <v>43</v>
      </c>
      <c r="O192" s="55"/>
      <c r="P192" s="154">
        <f t="shared" si="41"/>
        <v>0</v>
      </c>
      <c r="Q192" s="154">
        <v>0</v>
      </c>
      <c r="R192" s="154">
        <f t="shared" si="42"/>
        <v>0</v>
      </c>
      <c r="S192" s="154">
        <v>0</v>
      </c>
      <c r="T192" s="155">
        <f t="shared" si="43"/>
        <v>0</v>
      </c>
      <c r="U192" s="34"/>
      <c r="V192" s="34"/>
      <c r="W192" s="34"/>
      <c r="X192" s="34"/>
      <c r="Y192" s="34"/>
      <c r="Z192" s="34"/>
      <c r="AA192" s="34"/>
      <c r="AB192" s="34"/>
      <c r="AC192" s="34"/>
      <c r="AD192" s="34"/>
      <c r="AE192" s="34"/>
      <c r="AR192" s="156" t="s">
        <v>93</v>
      </c>
      <c r="AT192" s="156" t="s">
        <v>157</v>
      </c>
      <c r="AU192" s="156" t="s">
        <v>15</v>
      </c>
      <c r="AY192" s="19" t="s">
        <v>154</v>
      </c>
      <c r="BE192" s="157">
        <f t="shared" si="44"/>
        <v>0</v>
      </c>
      <c r="BF192" s="157">
        <f t="shared" si="45"/>
        <v>0</v>
      </c>
      <c r="BG192" s="157">
        <f t="shared" si="46"/>
        <v>0</v>
      </c>
      <c r="BH192" s="157">
        <f t="shared" si="47"/>
        <v>0</v>
      </c>
      <c r="BI192" s="157">
        <f t="shared" si="48"/>
        <v>0</v>
      </c>
      <c r="BJ192" s="19" t="s">
        <v>15</v>
      </c>
      <c r="BK192" s="157">
        <f t="shared" si="49"/>
        <v>0</v>
      </c>
      <c r="BL192" s="19" t="s">
        <v>93</v>
      </c>
      <c r="BM192" s="156" t="s">
        <v>1472</v>
      </c>
    </row>
    <row r="193" spans="1:65" s="2" customFormat="1" ht="16.5" customHeight="1">
      <c r="A193" s="34"/>
      <c r="B193" s="144"/>
      <c r="C193" s="145" t="s">
        <v>72</v>
      </c>
      <c r="D193" s="145" t="s">
        <v>157</v>
      </c>
      <c r="E193" s="146" t="s">
        <v>4252</v>
      </c>
      <c r="F193" s="147" t="s">
        <v>4253</v>
      </c>
      <c r="G193" s="148" t="s">
        <v>3834</v>
      </c>
      <c r="H193" s="149">
        <v>48</v>
      </c>
      <c r="I193" s="150"/>
      <c r="J193" s="151">
        <f t="shared" si="40"/>
        <v>0</v>
      </c>
      <c r="K193" s="147" t="s">
        <v>3</v>
      </c>
      <c r="L193" s="35"/>
      <c r="M193" s="152" t="s">
        <v>3</v>
      </c>
      <c r="N193" s="153" t="s">
        <v>43</v>
      </c>
      <c r="O193" s="55"/>
      <c r="P193" s="154">
        <f t="shared" si="41"/>
        <v>0</v>
      </c>
      <c r="Q193" s="154">
        <v>0</v>
      </c>
      <c r="R193" s="154">
        <f t="shared" si="42"/>
        <v>0</v>
      </c>
      <c r="S193" s="154">
        <v>0</v>
      </c>
      <c r="T193" s="155">
        <f t="shared" si="43"/>
        <v>0</v>
      </c>
      <c r="U193" s="34"/>
      <c r="V193" s="34"/>
      <c r="W193" s="34"/>
      <c r="X193" s="34"/>
      <c r="Y193" s="34"/>
      <c r="Z193" s="34"/>
      <c r="AA193" s="34"/>
      <c r="AB193" s="34"/>
      <c r="AC193" s="34"/>
      <c r="AD193" s="34"/>
      <c r="AE193" s="34"/>
      <c r="AR193" s="156" t="s">
        <v>93</v>
      </c>
      <c r="AT193" s="156" t="s">
        <v>157</v>
      </c>
      <c r="AU193" s="156" t="s">
        <v>15</v>
      </c>
      <c r="AY193" s="19" t="s">
        <v>154</v>
      </c>
      <c r="BE193" s="157">
        <f t="shared" si="44"/>
        <v>0</v>
      </c>
      <c r="BF193" s="157">
        <f t="shared" si="45"/>
        <v>0</v>
      </c>
      <c r="BG193" s="157">
        <f t="shared" si="46"/>
        <v>0</v>
      </c>
      <c r="BH193" s="157">
        <f t="shared" si="47"/>
        <v>0</v>
      </c>
      <c r="BI193" s="157">
        <f t="shared" si="48"/>
        <v>0</v>
      </c>
      <c r="BJ193" s="19" t="s">
        <v>15</v>
      </c>
      <c r="BK193" s="157">
        <f t="shared" si="49"/>
        <v>0</v>
      </c>
      <c r="BL193" s="19" t="s">
        <v>93</v>
      </c>
      <c r="BM193" s="156" t="s">
        <v>1482</v>
      </c>
    </row>
    <row r="194" spans="1:65" s="2" customFormat="1" ht="16.5" customHeight="1">
      <c r="A194" s="34"/>
      <c r="B194" s="144"/>
      <c r="C194" s="145" t="s">
        <v>72</v>
      </c>
      <c r="D194" s="145" t="s">
        <v>157</v>
      </c>
      <c r="E194" s="146" t="s">
        <v>4254</v>
      </c>
      <c r="F194" s="147" t="s">
        <v>4255</v>
      </c>
      <c r="G194" s="148" t="s">
        <v>405</v>
      </c>
      <c r="H194" s="149">
        <v>10</v>
      </c>
      <c r="I194" s="150"/>
      <c r="J194" s="151">
        <f t="shared" si="40"/>
        <v>0</v>
      </c>
      <c r="K194" s="147" t="s">
        <v>3</v>
      </c>
      <c r="L194" s="35"/>
      <c r="M194" s="152" t="s">
        <v>3</v>
      </c>
      <c r="N194" s="153" t="s">
        <v>43</v>
      </c>
      <c r="O194" s="55"/>
      <c r="P194" s="154">
        <f t="shared" si="41"/>
        <v>0</v>
      </c>
      <c r="Q194" s="154">
        <v>0</v>
      </c>
      <c r="R194" s="154">
        <f t="shared" si="42"/>
        <v>0</v>
      </c>
      <c r="S194" s="154">
        <v>0</v>
      </c>
      <c r="T194" s="155">
        <f t="shared" si="43"/>
        <v>0</v>
      </c>
      <c r="U194" s="34"/>
      <c r="V194" s="34"/>
      <c r="W194" s="34"/>
      <c r="X194" s="34"/>
      <c r="Y194" s="34"/>
      <c r="Z194" s="34"/>
      <c r="AA194" s="34"/>
      <c r="AB194" s="34"/>
      <c r="AC194" s="34"/>
      <c r="AD194" s="34"/>
      <c r="AE194" s="34"/>
      <c r="AR194" s="156" t="s">
        <v>93</v>
      </c>
      <c r="AT194" s="156" t="s">
        <v>157</v>
      </c>
      <c r="AU194" s="156" t="s">
        <v>15</v>
      </c>
      <c r="AY194" s="19" t="s">
        <v>154</v>
      </c>
      <c r="BE194" s="157">
        <f t="shared" si="44"/>
        <v>0</v>
      </c>
      <c r="BF194" s="157">
        <f t="shared" si="45"/>
        <v>0</v>
      </c>
      <c r="BG194" s="157">
        <f t="shared" si="46"/>
        <v>0</v>
      </c>
      <c r="BH194" s="157">
        <f t="shared" si="47"/>
        <v>0</v>
      </c>
      <c r="BI194" s="157">
        <f t="shared" si="48"/>
        <v>0</v>
      </c>
      <c r="BJ194" s="19" t="s">
        <v>15</v>
      </c>
      <c r="BK194" s="157">
        <f t="shared" si="49"/>
        <v>0</v>
      </c>
      <c r="BL194" s="19" t="s">
        <v>93</v>
      </c>
      <c r="BM194" s="156" t="s">
        <v>1495</v>
      </c>
    </row>
    <row r="195" spans="1:65" s="2" customFormat="1" ht="16.5" customHeight="1">
      <c r="A195" s="34"/>
      <c r="B195" s="144"/>
      <c r="C195" s="145" t="s">
        <v>72</v>
      </c>
      <c r="D195" s="145" t="s">
        <v>157</v>
      </c>
      <c r="E195" s="146" t="s">
        <v>4256</v>
      </c>
      <c r="F195" s="147" t="s">
        <v>4257</v>
      </c>
      <c r="G195" s="148" t="s">
        <v>405</v>
      </c>
      <c r="H195" s="149">
        <v>5</v>
      </c>
      <c r="I195" s="150"/>
      <c r="J195" s="151">
        <f t="shared" si="40"/>
        <v>0</v>
      </c>
      <c r="K195" s="147" t="s">
        <v>3</v>
      </c>
      <c r="L195" s="35"/>
      <c r="M195" s="152" t="s">
        <v>3</v>
      </c>
      <c r="N195" s="153" t="s">
        <v>43</v>
      </c>
      <c r="O195" s="55"/>
      <c r="P195" s="154">
        <f t="shared" si="41"/>
        <v>0</v>
      </c>
      <c r="Q195" s="154">
        <v>0</v>
      </c>
      <c r="R195" s="154">
        <f t="shared" si="42"/>
        <v>0</v>
      </c>
      <c r="S195" s="154">
        <v>0</v>
      </c>
      <c r="T195" s="155">
        <f t="shared" si="43"/>
        <v>0</v>
      </c>
      <c r="U195" s="34"/>
      <c r="V195" s="34"/>
      <c r="W195" s="34"/>
      <c r="X195" s="34"/>
      <c r="Y195" s="34"/>
      <c r="Z195" s="34"/>
      <c r="AA195" s="34"/>
      <c r="AB195" s="34"/>
      <c r="AC195" s="34"/>
      <c r="AD195" s="34"/>
      <c r="AE195" s="34"/>
      <c r="AR195" s="156" t="s">
        <v>93</v>
      </c>
      <c r="AT195" s="156" t="s">
        <v>157</v>
      </c>
      <c r="AU195" s="156" t="s">
        <v>15</v>
      </c>
      <c r="AY195" s="19" t="s">
        <v>154</v>
      </c>
      <c r="BE195" s="157">
        <f t="shared" si="44"/>
        <v>0</v>
      </c>
      <c r="BF195" s="157">
        <f t="shared" si="45"/>
        <v>0</v>
      </c>
      <c r="BG195" s="157">
        <f t="shared" si="46"/>
        <v>0</v>
      </c>
      <c r="BH195" s="157">
        <f t="shared" si="47"/>
        <v>0</v>
      </c>
      <c r="BI195" s="157">
        <f t="shared" si="48"/>
        <v>0</v>
      </c>
      <c r="BJ195" s="19" t="s">
        <v>15</v>
      </c>
      <c r="BK195" s="157">
        <f t="shared" si="49"/>
        <v>0</v>
      </c>
      <c r="BL195" s="19" t="s">
        <v>93</v>
      </c>
      <c r="BM195" s="156" t="s">
        <v>1506</v>
      </c>
    </row>
    <row r="196" spans="1:65" s="2" customFormat="1" ht="16.5" customHeight="1">
      <c r="A196" s="34"/>
      <c r="B196" s="144"/>
      <c r="C196" s="145" t="s">
        <v>72</v>
      </c>
      <c r="D196" s="145" t="s">
        <v>157</v>
      </c>
      <c r="E196" s="146" t="s">
        <v>4258</v>
      </c>
      <c r="F196" s="147" t="s">
        <v>4259</v>
      </c>
      <c r="G196" s="148" t="s">
        <v>405</v>
      </c>
      <c r="H196" s="149">
        <v>5</v>
      </c>
      <c r="I196" s="150"/>
      <c r="J196" s="151">
        <f t="shared" si="40"/>
        <v>0</v>
      </c>
      <c r="K196" s="147" t="s">
        <v>3</v>
      </c>
      <c r="L196" s="35"/>
      <c r="M196" s="152" t="s">
        <v>3</v>
      </c>
      <c r="N196" s="153" t="s">
        <v>43</v>
      </c>
      <c r="O196" s="55"/>
      <c r="P196" s="154">
        <f t="shared" si="41"/>
        <v>0</v>
      </c>
      <c r="Q196" s="154">
        <v>0</v>
      </c>
      <c r="R196" s="154">
        <f t="shared" si="42"/>
        <v>0</v>
      </c>
      <c r="S196" s="154">
        <v>0</v>
      </c>
      <c r="T196" s="155">
        <f t="shared" si="43"/>
        <v>0</v>
      </c>
      <c r="U196" s="34"/>
      <c r="V196" s="34"/>
      <c r="W196" s="34"/>
      <c r="X196" s="34"/>
      <c r="Y196" s="34"/>
      <c r="Z196" s="34"/>
      <c r="AA196" s="34"/>
      <c r="AB196" s="34"/>
      <c r="AC196" s="34"/>
      <c r="AD196" s="34"/>
      <c r="AE196" s="34"/>
      <c r="AR196" s="156" t="s">
        <v>93</v>
      </c>
      <c r="AT196" s="156" t="s">
        <v>157</v>
      </c>
      <c r="AU196" s="156" t="s">
        <v>15</v>
      </c>
      <c r="AY196" s="19" t="s">
        <v>154</v>
      </c>
      <c r="BE196" s="157">
        <f t="shared" si="44"/>
        <v>0</v>
      </c>
      <c r="BF196" s="157">
        <f t="shared" si="45"/>
        <v>0</v>
      </c>
      <c r="BG196" s="157">
        <f t="shared" si="46"/>
        <v>0</v>
      </c>
      <c r="BH196" s="157">
        <f t="shared" si="47"/>
        <v>0</v>
      </c>
      <c r="BI196" s="157">
        <f t="shared" si="48"/>
        <v>0</v>
      </c>
      <c r="BJ196" s="19" t="s">
        <v>15</v>
      </c>
      <c r="BK196" s="157">
        <f t="shared" si="49"/>
        <v>0</v>
      </c>
      <c r="BL196" s="19" t="s">
        <v>93</v>
      </c>
      <c r="BM196" s="156" t="s">
        <v>1516</v>
      </c>
    </row>
    <row r="197" spans="1:65" s="2" customFormat="1" ht="37.8" customHeight="1">
      <c r="A197" s="34"/>
      <c r="B197" s="144"/>
      <c r="C197" s="145" t="s">
        <v>72</v>
      </c>
      <c r="D197" s="145" t="s">
        <v>157</v>
      </c>
      <c r="E197" s="146" t="s">
        <v>4287</v>
      </c>
      <c r="F197" s="147" t="s">
        <v>4261</v>
      </c>
      <c r="G197" s="148" t="s">
        <v>192</v>
      </c>
      <c r="H197" s="149">
        <v>1</v>
      </c>
      <c r="I197" s="150"/>
      <c r="J197" s="151">
        <f t="shared" si="40"/>
        <v>0</v>
      </c>
      <c r="K197" s="147" t="s">
        <v>3</v>
      </c>
      <c r="L197" s="35"/>
      <c r="M197" s="152" t="s">
        <v>3</v>
      </c>
      <c r="N197" s="153" t="s">
        <v>43</v>
      </c>
      <c r="O197" s="55"/>
      <c r="P197" s="154">
        <f t="shared" si="41"/>
        <v>0</v>
      </c>
      <c r="Q197" s="154">
        <v>0</v>
      </c>
      <c r="R197" s="154">
        <f t="shared" si="42"/>
        <v>0</v>
      </c>
      <c r="S197" s="154">
        <v>0</v>
      </c>
      <c r="T197" s="155">
        <f t="shared" si="43"/>
        <v>0</v>
      </c>
      <c r="U197" s="34"/>
      <c r="V197" s="34"/>
      <c r="W197" s="34"/>
      <c r="X197" s="34"/>
      <c r="Y197" s="34"/>
      <c r="Z197" s="34"/>
      <c r="AA197" s="34"/>
      <c r="AB197" s="34"/>
      <c r="AC197" s="34"/>
      <c r="AD197" s="34"/>
      <c r="AE197" s="34"/>
      <c r="AR197" s="156" t="s">
        <v>93</v>
      </c>
      <c r="AT197" s="156" t="s">
        <v>157</v>
      </c>
      <c r="AU197" s="156" t="s">
        <v>15</v>
      </c>
      <c r="AY197" s="19" t="s">
        <v>154</v>
      </c>
      <c r="BE197" s="157">
        <f t="shared" si="44"/>
        <v>0</v>
      </c>
      <c r="BF197" s="157">
        <f t="shared" si="45"/>
        <v>0</v>
      </c>
      <c r="BG197" s="157">
        <f t="shared" si="46"/>
        <v>0</v>
      </c>
      <c r="BH197" s="157">
        <f t="shared" si="47"/>
        <v>0</v>
      </c>
      <c r="BI197" s="157">
        <f t="shared" si="48"/>
        <v>0</v>
      </c>
      <c r="BJ197" s="19" t="s">
        <v>15</v>
      </c>
      <c r="BK197" s="157">
        <f t="shared" si="49"/>
        <v>0</v>
      </c>
      <c r="BL197" s="19" t="s">
        <v>93</v>
      </c>
      <c r="BM197" s="156" t="s">
        <v>1527</v>
      </c>
    </row>
    <row r="198" spans="1:65" s="2" customFormat="1" ht="16.5" customHeight="1">
      <c r="A198" s="34"/>
      <c r="B198" s="144"/>
      <c r="C198" s="145" t="s">
        <v>72</v>
      </c>
      <c r="D198" s="145" t="s">
        <v>157</v>
      </c>
      <c r="E198" s="146" t="s">
        <v>4140</v>
      </c>
      <c r="F198" s="147" t="s">
        <v>4141</v>
      </c>
      <c r="G198" s="148" t="s">
        <v>183</v>
      </c>
      <c r="H198" s="149">
        <v>20</v>
      </c>
      <c r="I198" s="150"/>
      <c r="J198" s="151">
        <f t="shared" si="40"/>
        <v>0</v>
      </c>
      <c r="K198" s="147" t="s">
        <v>3</v>
      </c>
      <c r="L198" s="35"/>
      <c r="M198" s="152" t="s">
        <v>3</v>
      </c>
      <c r="N198" s="153" t="s">
        <v>43</v>
      </c>
      <c r="O198" s="55"/>
      <c r="P198" s="154">
        <f t="shared" si="41"/>
        <v>0</v>
      </c>
      <c r="Q198" s="154">
        <v>0</v>
      </c>
      <c r="R198" s="154">
        <f t="shared" si="42"/>
        <v>0</v>
      </c>
      <c r="S198" s="154">
        <v>0</v>
      </c>
      <c r="T198" s="155">
        <f t="shared" si="43"/>
        <v>0</v>
      </c>
      <c r="U198" s="34"/>
      <c r="V198" s="34"/>
      <c r="W198" s="34"/>
      <c r="X198" s="34"/>
      <c r="Y198" s="34"/>
      <c r="Z198" s="34"/>
      <c r="AA198" s="34"/>
      <c r="AB198" s="34"/>
      <c r="AC198" s="34"/>
      <c r="AD198" s="34"/>
      <c r="AE198" s="34"/>
      <c r="AR198" s="156" t="s">
        <v>93</v>
      </c>
      <c r="AT198" s="156" t="s">
        <v>157</v>
      </c>
      <c r="AU198" s="156" t="s">
        <v>15</v>
      </c>
      <c r="AY198" s="19" t="s">
        <v>154</v>
      </c>
      <c r="BE198" s="157">
        <f t="shared" si="44"/>
        <v>0</v>
      </c>
      <c r="BF198" s="157">
        <f t="shared" si="45"/>
        <v>0</v>
      </c>
      <c r="BG198" s="157">
        <f t="shared" si="46"/>
        <v>0</v>
      </c>
      <c r="BH198" s="157">
        <f t="shared" si="47"/>
        <v>0</v>
      </c>
      <c r="BI198" s="157">
        <f t="shared" si="48"/>
        <v>0</v>
      </c>
      <c r="BJ198" s="19" t="s">
        <v>15</v>
      </c>
      <c r="BK198" s="157">
        <f t="shared" si="49"/>
        <v>0</v>
      </c>
      <c r="BL198" s="19" t="s">
        <v>93</v>
      </c>
      <c r="BM198" s="156" t="s">
        <v>1537</v>
      </c>
    </row>
    <row r="199" spans="1:65" s="2" customFormat="1" ht="16.5" customHeight="1">
      <c r="A199" s="34"/>
      <c r="B199" s="144"/>
      <c r="C199" s="145" t="s">
        <v>72</v>
      </c>
      <c r="D199" s="145" t="s">
        <v>157</v>
      </c>
      <c r="E199" s="146" t="s">
        <v>4143</v>
      </c>
      <c r="F199" s="147" t="s">
        <v>4144</v>
      </c>
      <c r="G199" s="148" t="s">
        <v>3834</v>
      </c>
      <c r="H199" s="149">
        <v>5</v>
      </c>
      <c r="I199" s="150"/>
      <c r="J199" s="151">
        <f t="shared" si="40"/>
        <v>0</v>
      </c>
      <c r="K199" s="147" t="s">
        <v>3</v>
      </c>
      <c r="L199" s="35"/>
      <c r="M199" s="152" t="s">
        <v>3</v>
      </c>
      <c r="N199" s="153" t="s">
        <v>43</v>
      </c>
      <c r="O199" s="55"/>
      <c r="P199" s="154">
        <f t="shared" si="41"/>
        <v>0</v>
      </c>
      <c r="Q199" s="154">
        <v>0</v>
      </c>
      <c r="R199" s="154">
        <f t="shared" si="42"/>
        <v>0</v>
      </c>
      <c r="S199" s="154">
        <v>0</v>
      </c>
      <c r="T199" s="155">
        <f t="shared" si="43"/>
        <v>0</v>
      </c>
      <c r="U199" s="34"/>
      <c r="V199" s="34"/>
      <c r="W199" s="34"/>
      <c r="X199" s="34"/>
      <c r="Y199" s="34"/>
      <c r="Z199" s="34"/>
      <c r="AA199" s="34"/>
      <c r="AB199" s="34"/>
      <c r="AC199" s="34"/>
      <c r="AD199" s="34"/>
      <c r="AE199" s="34"/>
      <c r="AR199" s="156" t="s">
        <v>93</v>
      </c>
      <c r="AT199" s="156" t="s">
        <v>157</v>
      </c>
      <c r="AU199" s="156" t="s">
        <v>15</v>
      </c>
      <c r="AY199" s="19" t="s">
        <v>154</v>
      </c>
      <c r="BE199" s="157">
        <f t="shared" si="44"/>
        <v>0</v>
      </c>
      <c r="BF199" s="157">
        <f t="shared" si="45"/>
        <v>0</v>
      </c>
      <c r="BG199" s="157">
        <f t="shared" si="46"/>
        <v>0</v>
      </c>
      <c r="BH199" s="157">
        <f t="shared" si="47"/>
        <v>0</v>
      </c>
      <c r="BI199" s="157">
        <f t="shared" si="48"/>
        <v>0</v>
      </c>
      <c r="BJ199" s="19" t="s">
        <v>15</v>
      </c>
      <c r="BK199" s="157">
        <f t="shared" si="49"/>
        <v>0</v>
      </c>
      <c r="BL199" s="19" t="s">
        <v>93</v>
      </c>
      <c r="BM199" s="156" t="s">
        <v>1545</v>
      </c>
    </row>
    <row r="200" spans="1:65" s="2" customFormat="1" ht="49.05" customHeight="1">
      <c r="A200" s="34"/>
      <c r="B200" s="144"/>
      <c r="C200" s="145" t="s">
        <v>72</v>
      </c>
      <c r="D200" s="145" t="s">
        <v>157</v>
      </c>
      <c r="E200" s="146" t="s">
        <v>4149</v>
      </c>
      <c r="F200" s="147" t="s">
        <v>4150</v>
      </c>
      <c r="G200" s="148" t="s">
        <v>3398</v>
      </c>
      <c r="H200" s="149">
        <v>3</v>
      </c>
      <c r="I200" s="150"/>
      <c r="J200" s="151">
        <f t="shared" si="40"/>
        <v>0</v>
      </c>
      <c r="K200" s="147" t="s">
        <v>3</v>
      </c>
      <c r="L200" s="35"/>
      <c r="M200" s="187" t="s">
        <v>3</v>
      </c>
      <c r="N200" s="188" t="s">
        <v>43</v>
      </c>
      <c r="O200" s="189"/>
      <c r="P200" s="190">
        <f t="shared" si="41"/>
        <v>0</v>
      </c>
      <c r="Q200" s="190">
        <v>0</v>
      </c>
      <c r="R200" s="190">
        <f t="shared" si="42"/>
        <v>0</v>
      </c>
      <c r="S200" s="190">
        <v>0</v>
      </c>
      <c r="T200" s="191">
        <f t="shared" si="43"/>
        <v>0</v>
      </c>
      <c r="U200" s="34"/>
      <c r="V200" s="34"/>
      <c r="W200" s="34"/>
      <c r="X200" s="34"/>
      <c r="Y200" s="34"/>
      <c r="Z200" s="34"/>
      <c r="AA200" s="34"/>
      <c r="AB200" s="34"/>
      <c r="AC200" s="34"/>
      <c r="AD200" s="34"/>
      <c r="AE200" s="34"/>
      <c r="AR200" s="156" t="s">
        <v>93</v>
      </c>
      <c r="AT200" s="156" t="s">
        <v>157</v>
      </c>
      <c r="AU200" s="156" t="s">
        <v>15</v>
      </c>
      <c r="AY200" s="19" t="s">
        <v>154</v>
      </c>
      <c r="BE200" s="157">
        <f t="shared" si="44"/>
        <v>0</v>
      </c>
      <c r="BF200" s="157">
        <f t="shared" si="45"/>
        <v>0</v>
      </c>
      <c r="BG200" s="157">
        <f t="shared" si="46"/>
        <v>0</v>
      </c>
      <c r="BH200" s="157">
        <f t="shared" si="47"/>
        <v>0</v>
      </c>
      <c r="BI200" s="157">
        <f t="shared" si="48"/>
        <v>0</v>
      </c>
      <c r="BJ200" s="19" t="s">
        <v>15</v>
      </c>
      <c r="BK200" s="157">
        <f t="shared" si="49"/>
        <v>0</v>
      </c>
      <c r="BL200" s="19" t="s">
        <v>93</v>
      </c>
      <c r="BM200" s="156" t="s">
        <v>1549</v>
      </c>
    </row>
    <row r="201" spans="1:31" s="2" customFormat="1" ht="6.9" customHeight="1">
      <c r="A201" s="34"/>
      <c r="B201" s="44"/>
      <c r="C201" s="45"/>
      <c r="D201" s="45"/>
      <c r="E201" s="45"/>
      <c r="F201" s="45"/>
      <c r="G201" s="45"/>
      <c r="H201" s="45"/>
      <c r="I201" s="45"/>
      <c r="J201" s="45"/>
      <c r="K201" s="45"/>
      <c r="L201" s="35"/>
      <c r="M201" s="34"/>
      <c r="O201" s="34"/>
      <c r="P201" s="34"/>
      <c r="Q201" s="34"/>
      <c r="R201" s="34"/>
      <c r="S201" s="34"/>
      <c r="T201" s="34"/>
      <c r="U201" s="34"/>
      <c r="V201" s="34"/>
      <c r="W201" s="34"/>
      <c r="X201" s="34"/>
      <c r="Y201" s="34"/>
      <c r="Z201" s="34"/>
      <c r="AA201" s="34"/>
      <c r="AB201" s="34"/>
      <c r="AC201" s="34"/>
      <c r="AD201" s="34"/>
      <c r="AE201" s="34"/>
    </row>
  </sheetData>
  <autoFilter ref="C98:K200"/>
  <mergeCells count="15">
    <mergeCell ref="E85:H85"/>
    <mergeCell ref="E89:H89"/>
    <mergeCell ref="E87:H87"/>
    <mergeCell ref="E91:H9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6" t="s">
        <v>6</v>
      </c>
      <c r="M2" s="311"/>
      <c r="N2" s="311"/>
      <c r="O2" s="311"/>
      <c r="P2" s="311"/>
      <c r="Q2" s="311"/>
      <c r="R2" s="311"/>
      <c r="S2" s="311"/>
      <c r="T2" s="311"/>
      <c r="U2" s="311"/>
      <c r="V2" s="311"/>
      <c r="AT2" s="19" t="s">
        <v>101</v>
      </c>
    </row>
    <row r="3" spans="2:46" s="1" customFormat="1" ht="6.9" customHeight="1">
      <c r="B3" s="20"/>
      <c r="C3" s="21"/>
      <c r="D3" s="21"/>
      <c r="E3" s="21"/>
      <c r="F3" s="21"/>
      <c r="G3" s="21"/>
      <c r="H3" s="21"/>
      <c r="I3" s="21"/>
      <c r="J3" s="21"/>
      <c r="K3" s="21"/>
      <c r="L3" s="22"/>
      <c r="AT3" s="19" t="s">
        <v>80</v>
      </c>
    </row>
    <row r="4" spans="2:46" s="1" customFormat="1" ht="24.9" customHeight="1">
      <c r="B4" s="22"/>
      <c r="D4" s="23" t="s">
        <v>125</v>
      </c>
      <c r="L4" s="22"/>
      <c r="M4" s="95" t="s">
        <v>11</v>
      </c>
      <c r="AT4" s="19" t="s">
        <v>4</v>
      </c>
    </row>
    <row r="5" spans="2:12" s="1" customFormat="1" ht="6.9"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ht="13.2">
      <c r="B8" s="22"/>
      <c r="D8" s="29" t="s">
        <v>126</v>
      </c>
      <c r="L8" s="22"/>
    </row>
    <row r="9" spans="2:12" s="1" customFormat="1" ht="16.5" customHeight="1">
      <c r="B9" s="22"/>
      <c r="E9" s="342" t="s">
        <v>3032</v>
      </c>
      <c r="F9" s="311"/>
      <c r="G9" s="311"/>
      <c r="H9" s="311"/>
      <c r="L9" s="22"/>
    </row>
    <row r="10" spans="2:12" s="1" customFormat="1" ht="12" customHeight="1">
      <c r="B10" s="22"/>
      <c r="D10" s="29" t="s">
        <v>3033</v>
      </c>
      <c r="L10" s="22"/>
    </row>
    <row r="11" spans="1:31" s="2" customFormat="1" ht="16.5" customHeight="1">
      <c r="A11" s="34"/>
      <c r="B11" s="35"/>
      <c r="C11" s="34"/>
      <c r="D11" s="34"/>
      <c r="E11" s="346" t="s">
        <v>4054</v>
      </c>
      <c r="F11" s="344"/>
      <c r="G11" s="344"/>
      <c r="H11" s="344"/>
      <c r="I11" s="34"/>
      <c r="J11" s="34"/>
      <c r="K11" s="34"/>
      <c r="L11" s="96"/>
      <c r="S11" s="34"/>
      <c r="T11" s="34"/>
      <c r="U11" s="34"/>
      <c r="V11" s="34"/>
      <c r="W11" s="34"/>
      <c r="X11" s="34"/>
      <c r="Y11" s="34"/>
      <c r="Z11" s="34"/>
      <c r="AA11" s="34"/>
      <c r="AB11" s="34"/>
      <c r="AC11" s="34"/>
      <c r="AD11" s="34"/>
      <c r="AE11" s="34"/>
    </row>
    <row r="12" spans="1:31" s="2" customFormat="1" ht="12" customHeight="1">
      <c r="A12" s="34"/>
      <c r="B12" s="35"/>
      <c r="C12" s="34"/>
      <c r="D12" s="29" t="s">
        <v>4055</v>
      </c>
      <c r="E12" s="34"/>
      <c r="F12" s="34"/>
      <c r="G12" s="34"/>
      <c r="H12" s="34"/>
      <c r="I12" s="34"/>
      <c r="J12" s="34"/>
      <c r="K12" s="34"/>
      <c r="L12" s="96"/>
      <c r="S12" s="34"/>
      <c r="T12" s="34"/>
      <c r="U12" s="34"/>
      <c r="V12" s="34"/>
      <c r="W12" s="34"/>
      <c r="X12" s="34"/>
      <c r="Y12" s="34"/>
      <c r="Z12" s="34"/>
      <c r="AA12" s="34"/>
      <c r="AB12" s="34"/>
      <c r="AC12" s="34"/>
      <c r="AD12" s="34"/>
      <c r="AE12" s="34"/>
    </row>
    <row r="13" spans="1:31" s="2" customFormat="1" ht="16.5" customHeight="1">
      <c r="A13" s="34"/>
      <c r="B13" s="35"/>
      <c r="C13" s="34"/>
      <c r="D13" s="34"/>
      <c r="E13" s="304" t="s">
        <v>4288</v>
      </c>
      <c r="F13" s="344"/>
      <c r="G13" s="344"/>
      <c r="H13" s="344"/>
      <c r="I13" s="34"/>
      <c r="J13" s="34"/>
      <c r="K13" s="34"/>
      <c r="L13" s="96"/>
      <c r="S13" s="34"/>
      <c r="T13" s="34"/>
      <c r="U13" s="34"/>
      <c r="V13" s="34"/>
      <c r="W13" s="34"/>
      <c r="X13" s="34"/>
      <c r="Y13" s="34"/>
      <c r="Z13" s="34"/>
      <c r="AA13" s="34"/>
      <c r="AB13" s="34"/>
      <c r="AC13" s="34"/>
      <c r="AD13" s="34"/>
      <c r="AE13" s="34"/>
    </row>
    <row r="14" spans="1:31" s="2" customFormat="1" ht="10.2">
      <c r="A14" s="34"/>
      <c r="B14" s="35"/>
      <c r="C14" s="34"/>
      <c r="D14" s="34"/>
      <c r="E14" s="34"/>
      <c r="F14" s="34"/>
      <c r="G14" s="34"/>
      <c r="H14" s="34"/>
      <c r="I14" s="34"/>
      <c r="J14" s="34"/>
      <c r="K14" s="34"/>
      <c r="L14" s="96"/>
      <c r="S14" s="34"/>
      <c r="T14" s="34"/>
      <c r="U14" s="34"/>
      <c r="V14" s="34"/>
      <c r="W14" s="34"/>
      <c r="X14" s="34"/>
      <c r="Y14" s="34"/>
      <c r="Z14" s="34"/>
      <c r="AA14" s="34"/>
      <c r="AB14" s="34"/>
      <c r="AC14" s="34"/>
      <c r="AD14" s="34"/>
      <c r="AE14" s="34"/>
    </row>
    <row r="15" spans="1:31" s="2" customFormat="1" ht="12" customHeight="1">
      <c r="A15" s="34"/>
      <c r="B15" s="35"/>
      <c r="C15" s="34"/>
      <c r="D15" s="29" t="s">
        <v>19</v>
      </c>
      <c r="E15" s="34"/>
      <c r="F15" s="27" t="s">
        <v>3</v>
      </c>
      <c r="G15" s="34"/>
      <c r="H15" s="34"/>
      <c r="I15" s="29" t="s">
        <v>20</v>
      </c>
      <c r="J15" s="27" t="s">
        <v>3</v>
      </c>
      <c r="K15" s="34"/>
      <c r="L15" s="96"/>
      <c r="S15" s="34"/>
      <c r="T15" s="34"/>
      <c r="U15" s="34"/>
      <c r="V15" s="34"/>
      <c r="W15" s="34"/>
      <c r="X15" s="34"/>
      <c r="Y15" s="34"/>
      <c r="Z15" s="34"/>
      <c r="AA15" s="34"/>
      <c r="AB15" s="34"/>
      <c r="AC15" s="34"/>
      <c r="AD15" s="34"/>
      <c r="AE15" s="34"/>
    </row>
    <row r="16" spans="1:31" s="2" customFormat="1" ht="12" customHeight="1">
      <c r="A16" s="34"/>
      <c r="B16" s="35"/>
      <c r="C16" s="34"/>
      <c r="D16" s="29" t="s">
        <v>21</v>
      </c>
      <c r="E16" s="34"/>
      <c r="F16" s="27" t="s">
        <v>35</v>
      </c>
      <c r="G16" s="34"/>
      <c r="H16" s="34"/>
      <c r="I16" s="29" t="s">
        <v>23</v>
      </c>
      <c r="J16" s="52" t="str">
        <f>'Rekapitulace stavby'!AN8</f>
        <v>7. 11. 2021</v>
      </c>
      <c r="K16" s="34"/>
      <c r="L16" s="96"/>
      <c r="S16" s="34"/>
      <c r="T16" s="34"/>
      <c r="U16" s="34"/>
      <c r="V16" s="34"/>
      <c r="W16" s="34"/>
      <c r="X16" s="34"/>
      <c r="Y16" s="34"/>
      <c r="Z16" s="34"/>
      <c r="AA16" s="34"/>
      <c r="AB16" s="34"/>
      <c r="AC16" s="34"/>
      <c r="AD16" s="34"/>
      <c r="AE16" s="34"/>
    </row>
    <row r="17" spans="1:31" s="2" customFormat="1" ht="10.8" customHeight="1">
      <c r="A17" s="34"/>
      <c r="B17" s="35"/>
      <c r="C17" s="34"/>
      <c r="D17" s="34"/>
      <c r="E17" s="34"/>
      <c r="F17" s="34"/>
      <c r="G17" s="34"/>
      <c r="H17" s="34"/>
      <c r="I17" s="34"/>
      <c r="J17" s="34"/>
      <c r="K17" s="34"/>
      <c r="L17" s="96"/>
      <c r="S17" s="34"/>
      <c r="T17" s="34"/>
      <c r="U17" s="34"/>
      <c r="V17" s="34"/>
      <c r="W17" s="34"/>
      <c r="X17" s="34"/>
      <c r="Y17" s="34"/>
      <c r="Z17" s="34"/>
      <c r="AA17" s="34"/>
      <c r="AB17" s="34"/>
      <c r="AC17" s="34"/>
      <c r="AD17" s="34"/>
      <c r="AE17" s="34"/>
    </row>
    <row r="18" spans="1:31" s="2" customFormat="1" ht="12" customHeight="1">
      <c r="A18" s="34"/>
      <c r="B18" s="35"/>
      <c r="C18" s="34"/>
      <c r="D18" s="29" t="s">
        <v>25</v>
      </c>
      <c r="E18" s="34"/>
      <c r="F18" s="34"/>
      <c r="G18" s="34"/>
      <c r="H18" s="34"/>
      <c r="I18" s="29" t="s">
        <v>26</v>
      </c>
      <c r="J18" s="27" t="str">
        <f>IF('Rekapitulace stavby'!AN10="","",'Rekapitulace stavby'!AN10)</f>
        <v/>
      </c>
      <c r="K18" s="34"/>
      <c r="L18" s="96"/>
      <c r="S18" s="34"/>
      <c r="T18" s="34"/>
      <c r="U18" s="34"/>
      <c r="V18" s="34"/>
      <c r="W18" s="34"/>
      <c r="X18" s="34"/>
      <c r="Y18" s="34"/>
      <c r="Z18" s="34"/>
      <c r="AA18" s="34"/>
      <c r="AB18" s="34"/>
      <c r="AC18" s="34"/>
      <c r="AD18" s="34"/>
      <c r="AE18" s="34"/>
    </row>
    <row r="19" spans="1:31" s="2" customFormat="1" ht="18" customHeight="1">
      <c r="A19" s="34"/>
      <c r="B19" s="35"/>
      <c r="C19" s="34"/>
      <c r="D19" s="34"/>
      <c r="E19" s="27" t="str">
        <f>IF('Rekapitulace stavby'!E11="","",'Rekapitulace stavby'!E11)</f>
        <v>Klatovská nemocnice, a. s.</v>
      </c>
      <c r="F19" s="34"/>
      <c r="G19" s="34"/>
      <c r="H19" s="34"/>
      <c r="I19" s="29" t="s">
        <v>28</v>
      </c>
      <c r="J19" s="27" t="str">
        <f>IF('Rekapitulace stavby'!AN11="","",'Rekapitulace stavby'!AN11)</f>
        <v/>
      </c>
      <c r="K19" s="34"/>
      <c r="L19" s="96"/>
      <c r="S19" s="34"/>
      <c r="T19" s="34"/>
      <c r="U19" s="34"/>
      <c r="V19" s="34"/>
      <c r="W19" s="34"/>
      <c r="X19" s="34"/>
      <c r="Y19" s="34"/>
      <c r="Z19" s="34"/>
      <c r="AA19" s="34"/>
      <c r="AB19" s="34"/>
      <c r="AC19" s="34"/>
      <c r="AD19" s="34"/>
      <c r="AE19" s="34"/>
    </row>
    <row r="20" spans="1:31" s="2" customFormat="1" ht="6.9" customHeight="1">
      <c r="A20" s="34"/>
      <c r="B20" s="35"/>
      <c r="C20" s="34"/>
      <c r="D20" s="34"/>
      <c r="E20" s="34"/>
      <c r="F20" s="34"/>
      <c r="G20" s="34"/>
      <c r="H20" s="34"/>
      <c r="I20" s="34"/>
      <c r="J20" s="34"/>
      <c r="K20" s="34"/>
      <c r="L20" s="96"/>
      <c r="S20" s="34"/>
      <c r="T20" s="34"/>
      <c r="U20" s="34"/>
      <c r="V20" s="34"/>
      <c r="W20" s="34"/>
      <c r="X20" s="34"/>
      <c r="Y20" s="34"/>
      <c r="Z20" s="34"/>
      <c r="AA20" s="34"/>
      <c r="AB20" s="34"/>
      <c r="AC20" s="34"/>
      <c r="AD20" s="34"/>
      <c r="AE20" s="34"/>
    </row>
    <row r="21" spans="1:31" s="2" customFormat="1" ht="12" customHeight="1">
      <c r="A21" s="34"/>
      <c r="B21" s="35"/>
      <c r="C21" s="34"/>
      <c r="D21" s="29" t="s">
        <v>29</v>
      </c>
      <c r="E21" s="34"/>
      <c r="F21" s="34"/>
      <c r="G21" s="34"/>
      <c r="H21" s="34"/>
      <c r="I21" s="29" t="s">
        <v>26</v>
      </c>
      <c r="J21" s="30" t="str">
        <f>'Rekapitulace stavby'!AN13</f>
        <v>Vyplň údaj</v>
      </c>
      <c r="K21" s="34"/>
      <c r="L21" s="96"/>
      <c r="S21" s="34"/>
      <c r="T21" s="34"/>
      <c r="U21" s="34"/>
      <c r="V21" s="34"/>
      <c r="W21" s="34"/>
      <c r="X21" s="34"/>
      <c r="Y21" s="34"/>
      <c r="Z21" s="34"/>
      <c r="AA21" s="34"/>
      <c r="AB21" s="34"/>
      <c r="AC21" s="34"/>
      <c r="AD21" s="34"/>
      <c r="AE21" s="34"/>
    </row>
    <row r="22" spans="1:31" s="2" customFormat="1" ht="18" customHeight="1">
      <c r="A22" s="34"/>
      <c r="B22" s="35"/>
      <c r="C22" s="34"/>
      <c r="D22" s="34"/>
      <c r="E22" s="345" t="str">
        <f>'Rekapitulace stavby'!E14</f>
        <v>Vyplň údaj</v>
      </c>
      <c r="F22" s="310"/>
      <c r="G22" s="310"/>
      <c r="H22" s="310"/>
      <c r="I22" s="29" t="s">
        <v>28</v>
      </c>
      <c r="J22" s="30" t="str">
        <f>'Rekapitulace stavby'!AN14</f>
        <v>Vyplň údaj</v>
      </c>
      <c r="K22" s="34"/>
      <c r="L22" s="96"/>
      <c r="S22" s="34"/>
      <c r="T22" s="34"/>
      <c r="U22" s="34"/>
      <c r="V22" s="34"/>
      <c r="W22" s="34"/>
      <c r="X22" s="34"/>
      <c r="Y22" s="34"/>
      <c r="Z22" s="34"/>
      <c r="AA22" s="34"/>
      <c r="AB22" s="34"/>
      <c r="AC22" s="34"/>
      <c r="AD22" s="34"/>
      <c r="AE22" s="34"/>
    </row>
    <row r="23" spans="1:31" s="2" customFormat="1" ht="6.9" customHeight="1">
      <c r="A23" s="34"/>
      <c r="B23" s="35"/>
      <c r="C23" s="34"/>
      <c r="D23" s="34"/>
      <c r="E23" s="34"/>
      <c r="F23" s="34"/>
      <c r="G23" s="34"/>
      <c r="H23" s="34"/>
      <c r="I23" s="34"/>
      <c r="J23" s="34"/>
      <c r="K23" s="34"/>
      <c r="L23" s="96"/>
      <c r="S23" s="34"/>
      <c r="T23" s="34"/>
      <c r="U23" s="34"/>
      <c r="V23" s="34"/>
      <c r="W23" s="34"/>
      <c r="X23" s="34"/>
      <c r="Y23" s="34"/>
      <c r="Z23" s="34"/>
      <c r="AA23" s="34"/>
      <c r="AB23" s="34"/>
      <c r="AC23" s="34"/>
      <c r="AD23" s="34"/>
      <c r="AE23" s="34"/>
    </row>
    <row r="24" spans="1:31" s="2" customFormat="1" ht="12" customHeight="1">
      <c r="A24" s="34"/>
      <c r="B24" s="35"/>
      <c r="C24" s="34"/>
      <c r="D24" s="29" t="s">
        <v>31</v>
      </c>
      <c r="E24" s="34"/>
      <c r="F24" s="34"/>
      <c r="G24" s="34"/>
      <c r="H24" s="34"/>
      <c r="I24" s="29" t="s">
        <v>26</v>
      </c>
      <c r="J24" s="27" t="str">
        <f>IF('Rekapitulace stavby'!AN16="","",'Rekapitulace stavby'!AN16)</f>
        <v/>
      </c>
      <c r="K24" s="34"/>
      <c r="L24" s="96"/>
      <c r="S24" s="34"/>
      <c r="T24" s="34"/>
      <c r="U24" s="34"/>
      <c r="V24" s="34"/>
      <c r="W24" s="34"/>
      <c r="X24" s="34"/>
      <c r="Y24" s="34"/>
      <c r="Z24" s="34"/>
      <c r="AA24" s="34"/>
      <c r="AB24" s="34"/>
      <c r="AC24" s="34"/>
      <c r="AD24" s="34"/>
      <c r="AE24" s="34"/>
    </row>
    <row r="25" spans="1:31" s="2" customFormat="1" ht="18" customHeight="1">
      <c r="A25" s="34"/>
      <c r="B25" s="35"/>
      <c r="C25" s="34"/>
      <c r="D25" s="34"/>
      <c r="E25" s="27" t="str">
        <f>IF('Rekapitulace stavby'!E17="","",'Rekapitulace stavby'!E17)</f>
        <v>AGP nova spol. s r.o.</v>
      </c>
      <c r="F25" s="34"/>
      <c r="G25" s="34"/>
      <c r="H25" s="34"/>
      <c r="I25" s="29" t="s">
        <v>28</v>
      </c>
      <c r="J25" s="27" t="str">
        <f>IF('Rekapitulace stavby'!AN17="","",'Rekapitulace stavby'!AN17)</f>
        <v/>
      </c>
      <c r="K25" s="34"/>
      <c r="L25" s="96"/>
      <c r="S25" s="34"/>
      <c r="T25" s="34"/>
      <c r="U25" s="34"/>
      <c r="V25" s="34"/>
      <c r="W25" s="34"/>
      <c r="X25" s="34"/>
      <c r="Y25" s="34"/>
      <c r="Z25" s="34"/>
      <c r="AA25" s="34"/>
      <c r="AB25" s="34"/>
      <c r="AC25" s="34"/>
      <c r="AD25" s="34"/>
      <c r="AE25" s="34"/>
    </row>
    <row r="26" spans="1:31" s="2" customFormat="1" ht="6.9" customHeight="1">
      <c r="A26" s="34"/>
      <c r="B26" s="35"/>
      <c r="C26" s="34"/>
      <c r="D26" s="34"/>
      <c r="E26" s="34"/>
      <c r="F26" s="34"/>
      <c r="G26" s="34"/>
      <c r="H26" s="34"/>
      <c r="I26" s="34"/>
      <c r="J26" s="34"/>
      <c r="K26" s="34"/>
      <c r="L26" s="96"/>
      <c r="S26" s="34"/>
      <c r="T26" s="34"/>
      <c r="U26" s="34"/>
      <c r="V26" s="34"/>
      <c r="W26" s="34"/>
      <c r="X26" s="34"/>
      <c r="Y26" s="34"/>
      <c r="Z26" s="34"/>
      <c r="AA26" s="34"/>
      <c r="AB26" s="34"/>
      <c r="AC26" s="34"/>
      <c r="AD26" s="34"/>
      <c r="AE26" s="34"/>
    </row>
    <row r="27" spans="1:31" s="2" customFormat="1" ht="12" customHeight="1">
      <c r="A27" s="34"/>
      <c r="B27" s="35"/>
      <c r="C27" s="34"/>
      <c r="D27" s="29" t="s">
        <v>34</v>
      </c>
      <c r="E27" s="34"/>
      <c r="F27" s="34"/>
      <c r="G27" s="34"/>
      <c r="H27" s="34"/>
      <c r="I27" s="29" t="s">
        <v>26</v>
      </c>
      <c r="J27" s="27" t="str">
        <f>IF('Rekapitulace stavby'!AN19="","",'Rekapitulace stavby'!AN19)</f>
        <v/>
      </c>
      <c r="K27" s="34"/>
      <c r="L27" s="96"/>
      <c r="S27" s="34"/>
      <c r="T27" s="34"/>
      <c r="U27" s="34"/>
      <c r="V27" s="34"/>
      <c r="W27" s="34"/>
      <c r="X27" s="34"/>
      <c r="Y27" s="34"/>
      <c r="Z27" s="34"/>
      <c r="AA27" s="34"/>
      <c r="AB27" s="34"/>
      <c r="AC27" s="34"/>
      <c r="AD27" s="34"/>
      <c r="AE27" s="34"/>
    </row>
    <row r="28" spans="1:31" s="2" customFormat="1" ht="18" customHeight="1">
      <c r="A28" s="34"/>
      <c r="B28" s="35"/>
      <c r="C28" s="34"/>
      <c r="D28" s="34"/>
      <c r="E28" s="27" t="str">
        <f>IF('Rekapitulace stavby'!E20="","",'Rekapitulace stavby'!E20)</f>
        <v xml:space="preserve"> </v>
      </c>
      <c r="F28" s="34"/>
      <c r="G28" s="34"/>
      <c r="H28" s="34"/>
      <c r="I28" s="29" t="s">
        <v>28</v>
      </c>
      <c r="J28" s="27" t="str">
        <f>IF('Rekapitulace stavby'!AN20="","",'Rekapitulace stavby'!AN20)</f>
        <v/>
      </c>
      <c r="K28" s="34"/>
      <c r="L28" s="96"/>
      <c r="S28" s="34"/>
      <c r="T28" s="34"/>
      <c r="U28" s="34"/>
      <c r="V28" s="34"/>
      <c r="W28" s="34"/>
      <c r="X28" s="34"/>
      <c r="Y28" s="34"/>
      <c r="Z28" s="34"/>
      <c r="AA28" s="34"/>
      <c r="AB28" s="34"/>
      <c r="AC28" s="34"/>
      <c r="AD28" s="34"/>
      <c r="AE28" s="34"/>
    </row>
    <row r="29" spans="1:31" s="2" customFormat="1" ht="6.9" customHeight="1">
      <c r="A29" s="34"/>
      <c r="B29" s="35"/>
      <c r="C29" s="34"/>
      <c r="D29" s="34"/>
      <c r="E29" s="34"/>
      <c r="F29" s="34"/>
      <c r="G29" s="34"/>
      <c r="H29" s="34"/>
      <c r="I29" s="34"/>
      <c r="J29" s="34"/>
      <c r="K29" s="34"/>
      <c r="L29" s="96"/>
      <c r="S29" s="34"/>
      <c r="T29" s="34"/>
      <c r="U29" s="34"/>
      <c r="V29" s="34"/>
      <c r="W29" s="34"/>
      <c r="X29" s="34"/>
      <c r="Y29" s="34"/>
      <c r="Z29" s="34"/>
      <c r="AA29" s="34"/>
      <c r="AB29" s="34"/>
      <c r="AC29" s="34"/>
      <c r="AD29" s="34"/>
      <c r="AE29" s="34"/>
    </row>
    <row r="30" spans="1:31" s="2" customFormat="1" ht="12" customHeight="1">
      <c r="A30" s="34"/>
      <c r="B30" s="35"/>
      <c r="C30" s="34"/>
      <c r="D30" s="29" t="s">
        <v>36</v>
      </c>
      <c r="E30" s="34"/>
      <c r="F30" s="34"/>
      <c r="G30" s="34"/>
      <c r="H30" s="34"/>
      <c r="I30" s="34"/>
      <c r="J30" s="34"/>
      <c r="K30" s="34"/>
      <c r="L30" s="96"/>
      <c r="S30" s="34"/>
      <c r="T30" s="34"/>
      <c r="U30" s="34"/>
      <c r="V30" s="34"/>
      <c r="W30" s="34"/>
      <c r="X30" s="34"/>
      <c r="Y30" s="34"/>
      <c r="Z30" s="34"/>
      <c r="AA30" s="34"/>
      <c r="AB30" s="34"/>
      <c r="AC30" s="34"/>
      <c r="AD30" s="34"/>
      <c r="AE30" s="34"/>
    </row>
    <row r="31" spans="1:31" s="8" customFormat="1" ht="16.5" customHeight="1">
      <c r="A31" s="97"/>
      <c r="B31" s="98"/>
      <c r="C31" s="97"/>
      <c r="D31" s="97"/>
      <c r="E31" s="315" t="s">
        <v>3</v>
      </c>
      <c r="F31" s="315"/>
      <c r="G31" s="315"/>
      <c r="H31" s="315"/>
      <c r="I31" s="97"/>
      <c r="J31" s="97"/>
      <c r="K31" s="97"/>
      <c r="L31" s="99"/>
      <c r="S31" s="97"/>
      <c r="T31" s="97"/>
      <c r="U31" s="97"/>
      <c r="V31" s="97"/>
      <c r="W31" s="97"/>
      <c r="X31" s="97"/>
      <c r="Y31" s="97"/>
      <c r="Z31" s="97"/>
      <c r="AA31" s="97"/>
      <c r="AB31" s="97"/>
      <c r="AC31" s="97"/>
      <c r="AD31" s="97"/>
      <c r="AE31" s="97"/>
    </row>
    <row r="32" spans="1:31" s="2" customFormat="1" ht="6.9" customHeight="1">
      <c r="A32" s="34"/>
      <c r="B32" s="35"/>
      <c r="C32" s="34"/>
      <c r="D32" s="34"/>
      <c r="E32" s="34"/>
      <c r="F32" s="34"/>
      <c r="G32" s="34"/>
      <c r="H32" s="34"/>
      <c r="I32" s="34"/>
      <c r="J32" s="34"/>
      <c r="K32" s="34"/>
      <c r="L32" s="96"/>
      <c r="S32" s="34"/>
      <c r="T32" s="34"/>
      <c r="U32" s="34"/>
      <c r="V32" s="34"/>
      <c r="W32" s="34"/>
      <c r="X32" s="34"/>
      <c r="Y32" s="34"/>
      <c r="Z32" s="34"/>
      <c r="AA32" s="34"/>
      <c r="AB32" s="34"/>
      <c r="AC32" s="34"/>
      <c r="AD32" s="34"/>
      <c r="AE32" s="34"/>
    </row>
    <row r="33" spans="1:31" s="2" customFormat="1" ht="6.9"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25.35" customHeight="1">
      <c r="A34" s="34"/>
      <c r="B34" s="35"/>
      <c r="C34" s="34"/>
      <c r="D34" s="100" t="s">
        <v>38</v>
      </c>
      <c r="E34" s="34"/>
      <c r="F34" s="34"/>
      <c r="G34" s="34"/>
      <c r="H34" s="34"/>
      <c r="I34" s="34"/>
      <c r="J34" s="68">
        <f>ROUND(J92,2)</f>
        <v>0</v>
      </c>
      <c r="K34" s="34"/>
      <c r="L34" s="96"/>
      <c r="S34" s="34"/>
      <c r="T34" s="34"/>
      <c r="U34" s="34"/>
      <c r="V34" s="34"/>
      <c r="W34" s="34"/>
      <c r="X34" s="34"/>
      <c r="Y34" s="34"/>
      <c r="Z34" s="34"/>
      <c r="AA34" s="34"/>
      <c r="AB34" s="34"/>
      <c r="AC34" s="34"/>
      <c r="AD34" s="34"/>
      <c r="AE34" s="34"/>
    </row>
    <row r="35" spans="1:31" s="2" customFormat="1" ht="6.9" customHeight="1">
      <c r="A35" s="34"/>
      <c r="B35" s="35"/>
      <c r="C35" s="34"/>
      <c r="D35" s="63"/>
      <c r="E35" s="63"/>
      <c r="F35" s="63"/>
      <c r="G35" s="63"/>
      <c r="H35" s="63"/>
      <c r="I35" s="63"/>
      <c r="J35" s="63"/>
      <c r="K35" s="63"/>
      <c r="L35" s="96"/>
      <c r="S35" s="34"/>
      <c r="T35" s="34"/>
      <c r="U35" s="34"/>
      <c r="V35" s="34"/>
      <c r="W35" s="34"/>
      <c r="X35" s="34"/>
      <c r="Y35" s="34"/>
      <c r="Z35" s="34"/>
      <c r="AA35" s="34"/>
      <c r="AB35" s="34"/>
      <c r="AC35" s="34"/>
      <c r="AD35" s="34"/>
      <c r="AE35" s="34"/>
    </row>
    <row r="36" spans="1:31" s="2" customFormat="1" ht="14.4" customHeight="1">
      <c r="A36" s="34"/>
      <c r="B36" s="35"/>
      <c r="C36" s="34"/>
      <c r="D36" s="34"/>
      <c r="E36" s="34"/>
      <c r="F36" s="38" t="s">
        <v>40</v>
      </c>
      <c r="G36" s="34"/>
      <c r="H36" s="34"/>
      <c r="I36" s="38" t="s">
        <v>39</v>
      </c>
      <c r="J36" s="38" t="s">
        <v>41</v>
      </c>
      <c r="K36" s="34"/>
      <c r="L36" s="96"/>
      <c r="S36" s="34"/>
      <c r="T36" s="34"/>
      <c r="U36" s="34"/>
      <c r="V36" s="34"/>
      <c r="W36" s="34"/>
      <c r="X36" s="34"/>
      <c r="Y36" s="34"/>
      <c r="Z36" s="34"/>
      <c r="AA36" s="34"/>
      <c r="AB36" s="34"/>
      <c r="AC36" s="34"/>
      <c r="AD36" s="34"/>
      <c r="AE36" s="34"/>
    </row>
    <row r="37" spans="1:31" s="2" customFormat="1" ht="14.4" customHeight="1">
      <c r="A37" s="34"/>
      <c r="B37" s="35"/>
      <c r="C37" s="34"/>
      <c r="D37" s="101" t="s">
        <v>42</v>
      </c>
      <c r="E37" s="29" t="s">
        <v>43</v>
      </c>
      <c r="F37" s="102">
        <f>ROUND((SUM(BE92:BE123)),2)</f>
        <v>0</v>
      </c>
      <c r="G37" s="34"/>
      <c r="H37" s="34"/>
      <c r="I37" s="103">
        <v>0.21</v>
      </c>
      <c r="J37" s="102">
        <f>ROUND(((SUM(BE92:BE123))*I37),2)</f>
        <v>0</v>
      </c>
      <c r="K37" s="34"/>
      <c r="L37" s="96"/>
      <c r="S37" s="34"/>
      <c r="T37" s="34"/>
      <c r="U37" s="34"/>
      <c r="V37" s="34"/>
      <c r="W37" s="34"/>
      <c r="X37" s="34"/>
      <c r="Y37" s="34"/>
      <c r="Z37" s="34"/>
      <c r="AA37" s="34"/>
      <c r="AB37" s="34"/>
      <c r="AC37" s="34"/>
      <c r="AD37" s="34"/>
      <c r="AE37" s="34"/>
    </row>
    <row r="38" spans="1:31" s="2" customFormat="1" ht="14.4" customHeight="1">
      <c r="A38" s="34"/>
      <c r="B38" s="35"/>
      <c r="C38" s="34"/>
      <c r="D38" s="34"/>
      <c r="E38" s="29" t="s">
        <v>44</v>
      </c>
      <c r="F38" s="102">
        <f>ROUND((SUM(BF92:BF123)),2)</f>
        <v>0</v>
      </c>
      <c r="G38" s="34"/>
      <c r="H38" s="34"/>
      <c r="I38" s="103">
        <v>0.15</v>
      </c>
      <c r="J38" s="102">
        <f>ROUND(((SUM(BF92:BF123))*I38),2)</f>
        <v>0</v>
      </c>
      <c r="K38" s="34"/>
      <c r="L38" s="96"/>
      <c r="S38" s="34"/>
      <c r="T38" s="34"/>
      <c r="U38" s="34"/>
      <c r="V38" s="34"/>
      <c r="W38" s="34"/>
      <c r="X38" s="34"/>
      <c r="Y38" s="34"/>
      <c r="Z38" s="34"/>
      <c r="AA38" s="34"/>
      <c r="AB38" s="34"/>
      <c r="AC38" s="34"/>
      <c r="AD38" s="34"/>
      <c r="AE38" s="34"/>
    </row>
    <row r="39" spans="1:31" s="2" customFormat="1" ht="14.4" customHeight="1" hidden="1">
      <c r="A39" s="34"/>
      <c r="B39" s="35"/>
      <c r="C39" s="34"/>
      <c r="D39" s="34"/>
      <c r="E39" s="29" t="s">
        <v>45</v>
      </c>
      <c r="F39" s="102">
        <f>ROUND((SUM(BG92:BG123)),2)</f>
        <v>0</v>
      </c>
      <c r="G39" s="34"/>
      <c r="H39" s="34"/>
      <c r="I39" s="103">
        <v>0.21</v>
      </c>
      <c r="J39" s="102">
        <f>0</f>
        <v>0</v>
      </c>
      <c r="K39" s="34"/>
      <c r="L39" s="96"/>
      <c r="S39" s="34"/>
      <c r="T39" s="34"/>
      <c r="U39" s="34"/>
      <c r="V39" s="34"/>
      <c r="W39" s="34"/>
      <c r="X39" s="34"/>
      <c r="Y39" s="34"/>
      <c r="Z39" s="34"/>
      <c r="AA39" s="34"/>
      <c r="AB39" s="34"/>
      <c r="AC39" s="34"/>
      <c r="AD39" s="34"/>
      <c r="AE39" s="34"/>
    </row>
    <row r="40" spans="1:31" s="2" customFormat="1" ht="14.4" customHeight="1" hidden="1">
      <c r="A40" s="34"/>
      <c r="B40" s="35"/>
      <c r="C40" s="34"/>
      <c r="D40" s="34"/>
      <c r="E40" s="29" t="s">
        <v>46</v>
      </c>
      <c r="F40" s="102">
        <f>ROUND((SUM(BH92:BH123)),2)</f>
        <v>0</v>
      </c>
      <c r="G40" s="34"/>
      <c r="H40" s="34"/>
      <c r="I40" s="103">
        <v>0.15</v>
      </c>
      <c r="J40" s="102">
        <f>0</f>
        <v>0</v>
      </c>
      <c r="K40" s="34"/>
      <c r="L40" s="96"/>
      <c r="S40" s="34"/>
      <c r="T40" s="34"/>
      <c r="U40" s="34"/>
      <c r="V40" s="34"/>
      <c r="W40" s="34"/>
      <c r="X40" s="34"/>
      <c r="Y40" s="34"/>
      <c r="Z40" s="34"/>
      <c r="AA40" s="34"/>
      <c r="AB40" s="34"/>
      <c r="AC40" s="34"/>
      <c r="AD40" s="34"/>
      <c r="AE40" s="34"/>
    </row>
    <row r="41" spans="1:31" s="2" customFormat="1" ht="14.4" customHeight="1" hidden="1">
      <c r="A41" s="34"/>
      <c r="B41" s="35"/>
      <c r="C41" s="34"/>
      <c r="D41" s="34"/>
      <c r="E41" s="29" t="s">
        <v>47</v>
      </c>
      <c r="F41" s="102">
        <f>ROUND((SUM(BI92:BI123)),2)</f>
        <v>0</v>
      </c>
      <c r="G41" s="34"/>
      <c r="H41" s="34"/>
      <c r="I41" s="103">
        <v>0</v>
      </c>
      <c r="J41" s="102">
        <f>0</f>
        <v>0</v>
      </c>
      <c r="K41" s="34"/>
      <c r="L41" s="96"/>
      <c r="S41" s="34"/>
      <c r="T41" s="34"/>
      <c r="U41" s="34"/>
      <c r="V41" s="34"/>
      <c r="W41" s="34"/>
      <c r="X41" s="34"/>
      <c r="Y41" s="34"/>
      <c r="Z41" s="34"/>
      <c r="AA41" s="34"/>
      <c r="AB41" s="34"/>
      <c r="AC41" s="34"/>
      <c r="AD41" s="34"/>
      <c r="AE41" s="34"/>
    </row>
    <row r="42" spans="1:31" s="2" customFormat="1" ht="6.9" customHeight="1">
      <c r="A42" s="34"/>
      <c r="B42" s="35"/>
      <c r="C42" s="34"/>
      <c r="D42" s="34"/>
      <c r="E42" s="34"/>
      <c r="F42" s="34"/>
      <c r="G42" s="34"/>
      <c r="H42" s="34"/>
      <c r="I42" s="34"/>
      <c r="J42" s="34"/>
      <c r="K42" s="34"/>
      <c r="L42" s="96"/>
      <c r="S42" s="34"/>
      <c r="T42" s="34"/>
      <c r="U42" s="34"/>
      <c r="V42" s="34"/>
      <c r="W42" s="34"/>
      <c r="X42" s="34"/>
      <c r="Y42" s="34"/>
      <c r="Z42" s="34"/>
      <c r="AA42" s="34"/>
      <c r="AB42" s="34"/>
      <c r="AC42" s="34"/>
      <c r="AD42" s="34"/>
      <c r="AE42" s="34"/>
    </row>
    <row r="43" spans="1:31" s="2" customFormat="1" ht="25.35" customHeight="1">
      <c r="A43" s="34"/>
      <c r="B43" s="35"/>
      <c r="C43" s="104"/>
      <c r="D43" s="105" t="s">
        <v>48</v>
      </c>
      <c r="E43" s="57"/>
      <c r="F43" s="57"/>
      <c r="G43" s="106" t="s">
        <v>49</v>
      </c>
      <c r="H43" s="107" t="s">
        <v>50</v>
      </c>
      <c r="I43" s="57"/>
      <c r="J43" s="108">
        <f>SUM(J34:J41)</f>
        <v>0</v>
      </c>
      <c r="K43" s="109"/>
      <c r="L43" s="96"/>
      <c r="S43" s="34"/>
      <c r="T43" s="34"/>
      <c r="U43" s="34"/>
      <c r="V43" s="34"/>
      <c r="W43" s="34"/>
      <c r="X43" s="34"/>
      <c r="Y43" s="34"/>
      <c r="Z43" s="34"/>
      <c r="AA43" s="34"/>
      <c r="AB43" s="34"/>
      <c r="AC43" s="34"/>
      <c r="AD43" s="34"/>
      <c r="AE43" s="34"/>
    </row>
    <row r="44" spans="1:31" s="2" customFormat="1" ht="14.4" customHeight="1">
      <c r="A44" s="34"/>
      <c r="B44" s="44"/>
      <c r="C44" s="45"/>
      <c r="D44" s="45"/>
      <c r="E44" s="45"/>
      <c r="F44" s="45"/>
      <c r="G44" s="45"/>
      <c r="H44" s="45"/>
      <c r="I44" s="45"/>
      <c r="J44" s="45"/>
      <c r="K44" s="45"/>
      <c r="L44" s="96"/>
      <c r="S44" s="34"/>
      <c r="T44" s="34"/>
      <c r="U44" s="34"/>
      <c r="V44" s="34"/>
      <c r="W44" s="34"/>
      <c r="X44" s="34"/>
      <c r="Y44" s="34"/>
      <c r="Z44" s="34"/>
      <c r="AA44" s="34"/>
      <c r="AB44" s="34"/>
      <c r="AC44" s="34"/>
      <c r="AD44" s="34"/>
      <c r="AE44" s="34"/>
    </row>
    <row r="48" spans="1:31" s="2" customFormat="1" ht="6.9" customHeight="1">
      <c r="A48" s="34"/>
      <c r="B48" s="46"/>
      <c r="C48" s="47"/>
      <c r="D48" s="47"/>
      <c r="E48" s="47"/>
      <c r="F48" s="47"/>
      <c r="G48" s="47"/>
      <c r="H48" s="47"/>
      <c r="I48" s="47"/>
      <c r="J48" s="47"/>
      <c r="K48" s="47"/>
      <c r="L48" s="96"/>
      <c r="S48" s="34"/>
      <c r="T48" s="34"/>
      <c r="U48" s="34"/>
      <c r="V48" s="34"/>
      <c r="W48" s="34"/>
      <c r="X48" s="34"/>
      <c r="Y48" s="34"/>
      <c r="Z48" s="34"/>
      <c r="AA48" s="34"/>
      <c r="AB48" s="34"/>
      <c r="AC48" s="34"/>
      <c r="AD48" s="34"/>
      <c r="AE48" s="34"/>
    </row>
    <row r="49" spans="1:31" s="2" customFormat="1" ht="24.9" customHeight="1">
      <c r="A49" s="34"/>
      <c r="B49" s="35"/>
      <c r="C49" s="23" t="s">
        <v>128</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6.9" customHeight="1">
      <c r="A50" s="34"/>
      <c r="B50" s="35"/>
      <c r="C50" s="34"/>
      <c r="D50" s="34"/>
      <c r="E50" s="34"/>
      <c r="F50" s="34"/>
      <c r="G50" s="34"/>
      <c r="H50" s="34"/>
      <c r="I50" s="34"/>
      <c r="J50" s="34"/>
      <c r="K50" s="34"/>
      <c r="L50" s="96"/>
      <c r="S50" s="34"/>
      <c r="T50" s="34"/>
      <c r="U50" s="34"/>
      <c r="V50" s="34"/>
      <c r="W50" s="34"/>
      <c r="X50" s="34"/>
      <c r="Y50" s="34"/>
      <c r="Z50" s="34"/>
      <c r="AA50" s="34"/>
      <c r="AB50" s="34"/>
      <c r="AC50" s="34"/>
      <c r="AD50" s="34"/>
      <c r="AE50" s="34"/>
    </row>
    <row r="51" spans="1:31" s="2" customFormat="1" ht="12" customHeight="1">
      <c r="A51" s="34"/>
      <c r="B51" s="35"/>
      <c r="C51" s="29" t="s">
        <v>17</v>
      </c>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6.5" customHeight="1">
      <c r="A52" s="34"/>
      <c r="B52" s="35"/>
      <c r="C52" s="34"/>
      <c r="D52" s="34"/>
      <c r="E52" s="342" t="str">
        <f>E7</f>
        <v>Nové dialyzační středisko</v>
      </c>
      <c r="F52" s="343"/>
      <c r="G52" s="343"/>
      <c r="H52" s="343"/>
      <c r="I52" s="34"/>
      <c r="J52" s="34"/>
      <c r="K52" s="34"/>
      <c r="L52" s="96"/>
      <c r="S52" s="34"/>
      <c r="T52" s="34"/>
      <c r="U52" s="34"/>
      <c r="V52" s="34"/>
      <c r="W52" s="34"/>
      <c r="X52" s="34"/>
      <c r="Y52" s="34"/>
      <c r="Z52" s="34"/>
      <c r="AA52" s="34"/>
      <c r="AB52" s="34"/>
      <c r="AC52" s="34"/>
      <c r="AD52" s="34"/>
      <c r="AE52" s="34"/>
    </row>
    <row r="53" spans="2:12" s="1" customFormat="1" ht="12" customHeight="1">
      <c r="B53" s="22"/>
      <c r="C53" s="29" t="s">
        <v>126</v>
      </c>
      <c r="L53" s="22"/>
    </row>
    <row r="54" spans="2:12" s="1" customFormat="1" ht="16.5" customHeight="1">
      <c r="B54" s="22"/>
      <c r="E54" s="342" t="s">
        <v>3032</v>
      </c>
      <c r="F54" s="311"/>
      <c r="G54" s="311"/>
      <c r="H54" s="311"/>
      <c r="L54" s="22"/>
    </row>
    <row r="55" spans="2:12" s="1" customFormat="1" ht="12" customHeight="1">
      <c r="B55" s="22"/>
      <c r="C55" s="29" t="s">
        <v>3033</v>
      </c>
      <c r="L55" s="22"/>
    </row>
    <row r="56" spans="1:31" s="2" customFormat="1" ht="16.5" customHeight="1">
      <c r="A56" s="34"/>
      <c r="B56" s="35"/>
      <c r="C56" s="34"/>
      <c r="D56" s="34"/>
      <c r="E56" s="346" t="s">
        <v>4054</v>
      </c>
      <c r="F56" s="344"/>
      <c r="G56" s="344"/>
      <c r="H56" s="344"/>
      <c r="I56" s="34"/>
      <c r="J56" s="34"/>
      <c r="K56" s="34"/>
      <c r="L56" s="96"/>
      <c r="S56" s="34"/>
      <c r="T56" s="34"/>
      <c r="U56" s="34"/>
      <c r="V56" s="34"/>
      <c r="W56" s="34"/>
      <c r="X56" s="34"/>
      <c r="Y56" s="34"/>
      <c r="Z56" s="34"/>
      <c r="AA56" s="34"/>
      <c r="AB56" s="34"/>
      <c r="AC56" s="34"/>
      <c r="AD56" s="34"/>
      <c r="AE56" s="34"/>
    </row>
    <row r="57" spans="1:31" s="2" customFormat="1" ht="12" customHeight="1">
      <c r="A57" s="34"/>
      <c r="B57" s="35"/>
      <c r="C57" s="29" t="s">
        <v>4055</v>
      </c>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6.5" customHeight="1">
      <c r="A58" s="34"/>
      <c r="B58" s="35"/>
      <c r="C58" s="34"/>
      <c r="D58" s="34"/>
      <c r="E58" s="304" t="str">
        <f>E13</f>
        <v>3 - Společná TV anténa</v>
      </c>
      <c r="F58" s="344"/>
      <c r="G58" s="344"/>
      <c r="H58" s="344"/>
      <c r="I58" s="34"/>
      <c r="J58" s="34"/>
      <c r="K58" s="34"/>
      <c r="L58" s="96"/>
      <c r="S58" s="34"/>
      <c r="T58" s="34"/>
      <c r="U58" s="34"/>
      <c r="V58" s="34"/>
      <c r="W58" s="34"/>
      <c r="X58" s="34"/>
      <c r="Y58" s="34"/>
      <c r="Z58" s="34"/>
      <c r="AA58" s="34"/>
      <c r="AB58" s="34"/>
      <c r="AC58" s="34"/>
      <c r="AD58" s="34"/>
      <c r="AE58" s="34"/>
    </row>
    <row r="59" spans="1:31" s="2" customFormat="1" ht="6.9" customHeight="1">
      <c r="A59" s="34"/>
      <c r="B59" s="35"/>
      <c r="C59" s="34"/>
      <c r="D59" s="34"/>
      <c r="E59" s="34"/>
      <c r="F59" s="34"/>
      <c r="G59" s="34"/>
      <c r="H59" s="34"/>
      <c r="I59" s="34"/>
      <c r="J59" s="34"/>
      <c r="K59" s="34"/>
      <c r="L59" s="96"/>
      <c r="S59" s="34"/>
      <c r="T59" s="34"/>
      <c r="U59" s="34"/>
      <c r="V59" s="34"/>
      <c r="W59" s="34"/>
      <c r="X59" s="34"/>
      <c r="Y59" s="34"/>
      <c r="Z59" s="34"/>
      <c r="AA59" s="34"/>
      <c r="AB59" s="34"/>
      <c r="AC59" s="34"/>
      <c r="AD59" s="34"/>
      <c r="AE59" s="34"/>
    </row>
    <row r="60" spans="1:31" s="2" customFormat="1" ht="12" customHeight="1">
      <c r="A60" s="34"/>
      <c r="B60" s="35"/>
      <c r="C60" s="29" t="s">
        <v>21</v>
      </c>
      <c r="D60" s="34"/>
      <c r="E60" s="34"/>
      <c r="F60" s="27" t="str">
        <f>F16</f>
        <v xml:space="preserve"> </v>
      </c>
      <c r="G60" s="34"/>
      <c r="H60" s="34"/>
      <c r="I60" s="29" t="s">
        <v>23</v>
      </c>
      <c r="J60" s="52" t="str">
        <f>IF(J16="","",J16)</f>
        <v>7. 11. 2021</v>
      </c>
      <c r="K60" s="34"/>
      <c r="L60" s="96"/>
      <c r="S60" s="34"/>
      <c r="T60" s="34"/>
      <c r="U60" s="34"/>
      <c r="V60" s="34"/>
      <c r="W60" s="34"/>
      <c r="X60" s="34"/>
      <c r="Y60" s="34"/>
      <c r="Z60" s="34"/>
      <c r="AA60" s="34"/>
      <c r="AB60" s="34"/>
      <c r="AC60" s="34"/>
      <c r="AD60" s="34"/>
      <c r="AE60" s="34"/>
    </row>
    <row r="61" spans="1:31" s="2" customFormat="1" ht="6.9" customHeight="1">
      <c r="A61" s="34"/>
      <c r="B61" s="35"/>
      <c r="C61" s="34"/>
      <c r="D61" s="34"/>
      <c r="E61" s="34"/>
      <c r="F61" s="34"/>
      <c r="G61" s="34"/>
      <c r="H61" s="34"/>
      <c r="I61" s="34"/>
      <c r="J61" s="34"/>
      <c r="K61" s="34"/>
      <c r="L61" s="96"/>
      <c r="S61" s="34"/>
      <c r="T61" s="34"/>
      <c r="U61" s="34"/>
      <c r="V61" s="34"/>
      <c r="W61" s="34"/>
      <c r="X61" s="34"/>
      <c r="Y61" s="34"/>
      <c r="Z61" s="34"/>
      <c r="AA61" s="34"/>
      <c r="AB61" s="34"/>
      <c r="AC61" s="34"/>
      <c r="AD61" s="34"/>
      <c r="AE61" s="34"/>
    </row>
    <row r="62" spans="1:31" s="2" customFormat="1" ht="15.15" customHeight="1">
      <c r="A62" s="34"/>
      <c r="B62" s="35"/>
      <c r="C62" s="29" t="s">
        <v>25</v>
      </c>
      <c r="D62" s="34"/>
      <c r="E62" s="34"/>
      <c r="F62" s="27" t="str">
        <f>E19</f>
        <v>Klatovská nemocnice, a. s.</v>
      </c>
      <c r="G62" s="34"/>
      <c r="H62" s="34"/>
      <c r="I62" s="29" t="s">
        <v>31</v>
      </c>
      <c r="J62" s="32" t="str">
        <f>E25</f>
        <v>AGP nova spol. s r.o.</v>
      </c>
      <c r="K62" s="34"/>
      <c r="L62" s="96"/>
      <c r="S62" s="34"/>
      <c r="T62" s="34"/>
      <c r="U62" s="34"/>
      <c r="V62" s="34"/>
      <c r="W62" s="34"/>
      <c r="X62" s="34"/>
      <c r="Y62" s="34"/>
      <c r="Z62" s="34"/>
      <c r="AA62" s="34"/>
      <c r="AB62" s="34"/>
      <c r="AC62" s="34"/>
      <c r="AD62" s="34"/>
      <c r="AE62" s="34"/>
    </row>
    <row r="63" spans="1:31" s="2" customFormat="1" ht="15.15" customHeight="1">
      <c r="A63" s="34"/>
      <c r="B63" s="35"/>
      <c r="C63" s="29" t="s">
        <v>29</v>
      </c>
      <c r="D63" s="34"/>
      <c r="E63" s="34"/>
      <c r="F63" s="27" t="str">
        <f>IF(E22="","",E22)</f>
        <v>Vyplň údaj</v>
      </c>
      <c r="G63" s="34"/>
      <c r="H63" s="34"/>
      <c r="I63" s="29" t="s">
        <v>34</v>
      </c>
      <c r="J63" s="32" t="str">
        <f>E28</f>
        <v xml:space="preserve"> </v>
      </c>
      <c r="K63" s="34"/>
      <c r="L63" s="96"/>
      <c r="S63" s="34"/>
      <c r="T63" s="34"/>
      <c r="U63" s="34"/>
      <c r="V63" s="34"/>
      <c r="W63" s="34"/>
      <c r="X63" s="34"/>
      <c r="Y63" s="34"/>
      <c r="Z63" s="34"/>
      <c r="AA63" s="34"/>
      <c r="AB63" s="34"/>
      <c r="AC63" s="34"/>
      <c r="AD63" s="34"/>
      <c r="AE63" s="34"/>
    </row>
    <row r="64" spans="1:31" s="2" customFormat="1" ht="10.35" customHeight="1">
      <c r="A64" s="34"/>
      <c r="B64" s="35"/>
      <c r="C64" s="34"/>
      <c r="D64" s="34"/>
      <c r="E64" s="34"/>
      <c r="F64" s="34"/>
      <c r="G64" s="34"/>
      <c r="H64" s="34"/>
      <c r="I64" s="34"/>
      <c r="J64" s="34"/>
      <c r="K64" s="34"/>
      <c r="L64" s="96"/>
      <c r="S64" s="34"/>
      <c r="T64" s="34"/>
      <c r="U64" s="34"/>
      <c r="V64" s="34"/>
      <c r="W64" s="34"/>
      <c r="X64" s="34"/>
      <c r="Y64" s="34"/>
      <c r="Z64" s="34"/>
      <c r="AA64" s="34"/>
      <c r="AB64" s="34"/>
      <c r="AC64" s="34"/>
      <c r="AD64" s="34"/>
      <c r="AE64" s="34"/>
    </row>
    <row r="65" spans="1:31" s="2" customFormat="1" ht="29.25" customHeight="1">
      <c r="A65" s="34"/>
      <c r="B65" s="35"/>
      <c r="C65" s="110" t="s">
        <v>129</v>
      </c>
      <c r="D65" s="104"/>
      <c r="E65" s="104"/>
      <c r="F65" s="104"/>
      <c r="G65" s="104"/>
      <c r="H65" s="104"/>
      <c r="I65" s="104"/>
      <c r="J65" s="111" t="s">
        <v>130</v>
      </c>
      <c r="K65" s="104"/>
      <c r="L65" s="96"/>
      <c r="S65" s="34"/>
      <c r="T65" s="34"/>
      <c r="U65" s="34"/>
      <c r="V65" s="34"/>
      <c r="W65" s="34"/>
      <c r="X65" s="34"/>
      <c r="Y65" s="34"/>
      <c r="Z65" s="34"/>
      <c r="AA65" s="34"/>
      <c r="AB65" s="34"/>
      <c r="AC65" s="34"/>
      <c r="AD65" s="34"/>
      <c r="AE65" s="34"/>
    </row>
    <row r="66" spans="1:31" s="2" customFormat="1" ht="10.35" customHeight="1">
      <c r="A66" s="34"/>
      <c r="B66" s="35"/>
      <c r="C66" s="34"/>
      <c r="D66" s="34"/>
      <c r="E66" s="34"/>
      <c r="F66" s="34"/>
      <c r="G66" s="34"/>
      <c r="H66" s="34"/>
      <c r="I66" s="34"/>
      <c r="J66" s="34"/>
      <c r="K66" s="34"/>
      <c r="L66" s="96"/>
      <c r="S66" s="34"/>
      <c r="T66" s="34"/>
      <c r="U66" s="34"/>
      <c r="V66" s="34"/>
      <c r="W66" s="34"/>
      <c r="X66" s="34"/>
      <c r="Y66" s="34"/>
      <c r="Z66" s="34"/>
      <c r="AA66" s="34"/>
      <c r="AB66" s="34"/>
      <c r="AC66" s="34"/>
      <c r="AD66" s="34"/>
      <c r="AE66" s="34"/>
    </row>
    <row r="67" spans="1:47" s="2" customFormat="1" ht="22.8" customHeight="1">
      <c r="A67" s="34"/>
      <c r="B67" s="35"/>
      <c r="C67" s="112" t="s">
        <v>70</v>
      </c>
      <c r="D67" s="34"/>
      <c r="E67" s="34"/>
      <c r="F67" s="34"/>
      <c r="G67" s="34"/>
      <c r="H67" s="34"/>
      <c r="I67" s="34"/>
      <c r="J67" s="68">
        <f>J92</f>
        <v>0</v>
      </c>
      <c r="K67" s="34"/>
      <c r="L67" s="96"/>
      <c r="S67" s="34"/>
      <c r="T67" s="34"/>
      <c r="U67" s="34"/>
      <c r="V67" s="34"/>
      <c r="W67" s="34"/>
      <c r="X67" s="34"/>
      <c r="Y67" s="34"/>
      <c r="Z67" s="34"/>
      <c r="AA67" s="34"/>
      <c r="AB67" s="34"/>
      <c r="AC67" s="34"/>
      <c r="AD67" s="34"/>
      <c r="AE67" s="34"/>
      <c r="AU67" s="19" t="s">
        <v>131</v>
      </c>
    </row>
    <row r="68" spans="2:12" s="9" customFormat="1" ht="24.9" customHeight="1">
      <c r="B68" s="113"/>
      <c r="D68" s="114" t="s">
        <v>4289</v>
      </c>
      <c r="E68" s="115"/>
      <c r="F68" s="115"/>
      <c r="G68" s="115"/>
      <c r="H68" s="115"/>
      <c r="I68" s="115"/>
      <c r="J68" s="116">
        <f>J93</f>
        <v>0</v>
      </c>
      <c r="L68" s="113"/>
    </row>
    <row r="69" spans="1:31" s="2" customFormat="1" ht="21.75" customHeight="1">
      <c r="A69" s="34"/>
      <c r="B69" s="35"/>
      <c r="C69" s="34"/>
      <c r="D69" s="34"/>
      <c r="E69" s="34"/>
      <c r="F69" s="34"/>
      <c r="G69" s="34"/>
      <c r="H69" s="34"/>
      <c r="I69" s="34"/>
      <c r="J69" s="34"/>
      <c r="K69" s="34"/>
      <c r="L69" s="96"/>
      <c r="S69" s="34"/>
      <c r="T69" s="34"/>
      <c r="U69" s="34"/>
      <c r="V69" s="34"/>
      <c r="W69" s="34"/>
      <c r="X69" s="34"/>
      <c r="Y69" s="34"/>
      <c r="Z69" s="34"/>
      <c r="AA69" s="34"/>
      <c r="AB69" s="34"/>
      <c r="AC69" s="34"/>
      <c r="AD69" s="34"/>
      <c r="AE69" s="34"/>
    </row>
    <row r="70" spans="1:31" s="2" customFormat="1" ht="6.9" customHeight="1">
      <c r="A70" s="34"/>
      <c r="B70" s="44"/>
      <c r="C70" s="45"/>
      <c r="D70" s="45"/>
      <c r="E70" s="45"/>
      <c r="F70" s="45"/>
      <c r="G70" s="45"/>
      <c r="H70" s="45"/>
      <c r="I70" s="45"/>
      <c r="J70" s="45"/>
      <c r="K70" s="45"/>
      <c r="L70" s="96"/>
      <c r="S70" s="34"/>
      <c r="T70" s="34"/>
      <c r="U70" s="34"/>
      <c r="V70" s="34"/>
      <c r="W70" s="34"/>
      <c r="X70" s="34"/>
      <c r="Y70" s="34"/>
      <c r="Z70" s="34"/>
      <c r="AA70" s="34"/>
      <c r="AB70" s="34"/>
      <c r="AC70" s="34"/>
      <c r="AD70" s="34"/>
      <c r="AE70" s="34"/>
    </row>
    <row r="74" spans="1:31" s="2" customFormat="1" ht="6.9" customHeight="1">
      <c r="A74" s="34"/>
      <c r="B74" s="46"/>
      <c r="C74" s="47"/>
      <c r="D74" s="47"/>
      <c r="E74" s="47"/>
      <c r="F74" s="47"/>
      <c r="G74" s="47"/>
      <c r="H74" s="47"/>
      <c r="I74" s="47"/>
      <c r="J74" s="47"/>
      <c r="K74" s="47"/>
      <c r="L74" s="96"/>
      <c r="S74" s="34"/>
      <c r="T74" s="34"/>
      <c r="U74" s="34"/>
      <c r="V74" s="34"/>
      <c r="W74" s="34"/>
      <c r="X74" s="34"/>
      <c r="Y74" s="34"/>
      <c r="Z74" s="34"/>
      <c r="AA74" s="34"/>
      <c r="AB74" s="34"/>
      <c r="AC74" s="34"/>
      <c r="AD74" s="34"/>
      <c r="AE74" s="34"/>
    </row>
    <row r="75" spans="1:31" s="2" customFormat="1" ht="24.9" customHeight="1">
      <c r="A75" s="34"/>
      <c r="B75" s="35"/>
      <c r="C75" s="23" t="s">
        <v>139</v>
      </c>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6.9" customHeight="1">
      <c r="A76" s="34"/>
      <c r="B76" s="35"/>
      <c r="C76" s="34"/>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12" customHeight="1">
      <c r="A77" s="34"/>
      <c r="B77" s="35"/>
      <c r="C77" s="29" t="s">
        <v>17</v>
      </c>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16.5" customHeight="1">
      <c r="A78" s="34"/>
      <c r="B78" s="35"/>
      <c r="C78" s="34"/>
      <c r="D78" s="34"/>
      <c r="E78" s="342" t="str">
        <f>E7</f>
        <v>Nové dialyzační středisko</v>
      </c>
      <c r="F78" s="343"/>
      <c r="G78" s="343"/>
      <c r="H78" s="343"/>
      <c r="I78" s="34"/>
      <c r="J78" s="34"/>
      <c r="K78" s="34"/>
      <c r="L78" s="96"/>
      <c r="S78" s="34"/>
      <c r="T78" s="34"/>
      <c r="U78" s="34"/>
      <c r="V78" s="34"/>
      <c r="W78" s="34"/>
      <c r="X78" s="34"/>
      <c r="Y78" s="34"/>
      <c r="Z78" s="34"/>
      <c r="AA78" s="34"/>
      <c r="AB78" s="34"/>
      <c r="AC78" s="34"/>
      <c r="AD78" s="34"/>
      <c r="AE78" s="34"/>
    </row>
    <row r="79" spans="2:12" s="1" customFormat="1" ht="12" customHeight="1">
      <c r="B79" s="22"/>
      <c r="C79" s="29" t="s">
        <v>126</v>
      </c>
      <c r="L79" s="22"/>
    </row>
    <row r="80" spans="2:12" s="1" customFormat="1" ht="16.5" customHeight="1">
      <c r="B80" s="22"/>
      <c r="E80" s="342" t="s">
        <v>3032</v>
      </c>
      <c r="F80" s="311"/>
      <c r="G80" s="311"/>
      <c r="H80" s="311"/>
      <c r="L80" s="22"/>
    </row>
    <row r="81" spans="2:12" s="1" customFormat="1" ht="12" customHeight="1">
      <c r="B81" s="22"/>
      <c r="C81" s="29" t="s">
        <v>3033</v>
      </c>
      <c r="L81" s="22"/>
    </row>
    <row r="82" spans="1:31" s="2" customFormat="1" ht="16.5" customHeight="1">
      <c r="A82" s="34"/>
      <c r="B82" s="35"/>
      <c r="C82" s="34"/>
      <c r="D82" s="34"/>
      <c r="E82" s="346" t="s">
        <v>4054</v>
      </c>
      <c r="F82" s="344"/>
      <c r="G82" s="344"/>
      <c r="H82" s="344"/>
      <c r="I82" s="34"/>
      <c r="J82" s="34"/>
      <c r="K82" s="34"/>
      <c r="L82" s="96"/>
      <c r="S82" s="34"/>
      <c r="T82" s="34"/>
      <c r="U82" s="34"/>
      <c r="V82" s="34"/>
      <c r="W82" s="34"/>
      <c r="X82" s="34"/>
      <c r="Y82" s="34"/>
      <c r="Z82" s="34"/>
      <c r="AA82" s="34"/>
      <c r="AB82" s="34"/>
      <c r="AC82" s="34"/>
      <c r="AD82" s="34"/>
      <c r="AE82" s="34"/>
    </row>
    <row r="83" spans="1:31" s="2" customFormat="1" ht="12" customHeight="1">
      <c r="A83" s="34"/>
      <c r="B83" s="35"/>
      <c r="C83" s="29" t="s">
        <v>4055</v>
      </c>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16.5" customHeight="1">
      <c r="A84" s="34"/>
      <c r="B84" s="35"/>
      <c r="C84" s="34"/>
      <c r="D84" s="34"/>
      <c r="E84" s="304" t="str">
        <f>E13</f>
        <v>3 - Společná TV anténa</v>
      </c>
      <c r="F84" s="344"/>
      <c r="G84" s="344"/>
      <c r="H84" s="344"/>
      <c r="I84" s="34"/>
      <c r="J84" s="34"/>
      <c r="K84" s="34"/>
      <c r="L84" s="96"/>
      <c r="S84" s="34"/>
      <c r="T84" s="34"/>
      <c r="U84" s="34"/>
      <c r="V84" s="34"/>
      <c r="W84" s="34"/>
      <c r="X84" s="34"/>
      <c r="Y84" s="34"/>
      <c r="Z84" s="34"/>
      <c r="AA84" s="34"/>
      <c r="AB84" s="34"/>
      <c r="AC84" s="34"/>
      <c r="AD84" s="34"/>
      <c r="AE84" s="34"/>
    </row>
    <row r="85" spans="1:31" s="2" customFormat="1" ht="6.9" customHeight="1">
      <c r="A85" s="34"/>
      <c r="B85" s="35"/>
      <c r="C85" s="34"/>
      <c r="D85" s="34"/>
      <c r="E85" s="34"/>
      <c r="F85" s="34"/>
      <c r="G85" s="34"/>
      <c r="H85" s="34"/>
      <c r="I85" s="34"/>
      <c r="J85" s="34"/>
      <c r="K85" s="34"/>
      <c r="L85" s="96"/>
      <c r="S85" s="34"/>
      <c r="T85" s="34"/>
      <c r="U85" s="34"/>
      <c r="V85" s="34"/>
      <c r="W85" s="34"/>
      <c r="X85" s="34"/>
      <c r="Y85" s="34"/>
      <c r="Z85" s="34"/>
      <c r="AA85" s="34"/>
      <c r="AB85" s="34"/>
      <c r="AC85" s="34"/>
      <c r="AD85" s="34"/>
      <c r="AE85" s="34"/>
    </row>
    <row r="86" spans="1:31" s="2" customFormat="1" ht="12" customHeight="1">
      <c r="A86" s="34"/>
      <c r="B86" s="35"/>
      <c r="C86" s="29" t="s">
        <v>21</v>
      </c>
      <c r="D86" s="34"/>
      <c r="E86" s="34"/>
      <c r="F86" s="27" t="str">
        <f>F16</f>
        <v xml:space="preserve"> </v>
      </c>
      <c r="G86" s="34"/>
      <c r="H86" s="34"/>
      <c r="I86" s="29" t="s">
        <v>23</v>
      </c>
      <c r="J86" s="52" t="str">
        <f>IF(J16="","",J16)</f>
        <v>7. 11. 2021</v>
      </c>
      <c r="K86" s="34"/>
      <c r="L86" s="96"/>
      <c r="S86" s="34"/>
      <c r="T86" s="34"/>
      <c r="U86" s="34"/>
      <c r="V86" s="34"/>
      <c r="W86" s="34"/>
      <c r="X86" s="34"/>
      <c r="Y86" s="34"/>
      <c r="Z86" s="34"/>
      <c r="AA86" s="34"/>
      <c r="AB86" s="34"/>
      <c r="AC86" s="34"/>
      <c r="AD86" s="34"/>
      <c r="AE86" s="34"/>
    </row>
    <row r="87" spans="1:31" s="2" customFormat="1" ht="6.9" customHeight="1">
      <c r="A87" s="34"/>
      <c r="B87" s="35"/>
      <c r="C87" s="34"/>
      <c r="D87" s="34"/>
      <c r="E87" s="34"/>
      <c r="F87" s="34"/>
      <c r="G87" s="34"/>
      <c r="H87" s="34"/>
      <c r="I87" s="34"/>
      <c r="J87" s="34"/>
      <c r="K87" s="34"/>
      <c r="L87" s="96"/>
      <c r="S87" s="34"/>
      <c r="T87" s="34"/>
      <c r="U87" s="34"/>
      <c r="V87" s="34"/>
      <c r="W87" s="34"/>
      <c r="X87" s="34"/>
      <c r="Y87" s="34"/>
      <c r="Z87" s="34"/>
      <c r="AA87" s="34"/>
      <c r="AB87" s="34"/>
      <c r="AC87" s="34"/>
      <c r="AD87" s="34"/>
      <c r="AE87" s="34"/>
    </row>
    <row r="88" spans="1:31" s="2" customFormat="1" ht="15.15" customHeight="1">
      <c r="A88" s="34"/>
      <c r="B88" s="35"/>
      <c r="C88" s="29" t="s">
        <v>25</v>
      </c>
      <c r="D88" s="34"/>
      <c r="E88" s="34"/>
      <c r="F88" s="27" t="str">
        <f>E19</f>
        <v>Klatovská nemocnice, a. s.</v>
      </c>
      <c r="G88" s="34"/>
      <c r="H88" s="34"/>
      <c r="I88" s="29" t="s">
        <v>31</v>
      </c>
      <c r="J88" s="32" t="str">
        <f>E25</f>
        <v>AGP nova spol. s r.o.</v>
      </c>
      <c r="K88" s="34"/>
      <c r="L88" s="96"/>
      <c r="S88" s="34"/>
      <c r="T88" s="34"/>
      <c r="U88" s="34"/>
      <c r="V88" s="34"/>
      <c r="W88" s="34"/>
      <c r="X88" s="34"/>
      <c r="Y88" s="34"/>
      <c r="Z88" s="34"/>
      <c r="AA88" s="34"/>
      <c r="AB88" s="34"/>
      <c r="AC88" s="34"/>
      <c r="AD88" s="34"/>
      <c r="AE88" s="34"/>
    </row>
    <row r="89" spans="1:31" s="2" customFormat="1" ht="15.15" customHeight="1">
      <c r="A89" s="34"/>
      <c r="B89" s="35"/>
      <c r="C89" s="29" t="s">
        <v>29</v>
      </c>
      <c r="D89" s="34"/>
      <c r="E89" s="34"/>
      <c r="F89" s="27" t="str">
        <f>IF(E22="","",E22)</f>
        <v>Vyplň údaj</v>
      </c>
      <c r="G89" s="34"/>
      <c r="H89" s="34"/>
      <c r="I89" s="29" t="s">
        <v>34</v>
      </c>
      <c r="J89" s="32" t="str">
        <f>E28</f>
        <v xml:space="preserve"> </v>
      </c>
      <c r="K89" s="34"/>
      <c r="L89" s="96"/>
      <c r="S89" s="34"/>
      <c r="T89" s="34"/>
      <c r="U89" s="34"/>
      <c r="V89" s="34"/>
      <c r="W89" s="34"/>
      <c r="X89" s="34"/>
      <c r="Y89" s="34"/>
      <c r="Z89" s="34"/>
      <c r="AA89" s="34"/>
      <c r="AB89" s="34"/>
      <c r="AC89" s="34"/>
      <c r="AD89" s="34"/>
      <c r="AE89" s="34"/>
    </row>
    <row r="90" spans="1:31" s="2" customFormat="1" ht="10.35" customHeight="1">
      <c r="A90" s="34"/>
      <c r="B90" s="35"/>
      <c r="C90" s="34"/>
      <c r="D90" s="34"/>
      <c r="E90" s="34"/>
      <c r="F90" s="34"/>
      <c r="G90" s="34"/>
      <c r="H90" s="34"/>
      <c r="I90" s="34"/>
      <c r="J90" s="34"/>
      <c r="K90" s="34"/>
      <c r="L90" s="96"/>
      <c r="S90" s="34"/>
      <c r="T90" s="34"/>
      <c r="U90" s="34"/>
      <c r="V90" s="34"/>
      <c r="W90" s="34"/>
      <c r="X90" s="34"/>
      <c r="Y90" s="34"/>
      <c r="Z90" s="34"/>
      <c r="AA90" s="34"/>
      <c r="AB90" s="34"/>
      <c r="AC90" s="34"/>
      <c r="AD90" s="34"/>
      <c r="AE90" s="34"/>
    </row>
    <row r="91" spans="1:31" s="11" customFormat="1" ht="29.25" customHeight="1">
      <c r="A91" s="121"/>
      <c r="B91" s="122"/>
      <c r="C91" s="123" t="s">
        <v>140</v>
      </c>
      <c r="D91" s="124" t="s">
        <v>57</v>
      </c>
      <c r="E91" s="124" t="s">
        <v>53</v>
      </c>
      <c r="F91" s="124" t="s">
        <v>54</v>
      </c>
      <c r="G91" s="124" t="s">
        <v>141</v>
      </c>
      <c r="H91" s="124" t="s">
        <v>142</v>
      </c>
      <c r="I91" s="124" t="s">
        <v>143</v>
      </c>
      <c r="J91" s="124" t="s">
        <v>130</v>
      </c>
      <c r="K91" s="125" t="s">
        <v>144</v>
      </c>
      <c r="L91" s="126"/>
      <c r="M91" s="59" t="s">
        <v>3</v>
      </c>
      <c r="N91" s="60" t="s">
        <v>42</v>
      </c>
      <c r="O91" s="60" t="s">
        <v>145</v>
      </c>
      <c r="P91" s="60" t="s">
        <v>146</v>
      </c>
      <c r="Q91" s="60" t="s">
        <v>147</v>
      </c>
      <c r="R91" s="60" t="s">
        <v>148</v>
      </c>
      <c r="S91" s="60" t="s">
        <v>149</v>
      </c>
      <c r="T91" s="61" t="s">
        <v>150</v>
      </c>
      <c r="U91" s="121"/>
      <c r="V91" s="121"/>
      <c r="W91" s="121"/>
      <c r="X91" s="121"/>
      <c r="Y91" s="121"/>
      <c r="Z91" s="121"/>
      <c r="AA91" s="121"/>
      <c r="AB91" s="121"/>
      <c r="AC91" s="121"/>
      <c r="AD91" s="121"/>
      <c r="AE91" s="121"/>
    </row>
    <row r="92" spans="1:63" s="2" customFormat="1" ht="22.8" customHeight="1">
      <c r="A92" s="34"/>
      <c r="B92" s="35"/>
      <c r="C92" s="66" t="s">
        <v>151</v>
      </c>
      <c r="D92" s="34"/>
      <c r="E92" s="34"/>
      <c r="F92" s="34"/>
      <c r="G92" s="34"/>
      <c r="H92" s="34"/>
      <c r="I92" s="34"/>
      <c r="J92" s="127">
        <f>BK92</f>
        <v>0</v>
      </c>
      <c r="K92" s="34"/>
      <c r="L92" s="35"/>
      <c r="M92" s="62"/>
      <c r="N92" s="53"/>
      <c r="O92" s="63"/>
      <c r="P92" s="128">
        <f>P93</f>
        <v>0</v>
      </c>
      <c r="Q92" s="63"/>
      <c r="R92" s="128">
        <f>R93</f>
        <v>0</v>
      </c>
      <c r="S92" s="63"/>
      <c r="T92" s="129">
        <f>T93</f>
        <v>0</v>
      </c>
      <c r="U92" s="34"/>
      <c r="V92" s="34"/>
      <c r="W92" s="34"/>
      <c r="X92" s="34"/>
      <c r="Y92" s="34"/>
      <c r="Z92" s="34"/>
      <c r="AA92" s="34"/>
      <c r="AB92" s="34"/>
      <c r="AC92" s="34"/>
      <c r="AD92" s="34"/>
      <c r="AE92" s="34"/>
      <c r="AT92" s="19" t="s">
        <v>71</v>
      </c>
      <c r="AU92" s="19" t="s">
        <v>131</v>
      </c>
      <c r="BK92" s="130">
        <f>BK93</f>
        <v>0</v>
      </c>
    </row>
    <row r="93" spans="2:63" s="12" customFormat="1" ht="25.95" customHeight="1">
      <c r="B93" s="131"/>
      <c r="D93" s="132" t="s">
        <v>71</v>
      </c>
      <c r="E93" s="133" t="s">
        <v>475</v>
      </c>
      <c r="F93" s="133" t="s">
        <v>4290</v>
      </c>
      <c r="I93" s="134"/>
      <c r="J93" s="135">
        <f>BK93</f>
        <v>0</v>
      </c>
      <c r="L93" s="131"/>
      <c r="M93" s="136"/>
      <c r="N93" s="137"/>
      <c r="O93" s="137"/>
      <c r="P93" s="138">
        <f>SUM(P94:P123)</f>
        <v>0</v>
      </c>
      <c r="Q93" s="137"/>
      <c r="R93" s="138">
        <f>SUM(R94:R123)</f>
        <v>0</v>
      </c>
      <c r="S93" s="137"/>
      <c r="T93" s="139">
        <f>SUM(T94:T123)</f>
        <v>0</v>
      </c>
      <c r="AR93" s="132" t="s">
        <v>15</v>
      </c>
      <c r="AT93" s="140" t="s">
        <v>71</v>
      </c>
      <c r="AU93" s="140" t="s">
        <v>72</v>
      </c>
      <c r="AY93" s="132" t="s">
        <v>154</v>
      </c>
      <c r="BK93" s="141">
        <f>SUM(BK94:BK123)</f>
        <v>0</v>
      </c>
    </row>
    <row r="94" spans="1:65" s="2" customFormat="1" ht="24.15" customHeight="1">
      <c r="A94" s="34"/>
      <c r="B94" s="144"/>
      <c r="C94" s="145" t="s">
        <v>72</v>
      </c>
      <c r="D94" s="145" t="s">
        <v>157</v>
      </c>
      <c r="E94" s="146" t="s">
        <v>4291</v>
      </c>
      <c r="F94" s="147" t="s">
        <v>4292</v>
      </c>
      <c r="G94" s="148" t="s">
        <v>3834</v>
      </c>
      <c r="H94" s="149">
        <v>1</v>
      </c>
      <c r="I94" s="150"/>
      <c r="J94" s="151">
        <f aca="true" t="shared" si="0" ref="J94:J123">ROUND(I94*H94,2)</f>
        <v>0</v>
      </c>
      <c r="K94" s="147" t="s">
        <v>3</v>
      </c>
      <c r="L94" s="35"/>
      <c r="M94" s="152" t="s">
        <v>3</v>
      </c>
      <c r="N94" s="153" t="s">
        <v>43</v>
      </c>
      <c r="O94" s="55"/>
      <c r="P94" s="154">
        <f aca="true" t="shared" si="1" ref="P94:P123">O94*H94</f>
        <v>0</v>
      </c>
      <c r="Q94" s="154">
        <v>0</v>
      </c>
      <c r="R94" s="154">
        <f aca="true" t="shared" si="2" ref="R94:R123">Q94*H94</f>
        <v>0</v>
      </c>
      <c r="S94" s="154">
        <v>0</v>
      </c>
      <c r="T94" s="155">
        <f aca="true" t="shared" si="3" ref="T94:T123">S94*H94</f>
        <v>0</v>
      </c>
      <c r="U94" s="34"/>
      <c r="V94" s="34"/>
      <c r="W94" s="34"/>
      <c r="X94" s="34"/>
      <c r="Y94" s="34"/>
      <c r="Z94" s="34"/>
      <c r="AA94" s="34"/>
      <c r="AB94" s="34"/>
      <c r="AC94" s="34"/>
      <c r="AD94" s="34"/>
      <c r="AE94" s="34"/>
      <c r="AR94" s="156" t="s">
        <v>93</v>
      </c>
      <c r="AT94" s="156" t="s">
        <v>157</v>
      </c>
      <c r="AU94" s="156" t="s">
        <v>15</v>
      </c>
      <c r="AY94" s="19" t="s">
        <v>154</v>
      </c>
      <c r="BE94" s="157">
        <f aca="true" t="shared" si="4" ref="BE94:BE123">IF(N94="základní",J94,0)</f>
        <v>0</v>
      </c>
      <c r="BF94" s="157">
        <f aca="true" t="shared" si="5" ref="BF94:BF123">IF(N94="snížená",J94,0)</f>
        <v>0</v>
      </c>
      <c r="BG94" s="157">
        <f aca="true" t="shared" si="6" ref="BG94:BG123">IF(N94="zákl. přenesená",J94,0)</f>
        <v>0</v>
      </c>
      <c r="BH94" s="157">
        <f aca="true" t="shared" si="7" ref="BH94:BH123">IF(N94="sníž. přenesená",J94,0)</f>
        <v>0</v>
      </c>
      <c r="BI94" s="157">
        <f aca="true" t="shared" si="8" ref="BI94:BI123">IF(N94="nulová",J94,0)</f>
        <v>0</v>
      </c>
      <c r="BJ94" s="19" t="s">
        <v>15</v>
      </c>
      <c r="BK94" s="157">
        <f aca="true" t="shared" si="9" ref="BK94:BK123">ROUND(I94*H94,2)</f>
        <v>0</v>
      </c>
      <c r="BL94" s="19" t="s">
        <v>93</v>
      </c>
      <c r="BM94" s="156" t="s">
        <v>80</v>
      </c>
    </row>
    <row r="95" spans="1:65" s="2" customFormat="1" ht="21.75" customHeight="1">
      <c r="A95" s="34"/>
      <c r="B95" s="144"/>
      <c r="C95" s="145" t="s">
        <v>72</v>
      </c>
      <c r="D95" s="145" t="s">
        <v>157</v>
      </c>
      <c r="E95" s="146" t="s">
        <v>4293</v>
      </c>
      <c r="F95" s="147" t="s">
        <v>4294</v>
      </c>
      <c r="G95" s="148" t="s">
        <v>3834</v>
      </c>
      <c r="H95" s="149">
        <v>1</v>
      </c>
      <c r="I95" s="150"/>
      <c r="J95" s="151">
        <f t="shared" si="0"/>
        <v>0</v>
      </c>
      <c r="K95" s="147" t="s">
        <v>3</v>
      </c>
      <c r="L95" s="35"/>
      <c r="M95" s="152" t="s">
        <v>3</v>
      </c>
      <c r="N95" s="153" t="s">
        <v>43</v>
      </c>
      <c r="O95" s="55"/>
      <c r="P95" s="154">
        <f t="shared" si="1"/>
        <v>0</v>
      </c>
      <c r="Q95" s="154">
        <v>0</v>
      </c>
      <c r="R95" s="154">
        <f t="shared" si="2"/>
        <v>0</v>
      </c>
      <c r="S95" s="154">
        <v>0</v>
      </c>
      <c r="T95" s="155">
        <f t="shared" si="3"/>
        <v>0</v>
      </c>
      <c r="U95" s="34"/>
      <c r="V95" s="34"/>
      <c r="W95" s="34"/>
      <c r="X95" s="34"/>
      <c r="Y95" s="34"/>
      <c r="Z95" s="34"/>
      <c r="AA95" s="34"/>
      <c r="AB95" s="34"/>
      <c r="AC95" s="34"/>
      <c r="AD95" s="34"/>
      <c r="AE95" s="34"/>
      <c r="AR95" s="156" t="s">
        <v>93</v>
      </c>
      <c r="AT95" s="156" t="s">
        <v>157</v>
      </c>
      <c r="AU95" s="156" t="s">
        <v>15</v>
      </c>
      <c r="AY95" s="19" t="s">
        <v>154</v>
      </c>
      <c r="BE95" s="157">
        <f t="shared" si="4"/>
        <v>0</v>
      </c>
      <c r="BF95" s="157">
        <f t="shared" si="5"/>
        <v>0</v>
      </c>
      <c r="BG95" s="157">
        <f t="shared" si="6"/>
        <v>0</v>
      </c>
      <c r="BH95" s="157">
        <f t="shared" si="7"/>
        <v>0</v>
      </c>
      <c r="BI95" s="157">
        <f t="shared" si="8"/>
        <v>0</v>
      </c>
      <c r="BJ95" s="19" t="s">
        <v>15</v>
      </c>
      <c r="BK95" s="157">
        <f t="shared" si="9"/>
        <v>0</v>
      </c>
      <c r="BL95" s="19" t="s">
        <v>93</v>
      </c>
      <c r="BM95" s="156" t="s">
        <v>93</v>
      </c>
    </row>
    <row r="96" spans="1:65" s="2" customFormat="1" ht="21.75" customHeight="1">
      <c r="A96" s="34"/>
      <c r="B96" s="144"/>
      <c r="C96" s="145" t="s">
        <v>72</v>
      </c>
      <c r="D96" s="145" t="s">
        <v>157</v>
      </c>
      <c r="E96" s="146" t="s">
        <v>4295</v>
      </c>
      <c r="F96" s="147" t="s">
        <v>4296</v>
      </c>
      <c r="G96" s="148" t="s">
        <v>3834</v>
      </c>
      <c r="H96" s="149">
        <v>1</v>
      </c>
      <c r="I96" s="150"/>
      <c r="J96" s="151">
        <f t="shared" si="0"/>
        <v>0</v>
      </c>
      <c r="K96" s="147" t="s">
        <v>3</v>
      </c>
      <c r="L96" s="35"/>
      <c r="M96" s="152" t="s">
        <v>3</v>
      </c>
      <c r="N96" s="153" t="s">
        <v>43</v>
      </c>
      <c r="O96" s="55"/>
      <c r="P96" s="154">
        <f t="shared" si="1"/>
        <v>0</v>
      </c>
      <c r="Q96" s="154">
        <v>0</v>
      </c>
      <c r="R96" s="154">
        <f t="shared" si="2"/>
        <v>0</v>
      </c>
      <c r="S96" s="154">
        <v>0</v>
      </c>
      <c r="T96" s="155">
        <f t="shared" si="3"/>
        <v>0</v>
      </c>
      <c r="U96" s="34"/>
      <c r="V96" s="34"/>
      <c r="W96" s="34"/>
      <c r="X96" s="34"/>
      <c r="Y96" s="34"/>
      <c r="Z96" s="34"/>
      <c r="AA96" s="34"/>
      <c r="AB96" s="34"/>
      <c r="AC96" s="34"/>
      <c r="AD96" s="34"/>
      <c r="AE96" s="34"/>
      <c r="AR96" s="156" t="s">
        <v>93</v>
      </c>
      <c r="AT96" s="156" t="s">
        <v>157</v>
      </c>
      <c r="AU96" s="156" t="s">
        <v>15</v>
      </c>
      <c r="AY96" s="19" t="s">
        <v>154</v>
      </c>
      <c r="BE96" s="157">
        <f t="shared" si="4"/>
        <v>0</v>
      </c>
      <c r="BF96" s="157">
        <f t="shared" si="5"/>
        <v>0</v>
      </c>
      <c r="BG96" s="157">
        <f t="shared" si="6"/>
        <v>0</v>
      </c>
      <c r="BH96" s="157">
        <f t="shared" si="7"/>
        <v>0</v>
      </c>
      <c r="BI96" s="157">
        <f t="shared" si="8"/>
        <v>0</v>
      </c>
      <c r="BJ96" s="19" t="s">
        <v>15</v>
      </c>
      <c r="BK96" s="157">
        <f t="shared" si="9"/>
        <v>0</v>
      </c>
      <c r="BL96" s="19" t="s">
        <v>93</v>
      </c>
      <c r="BM96" s="156" t="s">
        <v>107</v>
      </c>
    </row>
    <row r="97" spans="1:65" s="2" customFormat="1" ht="24.15" customHeight="1">
      <c r="A97" s="34"/>
      <c r="B97" s="144"/>
      <c r="C97" s="145" t="s">
        <v>72</v>
      </c>
      <c r="D97" s="145" t="s">
        <v>157</v>
      </c>
      <c r="E97" s="146" t="s">
        <v>4297</v>
      </c>
      <c r="F97" s="147" t="s">
        <v>4298</v>
      </c>
      <c r="G97" s="148" t="s">
        <v>3834</v>
      </c>
      <c r="H97" s="149">
        <v>1</v>
      </c>
      <c r="I97" s="150"/>
      <c r="J97" s="151">
        <f t="shared" si="0"/>
        <v>0</v>
      </c>
      <c r="K97" s="147" t="s">
        <v>3</v>
      </c>
      <c r="L97" s="35"/>
      <c r="M97" s="152" t="s">
        <v>3</v>
      </c>
      <c r="N97" s="153" t="s">
        <v>43</v>
      </c>
      <c r="O97" s="55"/>
      <c r="P97" s="154">
        <f t="shared" si="1"/>
        <v>0</v>
      </c>
      <c r="Q97" s="154">
        <v>0</v>
      </c>
      <c r="R97" s="154">
        <f t="shared" si="2"/>
        <v>0</v>
      </c>
      <c r="S97" s="154">
        <v>0</v>
      </c>
      <c r="T97" s="155">
        <f t="shared" si="3"/>
        <v>0</v>
      </c>
      <c r="U97" s="34"/>
      <c r="V97" s="34"/>
      <c r="W97" s="34"/>
      <c r="X97" s="34"/>
      <c r="Y97" s="34"/>
      <c r="Z97" s="34"/>
      <c r="AA97" s="34"/>
      <c r="AB97" s="34"/>
      <c r="AC97" s="34"/>
      <c r="AD97" s="34"/>
      <c r="AE97" s="34"/>
      <c r="AR97" s="156" t="s">
        <v>93</v>
      </c>
      <c r="AT97" s="156" t="s">
        <v>157</v>
      </c>
      <c r="AU97" s="156" t="s">
        <v>15</v>
      </c>
      <c r="AY97" s="19" t="s">
        <v>154</v>
      </c>
      <c r="BE97" s="157">
        <f t="shared" si="4"/>
        <v>0</v>
      </c>
      <c r="BF97" s="157">
        <f t="shared" si="5"/>
        <v>0</v>
      </c>
      <c r="BG97" s="157">
        <f t="shared" si="6"/>
        <v>0</v>
      </c>
      <c r="BH97" s="157">
        <f t="shared" si="7"/>
        <v>0</v>
      </c>
      <c r="BI97" s="157">
        <f t="shared" si="8"/>
        <v>0</v>
      </c>
      <c r="BJ97" s="19" t="s">
        <v>15</v>
      </c>
      <c r="BK97" s="157">
        <f t="shared" si="9"/>
        <v>0</v>
      </c>
      <c r="BL97" s="19" t="s">
        <v>93</v>
      </c>
      <c r="BM97" s="156" t="s">
        <v>113</v>
      </c>
    </row>
    <row r="98" spans="1:65" s="2" customFormat="1" ht="16.5" customHeight="1">
      <c r="A98" s="34"/>
      <c r="B98" s="144"/>
      <c r="C98" s="145" t="s">
        <v>72</v>
      </c>
      <c r="D98" s="145" t="s">
        <v>157</v>
      </c>
      <c r="E98" s="146" t="s">
        <v>4299</v>
      </c>
      <c r="F98" s="147" t="s">
        <v>4300</v>
      </c>
      <c r="G98" s="148" t="s">
        <v>3834</v>
      </c>
      <c r="H98" s="149">
        <v>3</v>
      </c>
      <c r="I98" s="150"/>
      <c r="J98" s="151">
        <f t="shared" si="0"/>
        <v>0</v>
      </c>
      <c r="K98" s="147" t="s">
        <v>3</v>
      </c>
      <c r="L98" s="35"/>
      <c r="M98" s="152" t="s">
        <v>3</v>
      </c>
      <c r="N98" s="153" t="s">
        <v>43</v>
      </c>
      <c r="O98" s="55"/>
      <c r="P98" s="154">
        <f t="shared" si="1"/>
        <v>0</v>
      </c>
      <c r="Q98" s="154">
        <v>0</v>
      </c>
      <c r="R98" s="154">
        <f t="shared" si="2"/>
        <v>0</v>
      </c>
      <c r="S98" s="154">
        <v>0</v>
      </c>
      <c r="T98" s="155">
        <f t="shared" si="3"/>
        <v>0</v>
      </c>
      <c r="U98" s="34"/>
      <c r="V98" s="34"/>
      <c r="W98" s="34"/>
      <c r="X98" s="34"/>
      <c r="Y98" s="34"/>
      <c r="Z98" s="34"/>
      <c r="AA98" s="34"/>
      <c r="AB98" s="34"/>
      <c r="AC98" s="34"/>
      <c r="AD98" s="34"/>
      <c r="AE98" s="34"/>
      <c r="AR98" s="156" t="s">
        <v>93</v>
      </c>
      <c r="AT98" s="156" t="s">
        <v>157</v>
      </c>
      <c r="AU98" s="156" t="s">
        <v>15</v>
      </c>
      <c r="AY98" s="19" t="s">
        <v>154</v>
      </c>
      <c r="BE98" s="157">
        <f t="shared" si="4"/>
        <v>0</v>
      </c>
      <c r="BF98" s="157">
        <f t="shared" si="5"/>
        <v>0</v>
      </c>
      <c r="BG98" s="157">
        <f t="shared" si="6"/>
        <v>0</v>
      </c>
      <c r="BH98" s="157">
        <f t="shared" si="7"/>
        <v>0</v>
      </c>
      <c r="BI98" s="157">
        <f t="shared" si="8"/>
        <v>0</v>
      </c>
      <c r="BJ98" s="19" t="s">
        <v>15</v>
      </c>
      <c r="BK98" s="157">
        <f t="shared" si="9"/>
        <v>0</v>
      </c>
      <c r="BL98" s="19" t="s">
        <v>93</v>
      </c>
      <c r="BM98" s="156" t="s">
        <v>249</v>
      </c>
    </row>
    <row r="99" spans="1:65" s="2" customFormat="1" ht="24.15" customHeight="1">
      <c r="A99" s="34"/>
      <c r="B99" s="144"/>
      <c r="C99" s="145" t="s">
        <v>72</v>
      </c>
      <c r="D99" s="145" t="s">
        <v>157</v>
      </c>
      <c r="E99" s="146" t="s">
        <v>4301</v>
      </c>
      <c r="F99" s="147" t="s">
        <v>4302</v>
      </c>
      <c r="G99" s="148" t="s">
        <v>3834</v>
      </c>
      <c r="H99" s="149">
        <v>1</v>
      </c>
      <c r="I99" s="150"/>
      <c r="J99" s="151">
        <f t="shared" si="0"/>
        <v>0</v>
      </c>
      <c r="K99" s="147" t="s">
        <v>3</v>
      </c>
      <c r="L99" s="35"/>
      <c r="M99" s="152" t="s">
        <v>3</v>
      </c>
      <c r="N99" s="153" t="s">
        <v>43</v>
      </c>
      <c r="O99" s="55"/>
      <c r="P99" s="154">
        <f t="shared" si="1"/>
        <v>0</v>
      </c>
      <c r="Q99" s="154">
        <v>0</v>
      </c>
      <c r="R99" s="154">
        <f t="shared" si="2"/>
        <v>0</v>
      </c>
      <c r="S99" s="154">
        <v>0</v>
      </c>
      <c r="T99" s="155">
        <f t="shared" si="3"/>
        <v>0</v>
      </c>
      <c r="U99" s="34"/>
      <c r="V99" s="34"/>
      <c r="W99" s="34"/>
      <c r="X99" s="34"/>
      <c r="Y99" s="34"/>
      <c r="Z99" s="34"/>
      <c r="AA99" s="34"/>
      <c r="AB99" s="34"/>
      <c r="AC99" s="34"/>
      <c r="AD99" s="34"/>
      <c r="AE99" s="34"/>
      <c r="AR99" s="156" t="s">
        <v>93</v>
      </c>
      <c r="AT99" s="156" t="s">
        <v>157</v>
      </c>
      <c r="AU99" s="156" t="s">
        <v>15</v>
      </c>
      <c r="AY99" s="19" t="s">
        <v>154</v>
      </c>
      <c r="BE99" s="157">
        <f t="shared" si="4"/>
        <v>0</v>
      </c>
      <c r="BF99" s="157">
        <f t="shared" si="5"/>
        <v>0</v>
      </c>
      <c r="BG99" s="157">
        <f t="shared" si="6"/>
        <v>0</v>
      </c>
      <c r="BH99" s="157">
        <f t="shared" si="7"/>
        <v>0</v>
      </c>
      <c r="BI99" s="157">
        <f t="shared" si="8"/>
        <v>0</v>
      </c>
      <c r="BJ99" s="19" t="s">
        <v>15</v>
      </c>
      <c r="BK99" s="157">
        <f t="shared" si="9"/>
        <v>0</v>
      </c>
      <c r="BL99" s="19" t="s">
        <v>93</v>
      </c>
      <c r="BM99" s="156" t="s">
        <v>260</v>
      </c>
    </row>
    <row r="100" spans="1:65" s="2" customFormat="1" ht="24.15" customHeight="1">
      <c r="A100" s="34"/>
      <c r="B100" s="144"/>
      <c r="C100" s="145" t="s">
        <v>72</v>
      </c>
      <c r="D100" s="145" t="s">
        <v>157</v>
      </c>
      <c r="E100" s="146" t="s">
        <v>4303</v>
      </c>
      <c r="F100" s="147" t="s">
        <v>4304</v>
      </c>
      <c r="G100" s="148" t="s">
        <v>3834</v>
      </c>
      <c r="H100" s="149">
        <v>1</v>
      </c>
      <c r="I100" s="150"/>
      <c r="J100" s="151">
        <f t="shared" si="0"/>
        <v>0</v>
      </c>
      <c r="K100" s="147" t="s">
        <v>3</v>
      </c>
      <c r="L100" s="35"/>
      <c r="M100" s="152" t="s">
        <v>3</v>
      </c>
      <c r="N100" s="153" t="s">
        <v>43</v>
      </c>
      <c r="O100" s="55"/>
      <c r="P100" s="154">
        <f t="shared" si="1"/>
        <v>0</v>
      </c>
      <c r="Q100" s="154">
        <v>0</v>
      </c>
      <c r="R100" s="154">
        <f t="shared" si="2"/>
        <v>0</v>
      </c>
      <c r="S100" s="154">
        <v>0</v>
      </c>
      <c r="T100" s="155">
        <f t="shared" si="3"/>
        <v>0</v>
      </c>
      <c r="U100" s="34"/>
      <c r="V100" s="34"/>
      <c r="W100" s="34"/>
      <c r="X100" s="34"/>
      <c r="Y100" s="34"/>
      <c r="Z100" s="34"/>
      <c r="AA100" s="34"/>
      <c r="AB100" s="34"/>
      <c r="AC100" s="34"/>
      <c r="AD100" s="34"/>
      <c r="AE100" s="34"/>
      <c r="AR100" s="156" t="s">
        <v>93</v>
      </c>
      <c r="AT100" s="156" t="s">
        <v>157</v>
      </c>
      <c r="AU100" s="156" t="s">
        <v>15</v>
      </c>
      <c r="AY100" s="19" t="s">
        <v>154</v>
      </c>
      <c r="BE100" s="157">
        <f t="shared" si="4"/>
        <v>0</v>
      </c>
      <c r="BF100" s="157">
        <f t="shared" si="5"/>
        <v>0</v>
      </c>
      <c r="BG100" s="157">
        <f t="shared" si="6"/>
        <v>0</v>
      </c>
      <c r="BH100" s="157">
        <f t="shared" si="7"/>
        <v>0</v>
      </c>
      <c r="BI100" s="157">
        <f t="shared" si="8"/>
        <v>0</v>
      </c>
      <c r="BJ100" s="19" t="s">
        <v>15</v>
      </c>
      <c r="BK100" s="157">
        <f t="shared" si="9"/>
        <v>0</v>
      </c>
      <c r="BL100" s="19" t="s">
        <v>93</v>
      </c>
      <c r="BM100" s="156" t="s">
        <v>271</v>
      </c>
    </row>
    <row r="101" spans="1:65" s="2" customFormat="1" ht="16.5" customHeight="1">
      <c r="A101" s="34"/>
      <c r="B101" s="144"/>
      <c r="C101" s="145" t="s">
        <v>72</v>
      </c>
      <c r="D101" s="145" t="s">
        <v>157</v>
      </c>
      <c r="E101" s="146" t="s">
        <v>4305</v>
      </c>
      <c r="F101" s="147" t="s">
        <v>4306</v>
      </c>
      <c r="G101" s="148" t="s">
        <v>3834</v>
      </c>
      <c r="H101" s="149">
        <v>1</v>
      </c>
      <c r="I101" s="150"/>
      <c r="J101" s="151">
        <f t="shared" si="0"/>
        <v>0</v>
      </c>
      <c r="K101" s="147" t="s">
        <v>3</v>
      </c>
      <c r="L101" s="35"/>
      <c r="M101" s="152" t="s">
        <v>3</v>
      </c>
      <c r="N101" s="153" t="s">
        <v>43</v>
      </c>
      <c r="O101" s="55"/>
      <c r="P101" s="154">
        <f t="shared" si="1"/>
        <v>0</v>
      </c>
      <c r="Q101" s="154">
        <v>0</v>
      </c>
      <c r="R101" s="154">
        <f t="shared" si="2"/>
        <v>0</v>
      </c>
      <c r="S101" s="154">
        <v>0</v>
      </c>
      <c r="T101" s="155">
        <f t="shared" si="3"/>
        <v>0</v>
      </c>
      <c r="U101" s="34"/>
      <c r="V101" s="34"/>
      <c r="W101" s="34"/>
      <c r="X101" s="34"/>
      <c r="Y101" s="34"/>
      <c r="Z101" s="34"/>
      <c r="AA101" s="34"/>
      <c r="AB101" s="34"/>
      <c r="AC101" s="34"/>
      <c r="AD101" s="34"/>
      <c r="AE101" s="34"/>
      <c r="AR101" s="156" t="s">
        <v>93</v>
      </c>
      <c r="AT101" s="156" t="s">
        <v>157</v>
      </c>
      <c r="AU101" s="156" t="s">
        <v>15</v>
      </c>
      <c r="AY101" s="19" t="s">
        <v>154</v>
      </c>
      <c r="BE101" s="157">
        <f t="shared" si="4"/>
        <v>0</v>
      </c>
      <c r="BF101" s="157">
        <f t="shared" si="5"/>
        <v>0</v>
      </c>
      <c r="BG101" s="157">
        <f t="shared" si="6"/>
        <v>0</v>
      </c>
      <c r="BH101" s="157">
        <f t="shared" si="7"/>
        <v>0</v>
      </c>
      <c r="BI101" s="157">
        <f t="shared" si="8"/>
        <v>0</v>
      </c>
      <c r="BJ101" s="19" t="s">
        <v>15</v>
      </c>
      <c r="BK101" s="157">
        <f t="shared" si="9"/>
        <v>0</v>
      </c>
      <c r="BL101" s="19" t="s">
        <v>93</v>
      </c>
      <c r="BM101" s="156" t="s">
        <v>180</v>
      </c>
    </row>
    <row r="102" spans="1:65" s="2" customFormat="1" ht="21.75" customHeight="1">
      <c r="A102" s="34"/>
      <c r="B102" s="144"/>
      <c r="C102" s="145" t="s">
        <v>72</v>
      </c>
      <c r="D102" s="145" t="s">
        <v>157</v>
      </c>
      <c r="E102" s="146" t="s">
        <v>4307</v>
      </c>
      <c r="F102" s="147" t="s">
        <v>4308</v>
      </c>
      <c r="G102" s="148" t="s">
        <v>3834</v>
      </c>
      <c r="H102" s="149">
        <v>1</v>
      </c>
      <c r="I102" s="150"/>
      <c r="J102" s="151">
        <f t="shared" si="0"/>
        <v>0</v>
      </c>
      <c r="K102" s="147" t="s">
        <v>3</v>
      </c>
      <c r="L102" s="35"/>
      <c r="M102" s="152" t="s">
        <v>3</v>
      </c>
      <c r="N102" s="153" t="s">
        <v>43</v>
      </c>
      <c r="O102" s="55"/>
      <c r="P102" s="154">
        <f t="shared" si="1"/>
        <v>0</v>
      </c>
      <c r="Q102" s="154">
        <v>0</v>
      </c>
      <c r="R102" s="154">
        <f t="shared" si="2"/>
        <v>0</v>
      </c>
      <c r="S102" s="154">
        <v>0</v>
      </c>
      <c r="T102" s="155">
        <f t="shared" si="3"/>
        <v>0</v>
      </c>
      <c r="U102" s="34"/>
      <c r="V102" s="34"/>
      <c r="W102" s="34"/>
      <c r="X102" s="34"/>
      <c r="Y102" s="34"/>
      <c r="Z102" s="34"/>
      <c r="AA102" s="34"/>
      <c r="AB102" s="34"/>
      <c r="AC102" s="34"/>
      <c r="AD102" s="34"/>
      <c r="AE102" s="34"/>
      <c r="AR102" s="156" t="s">
        <v>93</v>
      </c>
      <c r="AT102" s="156" t="s">
        <v>157</v>
      </c>
      <c r="AU102" s="156" t="s">
        <v>15</v>
      </c>
      <c r="AY102" s="19" t="s">
        <v>154</v>
      </c>
      <c r="BE102" s="157">
        <f t="shared" si="4"/>
        <v>0</v>
      </c>
      <c r="BF102" s="157">
        <f t="shared" si="5"/>
        <v>0</v>
      </c>
      <c r="BG102" s="157">
        <f t="shared" si="6"/>
        <v>0</v>
      </c>
      <c r="BH102" s="157">
        <f t="shared" si="7"/>
        <v>0</v>
      </c>
      <c r="BI102" s="157">
        <f t="shared" si="8"/>
        <v>0</v>
      </c>
      <c r="BJ102" s="19" t="s">
        <v>15</v>
      </c>
      <c r="BK102" s="157">
        <f t="shared" si="9"/>
        <v>0</v>
      </c>
      <c r="BL102" s="19" t="s">
        <v>93</v>
      </c>
      <c r="BM102" s="156" t="s">
        <v>156</v>
      </c>
    </row>
    <row r="103" spans="1:65" s="2" customFormat="1" ht="24.15" customHeight="1">
      <c r="A103" s="34"/>
      <c r="B103" s="144"/>
      <c r="C103" s="145" t="s">
        <v>72</v>
      </c>
      <c r="D103" s="145" t="s">
        <v>157</v>
      </c>
      <c r="E103" s="146" t="s">
        <v>4309</v>
      </c>
      <c r="F103" s="147" t="s">
        <v>4310</v>
      </c>
      <c r="G103" s="148" t="s">
        <v>3834</v>
      </c>
      <c r="H103" s="149">
        <v>1</v>
      </c>
      <c r="I103" s="150"/>
      <c r="J103" s="151">
        <f t="shared" si="0"/>
        <v>0</v>
      </c>
      <c r="K103" s="147" t="s">
        <v>3</v>
      </c>
      <c r="L103" s="35"/>
      <c r="M103" s="152" t="s">
        <v>3</v>
      </c>
      <c r="N103" s="153" t="s">
        <v>43</v>
      </c>
      <c r="O103" s="55"/>
      <c r="P103" s="154">
        <f t="shared" si="1"/>
        <v>0</v>
      </c>
      <c r="Q103" s="154">
        <v>0</v>
      </c>
      <c r="R103" s="154">
        <f t="shared" si="2"/>
        <v>0</v>
      </c>
      <c r="S103" s="154">
        <v>0</v>
      </c>
      <c r="T103" s="155">
        <f t="shared" si="3"/>
        <v>0</v>
      </c>
      <c r="U103" s="34"/>
      <c r="V103" s="34"/>
      <c r="W103" s="34"/>
      <c r="X103" s="34"/>
      <c r="Y103" s="34"/>
      <c r="Z103" s="34"/>
      <c r="AA103" s="34"/>
      <c r="AB103" s="34"/>
      <c r="AC103" s="34"/>
      <c r="AD103" s="34"/>
      <c r="AE103" s="34"/>
      <c r="AR103" s="156" t="s">
        <v>93</v>
      </c>
      <c r="AT103" s="156" t="s">
        <v>157</v>
      </c>
      <c r="AU103" s="156" t="s">
        <v>15</v>
      </c>
      <c r="AY103" s="19" t="s">
        <v>154</v>
      </c>
      <c r="BE103" s="157">
        <f t="shared" si="4"/>
        <v>0</v>
      </c>
      <c r="BF103" s="157">
        <f t="shared" si="5"/>
        <v>0</v>
      </c>
      <c r="BG103" s="157">
        <f t="shared" si="6"/>
        <v>0</v>
      </c>
      <c r="BH103" s="157">
        <f t="shared" si="7"/>
        <v>0</v>
      </c>
      <c r="BI103" s="157">
        <f t="shared" si="8"/>
        <v>0</v>
      </c>
      <c r="BJ103" s="19" t="s">
        <v>15</v>
      </c>
      <c r="BK103" s="157">
        <f t="shared" si="9"/>
        <v>0</v>
      </c>
      <c r="BL103" s="19" t="s">
        <v>93</v>
      </c>
      <c r="BM103" s="156" t="s">
        <v>439</v>
      </c>
    </row>
    <row r="104" spans="1:65" s="2" customFormat="1" ht="16.5" customHeight="1">
      <c r="A104" s="34"/>
      <c r="B104" s="144"/>
      <c r="C104" s="145" t="s">
        <v>72</v>
      </c>
      <c r="D104" s="145" t="s">
        <v>157</v>
      </c>
      <c r="E104" s="146" t="s">
        <v>4311</v>
      </c>
      <c r="F104" s="147" t="s">
        <v>4312</v>
      </c>
      <c r="G104" s="148" t="s">
        <v>3834</v>
      </c>
      <c r="H104" s="149">
        <v>4</v>
      </c>
      <c r="I104" s="150"/>
      <c r="J104" s="151">
        <f t="shared" si="0"/>
        <v>0</v>
      </c>
      <c r="K104" s="147" t="s">
        <v>3</v>
      </c>
      <c r="L104" s="35"/>
      <c r="M104" s="152" t="s">
        <v>3</v>
      </c>
      <c r="N104" s="153" t="s">
        <v>43</v>
      </c>
      <c r="O104" s="55"/>
      <c r="P104" s="154">
        <f t="shared" si="1"/>
        <v>0</v>
      </c>
      <c r="Q104" s="154">
        <v>0</v>
      </c>
      <c r="R104" s="154">
        <f t="shared" si="2"/>
        <v>0</v>
      </c>
      <c r="S104" s="154">
        <v>0</v>
      </c>
      <c r="T104" s="155">
        <f t="shared" si="3"/>
        <v>0</v>
      </c>
      <c r="U104" s="34"/>
      <c r="V104" s="34"/>
      <c r="W104" s="34"/>
      <c r="X104" s="34"/>
      <c r="Y104" s="34"/>
      <c r="Z104" s="34"/>
      <c r="AA104" s="34"/>
      <c r="AB104" s="34"/>
      <c r="AC104" s="34"/>
      <c r="AD104" s="34"/>
      <c r="AE104" s="34"/>
      <c r="AR104" s="156" t="s">
        <v>93</v>
      </c>
      <c r="AT104" s="156" t="s">
        <v>157</v>
      </c>
      <c r="AU104" s="156" t="s">
        <v>15</v>
      </c>
      <c r="AY104" s="19" t="s">
        <v>154</v>
      </c>
      <c r="BE104" s="157">
        <f t="shared" si="4"/>
        <v>0</v>
      </c>
      <c r="BF104" s="157">
        <f t="shared" si="5"/>
        <v>0</v>
      </c>
      <c r="BG104" s="157">
        <f t="shared" si="6"/>
        <v>0</v>
      </c>
      <c r="BH104" s="157">
        <f t="shared" si="7"/>
        <v>0</v>
      </c>
      <c r="BI104" s="157">
        <f t="shared" si="8"/>
        <v>0</v>
      </c>
      <c r="BJ104" s="19" t="s">
        <v>15</v>
      </c>
      <c r="BK104" s="157">
        <f t="shared" si="9"/>
        <v>0</v>
      </c>
      <c r="BL104" s="19" t="s">
        <v>93</v>
      </c>
      <c r="BM104" s="156" t="s">
        <v>451</v>
      </c>
    </row>
    <row r="105" spans="1:65" s="2" customFormat="1" ht="16.5" customHeight="1">
      <c r="A105" s="34"/>
      <c r="B105" s="144"/>
      <c r="C105" s="145" t="s">
        <v>72</v>
      </c>
      <c r="D105" s="145" t="s">
        <v>157</v>
      </c>
      <c r="E105" s="146" t="s">
        <v>4313</v>
      </c>
      <c r="F105" s="147" t="s">
        <v>4314</v>
      </c>
      <c r="G105" s="148" t="s">
        <v>3834</v>
      </c>
      <c r="H105" s="149">
        <v>4</v>
      </c>
      <c r="I105" s="150"/>
      <c r="J105" s="151">
        <f t="shared" si="0"/>
        <v>0</v>
      </c>
      <c r="K105" s="147" t="s">
        <v>3</v>
      </c>
      <c r="L105" s="35"/>
      <c r="M105" s="152" t="s">
        <v>3</v>
      </c>
      <c r="N105" s="153" t="s">
        <v>43</v>
      </c>
      <c r="O105" s="55"/>
      <c r="P105" s="154">
        <f t="shared" si="1"/>
        <v>0</v>
      </c>
      <c r="Q105" s="154">
        <v>0</v>
      </c>
      <c r="R105" s="154">
        <f t="shared" si="2"/>
        <v>0</v>
      </c>
      <c r="S105" s="154">
        <v>0</v>
      </c>
      <c r="T105" s="155">
        <f t="shared" si="3"/>
        <v>0</v>
      </c>
      <c r="U105" s="34"/>
      <c r="V105" s="34"/>
      <c r="W105" s="34"/>
      <c r="X105" s="34"/>
      <c r="Y105" s="34"/>
      <c r="Z105" s="34"/>
      <c r="AA105" s="34"/>
      <c r="AB105" s="34"/>
      <c r="AC105" s="34"/>
      <c r="AD105" s="34"/>
      <c r="AE105" s="34"/>
      <c r="AR105" s="156" t="s">
        <v>93</v>
      </c>
      <c r="AT105" s="156" t="s">
        <v>157</v>
      </c>
      <c r="AU105" s="156" t="s">
        <v>15</v>
      </c>
      <c r="AY105" s="19" t="s">
        <v>154</v>
      </c>
      <c r="BE105" s="157">
        <f t="shared" si="4"/>
        <v>0</v>
      </c>
      <c r="BF105" s="157">
        <f t="shared" si="5"/>
        <v>0</v>
      </c>
      <c r="BG105" s="157">
        <f t="shared" si="6"/>
        <v>0</v>
      </c>
      <c r="BH105" s="157">
        <f t="shared" si="7"/>
        <v>0</v>
      </c>
      <c r="BI105" s="157">
        <f t="shared" si="8"/>
        <v>0</v>
      </c>
      <c r="BJ105" s="19" t="s">
        <v>15</v>
      </c>
      <c r="BK105" s="157">
        <f t="shared" si="9"/>
        <v>0</v>
      </c>
      <c r="BL105" s="19" t="s">
        <v>93</v>
      </c>
      <c r="BM105" s="156" t="s">
        <v>463</v>
      </c>
    </row>
    <row r="106" spans="1:65" s="2" customFormat="1" ht="24.15" customHeight="1">
      <c r="A106" s="34"/>
      <c r="B106" s="144"/>
      <c r="C106" s="145" t="s">
        <v>72</v>
      </c>
      <c r="D106" s="145" t="s">
        <v>157</v>
      </c>
      <c r="E106" s="146" t="s">
        <v>4315</v>
      </c>
      <c r="F106" s="147" t="s">
        <v>4316</v>
      </c>
      <c r="G106" s="148" t="s">
        <v>3834</v>
      </c>
      <c r="H106" s="149">
        <v>1</v>
      </c>
      <c r="I106" s="150"/>
      <c r="J106" s="151">
        <f t="shared" si="0"/>
        <v>0</v>
      </c>
      <c r="K106" s="147" t="s">
        <v>3</v>
      </c>
      <c r="L106" s="35"/>
      <c r="M106" s="152" t="s">
        <v>3</v>
      </c>
      <c r="N106" s="153" t="s">
        <v>43</v>
      </c>
      <c r="O106" s="55"/>
      <c r="P106" s="154">
        <f t="shared" si="1"/>
        <v>0</v>
      </c>
      <c r="Q106" s="154">
        <v>0</v>
      </c>
      <c r="R106" s="154">
        <f t="shared" si="2"/>
        <v>0</v>
      </c>
      <c r="S106" s="154">
        <v>0</v>
      </c>
      <c r="T106" s="155">
        <f t="shared" si="3"/>
        <v>0</v>
      </c>
      <c r="U106" s="34"/>
      <c r="V106" s="34"/>
      <c r="W106" s="34"/>
      <c r="X106" s="34"/>
      <c r="Y106" s="34"/>
      <c r="Z106" s="34"/>
      <c r="AA106" s="34"/>
      <c r="AB106" s="34"/>
      <c r="AC106" s="34"/>
      <c r="AD106" s="34"/>
      <c r="AE106" s="34"/>
      <c r="AR106" s="156" t="s">
        <v>93</v>
      </c>
      <c r="AT106" s="156" t="s">
        <v>157</v>
      </c>
      <c r="AU106" s="156" t="s">
        <v>15</v>
      </c>
      <c r="AY106" s="19" t="s">
        <v>154</v>
      </c>
      <c r="BE106" s="157">
        <f t="shared" si="4"/>
        <v>0</v>
      </c>
      <c r="BF106" s="157">
        <f t="shared" si="5"/>
        <v>0</v>
      </c>
      <c r="BG106" s="157">
        <f t="shared" si="6"/>
        <v>0</v>
      </c>
      <c r="BH106" s="157">
        <f t="shared" si="7"/>
        <v>0</v>
      </c>
      <c r="BI106" s="157">
        <f t="shared" si="8"/>
        <v>0</v>
      </c>
      <c r="BJ106" s="19" t="s">
        <v>15</v>
      </c>
      <c r="BK106" s="157">
        <f t="shared" si="9"/>
        <v>0</v>
      </c>
      <c r="BL106" s="19" t="s">
        <v>93</v>
      </c>
      <c r="BM106" s="156" t="s">
        <v>478</v>
      </c>
    </row>
    <row r="107" spans="1:65" s="2" customFormat="1" ht="24.15" customHeight="1">
      <c r="A107" s="34"/>
      <c r="B107" s="144"/>
      <c r="C107" s="145" t="s">
        <v>72</v>
      </c>
      <c r="D107" s="145" t="s">
        <v>157</v>
      </c>
      <c r="E107" s="146" t="s">
        <v>4317</v>
      </c>
      <c r="F107" s="147" t="s">
        <v>4318</v>
      </c>
      <c r="G107" s="148" t="s">
        <v>3834</v>
      </c>
      <c r="H107" s="149">
        <v>1</v>
      </c>
      <c r="I107" s="150"/>
      <c r="J107" s="151">
        <f t="shared" si="0"/>
        <v>0</v>
      </c>
      <c r="K107" s="147" t="s">
        <v>3</v>
      </c>
      <c r="L107" s="35"/>
      <c r="M107" s="152" t="s">
        <v>3</v>
      </c>
      <c r="N107" s="153" t="s">
        <v>43</v>
      </c>
      <c r="O107" s="55"/>
      <c r="P107" s="154">
        <f t="shared" si="1"/>
        <v>0</v>
      </c>
      <c r="Q107" s="154">
        <v>0</v>
      </c>
      <c r="R107" s="154">
        <f t="shared" si="2"/>
        <v>0</v>
      </c>
      <c r="S107" s="154">
        <v>0</v>
      </c>
      <c r="T107" s="155">
        <f t="shared" si="3"/>
        <v>0</v>
      </c>
      <c r="U107" s="34"/>
      <c r="V107" s="34"/>
      <c r="W107" s="34"/>
      <c r="X107" s="34"/>
      <c r="Y107" s="34"/>
      <c r="Z107" s="34"/>
      <c r="AA107" s="34"/>
      <c r="AB107" s="34"/>
      <c r="AC107" s="34"/>
      <c r="AD107" s="34"/>
      <c r="AE107" s="34"/>
      <c r="AR107" s="156" t="s">
        <v>93</v>
      </c>
      <c r="AT107" s="156" t="s">
        <v>157</v>
      </c>
      <c r="AU107" s="156" t="s">
        <v>15</v>
      </c>
      <c r="AY107" s="19" t="s">
        <v>154</v>
      </c>
      <c r="BE107" s="157">
        <f t="shared" si="4"/>
        <v>0</v>
      </c>
      <c r="BF107" s="157">
        <f t="shared" si="5"/>
        <v>0</v>
      </c>
      <c r="BG107" s="157">
        <f t="shared" si="6"/>
        <v>0</v>
      </c>
      <c r="BH107" s="157">
        <f t="shared" si="7"/>
        <v>0</v>
      </c>
      <c r="BI107" s="157">
        <f t="shared" si="8"/>
        <v>0</v>
      </c>
      <c r="BJ107" s="19" t="s">
        <v>15</v>
      </c>
      <c r="BK107" s="157">
        <f t="shared" si="9"/>
        <v>0</v>
      </c>
      <c r="BL107" s="19" t="s">
        <v>93</v>
      </c>
      <c r="BM107" s="156" t="s">
        <v>490</v>
      </c>
    </row>
    <row r="108" spans="1:65" s="2" customFormat="1" ht="16.5" customHeight="1">
      <c r="A108" s="34"/>
      <c r="B108" s="144"/>
      <c r="C108" s="145" t="s">
        <v>72</v>
      </c>
      <c r="D108" s="145" t="s">
        <v>157</v>
      </c>
      <c r="E108" s="146" t="s">
        <v>4319</v>
      </c>
      <c r="F108" s="147" t="s">
        <v>4320</v>
      </c>
      <c r="G108" s="148" t="s">
        <v>3834</v>
      </c>
      <c r="H108" s="149">
        <v>4</v>
      </c>
      <c r="I108" s="150"/>
      <c r="J108" s="151">
        <f t="shared" si="0"/>
        <v>0</v>
      </c>
      <c r="K108" s="147" t="s">
        <v>3</v>
      </c>
      <c r="L108" s="35"/>
      <c r="M108" s="152" t="s">
        <v>3</v>
      </c>
      <c r="N108" s="153" t="s">
        <v>43</v>
      </c>
      <c r="O108" s="55"/>
      <c r="P108" s="154">
        <f t="shared" si="1"/>
        <v>0</v>
      </c>
      <c r="Q108" s="154">
        <v>0</v>
      </c>
      <c r="R108" s="154">
        <f t="shared" si="2"/>
        <v>0</v>
      </c>
      <c r="S108" s="154">
        <v>0</v>
      </c>
      <c r="T108" s="155">
        <f t="shared" si="3"/>
        <v>0</v>
      </c>
      <c r="U108" s="34"/>
      <c r="V108" s="34"/>
      <c r="W108" s="34"/>
      <c r="X108" s="34"/>
      <c r="Y108" s="34"/>
      <c r="Z108" s="34"/>
      <c r="AA108" s="34"/>
      <c r="AB108" s="34"/>
      <c r="AC108" s="34"/>
      <c r="AD108" s="34"/>
      <c r="AE108" s="34"/>
      <c r="AR108" s="156" t="s">
        <v>93</v>
      </c>
      <c r="AT108" s="156" t="s">
        <v>157</v>
      </c>
      <c r="AU108" s="156" t="s">
        <v>15</v>
      </c>
      <c r="AY108" s="19" t="s">
        <v>154</v>
      </c>
      <c r="BE108" s="157">
        <f t="shared" si="4"/>
        <v>0</v>
      </c>
      <c r="BF108" s="157">
        <f t="shared" si="5"/>
        <v>0</v>
      </c>
      <c r="BG108" s="157">
        <f t="shared" si="6"/>
        <v>0</v>
      </c>
      <c r="BH108" s="157">
        <f t="shared" si="7"/>
        <v>0</v>
      </c>
      <c r="BI108" s="157">
        <f t="shared" si="8"/>
        <v>0</v>
      </c>
      <c r="BJ108" s="19" t="s">
        <v>15</v>
      </c>
      <c r="BK108" s="157">
        <f t="shared" si="9"/>
        <v>0</v>
      </c>
      <c r="BL108" s="19" t="s">
        <v>93</v>
      </c>
      <c r="BM108" s="156" t="s">
        <v>507</v>
      </c>
    </row>
    <row r="109" spans="1:65" s="2" customFormat="1" ht="16.5" customHeight="1">
      <c r="A109" s="34"/>
      <c r="B109" s="144"/>
      <c r="C109" s="145" t="s">
        <v>72</v>
      </c>
      <c r="D109" s="145" t="s">
        <v>157</v>
      </c>
      <c r="E109" s="146" t="s">
        <v>4321</v>
      </c>
      <c r="F109" s="147" t="s">
        <v>4322</v>
      </c>
      <c r="G109" s="148" t="s">
        <v>3834</v>
      </c>
      <c r="H109" s="149">
        <v>4</v>
      </c>
      <c r="I109" s="150"/>
      <c r="J109" s="151">
        <f t="shared" si="0"/>
        <v>0</v>
      </c>
      <c r="K109" s="147" t="s">
        <v>3</v>
      </c>
      <c r="L109" s="35"/>
      <c r="M109" s="152" t="s">
        <v>3</v>
      </c>
      <c r="N109" s="153" t="s">
        <v>43</v>
      </c>
      <c r="O109" s="55"/>
      <c r="P109" s="154">
        <f t="shared" si="1"/>
        <v>0</v>
      </c>
      <c r="Q109" s="154">
        <v>0</v>
      </c>
      <c r="R109" s="154">
        <f t="shared" si="2"/>
        <v>0</v>
      </c>
      <c r="S109" s="154">
        <v>0</v>
      </c>
      <c r="T109" s="155">
        <f t="shared" si="3"/>
        <v>0</v>
      </c>
      <c r="U109" s="34"/>
      <c r="V109" s="34"/>
      <c r="W109" s="34"/>
      <c r="X109" s="34"/>
      <c r="Y109" s="34"/>
      <c r="Z109" s="34"/>
      <c r="AA109" s="34"/>
      <c r="AB109" s="34"/>
      <c r="AC109" s="34"/>
      <c r="AD109" s="34"/>
      <c r="AE109" s="34"/>
      <c r="AR109" s="156" t="s">
        <v>93</v>
      </c>
      <c r="AT109" s="156" t="s">
        <v>157</v>
      </c>
      <c r="AU109" s="156" t="s">
        <v>15</v>
      </c>
      <c r="AY109" s="19" t="s">
        <v>154</v>
      </c>
      <c r="BE109" s="157">
        <f t="shared" si="4"/>
        <v>0</v>
      </c>
      <c r="BF109" s="157">
        <f t="shared" si="5"/>
        <v>0</v>
      </c>
      <c r="BG109" s="157">
        <f t="shared" si="6"/>
        <v>0</v>
      </c>
      <c r="BH109" s="157">
        <f t="shared" si="7"/>
        <v>0</v>
      </c>
      <c r="BI109" s="157">
        <f t="shared" si="8"/>
        <v>0</v>
      </c>
      <c r="BJ109" s="19" t="s">
        <v>15</v>
      </c>
      <c r="BK109" s="157">
        <f t="shared" si="9"/>
        <v>0</v>
      </c>
      <c r="BL109" s="19" t="s">
        <v>93</v>
      </c>
      <c r="BM109" s="156" t="s">
        <v>521</v>
      </c>
    </row>
    <row r="110" spans="1:65" s="2" customFormat="1" ht="24.15" customHeight="1">
      <c r="A110" s="34"/>
      <c r="B110" s="144"/>
      <c r="C110" s="145" t="s">
        <v>72</v>
      </c>
      <c r="D110" s="145" t="s">
        <v>157</v>
      </c>
      <c r="E110" s="146" t="s">
        <v>4323</v>
      </c>
      <c r="F110" s="147" t="s">
        <v>4324</v>
      </c>
      <c r="G110" s="148" t="s">
        <v>3834</v>
      </c>
      <c r="H110" s="149">
        <v>1</v>
      </c>
      <c r="I110" s="150"/>
      <c r="J110" s="151">
        <f t="shared" si="0"/>
        <v>0</v>
      </c>
      <c r="K110" s="147" t="s">
        <v>3</v>
      </c>
      <c r="L110" s="35"/>
      <c r="M110" s="152" t="s">
        <v>3</v>
      </c>
      <c r="N110" s="153" t="s">
        <v>43</v>
      </c>
      <c r="O110" s="55"/>
      <c r="P110" s="154">
        <f t="shared" si="1"/>
        <v>0</v>
      </c>
      <c r="Q110" s="154">
        <v>0</v>
      </c>
      <c r="R110" s="154">
        <f t="shared" si="2"/>
        <v>0</v>
      </c>
      <c r="S110" s="154">
        <v>0</v>
      </c>
      <c r="T110" s="155">
        <f t="shared" si="3"/>
        <v>0</v>
      </c>
      <c r="U110" s="34"/>
      <c r="V110" s="34"/>
      <c r="W110" s="34"/>
      <c r="X110" s="34"/>
      <c r="Y110" s="34"/>
      <c r="Z110" s="34"/>
      <c r="AA110" s="34"/>
      <c r="AB110" s="34"/>
      <c r="AC110" s="34"/>
      <c r="AD110" s="34"/>
      <c r="AE110" s="34"/>
      <c r="AR110" s="156" t="s">
        <v>93</v>
      </c>
      <c r="AT110" s="156" t="s">
        <v>157</v>
      </c>
      <c r="AU110" s="156" t="s">
        <v>15</v>
      </c>
      <c r="AY110" s="19" t="s">
        <v>154</v>
      </c>
      <c r="BE110" s="157">
        <f t="shared" si="4"/>
        <v>0</v>
      </c>
      <c r="BF110" s="157">
        <f t="shared" si="5"/>
        <v>0</v>
      </c>
      <c r="BG110" s="157">
        <f t="shared" si="6"/>
        <v>0</v>
      </c>
      <c r="BH110" s="157">
        <f t="shared" si="7"/>
        <v>0</v>
      </c>
      <c r="BI110" s="157">
        <f t="shared" si="8"/>
        <v>0</v>
      </c>
      <c r="BJ110" s="19" t="s">
        <v>15</v>
      </c>
      <c r="BK110" s="157">
        <f t="shared" si="9"/>
        <v>0</v>
      </c>
      <c r="BL110" s="19" t="s">
        <v>93</v>
      </c>
      <c r="BM110" s="156" t="s">
        <v>535</v>
      </c>
    </row>
    <row r="111" spans="1:65" s="2" customFormat="1" ht="21.75" customHeight="1">
      <c r="A111" s="34"/>
      <c r="B111" s="144"/>
      <c r="C111" s="145" t="s">
        <v>72</v>
      </c>
      <c r="D111" s="145" t="s">
        <v>157</v>
      </c>
      <c r="E111" s="146" t="s">
        <v>4325</v>
      </c>
      <c r="F111" s="147" t="s">
        <v>4326</v>
      </c>
      <c r="G111" s="148" t="s">
        <v>3834</v>
      </c>
      <c r="H111" s="149">
        <v>2</v>
      </c>
      <c r="I111" s="150"/>
      <c r="J111" s="151">
        <f t="shared" si="0"/>
        <v>0</v>
      </c>
      <c r="K111" s="147" t="s">
        <v>3</v>
      </c>
      <c r="L111" s="35"/>
      <c r="M111" s="152" t="s">
        <v>3</v>
      </c>
      <c r="N111" s="153" t="s">
        <v>43</v>
      </c>
      <c r="O111" s="55"/>
      <c r="P111" s="154">
        <f t="shared" si="1"/>
        <v>0</v>
      </c>
      <c r="Q111" s="154">
        <v>0</v>
      </c>
      <c r="R111" s="154">
        <f t="shared" si="2"/>
        <v>0</v>
      </c>
      <c r="S111" s="154">
        <v>0</v>
      </c>
      <c r="T111" s="155">
        <f t="shared" si="3"/>
        <v>0</v>
      </c>
      <c r="U111" s="34"/>
      <c r="V111" s="34"/>
      <c r="W111" s="34"/>
      <c r="X111" s="34"/>
      <c r="Y111" s="34"/>
      <c r="Z111" s="34"/>
      <c r="AA111" s="34"/>
      <c r="AB111" s="34"/>
      <c r="AC111" s="34"/>
      <c r="AD111" s="34"/>
      <c r="AE111" s="34"/>
      <c r="AR111" s="156" t="s">
        <v>93</v>
      </c>
      <c r="AT111" s="156" t="s">
        <v>157</v>
      </c>
      <c r="AU111" s="156" t="s">
        <v>15</v>
      </c>
      <c r="AY111" s="19" t="s">
        <v>154</v>
      </c>
      <c r="BE111" s="157">
        <f t="shared" si="4"/>
        <v>0</v>
      </c>
      <c r="BF111" s="157">
        <f t="shared" si="5"/>
        <v>0</v>
      </c>
      <c r="BG111" s="157">
        <f t="shared" si="6"/>
        <v>0</v>
      </c>
      <c r="BH111" s="157">
        <f t="shared" si="7"/>
        <v>0</v>
      </c>
      <c r="BI111" s="157">
        <f t="shared" si="8"/>
        <v>0</v>
      </c>
      <c r="BJ111" s="19" t="s">
        <v>15</v>
      </c>
      <c r="BK111" s="157">
        <f t="shared" si="9"/>
        <v>0</v>
      </c>
      <c r="BL111" s="19" t="s">
        <v>93</v>
      </c>
      <c r="BM111" s="156" t="s">
        <v>555</v>
      </c>
    </row>
    <row r="112" spans="1:65" s="2" customFormat="1" ht="16.5" customHeight="1">
      <c r="A112" s="34"/>
      <c r="B112" s="144"/>
      <c r="C112" s="145" t="s">
        <v>72</v>
      </c>
      <c r="D112" s="145" t="s">
        <v>157</v>
      </c>
      <c r="E112" s="146" t="s">
        <v>4327</v>
      </c>
      <c r="F112" s="147" t="s">
        <v>4328</v>
      </c>
      <c r="G112" s="148" t="s">
        <v>3834</v>
      </c>
      <c r="H112" s="149">
        <v>6</v>
      </c>
      <c r="I112" s="150"/>
      <c r="J112" s="151">
        <f t="shared" si="0"/>
        <v>0</v>
      </c>
      <c r="K112" s="147" t="s">
        <v>3</v>
      </c>
      <c r="L112" s="35"/>
      <c r="M112" s="152" t="s">
        <v>3</v>
      </c>
      <c r="N112" s="153" t="s">
        <v>43</v>
      </c>
      <c r="O112" s="55"/>
      <c r="P112" s="154">
        <f t="shared" si="1"/>
        <v>0</v>
      </c>
      <c r="Q112" s="154">
        <v>0</v>
      </c>
      <c r="R112" s="154">
        <f t="shared" si="2"/>
        <v>0</v>
      </c>
      <c r="S112" s="154">
        <v>0</v>
      </c>
      <c r="T112" s="155">
        <f t="shared" si="3"/>
        <v>0</v>
      </c>
      <c r="U112" s="34"/>
      <c r="V112" s="34"/>
      <c r="W112" s="34"/>
      <c r="X112" s="34"/>
      <c r="Y112" s="34"/>
      <c r="Z112" s="34"/>
      <c r="AA112" s="34"/>
      <c r="AB112" s="34"/>
      <c r="AC112" s="34"/>
      <c r="AD112" s="34"/>
      <c r="AE112" s="34"/>
      <c r="AR112" s="156" t="s">
        <v>93</v>
      </c>
      <c r="AT112" s="156" t="s">
        <v>157</v>
      </c>
      <c r="AU112" s="156" t="s">
        <v>15</v>
      </c>
      <c r="AY112" s="19" t="s">
        <v>154</v>
      </c>
      <c r="BE112" s="157">
        <f t="shared" si="4"/>
        <v>0</v>
      </c>
      <c r="BF112" s="157">
        <f t="shared" si="5"/>
        <v>0</v>
      </c>
      <c r="BG112" s="157">
        <f t="shared" si="6"/>
        <v>0</v>
      </c>
      <c r="BH112" s="157">
        <f t="shared" si="7"/>
        <v>0</v>
      </c>
      <c r="BI112" s="157">
        <f t="shared" si="8"/>
        <v>0</v>
      </c>
      <c r="BJ112" s="19" t="s">
        <v>15</v>
      </c>
      <c r="BK112" s="157">
        <f t="shared" si="9"/>
        <v>0</v>
      </c>
      <c r="BL112" s="19" t="s">
        <v>93</v>
      </c>
      <c r="BM112" s="156" t="s">
        <v>568</v>
      </c>
    </row>
    <row r="113" spans="1:65" s="2" customFormat="1" ht="16.5" customHeight="1">
      <c r="A113" s="34"/>
      <c r="B113" s="144"/>
      <c r="C113" s="145" t="s">
        <v>72</v>
      </c>
      <c r="D113" s="145" t="s">
        <v>157</v>
      </c>
      <c r="E113" s="146" t="s">
        <v>4329</v>
      </c>
      <c r="F113" s="147" t="s">
        <v>4330</v>
      </c>
      <c r="G113" s="148" t="s">
        <v>3834</v>
      </c>
      <c r="H113" s="149">
        <v>6</v>
      </c>
      <c r="I113" s="150"/>
      <c r="J113" s="151">
        <f t="shared" si="0"/>
        <v>0</v>
      </c>
      <c r="K113" s="147" t="s">
        <v>3</v>
      </c>
      <c r="L113" s="35"/>
      <c r="M113" s="152" t="s">
        <v>3</v>
      </c>
      <c r="N113" s="153" t="s">
        <v>43</v>
      </c>
      <c r="O113" s="55"/>
      <c r="P113" s="154">
        <f t="shared" si="1"/>
        <v>0</v>
      </c>
      <c r="Q113" s="154">
        <v>0</v>
      </c>
      <c r="R113" s="154">
        <f t="shared" si="2"/>
        <v>0</v>
      </c>
      <c r="S113" s="154">
        <v>0</v>
      </c>
      <c r="T113" s="155">
        <f t="shared" si="3"/>
        <v>0</v>
      </c>
      <c r="U113" s="34"/>
      <c r="V113" s="34"/>
      <c r="W113" s="34"/>
      <c r="X113" s="34"/>
      <c r="Y113" s="34"/>
      <c r="Z113" s="34"/>
      <c r="AA113" s="34"/>
      <c r="AB113" s="34"/>
      <c r="AC113" s="34"/>
      <c r="AD113" s="34"/>
      <c r="AE113" s="34"/>
      <c r="AR113" s="156" t="s">
        <v>93</v>
      </c>
      <c r="AT113" s="156" t="s">
        <v>157</v>
      </c>
      <c r="AU113" s="156" t="s">
        <v>15</v>
      </c>
      <c r="AY113" s="19" t="s">
        <v>154</v>
      </c>
      <c r="BE113" s="157">
        <f t="shared" si="4"/>
        <v>0</v>
      </c>
      <c r="BF113" s="157">
        <f t="shared" si="5"/>
        <v>0</v>
      </c>
      <c r="BG113" s="157">
        <f t="shared" si="6"/>
        <v>0</v>
      </c>
      <c r="BH113" s="157">
        <f t="shared" si="7"/>
        <v>0</v>
      </c>
      <c r="BI113" s="157">
        <f t="shared" si="8"/>
        <v>0</v>
      </c>
      <c r="BJ113" s="19" t="s">
        <v>15</v>
      </c>
      <c r="BK113" s="157">
        <f t="shared" si="9"/>
        <v>0</v>
      </c>
      <c r="BL113" s="19" t="s">
        <v>93</v>
      </c>
      <c r="BM113" s="156" t="s">
        <v>582</v>
      </c>
    </row>
    <row r="114" spans="1:65" s="2" customFormat="1" ht="16.5" customHeight="1">
      <c r="A114" s="34"/>
      <c r="B114" s="144"/>
      <c r="C114" s="145" t="s">
        <v>72</v>
      </c>
      <c r="D114" s="145" t="s">
        <v>157</v>
      </c>
      <c r="E114" s="146" t="s">
        <v>4331</v>
      </c>
      <c r="F114" s="147" t="s">
        <v>4332</v>
      </c>
      <c r="G114" s="148" t="s">
        <v>183</v>
      </c>
      <c r="H114" s="149">
        <v>50</v>
      </c>
      <c r="I114" s="150"/>
      <c r="J114" s="151">
        <f t="shared" si="0"/>
        <v>0</v>
      </c>
      <c r="K114" s="147" t="s">
        <v>3</v>
      </c>
      <c r="L114" s="35"/>
      <c r="M114" s="152" t="s">
        <v>3</v>
      </c>
      <c r="N114" s="153" t="s">
        <v>43</v>
      </c>
      <c r="O114" s="55"/>
      <c r="P114" s="154">
        <f t="shared" si="1"/>
        <v>0</v>
      </c>
      <c r="Q114" s="154">
        <v>0</v>
      </c>
      <c r="R114" s="154">
        <f t="shared" si="2"/>
        <v>0</v>
      </c>
      <c r="S114" s="154">
        <v>0</v>
      </c>
      <c r="T114" s="155">
        <f t="shared" si="3"/>
        <v>0</v>
      </c>
      <c r="U114" s="34"/>
      <c r="V114" s="34"/>
      <c r="W114" s="34"/>
      <c r="X114" s="34"/>
      <c r="Y114" s="34"/>
      <c r="Z114" s="34"/>
      <c r="AA114" s="34"/>
      <c r="AB114" s="34"/>
      <c r="AC114" s="34"/>
      <c r="AD114" s="34"/>
      <c r="AE114" s="34"/>
      <c r="AR114" s="156" t="s">
        <v>93</v>
      </c>
      <c r="AT114" s="156" t="s">
        <v>157</v>
      </c>
      <c r="AU114" s="156" t="s">
        <v>15</v>
      </c>
      <c r="AY114" s="19" t="s">
        <v>154</v>
      </c>
      <c r="BE114" s="157">
        <f t="shared" si="4"/>
        <v>0</v>
      </c>
      <c r="BF114" s="157">
        <f t="shared" si="5"/>
        <v>0</v>
      </c>
      <c r="BG114" s="157">
        <f t="shared" si="6"/>
        <v>0</v>
      </c>
      <c r="BH114" s="157">
        <f t="shared" si="7"/>
        <v>0</v>
      </c>
      <c r="BI114" s="157">
        <f t="shared" si="8"/>
        <v>0</v>
      </c>
      <c r="BJ114" s="19" t="s">
        <v>15</v>
      </c>
      <c r="BK114" s="157">
        <f t="shared" si="9"/>
        <v>0</v>
      </c>
      <c r="BL114" s="19" t="s">
        <v>93</v>
      </c>
      <c r="BM114" s="156" t="s">
        <v>593</v>
      </c>
    </row>
    <row r="115" spans="1:65" s="2" customFormat="1" ht="16.5" customHeight="1">
      <c r="A115" s="34"/>
      <c r="B115" s="144"/>
      <c r="C115" s="145" t="s">
        <v>72</v>
      </c>
      <c r="D115" s="145" t="s">
        <v>157</v>
      </c>
      <c r="E115" s="146" t="s">
        <v>4333</v>
      </c>
      <c r="F115" s="147" t="s">
        <v>4334</v>
      </c>
      <c r="G115" s="148" t="s">
        <v>3834</v>
      </c>
      <c r="H115" s="149">
        <v>20</v>
      </c>
      <c r="I115" s="150"/>
      <c r="J115" s="151">
        <f t="shared" si="0"/>
        <v>0</v>
      </c>
      <c r="K115" s="147" t="s">
        <v>3</v>
      </c>
      <c r="L115" s="35"/>
      <c r="M115" s="152" t="s">
        <v>3</v>
      </c>
      <c r="N115" s="153" t="s">
        <v>43</v>
      </c>
      <c r="O115" s="55"/>
      <c r="P115" s="154">
        <f t="shared" si="1"/>
        <v>0</v>
      </c>
      <c r="Q115" s="154">
        <v>0</v>
      </c>
      <c r="R115" s="154">
        <f t="shared" si="2"/>
        <v>0</v>
      </c>
      <c r="S115" s="154">
        <v>0</v>
      </c>
      <c r="T115" s="155">
        <f t="shared" si="3"/>
        <v>0</v>
      </c>
      <c r="U115" s="34"/>
      <c r="V115" s="34"/>
      <c r="W115" s="34"/>
      <c r="X115" s="34"/>
      <c r="Y115" s="34"/>
      <c r="Z115" s="34"/>
      <c r="AA115" s="34"/>
      <c r="AB115" s="34"/>
      <c r="AC115" s="34"/>
      <c r="AD115" s="34"/>
      <c r="AE115" s="34"/>
      <c r="AR115" s="156" t="s">
        <v>93</v>
      </c>
      <c r="AT115" s="156" t="s">
        <v>157</v>
      </c>
      <c r="AU115" s="156" t="s">
        <v>15</v>
      </c>
      <c r="AY115" s="19" t="s">
        <v>154</v>
      </c>
      <c r="BE115" s="157">
        <f t="shared" si="4"/>
        <v>0</v>
      </c>
      <c r="BF115" s="157">
        <f t="shared" si="5"/>
        <v>0</v>
      </c>
      <c r="BG115" s="157">
        <f t="shared" si="6"/>
        <v>0</v>
      </c>
      <c r="BH115" s="157">
        <f t="shared" si="7"/>
        <v>0</v>
      </c>
      <c r="BI115" s="157">
        <f t="shared" si="8"/>
        <v>0</v>
      </c>
      <c r="BJ115" s="19" t="s">
        <v>15</v>
      </c>
      <c r="BK115" s="157">
        <f t="shared" si="9"/>
        <v>0</v>
      </c>
      <c r="BL115" s="19" t="s">
        <v>93</v>
      </c>
      <c r="BM115" s="156" t="s">
        <v>612</v>
      </c>
    </row>
    <row r="116" spans="1:65" s="2" customFormat="1" ht="16.5" customHeight="1">
      <c r="A116" s="34"/>
      <c r="B116" s="144"/>
      <c r="C116" s="145" t="s">
        <v>72</v>
      </c>
      <c r="D116" s="145" t="s">
        <v>157</v>
      </c>
      <c r="E116" s="146" t="s">
        <v>4335</v>
      </c>
      <c r="F116" s="147" t="s">
        <v>4336</v>
      </c>
      <c r="G116" s="148" t="s">
        <v>183</v>
      </c>
      <c r="H116" s="149">
        <v>200</v>
      </c>
      <c r="I116" s="150"/>
      <c r="J116" s="151">
        <f t="shared" si="0"/>
        <v>0</v>
      </c>
      <c r="K116" s="147" t="s">
        <v>3</v>
      </c>
      <c r="L116" s="35"/>
      <c r="M116" s="152" t="s">
        <v>3</v>
      </c>
      <c r="N116" s="153" t="s">
        <v>43</v>
      </c>
      <c r="O116" s="55"/>
      <c r="P116" s="154">
        <f t="shared" si="1"/>
        <v>0</v>
      </c>
      <c r="Q116" s="154">
        <v>0</v>
      </c>
      <c r="R116" s="154">
        <f t="shared" si="2"/>
        <v>0</v>
      </c>
      <c r="S116" s="154">
        <v>0</v>
      </c>
      <c r="T116" s="155">
        <f t="shared" si="3"/>
        <v>0</v>
      </c>
      <c r="U116" s="34"/>
      <c r="V116" s="34"/>
      <c r="W116" s="34"/>
      <c r="X116" s="34"/>
      <c r="Y116" s="34"/>
      <c r="Z116" s="34"/>
      <c r="AA116" s="34"/>
      <c r="AB116" s="34"/>
      <c r="AC116" s="34"/>
      <c r="AD116" s="34"/>
      <c r="AE116" s="34"/>
      <c r="AR116" s="156" t="s">
        <v>93</v>
      </c>
      <c r="AT116" s="156" t="s">
        <v>157</v>
      </c>
      <c r="AU116" s="156" t="s">
        <v>15</v>
      </c>
      <c r="AY116" s="19" t="s">
        <v>154</v>
      </c>
      <c r="BE116" s="157">
        <f t="shared" si="4"/>
        <v>0</v>
      </c>
      <c r="BF116" s="157">
        <f t="shared" si="5"/>
        <v>0</v>
      </c>
      <c r="BG116" s="157">
        <f t="shared" si="6"/>
        <v>0</v>
      </c>
      <c r="BH116" s="157">
        <f t="shared" si="7"/>
        <v>0</v>
      </c>
      <c r="BI116" s="157">
        <f t="shared" si="8"/>
        <v>0</v>
      </c>
      <c r="BJ116" s="19" t="s">
        <v>15</v>
      </c>
      <c r="BK116" s="157">
        <f t="shared" si="9"/>
        <v>0</v>
      </c>
      <c r="BL116" s="19" t="s">
        <v>93</v>
      </c>
      <c r="BM116" s="156" t="s">
        <v>627</v>
      </c>
    </row>
    <row r="117" spans="1:65" s="2" customFormat="1" ht="24.15" customHeight="1">
      <c r="A117" s="34"/>
      <c r="B117" s="144"/>
      <c r="C117" s="145" t="s">
        <v>72</v>
      </c>
      <c r="D117" s="145" t="s">
        <v>157</v>
      </c>
      <c r="E117" s="146" t="s">
        <v>4337</v>
      </c>
      <c r="F117" s="147" t="s">
        <v>4338</v>
      </c>
      <c r="G117" s="148" t="s">
        <v>3</v>
      </c>
      <c r="H117" s="149">
        <v>50</v>
      </c>
      <c r="I117" s="150"/>
      <c r="J117" s="151">
        <f t="shared" si="0"/>
        <v>0</v>
      </c>
      <c r="K117" s="147" t="s">
        <v>3</v>
      </c>
      <c r="L117" s="35"/>
      <c r="M117" s="152" t="s">
        <v>3</v>
      </c>
      <c r="N117" s="153" t="s">
        <v>43</v>
      </c>
      <c r="O117" s="55"/>
      <c r="P117" s="154">
        <f t="shared" si="1"/>
        <v>0</v>
      </c>
      <c r="Q117" s="154">
        <v>0</v>
      </c>
      <c r="R117" s="154">
        <f t="shared" si="2"/>
        <v>0</v>
      </c>
      <c r="S117" s="154">
        <v>0</v>
      </c>
      <c r="T117" s="155">
        <f t="shared" si="3"/>
        <v>0</v>
      </c>
      <c r="U117" s="34"/>
      <c r="V117" s="34"/>
      <c r="W117" s="34"/>
      <c r="X117" s="34"/>
      <c r="Y117" s="34"/>
      <c r="Z117" s="34"/>
      <c r="AA117" s="34"/>
      <c r="AB117" s="34"/>
      <c r="AC117" s="34"/>
      <c r="AD117" s="34"/>
      <c r="AE117" s="34"/>
      <c r="AR117" s="156" t="s">
        <v>93</v>
      </c>
      <c r="AT117" s="156" t="s">
        <v>157</v>
      </c>
      <c r="AU117" s="156" t="s">
        <v>15</v>
      </c>
      <c r="AY117" s="19" t="s">
        <v>154</v>
      </c>
      <c r="BE117" s="157">
        <f t="shared" si="4"/>
        <v>0</v>
      </c>
      <c r="BF117" s="157">
        <f t="shared" si="5"/>
        <v>0</v>
      </c>
      <c r="BG117" s="157">
        <f t="shared" si="6"/>
        <v>0</v>
      </c>
      <c r="BH117" s="157">
        <f t="shared" si="7"/>
        <v>0</v>
      </c>
      <c r="BI117" s="157">
        <f t="shared" si="8"/>
        <v>0</v>
      </c>
      <c r="BJ117" s="19" t="s">
        <v>15</v>
      </c>
      <c r="BK117" s="157">
        <f t="shared" si="9"/>
        <v>0</v>
      </c>
      <c r="BL117" s="19" t="s">
        <v>93</v>
      </c>
      <c r="BM117" s="156" t="s">
        <v>641</v>
      </c>
    </row>
    <row r="118" spans="1:65" s="2" customFormat="1" ht="24.15" customHeight="1">
      <c r="A118" s="34"/>
      <c r="B118" s="144"/>
      <c r="C118" s="145" t="s">
        <v>72</v>
      </c>
      <c r="D118" s="145" t="s">
        <v>157</v>
      </c>
      <c r="E118" s="146" t="s">
        <v>4339</v>
      </c>
      <c r="F118" s="147" t="s">
        <v>4340</v>
      </c>
      <c r="G118" s="148" t="s">
        <v>183</v>
      </c>
      <c r="H118" s="149">
        <v>50</v>
      </c>
      <c r="I118" s="150"/>
      <c r="J118" s="151">
        <f t="shared" si="0"/>
        <v>0</v>
      </c>
      <c r="K118" s="147" t="s">
        <v>3</v>
      </c>
      <c r="L118" s="35"/>
      <c r="M118" s="152" t="s">
        <v>3</v>
      </c>
      <c r="N118" s="153" t="s">
        <v>43</v>
      </c>
      <c r="O118" s="55"/>
      <c r="P118" s="154">
        <f t="shared" si="1"/>
        <v>0</v>
      </c>
      <c r="Q118" s="154">
        <v>0</v>
      </c>
      <c r="R118" s="154">
        <f t="shared" si="2"/>
        <v>0</v>
      </c>
      <c r="S118" s="154">
        <v>0</v>
      </c>
      <c r="T118" s="155">
        <f t="shared" si="3"/>
        <v>0</v>
      </c>
      <c r="U118" s="34"/>
      <c r="V118" s="34"/>
      <c r="W118" s="34"/>
      <c r="X118" s="34"/>
      <c r="Y118" s="34"/>
      <c r="Z118" s="34"/>
      <c r="AA118" s="34"/>
      <c r="AB118" s="34"/>
      <c r="AC118" s="34"/>
      <c r="AD118" s="34"/>
      <c r="AE118" s="34"/>
      <c r="AR118" s="156" t="s">
        <v>93</v>
      </c>
      <c r="AT118" s="156" t="s">
        <v>157</v>
      </c>
      <c r="AU118" s="156" t="s">
        <v>15</v>
      </c>
      <c r="AY118" s="19" t="s">
        <v>154</v>
      </c>
      <c r="BE118" s="157">
        <f t="shared" si="4"/>
        <v>0</v>
      </c>
      <c r="BF118" s="157">
        <f t="shared" si="5"/>
        <v>0</v>
      </c>
      <c r="BG118" s="157">
        <f t="shared" si="6"/>
        <v>0</v>
      </c>
      <c r="BH118" s="157">
        <f t="shared" si="7"/>
        <v>0</v>
      </c>
      <c r="BI118" s="157">
        <f t="shared" si="8"/>
        <v>0</v>
      </c>
      <c r="BJ118" s="19" t="s">
        <v>15</v>
      </c>
      <c r="BK118" s="157">
        <f t="shared" si="9"/>
        <v>0</v>
      </c>
      <c r="BL118" s="19" t="s">
        <v>93</v>
      </c>
      <c r="BM118" s="156" t="s">
        <v>657</v>
      </c>
    </row>
    <row r="119" spans="1:65" s="2" customFormat="1" ht="24.15" customHeight="1">
      <c r="A119" s="34"/>
      <c r="B119" s="144"/>
      <c r="C119" s="145" t="s">
        <v>72</v>
      </c>
      <c r="D119" s="145" t="s">
        <v>157</v>
      </c>
      <c r="E119" s="146" t="s">
        <v>4341</v>
      </c>
      <c r="F119" s="147" t="s">
        <v>4342</v>
      </c>
      <c r="G119" s="148" t="s">
        <v>183</v>
      </c>
      <c r="H119" s="149">
        <v>150</v>
      </c>
      <c r="I119" s="150"/>
      <c r="J119" s="151">
        <f t="shared" si="0"/>
        <v>0</v>
      </c>
      <c r="K119" s="147" t="s">
        <v>3</v>
      </c>
      <c r="L119" s="35"/>
      <c r="M119" s="152" t="s">
        <v>3</v>
      </c>
      <c r="N119" s="153" t="s">
        <v>43</v>
      </c>
      <c r="O119" s="55"/>
      <c r="P119" s="154">
        <f t="shared" si="1"/>
        <v>0</v>
      </c>
      <c r="Q119" s="154">
        <v>0</v>
      </c>
      <c r="R119" s="154">
        <f t="shared" si="2"/>
        <v>0</v>
      </c>
      <c r="S119" s="154">
        <v>0</v>
      </c>
      <c r="T119" s="155">
        <f t="shared" si="3"/>
        <v>0</v>
      </c>
      <c r="U119" s="34"/>
      <c r="V119" s="34"/>
      <c r="W119" s="34"/>
      <c r="X119" s="34"/>
      <c r="Y119" s="34"/>
      <c r="Z119" s="34"/>
      <c r="AA119" s="34"/>
      <c r="AB119" s="34"/>
      <c r="AC119" s="34"/>
      <c r="AD119" s="34"/>
      <c r="AE119" s="34"/>
      <c r="AR119" s="156" t="s">
        <v>93</v>
      </c>
      <c r="AT119" s="156" t="s">
        <v>157</v>
      </c>
      <c r="AU119" s="156" t="s">
        <v>15</v>
      </c>
      <c r="AY119" s="19" t="s">
        <v>154</v>
      </c>
      <c r="BE119" s="157">
        <f t="shared" si="4"/>
        <v>0</v>
      </c>
      <c r="BF119" s="157">
        <f t="shared" si="5"/>
        <v>0</v>
      </c>
      <c r="BG119" s="157">
        <f t="shared" si="6"/>
        <v>0</v>
      </c>
      <c r="BH119" s="157">
        <f t="shared" si="7"/>
        <v>0</v>
      </c>
      <c r="BI119" s="157">
        <f t="shared" si="8"/>
        <v>0</v>
      </c>
      <c r="BJ119" s="19" t="s">
        <v>15</v>
      </c>
      <c r="BK119" s="157">
        <f t="shared" si="9"/>
        <v>0</v>
      </c>
      <c r="BL119" s="19" t="s">
        <v>93</v>
      </c>
      <c r="BM119" s="156" t="s">
        <v>671</v>
      </c>
    </row>
    <row r="120" spans="1:65" s="2" customFormat="1" ht="24.15" customHeight="1">
      <c r="A120" s="34"/>
      <c r="B120" s="144"/>
      <c r="C120" s="145" t="s">
        <v>72</v>
      </c>
      <c r="D120" s="145" t="s">
        <v>157</v>
      </c>
      <c r="E120" s="146" t="s">
        <v>4343</v>
      </c>
      <c r="F120" s="147" t="s">
        <v>4344</v>
      </c>
      <c r="G120" s="148" t="s">
        <v>183</v>
      </c>
      <c r="H120" s="149">
        <v>50</v>
      </c>
      <c r="I120" s="150"/>
      <c r="J120" s="151">
        <f t="shared" si="0"/>
        <v>0</v>
      </c>
      <c r="K120" s="147" t="s">
        <v>3</v>
      </c>
      <c r="L120" s="35"/>
      <c r="M120" s="152" t="s">
        <v>3</v>
      </c>
      <c r="N120" s="153" t="s">
        <v>43</v>
      </c>
      <c r="O120" s="55"/>
      <c r="P120" s="154">
        <f t="shared" si="1"/>
        <v>0</v>
      </c>
      <c r="Q120" s="154">
        <v>0</v>
      </c>
      <c r="R120" s="154">
        <f t="shared" si="2"/>
        <v>0</v>
      </c>
      <c r="S120" s="154">
        <v>0</v>
      </c>
      <c r="T120" s="155">
        <f t="shared" si="3"/>
        <v>0</v>
      </c>
      <c r="U120" s="34"/>
      <c r="V120" s="34"/>
      <c r="W120" s="34"/>
      <c r="X120" s="34"/>
      <c r="Y120" s="34"/>
      <c r="Z120" s="34"/>
      <c r="AA120" s="34"/>
      <c r="AB120" s="34"/>
      <c r="AC120" s="34"/>
      <c r="AD120" s="34"/>
      <c r="AE120" s="34"/>
      <c r="AR120" s="156" t="s">
        <v>93</v>
      </c>
      <c r="AT120" s="156" t="s">
        <v>157</v>
      </c>
      <c r="AU120" s="156" t="s">
        <v>15</v>
      </c>
      <c r="AY120" s="19" t="s">
        <v>154</v>
      </c>
      <c r="BE120" s="157">
        <f t="shared" si="4"/>
        <v>0</v>
      </c>
      <c r="BF120" s="157">
        <f t="shared" si="5"/>
        <v>0</v>
      </c>
      <c r="BG120" s="157">
        <f t="shared" si="6"/>
        <v>0</v>
      </c>
      <c r="BH120" s="157">
        <f t="shared" si="7"/>
        <v>0</v>
      </c>
      <c r="BI120" s="157">
        <f t="shared" si="8"/>
        <v>0</v>
      </c>
      <c r="BJ120" s="19" t="s">
        <v>15</v>
      </c>
      <c r="BK120" s="157">
        <f t="shared" si="9"/>
        <v>0</v>
      </c>
      <c r="BL120" s="19" t="s">
        <v>93</v>
      </c>
      <c r="BM120" s="156" t="s">
        <v>682</v>
      </c>
    </row>
    <row r="121" spans="1:65" s="2" customFormat="1" ht="16.5" customHeight="1">
      <c r="A121" s="34"/>
      <c r="B121" s="144"/>
      <c r="C121" s="145" t="s">
        <v>72</v>
      </c>
      <c r="D121" s="145" t="s">
        <v>157</v>
      </c>
      <c r="E121" s="146" t="s">
        <v>4345</v>
      </c>
      <c r="F121" s="147" t="s">
        <v>4346</v>
      </c>
      <c r="G121" s="148" t="s">
        <v>3834</v>
      </c>
      <c r="H121" s="149">
        <v>20</v>
      </c>
      <c r="I121" s="150"/>
      <c r="J121" s="151">
        <f t="shared" si="0"/>
        <v>0</v>
      </c>
      <c r="K121" s="147" t="s">
        <v>3</v>
      </c>
      <c r="L121" s="35"/>
      <c r="M121" s="152" t="s">
        <v>3</v>
      </c>
      <c r="N121" s="153" t="s">
        <v>43</v>
      </c>
      <c r="O121" s="55"/>
      <c r="P121" s="154">
        <f t="shared" si="1"/>
        <v>0</v>
      </c>
      <c r="Q121" s="154">
        <v>0</v>
      </c>
      <c r="R121" s="154">
        <f t="shared" si="2"/>
        <v>0</v>
      </c>
      <c r="S121" s="154">
        <v>0</v>
      </c>
      <c r="T121" s="155">
        <f t="shared" si="3"/>
        <v>0</v>
      </c>
      <c r="U121" s="34"/>
      <c r="V121" s="34"/>
      <c r="W121" s="34"/>
      <c r="X121" s="34"/>
      <c r="Y121" s="34"/>
      <c r="Z121" s="34"/>
      <c r="AA121" s="34"/>
      <c r="AB121" s="34"/>
      <c r="AC121" s="34"/>
      <c r="AD121" s="34"/>
      <c r="AE121" s="34"/>
      <c r="AR121" s="156" t="s">
        <v>93</v>
      </c>
      <c r="AT121" s="156" t="s">
        <v>157</v>
      </c>
      <c r="AU121" s="156" t="s">
        <v>15</v>
      </c>
      <c r="AY121" s="19" t="s">
        <v>154</v>
      </c>
      <c r="BE121" s="157">
        <f t="shared" si="4"/>
        <v>0</v>
      </c>
      <c r="BF121" s="157">
        <f t="shared" si="5"/>
        <v>0</v>
      </c>
      <c r="BG121" s="157">
        <f t="shared" si="6"/>
        <v>0</v>
      </c>
      <c r="BH121" s="157">
        <f t="shared" si="7"/>
        <v>0</v>
      </c>
      <c r="BI121" s="157">
        <f t="shared" si="8"/>
        <v>0</v>
      </c>
      <c r="BJ121" s="19" t="s">
        <v>15</v>
      </c>
      <c r="BK121" s="157">
        <f t="shared" si="9"/>
        <v>0</v>
      </c>
      <c r="BL121" s="19" t="s">
        <v>93</v>
      </c>
      <c r="BM121" s="156" t="s">
        <v>693</v>
      </c>
    </row>
    <row r="122" spans="1:65" s="2" customFormat="1" ht="16.5" customHeight="1">
      <c r="A122" s="34"/>
      <c r="B122" s="144"/>
      <c r="C122" s="145" t="s">
        <v>72</v>
      </c>
      <c r="D122" s="145" t="s">
        <v>157</v>
      </c>
      <c r="E122" s="146" t="s">
        <v>4347</v>
      </c>
      <c r="F122" s="147" t="s">
        <v>4348</v>
      </c>
      <c r="G122" s="148" t="s">
        <v>2174</v>
      </c>
      <c r="H122" s="210"/>
      <c r="I122" s="150"/>
      <c r="J122" s="151">
        <f t="shared" si="0"/>
        <v>0</v>
      </c>
      <c r="K122" s="147" t="s">
        <v>3</v>
      </c>
      <c r="L122" s="35"/>
      <c r="M122" s="152" t="s">
        <v>3</v>
      </c>
      <c r="N122" s="153" t="s">
        <v>43</v>
      </c>
      <c r="O122" s="55"/>
      <c r="P122" s="154">
        <f t="shared" si="1"/>
        <v>0</v>
      </c>
      <c r="Q122" s="154">
        <v>0</v>
      </c>
      <c r="R122" s="154">
        <f t="shared" si="2"/>
        <v>0</v>
      </c>
      <c r="S122" s="154">
        <v>0</v>
      </c>
      <c r="T122" s="155">
        <f t="shared" si="3"/>
        <v>0</v>
      </c>
      <c r="U122" s="34"/>
      <c r="V122" s="34"/>
      <c r="W122" s="34"/>
      <c r="X122" s="34"/>
      <c r="Y122" s="34"/>
      <c r="Z122" s="34"/>
      <c r="AA122" s="34"/>
      <c r="AB122" s="34"/>
      <c r="AC122" s="34"/>
      <c r="AD122" s="34"/>
      <c r="AE122" s="34"/>
      <c r="AR122" s="156" t="s">
        <v>93</v>
      </c>
      <c r="AT122" s="156" t="s">
        <v>157</v>
      </c>
      <c r="AU122" s="156" t="s">
        <v>15</v>
      </c>
      <c r="AY122" s="19" t="s">
        <v>154</v>
      </c>
      <c r="BE122" s="157">
        <f t="shared" si="4"/>
        <v>0</v>
      </c>
      <c r="BF122" s="157">
        <f t="shared" si="5"/>
        <v>0</v>
      </c>
      <c r="BG122" s="157">
        <f t="shared" si="6"/>
        <v>0</v>
      </c>
      <c r="BH122" s="157">
        <f t="shared" si="7"/>
        <v>0</v>
      </c>
      <c r="BI122" s="157">
        <f t="shared" si="8"/>
        <v>0</v>
      </c>
      <c r="BJ122" s="19" t="s">
        <v>15</v>
      </c>
      <c r="BK122" s="157">
        <f t="shared" si="9"/>
        <v>0</v>
      </c>
      <c r="BL122" s="19" t="s">
        <v>93</v>
      </c>
      <c r="BM122" s="156" t="s">
        <v>707</v>
      </c>
    </row>
    <row r="123" spans="1:65" s="2" customFormat="1" ht="16.5" customHeight="1">
      <c r="A123" s="34"/>
      <c r="B123" s="144"/>
      <c r="C123" s="145" t="s">
        <v>72</v>
      </c>
      <c r="D123" s="145" t="s">
        <v>157</v>
      </c>
      <c r="E123" s="146" t="s">
        <v>4349</v>
      </c>
      <c r="F123" s="147" t="s">
        <v>4350</v>
      </c>
      <c r="G123" s="148" t="s">
        <v>3398</v>
      </c>
      <c r="H123" s="149">
        <v>10</v>
      </c>
      <c r="I123" s="150"/>
      <c r="J123" s="151">
        <f t="shared" si="0"/>
        <v>0</v>
      </c>
      <c r="K123" s="147" t="s">
        <v>3</v>
      </c>
      <c r="L123" s="35"/>
      <c r="M123" s="187" t="s">
        <v>3</v>
      </c>
      <c r="N123" s="188" t="s">
        <v>43</v>
      </c>
      <c r="O123" s="189"/>
      <c r="P123" s="190">
        <f t="shared" si="1"/>
        <v>0</v>
      </c>
      <c r="Q123" s="190">
        <v>0</v>
      </c>
      <c r="R123" s="190">
        <f t="shared" si="2"/>
        <v>0</v>
      </c>
      <c r="S123" s="190">
        <v>0</v>
      </c>
      <c r="T123" s="191">
        <f t="shared" si="3"/>
        <v>0</v>
      </c>
      <c r="U123" s="34"/>
      <c r="V123" s="34"/>
      <c r="W123" s="34"/>
      <c r="X123" s="34"/>
      <c r="Y123" s="34"/>
      <c r="Z123" s="34"/>
      <c r="AA123" s="34"/>
      <c r="AB123" s="34"/>
      <c r="AC123" s="34"/>
      <c r="AD123" s="34"/>
      <c r="AE123" s="34"/>
      <c r="AR123" s="156" t="s">
        <v>93</v>
      </c>
      <c r="AT123" s="156" t="s">
        <v>157</v>
      </c>
      <c r="AU123" s="156" t="s">
        <v>15</v>
      </c>
      <c r="AY123" s="19" t="s">
        <v>154</v>
      </c>
      <c r="BE123" s="157">
        <f t="shared" si="4"/>
        <v>0</v>
      </c>
      <c r="BF123" s="157">
        <f t="shared" si="5"/>
        <v>0</v>
      </c>
      <c r="BG123" s="157">
        <f t="shared" si="6"/>
        <v>0</v>
      </c>
      <c r="BH123" s="157">
        <f t="shared" si="7"/>
        <v>0</v>
      </c>
      <c r="BI123" s="157">
        <f t="shared" si="8"/>
        <v>0</v>
      </c>
      <c r="BJ123" s="19" t="s">
        <v>15</v>
      </c>
      <c r="BK123" s="157">
        <f t="shared" si="9"/>
        <v>0</v>
      </c>
      <c r="BL123" s="19" t="s">
        <v>93</v>
      </c>
      <c r="BM123" s="156" t="s">
        <v>721</v>
      </c>
    </row>
    <row r="124" spans="1:31" s="2" customFormat="1" ht="6.9" customHeight="1">
      <c r="A124" s="34"/>
      <c r="B124" s="44"/>
      <c r="C124" s="45"/>
      <c r="D124" s="45"/>
      <c r="E124" s="45"/>
      <c r="F124" s="45"/>
      <c r="G124" s="45"/>
      <c r="H124" s="45"/>
      <c r="I124" s="45"/>
      <c r="J124" s="45"/>
      <c r="K124" s="45"/>
      <c r="L124" s="35"/>
      <c r="M124" s="34"/>
      <c r="O124" s="34"/>
      <c r="P124" s="34"/>
      <c r="Q124" s="34"/>
      <c r="R124" s="34"/>
      <c r="S124" s="34"/>
      <c r="T124" s="34"/>
      <c r="U124" s="34"/>
      <c r="V124" s="34"/>
      <c r="W124" s="34"/>
      <c r="X124" s="34"/>
      <c r="Y124" s="34"/>
      <c r="Z124" s="34"/>
      <c r="AA124" s="34"/>
      <c r="AB124" s="34"/>
      <c r="AC124" s="34"/>
      <c r="AD124" s="34"/>
      <c r="AE124" s="34"/>
    </row>
  </sheetData>
  <autoFilter ref="C91:K123"/>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Petra Kadlecová</cp:lastModifiedBy>
  <dcterms:created xsi:type="dcterms:W3CDTF">2022-06-29T14:35:08Z</dcterms:created>
  <dcterms:modified xsi:type="dcterms:W3CDTF">2022-06-29T14:39:23Z</dcterms:modified>
  <cp:category/>
  <cp:version/>
  <cp:contentType/>
  <cp:contentStatus/>
</cp:coreProperties>
</file>