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.a - Bourací práce" sheetId="2" r:id="rId2"/>
    <sheet name="01.1.b - Stavební část" sheetId="3" r:id="rId3"/>
    <sheet name="01.1.c - Výtah" sheetId="4" r:id="rId4"/>
    <sheet name="01.1.d - ZTI" sheetId="5" r:id="rId5"/>
    <sheet name="01.1.e - Bezbarierová ter..." sheetId="6" r:id="rId6"/>
    <sheet name="01.1.x - VRN" sheetId="7" r:id="rId7"/>
    <sheet name="02.2.a - Bourací práce" sheetId="8" r:id="rId8"/>
    <sheet name="02.2.b - Stavební část" sheetId="9" r:id="rId9"/>
    <sheet name="02.2.c - ÚT" sheetId="10" r:id="rId10"/>
    <sheet name="02.2.d - ZTI" sheetId="11" r:id="rId11"/>
    <sheet name="02.2.e - Silnoproud" sheetId="12" r:id="rId12"/>
    <sheet name="02.2.f - Slaboproud" sheetId="13" r:id="rId13"/>
    <sheet name="02.2.g - VZT" sheetId="14" r:id="rId14"/>
    <sheet name="02.2.h - Terasa a vnitroblok" sheetId="15" r:id="rId15"/>
    <sheet name="02.2.x - VRN" sheetId="16" r:id="rId16"/>
  </sheets>
  <definedNames>
    <definedName name="_xlnm.Print_Area" localSheetId="0">'Rekapitulace stavby'!$D$4:$AO$36,'Rekapitulace stavby'!$C$42:$AQ$72</definedName>
    <definedName name="_xlnm.Print_Titles" localSheetId="0">'Rekapitulace stavby'!$52:$52</definedName>
    <definedName name="_xlnm._FilterDatabase" localSheetId="1" hidden="1">'01.1.a - Bourací práce'!$C$90:$K$207</definedName>
    <definedName name="_xlnm.Print_Area" localSheetId="1">'01.1.a - Bourací práce'!$C$4:$J$41,'01.1.a - Bourací práce'!$C$76:$K$207</definedName>
    <definedName name="_xlnm.Print_Titles" localSheetId="1">'01.1.a - Bourací práce'!$90:$90</definedName>
    <definedName name="_xlnm._FilterDatabase" localSheetId="2" hidden="1">'01.1.b - Stavební část'!$C$98:$K$389</definedName>
    <definedName name="_xlnm.Print_Area" localSheetId="2">'01.1.b - Stavební část'!$C$4:$J$41,'01.1.b - Stavební část'!$C$84:$K$389</definedName>
    <definedName name="_xlnm.Print_Titles" localSheetId="2">'01.1.b - Stavební část'!$98:$98</definedName>
    <definedName name="_xlnm._FilterDatabase" localSheetId="3" hidden="1">'01.1.c - Výtah'!$C$94:$K$187</definedName>
    <definedName name="_xlnm.Print_Area" localSheetId="3">'01.1.c - Výtah'!$C$4:$J$41,'01.1.c - Výtah'!$C$80:$K$187</definedName>
    <definedName name="_xlnm.Print_Titles" localSheetId="3">'01.1.c - Výtah'!$94:$94</definedName>
    <definedName name="_xlnm._FilterDatabase" localSheetId="4" hidden="1">'01.1.d - ZTI'!$C$93:$K$159</definedName>
    <definedName name="_xlnm.Print_Area" localSheetId="4">'01.1.d - ZTI'!$C$4:$J$41,'01.1.d - ZTI'!$C$79:$K$159</definedName>
    <definedName name="_xlnm.Print_Titles" localSheetId="4">'01.1.d - ZTI'!$93:$93</definedName>
    <definedName name="_xlnm._FilterDatabase" localSheetId="5" hidden="1">'01.1.e - Bezbarierová ter...'!$C$90:$K$177</definedName>
    <definedName name="_xlnm.Print_Area" localSheetId="5">'01.1.e - Bezbarierová ter...'!$C$4:$J$41,'01.1.e - Bezbarierová ter...'!$C$76:$K$177</definedName>
    <definedName name="_xlnm.Print_Titles" localSheetId="5">'01.1.e - Bezbarierová ter...'!$90:$90</definedName>
    <definedName name="_xlnm._FilterDatabase" localSheetId="6" hidden="1">'01.1.x - VRN'!$C$90:$K$125</definedName>
    <definedName name="_xlnm.Print_Area" localSheetId="6">'01.1.x - VRN'!$C$4:$J$41,'01.1.x - VRN'!$C$76:$K$125</definedName>
    <definedName name="_xlnm.Print_Titles" localSheetId="6">'01.1.x - VRN'!$90:$90</definedName>
    <definedName name="_xlnm._FilterDatabase" localSheetId="7" hidden="1">'02.2.a - Bourací práce'!$C$94:$K$246</definedName>
    <definedName name="_xlnm.Print_Area" localSheetId="7">'02.2.a - Bourací práce'!$C$4:$J$41,'02.2.a - Bourací práce'!$C$80:$K$246</definedName>
    <definedName name="_xlnm.Print_Titles" localSheetId="7">'02.2.a - Bourací práce'!$94:$94</definedName>
    <definedName name="_xlnm._FilterDatabase" localSheetId="8" hidden="1">'02.2.b - Stavební část'!$C$105:$K$724</definedName>
    <definedName name="_xlnm.Print_Area" localSheetId="8">'02.2.b - Stavební část'!$C$4:$J$41,'02.2.b - Stavební část'!$C$91:$K$724</definedName>
    <definedName name="_xlnm.Print_Titles" localSheetId="8">'02.2.b - Stavební část'!$105:$105</definedName>
    <definedName name="_xlnm._FilterDatabase" localSheetId="9" hidden="1">'02.2.c - ÚT'!$C$95:$K$167</definedName>
    <definedName name="_xlnm.Print_Area" localSheetId="9">'02.2.c - ÚT'!$C$4:$J$41,'02.2.c - ÚT'!$C$81:$K$167</definedName>
    <definedName name="_xlnm.Print_Titles" localSheetId="9">'02.2.c - ÚT'!$95:$95</definedName>
    <definedName name="_xlnm._FilterDatabase" localSheetId="10" hidden="1">'02.2.d - ZTI'!$C$98:$K$243</definedName>
    <definedName name="_xlnm.Print_Area" localSheetId="10">'02.2.d - ZTI'!$C$4:$J$41,'02.2.d - ZTI'!$C$84:$K$243</definedName>
    <definedName name="_xlnm.Print_Titles" localSheetId="10">'02.2.d - ZTI'!$98:$98</definedName>
    <definedName name="_xlnm._FilterDatabase" localSheetId="11" hidden="1">'02.2.e - Silnoproud'!$C$92:$K$235</definedName>
    <definedName name="_xlnm.Print_Area" localSheetId="11">'02.2.e - Silnoproud'!$C$4:$J$41,'02.2.e - Silnoproud'!$C$78:$K$235</definedName>
    <definedName name="_xlnm.Print_Titles" localSheetId="11">'02.2.e - Silnoproud'!$92:$92</definedName>
    <definedName name="_xlnm._FilterDatabase" localSheetId="12" hidden="1">'02.2.f - Slaboproud'!$C$87:$K$189</definedName>
    <definedName name="_xlnm.Print_Area" localSheetId="12">'02.2.f - Slaboproud'!$C$4:$J$41,'02.2.f - Slaboproud'!$C$73:$K$189</definedName>
    <definedName name="_xlnm.Print_Titles" localSheetId="12">'02.2.f - Slaboproud'!$87:$87</definedName>
    <definedName name="_xlnm._FilterDatabase" localSheetId="13" hidden="1">'02.2.g - VZT'!$C$90:$K$170</definedName>
    <definedName name="_xlnm.Print_Area" localSheetId="13">'02.2.g - VZT'!$C$4:$J$41,'02.2.g - VZT'!$C$76:$K$170</definedName>
    <definedName name="_xlnm.Print_Titles" localSheetId="13">'02.2.g - VZT'!$90:$90</definedName>
    <definedName name="_xlnm._FilterDatabase" localSheetId="14" hidden="1">'02.2.h - Terasa a vnitroblok'!$C$95:$K$187</definedName>
    <definedName name="_xlnm.Print_Area" localSheetId="14">'02.2.h - Terasa a vnitroblok'!$C$4:$J$41,'02.2.h - Terasa a vnitroblok'!$C$81:$K$187</definedName>
    <definedName name="_xlnm.Print_Titles" localSheetId="14">'02.2.h - Terasa a vnitroblok'!$95:$95</definedName>
    <definedName name="_xlnm._FilterDatabase" localSheetId="15" hidden="1">'02.2.x - VRN'!$C$90:$K$123</definedName>
    <definedName name="_xlnm.Print_Area" localSheetId="15">'02.2.x - VRN'!$C$4:$J$41,'02.2.x - VRN'!$C$76:$K$123</definedName>
    <definedName name="_xlnm.Print_Titles" localSheetId="15">'02.2.x - VRN'!$90:$90</definedName>
  </definedNames>
  <calcPr/>
</workbook>
</file>

<file path=xl/calcChain.xml><?xml version="1.0" encoding="utf-8"?>
<calcChain xmlns="http://schemas.openxmlformats.org/spreadsheetml/2006/main">
  <c i="16" l="1" r="J39"/>
  <c r="J38"/>
  <c i="1" r="AY71"/>
  <c i="16" r="J37"/>
  <c i="1" r="AX71"/>
  <c i="16"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85"/>
  <c r="E7"/>
  <c r="E50"/>
  <c i="15" r="J39"/>
  <c r="J38"/>
  <c i="1" r="AY70"/>
  <c i="15" r="J37"/>
  <c i="1" r="AX70"/>
  <c i="15" r="BI186"/>
  <c r="BH186"/>
  <c r="BG186"/>
  <c r="BF186"/>
  <c r="T186"/>
  <c r="T185"/>
  <c r="R186"/>
  <c r="R185"/>
  <c r="P186"/>
  <c r="P185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T156"/>
  <c r="R157"/>
  <c r="R156"/>
  <c r="P157"/>
  <c r="P156"/>
  <c r="BI152"/>
  <c r="BH152"/>
  <c r="BG152"/>
  <c r="BF152"/>
  <c r="T152"/>
  <c r="T151"/>
  <c r="R152"/>
  <c r="R151"/>
  <c r="P152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99"/>
  <c r="BH99"/>
  <c r="BG99"/>
  <c r="BF99"/>
  <c r="T99"/>
  <c r="R99"/>
  <c r="P99"/>
  <c r="J92"/>
  <c r="F92"/>
  <c r="F90"/>
  <c r="E88"/>
  <c r="J58"/>
  <c r="F58"/>
  <c r="F56"/>
  <c r="E54"/>
  <c r="J26"/>
  <c r="E26"/>
  <c r="J93"/>
  <c r="J25"/>
  <c r="J20"/>
  <c r="E20"/>
  <c r="F59"/>
  <c r="J19"/>
  <c r="J14"/>
  <c r="J90"/>
  <c r="E7"/>
  <c r="E50"/>
  <c i="14" r="J39"/>
  <c r="J38"/>
  <c i="1" r="AY69"/>
  <c i="14" r="J37"/>
  <c i="1" r="AX69"/>
  <c i="14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59"/>
  <c r="J19"/>
  <c r="J14"/>
  <c r="J56"/>
  <c r="E7"/>
  <c r="E79"/>
  <c i="13" r="J39"/>
  <c r="J38"/>
  <c i="1" r="AY68"/>
  <c i="13" r="J37"/>
  <c i="1" r="AX68"/>
  <c i="13"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4"/>
  <c r="F84"/>
  <c r="F82"/>
  <c r="E80"/>
  <c r="J58"/>
  <c r="F58"/>
  <c r="F56"/>
  <c r="E54"/>
  <c r="J26"/>
  <c r="E26"/>
  <c r="J85"/>
  <c r="J25"/>
  <c r="J20"/>
  <c r="E20"/>
  <c r="F85"/>
  <c r="J19"/>
  <c r="J14"/>
  <c r="J56"/>
  <c r="E7"/>
  <c r="E76"/>
  <c i="12" r="T212"/>
  <c r="T211"/>
  <c r="J39"/>
  <c r="J38"/>
  <c i="1" r="AY67"/>
  <c i="12" r="J37"/>
  <c i="1" r="AX67"/>
  <c i="12"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T95"/>
  <c r="R96"/>
  <c r="R95"/>
  <c r="P96"/>
  <c r="P95"/>
  <c r="J89"/>
  <c r="F89"/>
  <c r="F87"/>
  <c r="E85"/>
  <c r="J58"/>
  <c r="F58"/>
  <c r="F56"/>
  <c r="E54"/>
  <c r="J26"/>
  <c r="E26"/>
  <c r="J59"/>
  <c r="J25"/>
  <c r="J20"/>
  <c r="E20"/>
  <c r="F90"/>
  <c r="J19"/>
  <c r="J14"/>
  <c r="J56"/>
  <c r="E7"/>
  <c r="E50"/>
  <c i="11" r="J39"/>
  <c r="J38"/>
  <c i="1" r="AY66"/>
  <c i="11" r="J37"/>
  <c i="1" r="AX66"/>
  <c i="11"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197"/>
  <c r="BH197"/>
  <c r="BG197"/>
  <c r="BF197"/>
  <c r="T197"/>
  <c r="R197"/>
  <c r="P197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T103"/>
  <c r="R104"/>
  <c r="R103"/>
  <c r="P104"/>
  <c r="P103"/>
  <c r="BI102"/>
  <c r="BH102"/>
  <c r="BG102"/>
  <c r="BF102"/>
  <c r="T102"/>
  <c r="T101"/>
  <c r="R102"/>
  <c r="R101"/>
  <c r="P102"/>
  <c r="P101"/>
  <c r="J95"/>
  <c r="F95"/>
  <c r="F93"/>
  <c r="E91"/>
  <c r="J58"/>
  <c r="F58"/>
  <c r="F56"/>
  <c r="E54"/>
  <c r="J26"/>
  <c r="E26"/>
  <c r="J59"/>
  <c r="J25"/>
  <c r="J20"/>
  <c r="E20"/>
  <c r="F59"/>
  <c r="J19"/>
  <c r="J14"/>
  <c r="J93"/>
  <c r="E7"/>
  <c r="E50"/>
  <c i="10" r="J39"/>
  <c r="J38"/>
  <c i="1" r="AY65"/>
  <c i="10" r="J37"/>
  <c i="1" r="AX65"/>
  <c i="10"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T112"/>
  <c r="R113"/>
  <c r="R112"/>
  <c r="P113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T98"/>
  <c r="R99"/>
  <c r="R98"/>
  <c r="P99"/>
  <c r="P98"/>
  <c r="J92"/>
  <c r="F92"/>
  <c r="F90"/>
  <c r="E88"/>
  <c r="J58"/>
  <c r="F58"/>
  <c r="F56"/>
  <c r="E54"/>
  <c r="J26"/>
  <c r="E26"/>
  <c r="J93"/>
  <c r="J25"/>
  <c r="J20"/>
  <c r="E20"/>
  <c r="F59"/>
  <c r="J19"/>
  <c r="J14"/>
  <c r="J90"/>
  <c r="E7"/>
  <c r="E84"/>
  <c i="9" r="J39"/>
  <c r="J38"/>
  <c i="1" r="AY64"/>
  <c i="9" r="J37"/>
  <c i="1" r="AX64"/>
  <c i="9" r="BI723"/>
  <c r="BH723"/>
  <c r="BG723"/>
  <c r="BF723"/>
  <c r="T723"/>
  <c r="T722"/>
  <c r="R723"/>
  <c r="R722"/>
  <c r="P723"/>
  <c r="P722"/>
  <c r="BI720"/>
  <c r="BH720"/>
  <c r="BG720"/>
  <c r="BF720"/>
  <c r="T720"/>
  <c r="R720"/>
  <c r="P720"/>
  <c r="BI716"/>
  <c r="BH716"/>
  <c r="BG716"/>
  <c r="BF716"/>
  <c r="T716"/>
  <c r="R716"/>
  <c r="P716"/>
  <c r="BI713"/>
  <c r="BH713"/>
  <c r="BG713"/>
  <c r="BF713"/>
  <c r="T713"/>
  <c r="R713"/>
  <c r="P713"/>
  <c r="BI700"/>
  <c r="BH700"/>
  <c r="BG700"/>
  <c r="BF700"/>
  <c r="T700"/>
  <c r="R700"/>
  <c r="P700"/>
  <c r="BI686"/>
  <c r="BH686"/>
  <c r="BG686"/>
  <c r="BF686"/>
  <c r="T686"/>
  <c r="R686"/>
  <c r="P686"/>
  <c r="BI684"/>
  <c r="BH684"/>
  <c r="BG684"/>
  <c r="BF684"/>
  <c r="T684"/>
  <c r="R684"/>
  <c r="P684"/>
  <c r="BI680"/>
  <c r="BH680"/>
  <c r="BG680"/>
  <c r="BF680"/>
  <c r="T680"/>
  <c r="R680"/>
  <c r="P680"/>
  <c r="BI678"/>
  <c r="BH678"/>
  <c r="BG678"/>
  <c r="BF678"/>
  <c r="T678"/>
  <c r="R678"/>
  <c r="P678"/>
  <c r="BI676"/>
  <c r="BH676"/>
  <c r="BG676"/>
  <c r="BF676"/>
  <c r="T676"/>
  <c r="R676"/>
  <c r="P676"/>
  <c r="BI672"/>
  <c r="BH672"/>
  <c r="BG672"/>
  <c r="BF672"/>
  <c r="T672"/>
  <c r="R672"/>
  <c r="P672"/>
  <c r="BI669"/>
  <c r="BH669"/>
  <c r="BG669"/>
  <c r="BF669"/>
  <c r="T669"/>
  <c r="R669"/>
  <c r="P669"/>
  <c r="BI667"/>
  <c r="BH667"/>
  <c r="BG667"/>
  <c r="BF667"/>
  <c r="T667"/>
  <c r="R667"/>
  <c r="P66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32"/>
  <c r="BH632"/>
  <c r="BG632"/>
  <c r="BF632"/>
  <c r="T632"/>
  <c r="R632"/>
  <c r="P632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2"/>
  <c r="BH612"/>
  <c r="BG612"/>
  <c r="BF612"/>
  <c r="T612"/>
  <c r="R612"/>
  <c r="P612"/>
  <c r="BI610"/>
  <c r="BH610"/>
  <c r="BG610"/>
  <c r="BF610"/>
  <c r="T610"/>
  <c r="R610"/>
  <c r="P610"/>
  <c r="BI605"/>
  <c r="BH605"/>
  <c r="BG605"/>
  <c r="BF605"/>
  <c r="T605"/>
  <c r="R605"/>
  <c r="P605"/>
  <c r="BI603"/>
  <c r="BH603"/>
  <c r="BG603"/>
  <c r="BF603"/>
  <c r="T603"/>
  <c r="R603"/>
  <c r="P603"/>
  <c r="BI589"/>
  <c r="BH589"/>
  <c r="BG589"/>
  <c r="BF589"/>
  <c r="T589"/>
  <c r="R589"/>
  <c r="P589"/>
  <c r="BI587"/>
  <c r="BH587"/>
  <c r="BG587"/>
  <c r="BF587"/>
  <c r="T587"/>
  <c r="R587"/>
  <c r="P587"/>
  <c r="BI574"/>
  <c r="BH574"/>
  <c r="BG574"/>
  <c r="BF574"/>
  <c r="T574"/>
  <c r="R574"/>
  <c r="P574"/>
  <c r="BI572"/>
  <c r="BH572"/>
  <c r="BG572"/>
  <c r="BF572"/>
  <c r="T572"/>
  <c r="R572"/>
  <c r="P572"/>
  <c r="BI563"/>
  <c r="BH563"/>
  <c r="BG563"/>
  <c r="BF563"/>
  <c r="T563"/>
  <c r="R563"/>
  <c r="P563"/>
  <c r="BI560"/>
  <c r="BH560"/>
  <c r="BG560"/>
  <c r="BF560"/>
  <c r="T560"/>
  <c r="R560"/>
  <c r="P560"/>
  <c r="BI558"/>
  <c r="BH558"/>
  <c r="BG558"/>
  <c r="BF558"/>
  <c r="T558"/>
  <c r="R558"/>
  <c r="P558"/>
  <c r="BI546"/>
  <c r="BH546"/>
  <c r="BG546"/>
  <c r="BF546"/>
  <c r="T546"/>
  <c r="R546"/>
  <c r="P546"/>
  <c r="BI544"/>
  <c r="BH544"/>
  <c r="BG544"/>
  <c r="BF544"/>
  <c r="T544"/>
  <c r="R544"/>
  <c r="P544"/>
  <c r="BI529"/>
  <c r="BH529"/>
  <c r="BG529"/>
  <c r="BF529"/>
  <c r="T529"/>
  <c r="R529"/>
  <c r="P529"/>
  <c r="BI527"/>
  <c r="BH527"/>
  <c r="BG527"/>
  <c r="BF527"/>
  <c r="T527"/>
  <c r="R527"/>
  <c r="P52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0"/>
  <c r="BH500"/>
  <c r="BG500"/>
  <c r="BF500"/>
  <c r="T500"/>
  <c r="R500"/>
  <c r="P500"/>
  <c r="BI499"/>
  <c r="BH499"/>
  <c r="BG499"/>
  <c r="BF499"/>
  <c r="T499"/>
  <c r="R499"/>
  <c r="P499"/>
  <c r="BI495"/>
  <c r="BH495"/>
  <c r="BG495"/>
  <c r="BF495"/>
  <c r="T495"/>
  <c r="R495"/>
  <c r="P495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7"/>
  <c r="BH467"/>
  <c r="BG467"/>
  <c r="BF467"/>
  <c r="T467"/>
  <c r="R467"/>
  <c r="P467"/>
  <c r="BI466"/>
  <c r="BH466"/>
  <c r="BG466"/>
  <c r="BF466"/>
  <c r="T466"/>
  <c r="R466"/>
  <c r="P466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48"/>
  <c r="BH448"/>
  <c r="BG448"/>
  <c r="BF448"/>
  <c r="T448"/>
  <c r="R448"/>
  <c r="P448"/>
  <c r="BI445"/>
  <c r="BH445"/>
  <c r="BG445"/>
  <c r="BF445"/>
  <c r="T445"/>
  <c r="R445"/>
  <c r="P445"/>
  <c r="BI443"/>
  <c r="BH443"/>
  <c r="BG443"/>
  <c r="BF443"/>
  <c r="T443"/>
  <c r="R443"/>
  <c r="P443"/>
  <c r="BI440"/>
  <c r="BH440"/>
  <c r="BG440"/>
  <c r="BF440"/>
  <c r="T440"/>
  <c r="R440"/>
  <c r="P440"/>
  <c r="BI438"/>
  <c r="BH438"/>
  <c r="BG438"/>
  <c r="BF438"/>
  <c r="T438"/>
  <c r="R438"/>
  <c r="P438"/>
  <c r="BI437"/>
  <c r="BH437"/>
  <c r="BG437"/>
  <c r="BF437"/>
  <c r="T437"/>
  <c r="R437"/>
  <c r="P437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397"/>
  <c r="BH397"/>
  <c r="BG397"/>
  <c r="BF397"/>
  <c r="T397"/>
  <c r="R397"/>
  <c r="P397"/>
  <c r="BI393"/>
  <c r="BH393"/>
  <c r="BG393"/>
  <c r="BF393"/>
  <c r="T393"/>
  <c r="R393"/>
  <c r="P393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T339"/>
  <c r="R340"/>
  <c r="R339"/>
  <c r="P340"/>
  <c r="P339"/>
  <c r="BI337"/>
  <c r="BH337"/>
  <c r="BG337"/>
  <c r="BF337"/>
  <c r="T337"/>
  <c r="R337"/>
  <c r="P337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87"/>
  <c r="BH287"/>
  <c r="BG287"/>
  <c r="BF287"/>
  <c r="T287"/>
  <c r="R287"/>
  <c r="P287"/>
  <c r="BI283"/>
  <c r="BH283"/>
  <c r="BG283"/>
  <c r="BF283"/>
  <c r="T283"/>
  <c r="R283"/>
  <c r="P283"/>
  <c r="BI262"/>
  <c r="BH262"/>
  <c r="BG262"/>
  <c r="BF262"/>
  <c r="T262"/>
  <c r="R262"/>
  <c r="P262"/>
  <c r="BI258"/>
  <c r="BH258"/>
  <c r="BG258"/>
  <c r="BF258"/>
  <c r="T258"/>
  <c r="R258"/>
  <c r="P258"/>
  <c r="BI253"/>
  <c r="BH253"/>
  <c r="BG253"/>
  <c r="BF253"/>
  <c r="T253"/>
  <c r="R253"/>
  <c r="P253"/>
  <c r="BI233"/>
  <c r="BH233"/>
  <c r="BG233"/>
  <c r="BF233"/>
  <c r="T233"/>
  <c r="R233"/>
  <c r="P233"/>
  <c r="BI231"/>
  <c r="BH231"/>
  <c r="BG231"/>
  <c r="BF231"/>
  <c r="T231"/>
  <c r="R231"/>
  <c r="P231"/>
  <c r="BI217"/>
  <c r="BH217"/>
  <c r="BG217"/>
  <c r="BF217"/>
  <c r="T217"/>
  <c r="R217"/>
  <c r="P217"/>
  <c r="BI209"/>
  <c r="BH209"/>
  <c r="BG209"/>
  <c r="BF209"/>
  <c r="T209"/>
  <c r="R209"/>
  <c r="P209"/>
  <c r="BI207"/>
  <c r="BH207"/>
  <c r="BG207"/>
  <c r="BF207"/>
  <c r="T207"/>
  <c r="R207"/>
  <c r="P207"/>
  <c r="BI198"/>
  <c r="BH198"/>
  <c r="BG198"/>
  <c r="BF198"/>
  <c r="T198"/>
  <c r="R198"/>
  <c r="P198"/>
  <c r="BI186"/>
  <c r="BH186"/>
  <c r="BG186"/>
  <c r="BF186"/>
  <c r="T186"/>
  <c r="R186"/>
  <c r="P186"/>
  <c r="BI180"/>
  <c r="BH180"/>
  <c r="BG180"/>
  <c r="BF180"/>
  <c r="T180"/>
  <c r="R180"/>
  <c r="P180"/>
  <c r="BI177"/>
  <c r="BH177"/>
  <c r="BG177"/>
  <c r="BF177"/>
  <c r="T177"/>
  <c r="R177"/>
  <c r="P177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39"/>
  <c r="BH139"/>
  <c r="BG139"/>
  <c r="BF139"/>
  <c r="T139"/>
  <c r="R139"/>
  <c r="P139"/>
  <c r="BI138"/>
  <c r="BH138"/>
  <c r="BG138"/>
  <c r="BF138"/>
  <c r="T138"/>
  <c r="R138"/>
  <c r="P138"/>
  <c r="BI122"/>
  <c r="BH122"/>
  <c r="BG122"/>
  <c r="BF122"/>
  <c r="T122"/>
  <c r="R122"/>
  <c r="P122"/>
  <c r="BI109"/>
  <c r="BH109"/>
  <c r="BG109"/>
  <c r="BF109"/>
  <c r="T109"/>
  <c r="R109"/>
  <c r="P109"/>
  <c r="J102"/>
  <c r="F102"/>
  <c r="F100"/>
  <c r="E98"/>
  <c r="J58"/>
  <c r="F58"/>
  <c r="F56"/>
  <c r="E54"/>
  <c r="J26"/>
  <c r="E26"/>
  <c r="J59"/>
  <c r="J25"/>
  <c r="J20"/>
  <c r="E20"/>
  <c r="F103"/>
  <c r="J19"/>
  <c r="J14"/>
  <c r="J100"/>
  <c r="E7"/>
  <c r="E50"/>
  <c i="8" r="T232"/>
  <c r="R232"/>
  <c r="P232"/>
  <c r="BK232"/>
  <c r="J232"/>
  <c r="J73"/>
  <c r="J39"/>
  <c r="J38"/>
  <c i="1" r="AY63"/>
  <c i="8" r="J37"/>
  <c i="1" r="AX63"/>
  <c i="8" r="BI233"/>
  <c r="BH233"/>
  <c r="BG233"/>
  <c r="BF233"/>
  <c r="T233"/>
  <c r="R233"/>
  <c r="P233"/>
  <c r="BI228"/>
  <c r="BH228"/>
  <c r="BG228"/>
  <c r="BF228"/>
  <c r="T228"/>
  <c r="T227"/>
  <c r="R228"/>
  <c r="R227"/>
  <c r="P228"/>
  <c r="P227"/>
  <c r="BI223"/>
  <c r="BH223"/>
  <c r="BG223"/>
  <c r="BF223"/>
  <c r="T223"/>
  <c r="T222"/>
  <c r="R223"/>
  <c r="R222"/>
  <c r="P223"/>
  <c r="P222"/>
  <c r="BI215"/>
  <c r="BH215"/>
  <c r="BG215"/>
  <c r="BF215"/>
  <c r="T215"/>
  <c r="R215"/>
  <c r="P215"/>
  <c r="P214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77"/>
  <c r="BH177"/>
  <c r="BG177"/>
  <c r="BF177"/>
  <c r="T177"/>
  <c r="R177"/>
  <c r="P177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29"/>
  <c r="BH129"/>
  <c r="BG129"/>
  <c r="BF129"/>
  <c r="T129"/>
  <c r="R129"/>
  <c r="P129"/>
  <c r="BI125"/>
  <c r="BH125"/>
  <c r="BG125"/>
  <c r="BF125"/>
  <c r="T125"/>
  <c r="R125"/>
  <c r="P125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T102"/>
  <c r="R103"/>
  <c r="R102"/>
  <c r="P103"/>
  <c r="P102"/>
  <c r="BI98"/>
  <c r="BH98"/>
  <c r="BG98"/>
  <c r="BF98"/>
  <c r="T98"/>
  <c r="T97"/>
  <c r="R98"/>
  <c r="R97"/>
  <c r="P98"/>
  <c r="P97"/>
  <c r="J91"/>
  <c r="F91"/>
  <c r="F89"/>
  <c r="E87"/>
  <c r="J58"/>
  <c r="F58"/>
  <c r="F56"/>
  <c r="E54"/>
  <c r="J26"/>
  <c r="E26"/>
  <c r="J92"/>
  <c r="J25"/>
  <c r="J20"/>
  <c r="E20"/>
  <c r="F59"/>
  <c r="J19"/>
  <c r="J14"/>
  <c r="J89"/>
  <c r="E7"/>
  <c r="E83"/>
  <c i="7" r="J39"/>
  <c r="J38"/>
  <c i="1" r="AY61"/>
  <c i="7" r="J37"/>
  <c i="1" r="AX61"/>
  <c i="7"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59"/>
  <c r="J19"/>
  <c r="J14"/>
  <c r="J85"/>
  <c r="E7"/>
  <c r="E50"/>
  <c i="6" r="J39"/>
  <c r="J38"/>
  <c i="1" r="AY60"/>
  <c i="6" r="J37"/>
  <c i="1" r="AX60"/>
  <c i="6"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T116"/>
  <c r="R117"/>
  <c r="R116"/>
  <c r="P117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4"/>
  <c r="BH94"/>
  <c r="BG94"/>
  <c r="BF94"/>
  <c r="T94"/>
  <c r="R94"/>
  <c r="P94"/>
  <c r="J87"/>
  <c r="F87"/>
  <c r="F85"/>
  <c r="E83"/>
  <c r="J58"/>
  <c r="F58"/>
  <c r="F56"/>
  <c r="E54"/>
  <c r="J26"/>
  <c r="E26"/>
  <c r="J88"/>
  <c r="J25"/>
  <c r="J20"/>
  <c r="E20"/>
  <c r="F59"/>
  <c r="J19"/>
  <c r="J14"/>
  <c r="J85"/>
  <c r="E7"/>
  <c r="E50"/>
  <c i="5" r="J39"/>
  <c r="J38"/>
  <c i="1" r="AY59"/>
  <c i="5" r="J37"/>
  <c i="1" r="AX59"/>
  <c i="5"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J90"/>
  <c r="F90"/>
  <c r="F88"/>
  <c r="E86"/>
  <c r="J58"/>
  <c r="F58"/>
  <c r="F56"/>
  <c r="E54"/>
  <c r="J26"/>
  <c r="E26"/>
  <c r="J59"/>
  <c r="J25"/>
  <c r="J20"/>
  <c r="E20"/>
  <c r="F59"/>
  <c r="J19"/>
  <c r="J14"/>
  <c r="J88"/>
  <c r="E7"/>
  <c r="E82"/>
  <c i="4" r="J39"/>
  <c r="J38"/>
  <c i="1" r="AY58"/>
  <c i="4" r="J37"/>
  <c i="1" r="AX58"/>
  <c i="4"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R148"/>
  <c r="P148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59"/>
  <c r="J19"/>
  <c r="J14"/>
  <c r="J89"/>
  <c r="E7"/>
  <c r="E50"/>
  <c i="3" r="J39"/>
  <c r="J38"/>
  <c i="1" r="AY57"/>
  <c i="3" r="J37"/>
  <c i="1" r="AX57"/>
  <c i="3" r="BI388"/>
  <c r="BH388"/>
  <c r="BG388"/>
  <c r="BF388"/>
  <c r="T388"/>
  <c r="T387"/>
  <c r="R388"/>
  <c r="R387"/>
  <c r="P388"/>
  <c r="P387"/>
  <c r="BI385"/>
  <c r="BH385"/>
  <c r="BG385"/>
  <c r="BF385"/>
  <c r="T385"/>
  <c r="R385"/>
  <c r="P385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39"/>
  <c r="BH339"/>
  <c r="BG339"/>
  <c r="BF339"/>
  <c r="T339"/>
  <c r="R339"/>
  <c r="P339"/>
  <c r="BI337"/>
  <c r="BH337"/>
  <c r="BG337"/>
  <c r="BF337"/>
  <c r="T337"/>
  <c r="R337"/>
  <c r="P337"/>
  <c r="BI328"/>
  <c r="BH328"/>
  <c r="BG328"/>
  <c r="BF328"/>
  <c r="T328"/>
  <c r="R328"/>
  <c r="P328"/>
  <c r="BI326"/>
  <c r="BH326"/>
  <c r="BG326"/>
  <c r="BF326"/>
  <c r="T326"/>
  <c r="R326"/>
  <c r="P326"/>
  <c r="BI308"/>
  <c r="BH308"/>
  <c r="BG308"/>
  <c r="BF308"/>
  <c r="T308"/>
  <c r="R308"/>
  <c r="P308"/>
  <c r="BI306"/>
  <c r="BH306"/>
  <c r="BG306"/>
  <c r="BF306"/>
  <c r="T306"/>
  <c r="R306"/>
  <c r="P306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5"/>
  <c r="BH275"/>
  <c r="BG275"/>
  <c r="BF275"/>
  <c r="T275"/>
  <c r="R275"/>
  <c r="P275"/>
  <c r="BI274"/>
  <c r="BH274"/>
  <c r="BG274"/>
  <c r="BF274"/>
  <c r="T274"/>
  <c r="R274"/>
  <c r="P274"/>
  <c r="BI270"/>
  <c r="BH270"/>
  <c r="BG270"/>
  <c r="BF270"/>
  <c r="T270"/>
  <c r="R270"/>
  <c r="P270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1"/>
  <c r="BH171"/>
  <c r="BG171"/>
  <c r="BF171"/>
  <c r="T171"/>
  <c r="R171"/>
  <c r="P171"/>
  <c r="BI160"/>
  <c r="BH160"/>
  <c r="BG160"/>
  <c r="BF160"/>
  <c r="T160"/>
  <c r="R160"/>
  <c r="P160"/>
  <c r="BI151"/>
  <c r="BH151"/>
  <c r="BG151"/>
  <c r="BF151"/>
  <c r="T151"/>
  <c r="R151"/>
  <c r="P151"/>
  <c r="BI146"/>
  <c r="BH146"/>
  <c r="BG146"/>
  <c r="BF146"/>
  <c r="T146"/>
  <c r="R146"/>
  <c r="P14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3"/>
  <c r="BH113"/>
  <c r="BG113"/>
  <c r="BF113"/>
  <c r="T113"/>
  <c r="R113"/>
  <c r="P113"/>
  <c r="BI102"/>
  <c r="BH102"/>
  <c r="BG102"/>
  <c r="BF102"/>
  <c r="T102"/>
  <c r="T101"/>
  <c r="R102"/>
  <c r="R101"/>
  <c r="P102"/>
  <c r="P101"/>
  <c r="J95"/>
  <c r="F95"/>
  <c r="F93"/>
  <c r="E91"/>
  <c r="J58"/>
  <c r="F58"/>
  <c r="F56"/>
  <c r="E54"/>
  <c r="J26"/>
  <c r="E26"/>
  <c r="J96"/>
  <c r="J25"/>
  <c r="J20"/>
  <c r="E20"/>
  <c r="F59"/>
  <c r="J19"/>
  <c r="J14"/>
  <c r="J93"/>
  <c r="E7"/>
  <c r="E50"/>
  <c i="2" r="J39"/>
  <c r="J38"/>
  <c i="1" r="AY56"/>
  <c i="2" r="J37"/>
  <c i="1" r="AX56"/>
  <c i="2" r="BI199"/>
  <c r="BH199"/>
  <c r="BG199"/>
  <c r="BF199"/>
  <c r="T199"/>
  <c r="T198"/>
  <c r="R199"/>
  <c r="R198"/>
  <c r="P199"/>
  <c r="P198"/>
  <c r="BI182"/>
  <c r="BH182"/>
  <c r="BG182"/>
  <c r="BF182"/>
  <c r="T182"/>
  <c r="T181"/>
  <c r="T180"/>
  <c r="R182"/>
  <c r="R181"/>
  <c r="R180"/>
  <c r="P182"/>
  <c r="P181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45"/>
  <c r="BH145"/>
  <c r="BG145"/>
  <c r="BF145"/>
  <c r="T145"/>
  <c r="R145"/>
  <c r="P145"/>
  <c r="BI130"/>
  <c r="BH130"/>
  <c r="BG130"/>
  <c r="BF130"/>
  <c r="T130"/>
  <c r="R130"/>
  <c r="P130"/>
  <c r="BI126"/>
  <c r="BH126"/>
  <c r="BG126"/>
  <c r="BF126"/>
  <c r="T126"/>
  <c r="R126"/>
  <c r="P126"/>
  <c r="BI113"/>
  <c r="BH113"/>
  <c r="BG113"/>
  <c r="BF113"/>
  <c r="T113"/>
  <c r="R113"/>
  <c r="P113"/>
  <c r="BI96"/>
  <c r="BH96"/>
  <c r="BG96"/>
  <c r="BF96"/>
  <c r="T96"/>
  <c r="R96"/>
  <c r="P96"/>
  <c r="BI94"/>
  <c r="BH94"/>
  <c r="BG94"/>
  <c r="BF94"/>
  <c r="T94"/>
  <c r="R94"/>
  <c r="P94"/>
  <c r="J87"/>
  <c r="F87"/>
  <c r="F85"/>
  <c r="E83"/>
  <c r="J58"/>
  <c r="F58"/>
  <c r="F56"/>
  <c r="E54"/>
  <c r="J26"/>
  <c r="E26"/>
  <c r="J59"/>
  <c r="J25"/>
  <c r="J20"/>
  <c r="E20"/>
  <c r="F88"/>
  <c r="J19"/>
  <c r="J14"/>
  <c r="J56"/>
  <c r="E7"/>
  <c r="E79"/>
  <c i="1" r="L50"/>
  <c r="AM50"/>
  <c r="AM49"/>
  <c r="L49"/>
  <c r="AM47"/>
  <c r="L47"/>
  <c r="L45"/>
  <c r="L44"/>
  <c i="2" r="J130"/>
  <c r="J145"/>
  <c r="J182"/>
  <c r="J126"/>
  <c i="3" r="BK339"/>
  <c r="J264"/>
  <c r="J204"/>
  <c r="J362"/>
  <c r="BK238"/>
  <c r="J125"/>
  <c r="J226"/>
  <c r="BK128"/>
  <c r="BK379"/>
  <c r="J279"/>
  <c r="J187"/>
  <c r="J284"/>
  <c r="J211"/>
  <c r="BK290"/>
  <c r="BK374"/>
  <c r="BK244"/>
  <c r="J132"/>
  <c r="BK253"/>
  <c i="4" r="BK171"/>
  <c r="BK133"/>
  <c r="J113"/>
  <c r="BK159"/>
  <c r="BK174"/>
  <c r="BK169"/>
  <c r="BK164"/>
  <c r="BK121"/>
  <c i="5" r="BK159"/>
  <c r="J138"/>
  <c r="BK111"/>
  <c r="J151"/>
  <c r="J153"/>
  <c r="BK122"/>
  <c r="BK104"/>
  <c r="J144"/>
  <c r="BK110"/>
  <c r="J152"/>
  <c r="BK125"/>
  <c r="BK148"/>
  <c r="J116"/>
  <c i="6" r="J167"/>
  <c r="J104"/>
  <c r="J94"/>
  <c r="BK126"/>
  <c r="J164"/>
  <c r="J161"/>
  <c r="BK106"/>
  <c r="BK161"/>
  <c i="7" r="J119"/>
  <c r="BK115"/>
  <c r="BK122"/>
  <c i="8" r="J233"/>
  <c r="J177"/>
  <c r="BK208"/>
  <c i="9" r="J287"/>
  <c r="BK655"/>
  <c r="BK605"/>
  <c r="J492"/>
  <c r="BK466"/>
  <c r="BK372"/>
  <c r="J217"/>
  <c r="BK629"/>
  <c r="BK495"/>
  <c r="BK428"/>
  <c r="BK361"/>
  <c r="BK168"/>
  <c r="J109"/>
  <c r="BK440"/>
  <c r="J358"/>
  <c r="BK332"/>
  <c r="BK231"/>
  <c i="10" r="J156"/>
  <c r="BK137"/>
  <c r="J128"/>
  <c r="J116"/>
  <c r="J158"/>
  <c r="BK143"/>
  <c r="BK105"/>
  <c r="BK158"/>
  <c r="J137"/>
  <c r="J122"/>
  <c r="J166"/>
  <c r="J151"/>
  <c r="J144"/>
  <c r="J119"/>
  <c r="BK103"/>
  <c r="BK104"/>
  <c r="BK153"/>
  <c i="11" r="BK214"/>
  <c r="BK159"/>
  <c r="J136"/>
  <c r="BK242"/>
  <c r="J210"/>
  <c r="BK158"/>
  <c r="BK135"/>
  <c r="J234"/>
  <c r="J216"/>
  <c r="J162"/>
  <c r="J132"/>
  <c r="BK113"/>
  <c r="BK226"/>
  <c r="J214"/>
  <c r="J169"/>
  <c r="BK151"/>
  <c r="J131"/>
  <c r="J150"/>
  <c r="J126"/>
  <c r="BK240"/>
  <c r="J167"/>
  <c r="J242"/>
  <c r="BK174"/>
  <c r="BK134"/>
  <c r="BK119"/>
  <c i="12" r="J223"/>
  <c r="J214"/>
  <c r="BK196"/>
  <c r="BK185"/>
  <c r="J159"/>
  <c r="J117"/>
  <c r="J225"/>
  <c r="J204"/>
  <c r="BK192"/>
  <c r="J165"/>
  <c r="J228"/>
  <c r="J198"/>
  <c r="J178"/>
  <c r="J162"/>
  <c r="J104"/>
  <c r="J219"/>
  <c r="BK189"/>
  <c r="J171"/>
  <c r="J152"/>
  <c r="J107"/>
  <c r="BK224"/>
  <c r="BK204"/>
  <c r="BK171"/>
  <c r="BK219"/>
  <c r="BK182"/>
  <c r="BK125"/>
  <c r="BK101"/>
  <c r="J193"/>
  <c r="J175"/>
  <c r="J145"/>
  <c r="J118"/>
  <c i="13" r="BK184"/>
  <c r="J171"/>
  <c r="BK153"/>
  <c r="J129"/>
  <c r="BK97"/>
  <c r="J181"/>
  <c r="BK139"/>
  <c r="J103"/>
  <c r="J156"/>
  <c r="BK127"/>
  <c r="BK185"/>
  <c r="BK135"/>
  <c r="J187"/>
  <c r="J178"/>
  <c r="BK149"/>
  <c r="J97"/>
  <c r="J107"/>
  <c r="BK137"/>
  <c i="14" r="BK166"/>
  <c r="J144"/>
  <c r="BK129"/>
  <c r="J114"/>
  <c r="J167"/>
  <c r="J147"/>
  <c r="BK116"/>
  <c r="BK104"/>
  <c r="BK168"/>
  <c r="J146"/>
  <c r="BK115"/>
  <c r="BK167"/>
  <c r="BK154"/>
  <c r="J136"/>
  <c r="J118"/>
  <c r="BK147"/>
  <c r="J129"/>
  <c r="BK97"/>
  <c r="J124"/>
  <c r="J154"/>
  <c r="J109"/>
  <c r="J95"/>
  <c i="15" r="BK120"/>
  <c r="J135"/>
  <c r="BK183"/>
  <c r="BK137"/>
  <c r="J137"/>
  <c r="J99"/>
  <c r="BK170"/>
  <c r="J183"/>
  <c r="J139"/>
  <c i="16" r="J108"/>
  <c r="J110"/>
  <c r="J120"/>
  <c r="J106"/>
  <c i="2" r="J164"/>
  <c i="1" r="AS62"/>
  <c i="2" r="BK113"/>
  <c r="BK171"/>
  <c i="3" r="BK381"/>
  <c r="J288"/>
  <c r="J269"/>
  <c r="BK211"/>
  <c r="J182"/>
  <c r="J130"/>
  <c r="J326"/>
  <c r="BK265"/>
  <c r="BK195"/>
  <c r="J122"/>
  <c r="J352"/>
  <c r="BK269"/>
  <c r="BK215"/>
  <c r="J388"/>
  <c r="J364"/>
  <c r="BK264"/>
  <c r="BK206"/>
  <c r="J360"/>
  <c r="BK283"/>
  <c r="J260"/>
  <c r="BK223"/>
  <c r="J120"/>
  <c r="BK360"/>
  <c r="J184"/>
  <c r="BK125"/>
  <c r="BK288"/>
  <c r="BK187"/>
  <c r="J146"/>
  <c r="BK286"/>
  <c r="BK221"/>
  <c r="BK175"/>
  <c i="4" r="J172"/>
  <c r="BK148"/>
  <c r="BK104"/>
  <c r="J169"/>
  <c r="BK185"/>
  <c r="J148"/>
  <c r="J111"/>
  <c r="BK172"/>
  <c r="J101"/>
  <c r="J139"/>
  <c r="BK141"/>
  <c r="J127"/>
  <c r="J106"/>
  <c i="5" r="J158"/>
  <c r="J145"/>
  <c r="BK127"/>
  <c r="BK116"/>
  <c r="BK138"/>
  <c r="BK120"/>
  <c r="BK119"/>
  <c r="J156"/>
  <c r="BK134"/>
  <c r="J118"/>
  <c r="BK106"/>
  <c r="BK149"/>
  <c r="BK124"/>
  <c r="J106"/>
  <c r="BK99"/>
  <c r="J136"/>
  <c r="J123"/>
  <c r="J110"/>
  <c r="BK141"/>
  <c r="BK145"/>
  <c r="J100"/>
  <c i="6" r="J134"/>
  <c r="J173"/>
  <c r="J176"/>
  <c r="BK132"/>
  <c r="BK173"/>
  <c r="J132"/>
  <c r="BK109"/>
  <c r="BK130"/>
  <c r="J144"/>
  <c r="BK117"/>
  <c r="J121"/>
  <c i="7" r="BK117"/>
  <c r="J124"/>
  <c r="BK98"/>
  <c r="BK124"/>
  <c r="BK94"/>
  <c r="J94"/>
  <c i="8" r="BK223"/>
  <c r="BK161"/>
  <c r="J215"/>
  <c r="BK177"/>
  <c r="J125"/>
  <c r="J153"/>
  <c r="BK202"/>
  <c i="9" r="BK676"/>
  <c r="BK546"/>
  <c r="J438"/>
  <c r="BK351"/>
  <c r="J262"/>
  <c r="BK720"/>
  <c r="BK653"/>
  <c r="J574"/>
  <c r="J483"/>
  <c r="J443"/>
  <c r="BK410"/>
  <c r="BK375"/>
  <c r="BK337"/>
  <c r="BK258"/>
  <c r="BK716"/>
  <c r="J680"/>
  <c r="BK627"/>
  <c r="J563"/>
  <c r="J515"/>
  <c r="J500"/>
  <c r="BK477"/>
  <c r="J440"/>
  <c r="BK381"/>
  <c r="J349"/>
  <c r="J303"/>
  <c r="BK186"/>
  <c r="BK686"/>
  <c r="BK667"/>
  <c r="J529"/>
  <c r="BK490"/>
  <c r="J474"/>
  <c r="J410"/>
  <c r="J340"/>
  <c r="J307"/>
  <c r="J164"/>
  <c r="J632"/>
  <c r="J546"/>
  <c r="BK504"/>
  <c r="J445"/>
  <c r="BK262"/>
  <c r="J625"/>
  <c r="BK489"/>
  <c r="BK448"/>
  <c r="BK412"/>
  <c r="J332"/>
  <c r="BK217"/>
  <c r="J138"/>
  <c r="BK513"/>
  <c r="BK423"/>
  <c r="J384"/>
  <c r="BK209"/>
  <c r="BK318"/>
  <c i="10" r="J167"/>
  <c r="BK151"/>
  <c r="BK141"/>
  <c r="BK130"/>
  <c r="J120"/>
  <c r="J107"/>
  <c r="BK165"/>
  <c r="J136"/>
  <c r="J113"/>
  <c r="BK101"/>
  <c r="J162"/>
  <c r="J127"/>
  <c r="BK110"/>
  <c r="J165"/>
  <c r="J154"/>
  <c r="J149"/>
  <c r="BK138"/>
  <c r="BK123"/>
  <c r="J118"/>
  <c r="BK102"/>
  <c r="J141"/>
  <c r="J102"/>
  <c i="11" r="J229"/>
  <c r="J212"/>
  <c r="J170"/>
  <c r="BK153"/>
  <c r="J128"/>
  <c r="J226"/>
  <c r="J213"/>
  <c r="BK170"/>
  <c r="J153"/>
  <c r="J138"/>
  <c r="J123"/>
  <c r="BK222"/>
  <c r="BK188"/>
  <c r="BK161"/>
  <c r="J125"/>
  <c r="J104"/>
  <c r="J225"/>
  <c r="J215"/>
  <c r="J174"/>
  <c r="J157"/>
  <c r="J139"/>
  <c r="J120"/>
  <c r="BK133"/>
  <c r="BK104"/>
  <c r="J238"/>
  <c r="J228"/>
  <c r="J217"/>
  <c r="BK165"/>
  <c r="J148"/>
  <c r="BK132"/>
  <c r="J115"/>
  <c r="BK148"/>
  <c r="BK186"/>
  <c r="J149"/>
  <c r="BK124"/>
  <c r="J111"/>
  <c i="12" r="BK228"/>
  <c r="BK215"/>
  <c r="BK194"/>
  <c r="J182"/>
  <c r="BK165"/>
  <c r="J128"/>
  <c r="BK104"/>
  <c r="J222"/>
  <c r="J203"/>
  <c r="J188"/>
  <c r="BK172"/>
  <c r="BK136"/>
  <c r="BK221"/>
  <c r="J199"/>
  <c r="BK181"/>
  <c r="J164"/>
  <c r="BK132"/>
  <c r="BK112"/>
  <c r="BK235"/>
  <c r="J208"/>
  <c r="BK178"/>
  <c r="J166"/>
  <c r="BK141"/>
  <c r="BK117"/>
  <c r="J101"/>
  <c r="J207"/>
  <c r="J200"/>
  <c r="J170"/>
  <c r="BK216"/>
  <c r="BK191"/>
  <c r="BK152"/>
  <c r="BK118"/>
  <c r="BK96"/>
  <c r="J184"/>
  <c r="J124"/>
  <c i="13" r="BK188"/>
  <c r="BK175"/>
  <c r="BK169"/>
  <c r="J149"/>
  <c r="J125"/>
  <c r="BK101"/>
  <c r="J160"/>
  <c r="BK174"/>
  <c r="J131"/>
  <c r="BK182"/>
  <c r="J153"/>
  <c r="J133"/>
  <c r="J93"/>
  <c r="J172"/>
  <c r="J111"/>
  <c r="J188"/>
  <c r="J183"/>
  <c r="J166"/>
  <c r="J135"/>
  <c r="BK103"/>
  <c r="J117"/>
  <c r="J168"/>
  <c r="BK145"/>
  <c i="14" r="BK161"/>
  <c r="BK143"/>
  <c r="BK132"/>
  <c r="J119"/>
  <c r="J96"/>
  <c r="J150"/>
  <c r="J134"/>
  <c r="BK114"/>
  <c r="J105"/>
  <c r="BK96"/>
  <c r="BK155"/>
  <c r="J143"/>
  <c r="J127"/>
  <c r="BK107"/>
  <c r="BK159"/>
  <c r="BK150"/>
  <c r="BK139"/>
  <c r="J121"/>
  <c r="J115"/>
  <c r="BK146"/>
  <c r="J133"/>
  <c r="J100"/>
  <c r="J137"/>
  <c r="J166"/>
  <c r="J125"/>
  <c r="J97"/>
  <c i="15" r="BK166"/>
  <c r="J164"/>
  <c r="J108"/>
  <c r="BK181"/>
  <c r="J180"/>
  <c r="J128"/>
  <c r="BK104"/>
  <c r="J104"/>
  <c r="BK113"/>
  <c r="J161"/>
  <c r="J170"/>
  <c i="16" r="BK104"/>
  <c r="J101"/>
  <c r="BK96"/>
  <c r="BK108"/>
  <c i="2" r="BK164"/>
  <c r="BK145"/>
  <c r="BK182"/>
  <c r="BK126"/>
  <c r="J178"/>
  <c r="BK160"/>
  <c r="BK96"/>
  <c i="3" r="J379"/>
  <c r="J283"/>
  <c r="J208"/>
  <c r="J195"/>
  <c r="J381"/>
  <c r="BK308"/>
  <c r="BK260"/>
  <c r="BK171"/>
  <c r="BK366"/>
  <c r="J280"/>
  <c r="BK217"/>
  <c r="BK388"/>
  <c r="J366"/>
  <c r="BK306"/>
  <c r="J219"/>
  <c r="BK122"/>
  <c r="J286"/>
  <c r="J270"/>
  <c r="J217"/>
  <c r="J102"/>
  <c r="J191"/>
  <c r="J176"/>
  <c r="J349"/>
  <c r="J197"/>
  <c r="BK102"/>
  <c r="BK279"/>
  <c r="J201"/>
  <c i="4" r="J174"/>
  <c r="BK153"/>
  <c r="BK113"/>
  <c r="J164"/>
  <c r="BK162"/>
  <c r="BK127"/>
  <c r="J141"/>
  <c r="J178"/>
  <c r="BK178"/>
  <c r="J137"/>
  <c r="BK124"/>
  <c r="BK101"/>
  <c i="5" r="J149"/>
  <c r="J129"/>
  <c r="J125"/>
  <c r="BK129"/>
  <c r="BK118"/>
  <c r="J159"/>
  <c r="BK152"/>
  <c r="J114"/>
  <c r="BK97"/>
  <c r="J132"/>
  <c r="J113"/>
  <c r="BK100"/>
  <c r="BK140"/>
  <c r="BK113"/>
  <c r="J101"/>
  <c r="J122"/>
  <c r="BK136"/>
  <c i="6" r="BK144"/>
  <c r="J109"/>
  <c r="BK128"/>
  <c r="BK145"/>
  <c r="BK176"/>
  <c r="J137"/>
  <c r="J101"/>
  <c r="J117"/>
  <c r="BK167"/>
  <c r="J138"/>
  <c i="7" r="J122"/>
  <c r="BK119"/>
  <c r="J103"/>
  <c r="J106"/>
  <c r="J96"/>
  <c r="BK112"/>
  <c i="8" r="J211"/>
  <c r="J129"/>
  <c r="BK200"/>
  <c r="J161"/>
  <c r="BK167"/>
  <c r="BK108"/>
  <c r="J98"/>
  <c i="9" r="J686"/>
  <c r="J651"/>
  <c r="BK544"/>
  <c r="J448"/>
  <c r="BK334"/>
  <c r="BK198"/>
  <c r="J669"/>
  <c r="BK632"/>
  <c r="J527"/>
  <c r="J480"/>
  <c r="BK476"/>
  <c r="J428"/>
  <c r="BK384"/>
  <c r="J283"/>
  <c r="BK139"/>
  <c r="J672"/>
  <c r="J610"/>
  <c r="J508"/>
  <c r="J482"/>
  <c r="J460"/>
  <c r="BK358"/>
  <c r="BK323"/>
  <c r="J198"/>
  <c r="J667"/>
  <c r="BK572"/>
  <c r="J490"/>
  <c r="BK460"/>
  <c r="J423"/>
  <c r="J323"/>
  <c r="J168"/>
  <c r="BK610"/>
  <c r="J461"/>
  <c r="J397"/>
  <c r="BK354"/>
  <c r="BK287"/>
  <c r="BK122"/>
  <c r="BK445"/>
  <c r="BK393"/>
  <c r="BK329"/>
  <c r="BK138"/>
  <c r="J258"/>
  <c i="10" r="J163"/>
  <c r="J152"/>
  <c r="BK134"/>
  <c r="BK126"/>
  <c r="J115"/>
  <c r="J99"/>
  <c r="BK144"/>
  <c r="J110"/>
  <c r="BK163"/>
  <c r="J142"/>
  <c r="J125"/>
  <c r="BK109"/>
  <c r="J159"/>
  <c r="BK147"/>
  <c r="BK133"/>
  <c r="BK121"/>
  <c r="J109"/>
  <c r="J153"/>
  <c r="J138"/>
  <c r="BK129"/>
  <c i="11" r="BK216"/>
  <c r="BK173"/>
  <c r="J143"/>
  <c r="BK120"/>
  <c r="J221"/>
  <c r="J209"/>
  <c r="BK169"/>
  <c r="BK146"/>
  <c r="J116"/>
  <c r="J223"/>
  <c r="BK212"/>
  <c r="J165"/>
  <c r="J133"/>
  <c r="J114"/>
  <c r="J235"/>
  <c r="J222"/>
  <c r="J187"/>
  <c r="BK167"/>
  <c r="J146"/>
  <c r="J130"/>
  <c r="J166"/>
  <c r="J156"/>
  <c r="J108"/>
  <c r="BK239"/>
  <c r="BK227"/>
  <c r="J176"/>
  <c r="BK154"/>
  <c r="BK147"/>
  <c r="BK122"/>
  <c r="BK213"/>
  <c r="BK156"/>
  <c r="BK102"/>
  <c r="BK215"/>
  <c r="BK163"/>
  <c r="J140"/>
  <c r="J122"/>
  <c r="BK107"/>
  <c i="12" r="J221"/>
  <c r="BK208"/>
  <c r="J206"/>
  <c r="J189"/>
  <c r="J172"/>
  <c r="J133"/>
  <c r="BK107"/>
  <c r="BK220"/>
  <c r="BK199"/>
  <c r="J186"/>
  <c r="BK167"/>
  <c r="BK111"/>
  <c r="J217"/>
  <c r="J194"/>
  <c r="BK176"/>
  <c r="BK145"/>
  <c r="J108"/>
  <c r="J232"/>
  <c r="BK206"/>
  <c r="BK177"/>
  <c r="J163"/>
  <c r="J132"/>
  <c r="J106"/>
  <c r="BK223"/>
  <c r="BK205"/>
  <c r="J174"/>
  <c r="BK158"/>
  <c r="BK197"/>
  <c r="BK170"/>
  <c r="J112"/>
  <c r="BK210"/>
  <c r="J195"/>
  <c r="BK180"/>
  <c r="BK155"/>
  <c r="J121"/>
  <c r="BK99"/>
  <c i="13" r="BK186"/>
  <c r="BK172"/>
  <c r="J163"/>
  <c r="J137"/>
  <c r="BK115"/>
  <c r="J184"/>
  <c r="J99"/>
  <c r="BK164"/>
  <c r="BK113"/>
  <c r="BK171"/>
  <c r="J147"/>
  <c r="BK119"/>
  <c r="BK179"/>
  <c r="BK151"/>
  <c r="BK189"/>
  <c r="J182"/>
  <c r="BK165"/>
  <c r="J127"/>
  <c r="BK177"/>
  <c r="J174"/>
  <c r="J121"/>
  <c i="14" r="BK169"/>
  <c r="BK151"/>
  <c r="J140"/>
  <c r="BK124"/>
  <c r="J110"/>
  <c r="J155"/>
  <c r="BK138"/>
  <c r="J111"/>
  <c r="J98"/>
  <c r="J157"/>
  <c r="J132"/>
  <c r="J120"/>
  <c r="BK106"/>
  <c r="J165"/>
  <c r="BK152"/>
  <c r="BK137"/>
  <c r="BK117"/>
  <c r="BK95"/>
  <c r="J145"/>
  <c r="BK102"/>
  <c r="BK145"/>
  <c r="BK100"/>
  <c r="BK126"/>
  <c r="J108"/>
  <c r="J156"/>
  <c i="15" r="BK128"/>
  <c r="BK180"/>
  <c r="BK110"/>
  <c r="BK178"/>
  <c r="J110"/>
  <c r="BK139"/>
  <c r="BK115"/>
  <c r="J148"/>
  <c r="J168"/>
  <c r="J175"/>
  <c r="BK175"/>
  <c r="J125"/>
  <c i="16" r="J115"/>
  <c r="BK113"/>
  <c r="BK101"/>
  <c i="2" r="BK173"/>
  <c r="J199"/>
  <c r="BK199"/>
  <c r="BK166"/>
  <c i="3" r="J308"/>
  <c r="BK251"/>
  <c r="BK201"/>
  <c r="J337"/>
  <c r="J257"/>
  <c r="BK151"/>
  <c r="J265"/>
  <c r="BK385"/>
  <c r="BK284"/>
  <c r="BK204"/>
  <c r="BK257"/>
  <c r="BK113"/>
  <c r="J275"/>
  <c r="J151"/>
  <c r="BK255"/>
  <c r="BK176"/>
  <c r="BK282"/>
  <c r="J206"/>
  <c i="4" r="J162"/>
  <c r="J109"/>
  <c r="BK106"/>
  <c r="BK118"/>
  <c r="BK130"/>
  <c r="J104"/>
  <c r="J130"/>
  <c r="BK109"/>
  <c i="5" r="J140"/>
  <c r="J97"/>
  <c r="BK126"/>
  <c r="J154"/>
  <c r="J121"/>
  <c r="J99"/>
  <c r="J141"/>
  <c r="BK105"/>
  <c r="J148"/>
  <c r="J112"/>
  <c r="J124"/>
  <c r="BK144"/>
  <c i="6" r="J130"/>
  <c r="J99"/>
  <c r="BK114"/>
  <c r="BK124"/>
  <c r="J145"/>
  <c r="J174"/>
  <c r="BK101"/>
  <c r="BK111"/>
  <c i="7" r="J117"/>
  <c r="J101"/>
  <c r="J110"/>
  <c i="8" r="J228"/>
  <c r="BK153"/>
  <c r="BK173"/>
  <c r="J167"/>
  <c r="BK157"/>
  <c r="J108"/>
  <c r="J103"/>
  <c r="BK211"/>
  <c r="J206"/>
  <c r="J173"/>
  <c r="BK98"/>
  <c r="BK233"/>
  <c r="BK228"/>
  <c r="J223"/>
  <c r="J208"/>
  <c r="BK206"/>
  <c r="J202"/>
  <c r="J200"/>
  <c r="BK197"/>
  <c r="BK193"/>
  <c r="J157"/>
  <c r="J195"/>
  <c r="BK110"/>
  <c i="9" r="J716"/>
  <c r="BK603"/>
  <c r="BK482"/>
  <c r="BK389"/>
  <c r="J305"/>
  <c r="J180"/>
  <c r="J713"/>
  <c r="BK589"/>
  <c r="J499"/>
  <c r="J479"/>
  <c r="BK387"/>
  <c r="BK344"/>
  <c r="J302"/>
  <c r="J231"/>
  <c r="BK713"/>
  <c r="J676"/>
  <c r="J623"/>
  <c r="J587"/>
  <c r="J513"/>
  <c r="J495"/>
  <c r="J476"/>
  <c r="J437"/>
  <c r="J387"/>
  <c r="J370"/>
  <c r="J324"/>
  <c r="J207"/>
  <c r="J700"/>
  <c r="BK669"/>
  <c r="J558"/>
  <c r="BK485"/>
  <c r="BK462"/>
  <c r="BK397"/>
  <c r="J329"/>
  <c r="BK302"/>
  <c r="BK109"/>
  <c r="BK612"/>
  <c r="BK511"/>
  <c r="BK471"/>
  <c r="BK438"/>
  <c r="J321"/>
  <c r="J655"/>
  <c r="J511"/>
  <c r="J425"/>
  <c r="BK356"/>
  <c r="J300"/>
  <c r="BK160"/>
  <c r="BK492"/>
  <c r="J416"/>
  <c r="J361"/>
  <c r="J139"/>
  <c r="J233"/>
  <c i="10" r="BK159"/>
  <c r="BK142"/>
  <c r="J133"/>
  <c r="BK118"/>
  <c r="J104"/>
  <c r="J147"/>
  <c r="J129"/>
  <c r="BK167"/>
  <c r="BK140"/>
  <c r="J124"/>
  <c r="J105"/>
  <c r="BK156"/>
  <c r="J143"/>
  <c r="BK124"/>
  <c r="BK116"/>
  <c r="J157"/>
  <c r="J139"/>
  <c i="11" r="BK228"/>
  <c r="BK209"/>
  <c r="BK157"/>
  <c r="J135"/>
  <c r="J102"/>
  <c r="J218"/>
  <c r="J164"/>
  <c r="BK143"/>
  <c r="J127"/>
  <c r="BK225"/>
  <c r="BK218"/>
  <c r="J159"/>
  <c r="BK131"/>
  <c r="J239"/>
  <c r="BK224"/>
  <c r="BK197"/>
  <c r="J158"/>
  <c r="J147"/>
  <c r="BK115"/>
  <c r="J134"/>
  <c r="BK106"/>
  <c r="BK123"/>
  <c r="J243"/>
  <c r="BK166"/>
  <c r="BK129"/>
  <c r="J109"/>
  <c i="12" r="BK222"/>
  <c r="BK213"/>
  <c r="J190"/>
  <c r="BK179"/>
  <c r="BK124"/>
  <c r="BK230"/>
  <c r="J205"/>
  <c r="BK193"/>
  <c r="J179"/>
  <c r="J137"/>
  <c r="BK203"/>
  <c r="BK188"/>
  <c r="BK174"/>
  <c r="BK129"/>
  <c r="J99"/>
  <c r="J213"/>
  <c r="BK164"/>
  <c r="J140"/>
  <c r="J116"/>
  <c r="BK225"/>
  <c r="BK175"/>
  <c r="J129"/>
  <c r="BK195"/>
  <c r="BK140"/>
  <c r="J216"/>
  <c r="J191"/>
  <c r="BK163"/>
  <c r="BK128"/>
  <c r="J98"/>
  <c i="13" r="BK183"/>
  <c r="BK166"/>
  <c r="BK133"/>
  <c r="J113"/>
  <c r="J169"/>
  <c r="BK176"/>
  <c r="J115"/>
  <c r="BK168"/>
  <c r="J139"/>
  <c r="J105"/>
  <c r="BK163"/>
  <c r="BK95"/>
  <c r="J179"/>
  <c r="J151"/>
  <c r="BK125"/>
  <c r="BK105"/>
  <c r="BK158"/>
  <c r="BK93"/>
  <c i="14" r="J153"/>
  <c r="J135"/>
  <c r="BK125"/>
  <c r="J113"/>
  <c r="J169"/>
  <c r="J139"/>
  <c r="BK110"/>
  <c r="BK103"/>
  <c r="J163"/>
  <c r="J148"/>
  <c r="J131"/>
  <c r="BK111"/>
  <c r="BK163"/>
  <c r="BK144"/>
  <c r="BK135"/>
  <c r="BK119"/>
  <c r="BK101"/>
  <c r="J128"/>
  <c r="BK142"/>
  <c r="J149"/>
  <c r="J104"/>
  <c i="15" r="J186"/>
  <c r="J118"/>
  <c r="BK123"/>
  <c r="J157"/>
  <c r="J166"/>
  <c r="BK125"/>
  <c r="BK168"/>
  <c r="J115"/>
  <c r="BK144"/>
  <c r="J123"/>
  <c i="16" r="BK120"/>
  <c r="BK99"/>
  <c r="BK110"/>
  <c r="J104"/>
  <c i="2" r="J96"/>
  <c r="J166"/>
  <c r="J113"/>
  <c r="J160"/>
  <c r="BK130"/>
  <c i="1" r="AS55"/>
  <c i="3" r="J221"/>
  <c r="J175"/>
  <c r="BK347"/>
  <c r="J282"/>
  <c r="BK240"/>
  <c r="BK160"/>
  <c r="BK362"/>
  <c r="BK274"/>
  <c r="BK219"/>
  <c r="BK120"/>
  <c r="J385"/>
  <c r="J347"/>
  <c r="J244"/>
  <c r="BK130"/>
  <c r="J306"/>
  <c r="BK275"/>
  <c r="J240"/>
  <c r="BK146"/>
  <c r="BK349"/>
  <c r="J180"/>
  <c r="J376"/>
  <c r="J274"/>
  <c r="BK184"/>
  <c r="BK337"/>
  <c r="J255"/>
  <c r="BK208"/>
  <c i="4" r="J187"/>
  <c r="BK139"/>
  <c r="BK98"/>
  <c r="J133"/>
  <c r="J166"/>
  <c r="BK137"/>
  <c r="J153"/>
  <c r="J98"/>
  <c r="J182"/>
  <c r="J116"/>
  <c r="J118"/>
  <c r="BK166"/>
  <c i="5" r="BK151"/>
  <c r="J134"/>
  <c r="BK112"/>
  <c r="BK128"/>
  <c r="BK147"/>
  <c r="BK157"/>
  <c r="J142"/>
  <c r="BK115"/>
  <c r="J111"/>
  <c r="BK156"/>
  <c r="J120"/>
  <c r="BK102"/>
  <c r="BK132"/>
  <c r="BK121"/>
  <c r="J104"/>
  <c r="BK123"/>
  <c r="BK153"/>
  <c r="BK114"/>
  <c i="6" r="BK94"/>
  <c r="BK121"/>
  <c r="J139"/>
  <c r="BK174"/>
  <c r="BK138"/>
  <c r="J111"/>
  <c r="J124"/>
  <c r="BK139"/>
  <c r="BK140"/>
  <c r="J106"/>
  <c i="7" r="J112"/>
  <c r="BK110"/>
  <c r="J115"/>
  <c r="BK108"/>
  <c r="BK96"/>
  <c i="8" r="BK215"/>
  <c r="BK103"/>
  <c r="J193"/>
  <c r="BK195"/>
  <c r="BK190"/>
  <c r="BK125"/>
  <c r="J190"/>
  <c i="9" r="BK680"/>
  <c r="J572"/>
  <c r="BK437"/>
  <c r="J337"/>
  <c r="J160"/>
  <c r="BK700"/>
  <c r="J603"/>
  <c r="BK506"/>
  <c r="BK481"/>
  <c r="BK467"/>
  <c r="J393"/>
  <c r="J351"/>
  <c r="BK320"/>
  <c r="BK301"/>
  <c r="J166"/>
  <c r="J684"/>
  <c r="J629"/>
  <c r="J612"/>
  <c r="BK560"/>
  <c r="BK527"/>
  <c r="BK508"/>
  <c r="J485"/>
  <c r="J471"/>
  <c r="BK425"/>
  <c r="J379"/>
  <c r="BK340"/>
  <c r="BK233"/>
  <c r="BK180"/>
  <c r="J678"/>
  <c r="BK625"/>
  <c r="J506"/>
  <c r="BK480"/>
  <c r="BK443"/>
  <c r="J356"/>
  <c r="J309"/>
  <c r="J186"/>
  <c r="J653"/>
  <c r="J560"/>
  <c r="BK499"/>
  <c r="J481"/>
  <c r="BK459"/>
  <c r="BK349"/>
  <c r="BK283"/>
  <c r="BK164"/>
  <c r="BK621"/>
  <c r="J467"/>
  <c r="BK379"/>
  <c r="BK309"/>
  <c r="J177"/>
  <c r="BK587"/>
  <c r="J477"/>
  <c r="J375"/>
  <c r="BK207"/>
  <c r="BK307"/>
  <c i="10" r="BK162"/>
  <c r="BK149"/>
  <c r="BK136"/>
  <c r="BK127"/>
  <c r="J108"/>
  <c r="J101"/>
  <c r="J146"/>
  <c r="J123"/>
  <c r="BK99"/>
  <c r="BK160"/>
  <c r="BK132"/>
  <c r="BK119"/>
  <c r="BK157"/>
  <c r="J150"/>
  <c r="J134"/>
  <c r="BK120"/>
  <c r="BK115"/>
  <c r="BK152"/>
  <c r="BK150"/>
  <c r="J160"/>
  <c i="11" r="J227"/>
  <c r="J186"/>
  <c r="J163"/>
  <c r="BK140"/>
  <c r="BK116"/>
  <c r="BK238"/>
  <c r="J188"/>
  <c r="BK168"/>
  <c r="BK152"/>
  <c r="J129"/>
  <c r="BK110"/>
  <c r="BK221"/>
  <c r="BK176"/>
  <c r="BK144"/>
  <c r="J119"/>
  <c r="J231"/>
  <c r="BK217"/>
  <c r="J173"/>
  <c r="J152"/>
  <c r="BK235"/>
  <c r="J220"/>
  <c r="BK164"/>
  <c r="BK111"/>
  <c r="J106"/>
  <c r="BK234"/>
  <c r="J219"/>
  <c r="BK172"/>
  <c r="BK155"/>
  <c r="BK139"/>
  <c r="BK125"/>
  <c r="J189"/>
  <c r="BK162"/>
  <c r="J113"/>
  <c r="BK231"/>
  <c r="J172"/>
  <c r="BK127"/>
  <c r="J110"/>
  <c i="12" r="J230"/>
  <c r="BK217"/>
  <c r="BK202"/>
  <c r="BK151"/>
  <c r="BK115"/>
  <c r="BK229"/>
  <c r="J215"/>
  <c r="BK198"/>
  <c r="BK184"/>
  <c r="BK148"/>
  <c r="J229"/>
  <c r="J202"/>
  <c r="J185"/>
  <c r="BK166"/>
  <c r="J141"/>
  <c r="BK106"/>
  <c r="J218"/>
  <c r="J183"/>
  <c r="BK173"/>
  <c r="J158"/>
  <c r="J136"/>
  <c r="J111"/>
  <c r="BK98"/>
  <c r="BK201"/>
  <c r="J167"/>
  <c r="BK209"/>
  <c r="BK186"/>
  <c r="BK144"/>
  <c r="BK108"/>
  <c r="J201"/>
  <c r="BK190"/>
  <c r="BK168"/>
  <c r="J151"/>
  <c r="J115"/>
  <c i="13" r="J189"/>
  <c r="BK173"/>
  <c r="J165"/>
  <c r="BK143"/>
  <c r="J119"/>
  <c r="J95"/>
  <c r="BK167"/>
  <c r="J173"/>
  <c r="BK123"/>
  <c r="J180"/>
  <c r="J145"/>
  <c r="BK129"/>
  <c r="BK91"/>
  <c r="BK156"/>
  <c r="BK99"/>
  <c r="J185"/>
  <c r="J176"/>
  <c r="BK147"/>
  <c r="BK111"/>
  <c r="J123"/>
  <c r="J170"/>
  <c r="BK154"/>
  <c r="J101"/>
  <c i="14" r="BK162"/>
  <c r="BK148"/>
  <c r="BK131"/>
  <c r="BK123"/>
  <c r="J102"/>
  <c r="J162"/>
  <c r="BK120"/>
  <c r="J107"/>
  <c r="J101"/>
  <c r="J151"/>
  <c r="BK140"/>
  <c r="BK121"/>
  <c r="J168"/>
  <c r="BK156"/>
  <c r="J142"/>
  <c r="J126"/>
  <c r="BK108"/>
  <c r="J160"/>
  <c r="BK136"/>
  <c r="BK98"/>
  <c r="BK105"/>
  <c r="J138"/>
  <c r="BK118"/>
  <c r="BK94"/>
  <c i="15" r="BK152"/>
  <c r="J181"/>
  <c r="J113"/>
  <c r="J144"/>
  <c r="BK157"/>
  <c r="BK118"/>
  <c r="BK164"/>
  <c r="BK161"/>
  <c r="J146"/>
  <c r="J133"/>
  <c i="16" r="J94"/>
  <c r="BK115"/>
  <c r="BK106"/>
  <c r="J113"/>
  <c r="J99"/>
  <c i="2" r="J175"/>
  <c r="BK178"/>
  <c r="BK175"/>
  <c r="BK94"/>
  <c r="J171"/>
  <c r="J173"/>
  <c r="J94"/>
  <c i="3" r="J290"/>
  <c r="BK280"/>
  <c r="BK226"/>
  <c r="BK199"/>
  <c r="J160"/>
  <c r="J328"/>
  <c r="BK270"/>
  <c r="BK197"/>
  <c r="BK376"/>
  <c r="BK326"/>
  <c r="J238"/>
  <c r="BK191"/>
  <c r="J113"/>
  <c r="J374"/>
  <c r="J339"/>
  <c r="J253"/>
  <c r="BK182"/>
  <c r="BK352"/>
  <c r="J281"/>
  <c r="J251"/>
  <c r="BK180"/>
  <c r="BK364"/>
  <c r="J223"/>
  <c r="J128"/>
  <c r="BK328"/>
  <c r="J199"/>
  <c r="J171"/>
  <c r="BK281"/>
  <c r="J215"/>
  <c r="BK132"/>
  <c i="4" r="J159"/>
  <c r="J124"/>
  <c r="BK182"/>
  <c r="BK187"/>
  <c r="J155"/>
  <c r="J185"/>
  <c r="J121"/>
  <c r="BK111"/>
  <c r="J171"/>
  <c r="BK155"/>
  <c r="BK116"/>
  <c i="5" r="J157"/>
  <c r="BK142"/>
  <c r="J126"/>
  <c r="J107"/>
  <c r="J102"/>
  <c r="BK158"/>
  <c r="BK101"/>
  <c r="J147"/>
  <c r="J130"/>
  <c r="J119"/>
  <c r="BK154"/>
  <c r="J128"/>
  <c r="J115"/>
  <c r="J105"/>
  <c r="BK130"/>
  <c r="BK107"/>
  <c r="J127"/>
  <c i="6" r="BK137"/>
  <c r="J114"/>
  <c r="J170"/>
  <c r="BK164"/>
  <c r="J128"/>
  <c r="BK170"/>
  <c r="BK99"/>
  <c r="J126"/>
  <c r="BK104"/>
  <c r="BK134"/>
  <c r="J140"/>
  <c i="7" r="J98"/>
  <c r="BK106"/>
  <c r="J108"/>
  <c r="BK101"/>
  <c r="BK103"/>
  <c i="8" r="J197"/>
  <c r="J110"/>
  <c r="BK129"/>
  <c i="9" r="J720"/>
  <c r="BK678"/>
  <c r="BK563"/>
  <c r="BK474"/>
  <c r="J381"/>
  <c r="BK303"/>
  <c r="J122"/>
  <c r="J649"/>
  <c r="J544"/>
  <c r="J489"/>
  <c r="J462"/>
  <c r="J419"/>
  <c r="J377"/>
  <c r="J318"/>
  <c r="J253"/>
  <c r="BK723"/>
  <c r="BK649"/>
  <c r="J621"/>
  <c r="J605"/>
  <c r="BK558"/>
  <c r="J504"/>
  <c r="BK483"/>
  <c r="J459"/>
  <c r="BK414"/>
  <c r="BK377"/>
  <c r="J334"/>
  <c r="BK305"/>
  <c r="J209"/>
  <c r="J723"/>
  <c r="BK684"/>
  <c r="BK623"/>
  <c r="BK515"/>
  <c r="BK500"/>
  <c r="BK479"/>
  <c r="BK419"/>
  <c r="BK370"/>
  <c r="J354"/>
  <c r="BK300"/>
  <c r="BK672"/>
  <c r="J627"/>
  <c r="BK529"/>
  <c r="J484"/>
  <c r="BK461"/>
  <c r="J414"/>
  <c r="J344"/>
  <c r="BK177"/>
  <c r="BK651"/>
  <c r="BK574"/>
  <c r="J466"/>
  <c r="BK416"/>
  <c r="J389"/>
  <c r="J320"/>
  <c r="J301"/>
  <c r="BK166"/>
  <c r="J589"/>
  <c r="BK484"/>
  <c r="J412"/>
  <c r="J372"/>
  <c r="BK324"/>
  <c r="BK321"/>
  <c r="BK253"/>
  <c i="10" r="BK161"/>
  <c r="J145"/>
  <c r="BK139"/>
  <c r="J132"/>
  <c r="BK125"/>
  <c r="BK113"/>
  <c r="J103"/>
  <c r="J155"/>
  <c r="J131"/>
  <c r="BK108"/>
  <c r="BK166"/>
  <c r="BK145"/>
  <c r="J130"/>
  <c r="J121"/>
  <c r="J161"/>
  <c r="BK155"/>
  <c r="J140"/>
  <c r="BK131"/>
  <c r="BK122"/>
  <c r="BK107"/>
  <c r="BK154"/>
  <c r="J126"/>
  <c r="BK128"/>
  <c r="BK146"/>
  <c i="11" r="J224"/>
  <c r="BK210"/>
  <c r="J168"/>
  <c r="BK150"/>
  <c r="BK130"/>
  <c r="J107"/>
  <c r="BK220"/>
  <c r="BK187"/>
  <c r="J154"/>
  <c r="BK136"/>
  <c r="BK126"/>
  <c r="BK232"/>
  <c r="BK219"/>
  <c r="BK171"/>
  <c r="BK138"/>
  <c r="J124"/>
  <c r="BK108"/>
  <c r="BK229"/>
  <c r="BK223"/>
  <c r="J211"/>
  <c r="BK160"/>
  <c r="BK149"/>
  <c r="BK137"/>
  <c r="BK128"/>
  <c r="BK189"/>
  <c r="J161"/>
  <c r="BK109"/>
  <c r="J240"/>
  <c r="J232"/>
  <c r="BK211"/>
  <c r="J160"/>
  <c r="J144"/>
  <c r="J121"/>
  <c r="J171"/>
  <c r="J155"/>
  <c r="BK243"/>
  <c r="J197"/>
  <c r="J151"/>
  <c r="J137"/>
  <c r="BK121"/>
  <c r="BK114"/>
  <c i="12" r="J235"/>
  <c r="J220"/>
  <c r="BK207"/>
  <c r="BK187"/>
  <c r="J177"/>
  <c r="J148"/>
  <c r="BK121"/>
  <c r="J96"/>
  <c r="BK218"/>
  <c r="BK200"/>
  <c r="J187"/>
  <c r="J173"/>
  <c r="BK232"/>
  <c r="J209"/>
  <c r="BK183"/>
  <c r="J169"/>
  <c r="J155"/>
  <c r="BK116"/>
  <c r="J100"/>
  <c r="J224"/>
  <c r="J197"/>
  <c r="J176"/>
  <c r="J168"/>
  <c r="J144"/>
  <c r="J125"/>
  <c r="BK100"/>
  <c r="J210"/>
  <c r="J180"/>
  <c r="BK169"/>
  <c r="BK214"/>
  <c r="J192"/>
  <c r="BK159"/>
  <c r="BK137"/>
  <c r="BK105"/>
  <c r="J196"/>
  <c r="J181"/>
  <c r="BK162"/>
  <c r="BK133"/>
  <c r="J105"/>
  <c i="13" r="BK187"/>
  <c r="BK178"/>
  <c r="BK170"/>
  <c r="BK160"/>
  <c r="BK131"/>
  <c r="BK107"/>
  <c r="BK180"/>
  <c r="J175"/>
  <c r="J154"/>
  <c r="J91"/>
  <c r="J167"/>
  <c r="J141"/>
  <c r="BK117"/>
  <c r="BK181"/>
  <c r="J158"/>
  <c r="J109"/>
  <c r="J186"/>
  <c r="J177"/>
  <c r="BK141"/>
  <c r="BK109"/>
  <c r="BK121"/>
  <c r="J164"/>
  <c r="J143"/>
  <c i="14" r="J170"/>
  <c r="BK157"/>
  <c r="BK133"/>
  <c r="BK127"/>
  <c r="J116"/>
  <c r="J99"/>
  <c r="J159"/>
  <c r="J117"/>
  <c r="J106"/>
  <c r="BK99"/>
  <c r="BK165"/>
  <c r="BK149"/>
  <c r="BK141"/>
  <c r="BK128"/>
  <c r="BK170"/>
  <c r="BK160"/>
  <c r="BK153"/>
  <c r="J141"/>
  <c r="J122"/>
  <c r="BK113"/>
  <c r="J94"/>
  <c r="BK109"/>
  <c r="J152"/>
  <c r="BK134"/>
  <c r="J161"/>
  <c r="J123"/>
  <c r="J103"/>
  <c r="BK122"/>
  <c i="15" r="BK146"/>
  <c r="BK108"/>
  <c r="BK133"/>
  <c r="BK186"/>
  <c r="BK148"/>
  <c r="J152"/>
  <c r="J120"/>
  <c r="J178"/>
  <c r="BK99"/>
  <c r="BK135"/>
  <c r="BK173"/>
  <c r="J173"/>
  <c i="16" r="BK122"/>
  <c r="J117"/>
  <c r="BK117"/>
  <c r="J122"/>
  <c r="BK94"/>
  <c r="J96"/>
  <c i="2" l="1" r="BK93"/>
  <c i="3" r="P112"/>
  <c r="R181"/>
  <c r="T190"/>
  <c r="R225"/>
  <c r="R285"/>
  <c r="BK378"/>
  <c r="J378"/>
  <c r="J76"/>
  <c i="4" r="R97"/>
  <c r="R126"/>
  <c r="R163"/>
  <c r="R177"/>
  <c i="5" r="BK98"/>
  <c r="J98"/>
  <c r="J66"/>
  <c r="T103"/>
  <c r="BK131"/>
  <c r="J131"/>
  <c r="J71"/>
  <c r="T155"/>
  <c i="6" r="T136"/>
  <c i="7" r="R93"/>
  <c r="T105"/>
  <c r="P121"/>
  <c i="8" r="R107"/>
  <c r="T214"/>
  <c r="T213"/>
  <c i="9" r="T179"/>
  <c r="R328"/>
  <c r="P360"/>
  <c r="R383"/>
  <c r="P418"/>
  <c r="BK494"/>
  <c r="J494"/>
  <c r="J77"/>
  <c r="T494"/>
  <c r="R562"/>
  <c r="R683"/>
  <c i="10" r="T106"/>
  <c r="R114"/>
  <c r="P135"/>
  <c r="P164"/>
  <c i="11" r="BK118"/>
  <c r="J118"/>
  <c r="J70"/>
  <c r="P145"/>
  <c r="P175"/>
  <c r="P230"/>
  <c r="BK237"/>
  <c r="J237"/>
  <c r="J76"/>
  <c r="T241"/>
  <c i="12" r="BK97"/>
  <c r="J97"/>
  <c r="J66"/>
  <c r="P97"/>
  <c r="P94"/>
  <c r="R97"/>
  <c r="R94"/>
  <c r="T97"/>
  <c r="T94"/>
  <c r="BK212"/>
  <c r="J212"/>
  <c r="J70"/>
  <c r="T231"/>
  <c i="13" r="R162"/>
  <c i="14" r="P93"/>
  <c r="R130"/>
  <c r="P164"/>
  <c i="15" r="BK98"/>
  <c r="J98"/>
  <c r="J65"/>
  <c r="BK143"/>
  <c r="J143"/>
  <c r="J68"/>
  <c i="2" r="P170"/>
  <c i="3" r="BK112"/>
  <c r="J112"/>
  <c r="J66"/>
  <c r="P181"/>
  <c r="BK210"/>
  <c r="J210"/>
  <c r="J71"/>
  <c r="T225"/>
  <c r="P285"/>
  <c r="BK351"/>
  <c r="J351"/>
  <c r="J75"/>
  <c r="P378"/>
  <c i="4" r="T136"/>
  <c r="T158"/>
  <c r="T184"/>
  <c i="5" r="R98"/>
  <c r="BK117"/>
  <c r="T117"/>
  <c r="R155"/>
  <c i="6" r="BK93"/>
  <c r="J93"/>
  <c r="J65"/>
  <c r="P136"/>
  <c i="7" r="BK100"/>
  <c r="J100"/>
  <c r="J66"/>
  <c r="T100"/>
  <c r="R114"/>
  <c i="8" r="P107"/>
  <c r="R214"/>
  <c r="R213"/>
  <c i="9" r="R179"/>
  <c r="P328"/>
  <c r="T360"/>
  <c r="P383"/>
  <c r="BK418"/>
  <c r="J418"/>
  <c r="J75"/>
  <c r="T418"/>
  <c r="T510"/>
  <c r="R631"/>
  <c r="R671"/>
  <c r="R715"/>
  <c i="10" r="BK106"/>
  <c r="J106"/>
  <c r="J67"/>
  <c r="P114"/>
  <c r="BK135"/>
  <c r="J135"/>
  <c r="J72"/>
  <c r="T148"/>
  <c i="11" r="P105"/>
  <c r="P100"/>
  <c r="BK112"/>
  <c r="J112"/>
  <c r="J68"/>
  <c r="T112"/>
  <c r="R145"/>
  <c r="T145"/>
  <c r="BK233"/>
  <c r="J233"/>
  <c r="J74"/>
  <c r="P237"/>
  <c r="P236"/>
  <c r="BK241"/>
  <c r="J241"/>
  <c r="J77"/>
  <c i="12" r="T103"/>
  <c r="T102"/>
  <c r="P231"/>
  <c i="13" r="R90"/>
  <c r="R89"/>
  <c r="R88"/>
  <c i="14" r="P112"/>
  <c r="BK158"/>
  <c r="J158"/>
  <c r="J68"/>
  <c i="15" r="T127"/>
  <c r="R143"/>
  <c r="BK160"/>
  <c r="J160"/>
  <c r="J72"/>
  <c r="T177"/>
  <c i="16" r="BK93"/>
  <c i="2" r="BK170"/>
  <c r="J170"/>
  <c r="J66"/>
  <c i="3" r="P190"/>
  <c r="R210"/>
  <c r="P259"/>
  <c r="R259"/>
  <c r="T351"/>
  <c i="4" r="BK136"/>
  <c r="J136"/>
  <c r="J67"/>
  <c r="T163"/>
  <c r="P177"/>
  <c i="5" r="P103"/>
  <c r="R109"/>
  <c r="R117"/>
  <c r="P155"/>
  <c i="6" r="P93"/>
  <c r="P92"/>
  <c r="BK120"/>
  <c r="J120"/>
  <c r="J68"/>
  <c r="P120"/>
  <c i="7" r="P100"/>
  <c r="BK114"/>
  <c r="J114"/>
  <c r="J68"/>
  <c r="T121"/>
  <c i="8" r="T192"/>
  <c i="14" r="BK112"/>
  <c r="J112"/>
  <c r="J66"/>
  <c r="T158"/>
  <c i="15" r="P134"/>
  <c r="P177"/>
  <c i="2" r="R93"/>
  <c i="3" r="T112"/>
  <c r="T100"/>
  <c r="T181"/>
  <c r="R190"/>
  <c r="P225"/>
  <c r="BK285"/>
  <c r="J285"/>
  <c r="J74"/>
  <c r="P351"/>
  <c r="T378"/>
  <c i="4" r="BK97"/>
  <c r="R136"/>
  <c r="R158"/>
  <c r="BK184"/>
  <c i="5" r="BK103"/>
  <c r="J103"/>
  <c r="J67"/>
  <c r="T109"/>
  <c r="P117"/>
  <c r="BK155"/>
  <c r="J155"/>
  <c r="J72"/>
  <c i="6" r="R136"/>
  <c i="7" r="T93"/>
  <c r="R100"/>
  <c r="P114"/>
  <c i="8" r="P192"/>
  <c i="9" r="R108"/>
  <c r="R107"/>
  <c r="R159"/>
  <c r="R304"/>
  <c r="P343"/>
  <c r="BK383"/>
  <c r="J383"/>
  <c r="J74"/>
  <c r="BK427"/>
  <c r="J427"/>
  <c r="J76"/>
  <c r="BK510"/>
  <c r="J510"/>
  <c r="J78"/>
  <c r="P562"/>
  <c r="BK671"/>
  <c r="J671"/>
  <c r="J81"/>
  <c r="T671"/>
  <c r="P715"/>
  <c i="10" r="BK100"/>
  <c r="J100"/>
  <c r="J66"/>
  <c r="P106"/>
  <c r="T114"/>
  <c r="T135"/>
  <c r="BK164"/>
  <c r="J164"/>
  <c r="J74"/>
  <c i="11" r="BK105"/>
  <c r="J105"/>
  <c r="J67"/>
  <c r="R112"/>
  <c r="R118"/>
  <c r="BK175"/>
  <c r="J175"/>
  <c r="J72"/>
  <c r="T230"/>
  <c r="T233"/>
  <c r="R241"/>
  <c i="12" r="R103"/>
  <c r="R102"/>
  <c r="BK231"/>
  <c r="J231"/>
  <c r="J71"/>
  <c i="13" r="T90"/>
  <c i="14" r="BK93"/>
  <c r="J93"/>
  <c r="J65"/>
  <c r="T130"/>
  <c i="15" r="R127"/>
  <c r="P143"/>
  <c r="R177"/>
  <c i="16" r="R98"/>
  <c r="BK119"/>
  <c r="J119"/>
  <c r="J69"/>
  <c i="4" r="P136"/>
  <c r="BK163"/>
  <c r="J163"/>
  <c r="J69"/>
  <c r="P184"/>
  <c i="5" r="R103"/>
  <c r="P131"/>
  <c i="6" r="R93"/>
  <c r="R92"/>
  <c r="R120"/>
  <c i="7" r="P93"/>
  <c r="R105"/>
  <c r="R121"/>
  <c i="8" r="BK107"/>
  <c r="R192"/>
  <c i="9" r="P108"/>
  <c r="BK159"/>
  <c r="J159"/>
  <c r="J66"/>
  <c r="T159"/>
  <c r="T304"/>
  <c r="R360"/>
  <c r="T427"/>
  <c r="R494"/>
  <c r="T562"/>
  <c r="T683"/>
  <c i="10" r="P100"/>
  <c r="P97"/>
  <c r="BK117"/>
  <c r="J117"/>
  <c r="J71"/>
  <c r="BK148"/>
  <c r="J148"/>
  <c r="J73"/>
  <c r="T164"/>
  <c i="14" r="T112"/>
  <c r="R158"/>
  <c i="15" r="P127"/>
  <c r="P160"/>
  <c r="P159"/>
  <c i="16" r="BK98"/>
  <c r="J98"/>
  <c r="J66"/>
  <c r="BK112"/>
  <c r="J112"/>
  <c r="J68"/>
  <c i="6" r="T93"/>
  <c r="T92"/>
  <c r="T91"/>
  <c r="T120"/>
  <c r="T119"/>
  <c i="7" r="BK93"/>
  <c r="J93"/>
  <c r="J65"/>
  <c r="BK105"/>
  <c r="J105"/>
  <c r="J67"/>
  <c r="T114"/>
  <c i="8" r="BK192"/>
  <c r="J192"/>
  <c r="J68"/>
  <c i="9" r="BK108"/>
  <c r="J108"/>
  <c r="J65"/>
  <c r="BK179"/>
  <c r="J179"/>
  <c r="J67"/>
  <c r="P304"/>
  <c r="BK343"/>
  <c r="J343"/>
  <c r="J72"/>
  <c r="R343"/>
  <c r="T383"/>
  <c r="R418"/>
  <c r="P494"/>
  <c r="BK562"/>
  <c r="J562"/>
  <c r="J79"/>
  <c r="T631"/>
  <c r="P671"/>
  <c r="BK715"/>
  <c r="J715"/>
  <c r="J83"/>
  <c i="10" r="T100"/>
  <c r="T97"/>
  <c r="T96"/>
  <c r="BK114"/>
  <c r="J114"/>
  <c r="J70"/>
  <c r="R117"/>
  <c r="P148"/>
  <c i="11" r="T105"/>
  <c r="T100"/>
  <c r="P118"/>
  <c r="BK145"/>
  <c r="J145"/>
  <c r="J71"/>
  <c r="T175"/>
  <c r="R230"/>
  <c r="R233"/>
  <c r="P241"/>
  <c i="13" r="BK162"/>
  <c r="J162"/>
  <c r="J66"/>
  <c i="14" r="T93"/>
  <c r="T92"/>
  <c r="T91"/>
  <c r="P130"/>
  <c r="T164"/>
  <c i="15" r="T98"/>
  <c r="BK134"/>
  <c r="J134"/>
  <c r="J67"/>
  <c r="T143"/>
  <c r="BK177"/>
  <c r="J177"/>
  <c r="J73"/>
  <c i="16" r="R93"/>
  <c r="T98"/>
  <c r="T103"/>
  <c r="P112"/>
  <c r="P119"/>
  <c i="2" r="T93"/>
  <c r="R170"/>
  <c i="3" r="BK181"/>
  <c r="J181"/>
  <c r="J67"/>
  <c r="BK190"/>
  <c r="J190"/>
  <c r="J70"/>
  <c r="P210"/>
  <c r="T210"/>
  <c r="BK259"/>
  <c r="J259"/>
  <c r="J73"/>
  <c r="T259"/>
  <c r="R351"/>
  <c i="4" r="P97"/>
  <c r="BK126"/>
  <c r="J126"/>
  <c r="J66"/>
  <c r="T126"/>
  <c r="P158"/>
  <c r="T177"/>
  <c r="T176"/>
  <c i="5" r="T98"/>
  <c r="T95"/>
  <c r="P109"/>
  <c r="P108"/>
  <c r="T131"/>
  <c i="6" r="BK136"/>
  <c r="BK119"/>
  <c r="J119"/>
  <c r="J67"/>
  <c i="7" r="P105"/>
  <c r="BK121"/>
  <c r="J121"/>
  <c r="J69"/>
  <c i="8" r="T107"/>
  <c r="T96"/>
  <c r="T95"/>
  <c r="BK214"/>
  <c r="J214"/>
  <c r="J70"/>
  <c i="9" r="P179"/>
  <c r="BK328"/>
  <c r="J328"/>
  <c r="J69"/>
  <c r="BK360"/>
  <c r="J360"/>
  <c r="J73"/>
  <c r="P427"/>
  <c r="R510"/>
  <c r="BK631"/>
  <c r="J631"/>
  <c r="J80"/>
  <c r="P683"/>
  <c i="10" r="R106"/>
  <c r="T117"/>
  <c r="T111"/>
  <c r="R148"/>
  <c i="12" r="P103"/>
  <c r="P102"/>
  <c r="P212"/>
  <c r="P211"/>
  <c r="R231"/>
  <c i="13" r="P90"/>
  <c r="T162"/>
  <c i="14" r="R93"/>
  <c r="BK130"/>
  <c r="J130"/>
  <c r="J67"/>
  <c r="P158"/>
  <c r="R164"/>
  <c i="15" r="P98"/>
  <c r="P97"/>
  <c r="P96"/>
  <c i="1" r="AU70"/>
  <c i="15" r="BK127"/>
  <c r="J127"/>
  <c r="J66"/>
  <c r="T134"/>
  <c r="T160"/>
  <c r="T159"/>
  <c i="16" r="T93"/>
  <c r="BK103"/>
  <c r="J103"/>
  <c r="J67"/>
  <c r="P103"/>
  <c r="T112"/>
  <c r="R119"/>
  <c i="2" r="P93"/>
  <c r="P92"/>
  <c r="P91"/>
  <c i="1" r="AU56"/>
  <c i="2" r="T170"/>
  <c i="3" r="R112"/>
  <c r="R100"/>
  <c r="BK225"/>
  <c r="J225"/>
  <c r="J72"/>
  <c r="T285"/>
  <c r="R378"/>
  <c i="4" r="T97"/>
  <c r="T96"/>
  <c r="T95"/>
  <c r="P126"/>
  <c r="BK158"/>
  <c r="J158"/>
  <c r="J68"/>
  <c r="P163"/>
  <c r="BK177"/>
  <c r="J177"/>
  <c r="J72"/>
  <c r="R184"/>
  <c i="5" r="P98"/>
  <c r="P95"/>
  <c r="BK109"/>
  <c r="J109"/>
  <c r="J69"/>
  <c r="R131"/>
  <c i="9" r="T108"/>
  <c r="T107"/>
  <c r="P159"/>
  <c r="BK304"/>
  <c r="J304"/>
  <c r="J68"/>
  <c r="T328"/>
  <c r="T343"/>
  <c r="T342"/>
  <c r="R427"/>
  <c r="P510"/>
  <c r="P631"/>
  <c r="BK683"/>
  <c r="J683"/>
  <c r="J82"/>
  <c r="T715"/>
  <c i="10" r="R100"/>
  <c r="R97"/>
  <c r="P117"/>
  <c r="P111"/>
  <c r="R135"/>
  <c r="R164"/>
  <c i="11" r="R105"/>
  <c r="R100"/>
  <c r="P112"/>
  <c r="T118"/>
  <c r="T117"/>
  <c r="R175"/>
  <c r="BK230"/>
  <c r="J230"/>
  <c r="J73"/>
  <c r="P233"/>
  <c r="R237"/>
  <c r="R236"/>
  <c r="T237"/>
  <c r="T236"/>
  <c i="12" r="BK103"/>
  <c r="BK102"/>
  <c r="J102"/>
  <c r="J67"/>
  <c r="R212"/>
  <c r="R211"/>
  <c i="13" r="BK90"/>
  <c r="J90"/>
  <c r="J65"/>
  <c r="P162"/>
  <c i="14" r="R112"/>
  <c r="BK164"/>
  <c r="J164"/>
  <c r="J69"/>
  <c i="15" r="R98"/>
  <c r="R97"/>
  <c r="R96"/>
  <c r="R134"/>
  <c r="R160"/>
  <c r="R159"/>
  <c i="16" r="P93"/>
  <c r="P92"/>
  <c r="P91"/>
  <c i="1" r="AU71"/>
  <c i="16" r="P98"/>
  <c r="R103"/>
  <c r="R112"/>
  <c r="T119"/>
  <c i="2" r="BK181"/>
  <c r="J181"/>
  <c r="J68"/>
  <c i="12" r="BK95"/>
  <c r="J95"/>
  <c r="J65"/>
  <c i="3" r="BK387"/>
  <c r="J387"/>
  <c r="J77"/>
  <c i="11" r="BK101"/>
  <c r="J101"/>
  <c r="J65"/>
  <c r="BK103"/>
  <c r="J103"/>
  <c r="J66"/>
  <c i="3" r="BK101"/>
  <c i="5" r="BK96"/>
  <c r="BK95"/>
  <c r="J95"/>
  <c r="J64"/>
  <c i="8" r="BK97"/>
  <c r="J97"/>
  <c r="J65"/>
  <c r="BK222"/>
  <c r="J222"/>
  <c r="J71"/>
  <c i="15" r="BK151"/>
  <c r="J151"/>
  <c r="J69"/>
  <c r="BK156"/>
  <c r="J156"/>
  <c r="J70"/>
  <c i="4" r="BK173"/>
  <c r="J173"/>
  <c r="J70"/>
  <c i="10" r="BK112"/>
  <c r="J112"/>
  <c r="J69"/>
  <c i="8" r="BK227"/>
  <c r="J227"/>
  <c r="J72"/>
  <c i="9" r="BK339"/>
  <c r="J339"/>
  <c r="J70"/>
  <c i="15" r="BK185"/>
  <c r="J185"/>
  <c r="J74"/>
  <c i="6" r="BK116"/>
  <c r="J116"/>
  <c r="J66"/>
  <c i="8" r="BK102"/>
  <c r="J102"/>
  <c r="J66"/>
  <c i="10" r="BK98"/>
  <c r="J98"/>
  <c r="J65"/>
  <c i="2" r="BK198"/>
  <c r="J198"/>
  <c r="J69"/>
  <c i="9" r="BK722"/>
  <c r="J722"/>
  <c r="J84"/>
  <c i="3" r="BK186"/>
  <c r="J186"/>
  <c r="J68"/>
  <c i="16" r="J88"/>
  <c i="15" r="BK159"/>
  <c r="J159"/>
  <c r="J71"/>
  <c i="16" r="E79"/>
  <c r="BE94"/>
  <c r="BE101"/>
  <c r="BE117"/>
  <c i="15" r="BK97"/>
  <c r="J97"/>
  <c r="J64"/>
  <c i="16" r="F59"/>
  <c r="BE110"/>
  <c r="BE96"/>
  <c r="BE104"/>
  <c r="BE106"/>
  <c r="BE99"/>
  <c r="BE120"/>
  <c r="BE113"/>
  <c r="BE122"/>
  <c r="J56"/>
  <c r="BE108"/>
  <c r="BE115"/>
  <c i="15" r="E84"/>
  <c r="F93"/>
  <c r="BE115"/>
  <c r="BE148"/>
  <c r="BE157"/>
  <c r="BE135"/>
  <c r="BE186"/>
  <c i="14" r="BK92"/>
  <c r="J92"/>
  <c r="J64"/>
  <c i="15" r="BE123"/>
  <c r="BE152"/>
  <c r="BE164"/>
  <c r="BE175"/>
  <c r="BE178"/>
  <c r="BE180"/>
  <c r="BE181"/>
  <c r="J56"/>
  <c r="BE120"/>
  <c r="BE108"/>
  <c r="BE110"/>
  <c r="BE113"/>
  <c r="BE99"/>
  <c r="BE118"/>
  <c r="BE125"/>
  <c r="BE128"/>
  <c r="BE166"/>
  <c r="BE168"/>
  <c r="BE173"/>
  <c r="BE137"/>
  <c r="BE139"/>
  <c r="BE144"/>
  <c r="BE146"/>
  <c r="BE170"/>
  <c r="J59"/>
  <c r="BE104"/>
  <c r="BE133"/>
  <c r="BE161"/>
  <c r="BE183"/>
  <c i="14" r="J59"/>
  <c r="F88"/>
  <c r="BE99"/>
  <c r="BE102"/>
  <c r="BE104"/>
  <c r="BE126"/>
  <c r="BE140"/>
  <c r="BE144"/>
  <c r="BE146"/>
  <c r="BE149"/>
  <c r="J85"/>
  <c r="BE101"/>
  <c r="BE113"/>
  <c r="BE119"/>
  <c r="BE131"/>
  <c r="BE133"/>
  <c r="BE150"/>
  <c r="BE155"/>
  <c r="BE103"/>
  <c r="BE106"/>
  <c r="BE108"/>
  <c r="BE117"/>
  <c r="BE122"/>
  <c r="BE132"/>
  <c r="BE135"/>
  <c r="BE138"/>
  <c r="BE94"/>
  <c r="BE95"/>
  <c r="BE139"/>
  <c r="BE143"/>
  <c r="BE148"/>
  <c r="BE163"/>
  <c i="13" r="BK89"/>
  <c r="BK88"/>
  <c r="J88"/>
  <c r="J63"/>
  <c i="14" r="BE96"/>
  <c r="BE98"/>
  <c r="BE100"/>
  <c r="BE105"/>
  <c r="BE107"/>
  <c r="BE111"/>
  <c r="BE116"/>
  <c r="BE118"/>
  <c r="BE120"/>
  <c r="BE121"/>
  <c r="BE124"/>
  <c r="BE125"/>
  <c r="BE127"/>
  <c r="BE129"/>
  <c r="BE157"/>
  <c r="BE159"/>
  <c r="BE161"/>
  <c r="BE168"/>
  <c r="BE169"/>
  <c r="BE109"/>
  <c r="BE110"/>
  <c r="BE114"/>
  <c r="BE123"/>
  <c r="BE153"/>
  <c r="BE154"/>
  <c r="BE162"/>
  <c r="BE167"/>
  <c r="E50"/>
  <c r="BE128"/>
  <c r="BE136"/>
  <c r="BE137"/>
  <c r="BE141"/>
  <c r="BE151"/>
  <c r="BE152"/>
  <c r="BE165"/>
  <c r="BE166"/>
  <c r="BE170"/>
  <c r="BE97"/>
  <c r="BE115"/>
  <c r="BE134"/>
  <c r="BE142"/>
  <c r="BE145"/>
  <c r="BE147"/>
  <c r="BE156"/>
  <c r="BE160"/>
  <c i="13" r="E50"/>
  <c r="BE115"/>
  <c r="BE165"/>
  <c r="BE175"/>
  <c r="BE185"/>
  <c r="BE187"/>
  <c r="BE189"/>
  <c r="J59"/>
  <c r="BE111"/>
  <c r="BE160"/>
  <c r="BE168"/>
  <c r="BE181"/>
  <c r="J82"/>
  <c r="BE139"/>
  <c r="BE143"/>
  <c r="BE145"/>
  <c r="BE153"/>
  <c r="BE169"/>
  <c r="BE171"/>
  <c r="BE180"/>
  <c r="BE188"/>
  <c i="12" r="J103"/>
  <c r="J68"/>
  <c i="13" r="BE91"/>
  <c r="BE123"/>
  <c r="BE125"/>
  <c r="BE129"/>
  <c r="BE141"/>
  <c r="BE149"/>
  <c r="BE173"/>
  <c r="BE178"/>
  <c r="BE182"/>
  <c r="BE186"/>
  <c r="F59"/>
  <c r="BE97"/>
  <c r="BE101"/>
  <c r="BE131"/>
  <c r="BE137"/>
  <c r="BE154"/>
  <c r="BE166"/>
  <c r="BE183"/>
  <c r="BE184"/>
  <c i="12" r="BK211"/>
  <c r="J211"/>
  <c r="J69"/>
  <c i="13" r="BE127"/>
  <c r="BE133"/>
  <c r="BE156"/>
  <c r="BE93"/>
  <c r="BE95"/>
  <c r="BE103"/>
  <c r="BE105"/>
  <c r="BE107"/>
  <c r="BE109"/>
  <c r="BE113"/>
  <c r="BE119"/>
  <c r="BE121"/>
  <c r="BE163"/>
  <c r="BE170"/>
  <c r="BE172"/>
  <c r="BE99"/>
  <c r="BE117"/>
  <c r="BE135"/>
  <c r="BE147"/>
  <c r="BE151"/>
  <c r="BE158"/>
  <c r="BE164"/>
  <c r="BE167"/>
  <c r="BE174"/>
  <c r="BE176"/>
  <c r="BE177"/>
  <c r="BE179"/>
  <c i="11" r="BK117"/>
  <c r="J117"/>
  <c r="J69"/>
  <c i="12" r="F59"/>
  <c r="E81"/>
  <c r="J90"/>
  <c r="BE108"/>
  <c r="BE117"/>
  <c r="BE125"/>
  <c r="BE148"/>
  <c r="BE167"/>
  <c r="BE178"/>
  <c r="BE179"/>
  <c r="BE192"/>
  <c r="BE202"/>
  <c r="BE204"/>
  <c r="BE205"/>
  <c r="BE206"/>
  <c r="BE218"/>
  <c r="BE100"/>
  <c r="BE106"/>
  <c r="BE107"/>
  <c r="BE163"/>
  <c r="BE174"/>
  <c r="BE175"/>
  <c r="BE176"/>
  <c r="BE181"/>
  <c r="BE185"/>
  <c r="BE220"/>
  <c r="BE101"/>
  <c r="BE116"/>
  <c r="BE168"/>
  <c r="BE177"/>
  <c r="BE182"/>
  <c r="BE188"/>
  <c r="BE189"/>
  <c r="BE221"/>
  <c r="BE222"/>
  <c r="BE230"/>
  <c r="BE232"/>
  <c r="BE105"/>
  <c r="BE124"/>
  <c r="BE128"/>
  <c r="BE129"/>
  <c r="BE133"/>
  <c r="BE137"/>
  <c r="BE145"/>
  <c r="BE172"/>
  <c r="BE193"/>
  <c r="BE194"/>
  <c r="BE195"/>
  <c r="BE198"/>
  <c r="BE209"/>
  <c r="BE215"/>
  <c r="BE223"/>
  <c i="11" r="BK236"/>
  <c r="J236"/>
  <c r="J75"/>
  <c i="12" r="J87"/>
  <c r="BE96"/>
  <c r="BE111"/>
  <c r="BE115"/>
  <c r="BE121"/>
  <c r="BE140"/>
  <c r="BE144"/>
  <c r="BE165"/>
  <c r="BE173"/>
  <c r="BE180"/>
  <c r="BE187"/>
  <c r="BE200"/>
  <c r="BE207"/>
  <c r="BE208"/>
  <c r="BE104"/>
  <c r="BE112"/>
  <c r="BE155"/>
  <c r="BE158"/>
  <c r="BE159"/>
  <c r="BE162"/>
  <c r="BE166"/>
  <c r="BE169"/>
  <c r="BE170"/>
  <c r="BE171"/>
  <c r="BE190"/>
  <c r="BE191"/>
  <c r="BE196"/>
  <c r="BE197"/>
  <c r="BE213"/>
  <c r="BE214"/>
  <c r="BE217"/>
  <c r="BE224"/>
  <c r="BE228"/>
  <c r="BE235"/>
  <c r="BE98"/>
  <c r="BE99"/>
  <c r="BE118"/>
  <c r="BE132"/>
  <c r="BE136"/>
  <c r="BE141"/>
  <c r="BE151"/>
  <c r="BE152"/>
  <c r="BE164"/>
  <c r="BE183"/>
  <c r="BE184"/>
  <c r="BE186"/>
  <c r="BE199"/>
  <c r="BE201"/>
  <c r="BE203"/>
  <c r="BE210"/>
  <c r="BE216"/>
  <c r="BE219"/>
  <c r="BE225"/>
  <c r="BE229"/>
  <c i="11" r="F96"/>
  <c r="BE104"/>
  <c r="BE116"/>
  <c r="BE123"/>
  <c r="BE128"/>
  <c r="BE135"/>
  <c r="BE139"/>
  <c r="BE169"/>
  <c r="BE170"/>
  <c r="BE240"/>
  <c r="BE243"/>
  <c r="J56"/>
  <c r="E87"/>
  <c r="BE107"/>
  <c r="BE108"/>
  <c r="BE120"/>
  <c r="BE126"/>
  <c r="BE130"/>
  <c r="BE133"/>
  <c r="BE153"/>
  <c r="BE160"/>
  <c r="BE165"/>
  <c r="BE218"/>
  <c r="BE235"/>
  <c r="BE242"/>
  <c r="J96"/>
  <c r="BE114"/>
  <c r="BE131"/>
  <c r="BE138"/>
  <c r="BE149"/>
  <c r="BE156"/>
  <c r="BE158"/>
  <c r="BE159"/>
  <c r="BE163"/>
  <c r="BE164"/>
  <c r="BE216"/>
  <c r="BE221"/>
  <c r="BE224"/>
  <c r="BE102"/>
  <c r="BE119"/>
  <c r="BE137"/>
  <c r="BE140"/>
  <c r="BE171"/>
  <c r="BE187"/>
  <c r="BE197"/>
  <c r="BE210"/>
  <c r="BE214"/>
  <c r="BE217"/>
  <c r="BE110"/>
  <c r="BE121"/>
  <c r="BE122"/>
  <c r="BE127"/>
  <c r="BE129"/>
  <c r="BE143"/>
  <c r="BE144"/>
  <c r="BE148"/>
  <c r="BE150"/>
  <c r="BE168"/>
  <c r="BE176"/>
  <c r="BE186"/>
  <c r="BE189"/>
  <c r="BE212"/>
  <c r="BE228"/>
  <c r="BE234"/>
  <c r="BE109"/>
  <c r="BE155"/>
  <c r="BE157"/>
  <c r="BE173"/>
  <c r="BE174"/>
  <c r="BE209"/>
  <c r="BE226"/>
  <c r="BE229"/>
  <c r="BE231"/>
  <c r="BE238"/>
  <c r="BE239"/>
  <c r="BE106"/>
  <c r="BE111"/>
  <c r="BE113"/>
  <c r="BE161"/>
  <c r="BE166"/>
  <c r="BE167"/>
  <c r="BE222"/>
  <c r="BE223"/>
  <c r="BE225"/>
  <c r="BE227"/>
  <c r="BE232"/>
  <c r="BE115"/>
  <c r="BE124"/>
  <c r="BE125"/>
  <c r="BE132"/>
  <c r="BE134"/>
  <c r="BE136"/>
  <c r="BE146"/>
  <c r="BE147"/>
  <c r="BE151"/>
  <c r="BE152"/>
  <c r="BE154"/>
  <c r="BE162"/>
  <c r="BE172"/>
  <c r="BE188"/>
  <c r="BE211"/>
  <c r="BE213"/>
  <c r="BE215"/>
  <c r="BE219"/>
  <c r="BE220"/>
  <c i="9" r="BK107"/>
  <c r="J107"/>
  <c r="J64"/>
  <c i="10" r="F93"/>
  <c r="BE101"/>
  <c r="BE107"/>
  <c r="BE123"/>
  <c r="BE131"/>
  <c r="BE143"/>
  <c r="BE149"/>
  <c r="BE159"/>
  <c r="E50"/>
  <c r="BE126"/>
  <c r="BE134"/>
  <c r="BE141"/>
  <c r="BE152"/>
  <c r="BE115"/>
  <c r="BE116"/>
  <c r="BE120"/>
  <c r="BE130"/>
  <c r="BE140"/>
  <c r="BE151"/>
  <c r="BE156"/>
  <c r="BE109"/>
  <c r="BE113"/>
  <c r="BE118"/>
  <c r="BE127"/>
  <c r="BE147"/>
  <c r="BE155"/>
  <c i="9" r="BK342"/>
  <c r="J342"/>
  <c r="J71"/>
  <c i="10" r="J56"/>
  <c r="BE125"/>
  <c r="BE133"/>
  <c r="BE136"/>
  <c r="BE137"/>
  <c r="BE139"/>
  <c r="BE142"/>
  <c r="BE158"/>
  <c r="BE160"/>
  <c r="BE166"/>
  <c r="J59"/>
  <c r="BE108"/>
  <c r="BE129"/>
  <c r="BE153"/>
  <c r="BE154"/>
  <c r="BE157"/>
  <c r="BE165"/>
  <c r="BE103"/>
  <c r="BE104"/>
  <c r="BE128"/>
  <c r="BE132"/>
  <c r="BE163"/>
  <c r="BE99"/>
  <c r="BE102"/>
  <c r="BE105"/>
  <c r="BE110"/>
  <c r="BE119"/>
  <c r="BE121"/>
  <c r="BE122"/>
  <c r="BE124"/>
  <c r="BE138"/>
  <c r="BE144"/>
  <c r="BE145"/>
  <c r="BE146"/>
  <c r="BE150"/>
  <c r="BE161"/>
  <c r="BE162"/>
  <c r="BE167"/>
  <c i="9" r="F59"/>
  <c r="J103"/>
  <c r="BE160"/>
  <c r="BE180"/>
  <c r="BE262"/>
  <c r="BE303"/>
  <c r="BE305"/>
  <c i="8" r="J107"/>
  <c r="J67"/>
  <c i="9" r="E94"/>
  <c r="BE164"/>
  <c r="BE217"/>
  <c r="BE287"/>
  <c r="BE302"/>
  <c r="BE466"/>
  <c r="BE467"/>
  <c r="BE471"/>
  <c r="BE474"/>
  <c r="BE480"/>
  <c r="BE481"/>
  <c r="BE483"/>
  <c r="BE495"/>
  <c r="BE499"/>
  <c r="BE511"/>
  <c r="BE623"/>
  <c r="BE632"/>
  <c r="BE649"/>
  <c r="BE651"/>
  <c r="BE653"/>
  <c r="BE209"/>
  <c r="BE307"/>
  <c r="BE323"/>
  <c r="BE384"/>
  <c r="BE443"/>
  <c r="BE445"/>
  <c r="BE476"/>
  <c r="BE477"/>
  <c r="BE479"/>
  <c r="BE482"/>
  <c r="BE504"/>
  <c r="BE513"/>
  <c r="BE529"/>
  <c r="BE544"/>
  <c r="BE186"/>
  <c r="BE207"/>
  <c r="BE233"/>
  <c r="BE300"/>
  <c r="BE309"/>
  <c r="BE334"/>
  <c r="BE337"/>
  <c r="BE340"/>
  <c r="BE370"/>
  <c r="BE387"/>
  <c r="BE389"/>
  <c r="BE393"/>
  <c r="BE397"/>
  <c r="BE410"/>
  <c r="BE437"/>
  <c r="BE500"/>
  <c r="BE508"/>
  <c r="BE527"/>
  <c r="BE574"/>
  <c r="BE587"/>
  <c r="BE603"/>
  <c r="J56"/>
  <c r="BE138"/>
  <c r="BE139"/>
  <c r="BE166"/>
  <c r="BE168"/>
  <c r="BE177"/>
  <c r="BE253"/>
  <c r="BE258"/>
  <c r="BE318"/>
  <c r="BE321"/>
  <c r="BE349"/>
  <c r="BE351"/>
  <c r="BE379"/>
  <c r="BE381"/>
  <c r="BE423"/>
  <c r="BE425"/>
  <c r="BE440"/>
  <c r="BE490"/>
  <c r="BE492"/>
  <c r="BE572"/>
  <c r="BE589"/>
  <c r="BE605"/>
  <c r="BE612"/>
  <c r="BE621"/>
  <c r="BE676"/>
  <c r="BE686"/>
  <c r="BE713"/>
  <c r="BE109"/>
  <c r="BE122"/>
  <c r="BE231"/>
  <c r="BE320"/>
  <c r="BE329"/>
  <c r="BE354"/>
  <c r="BE356"/>
  <c r="BE358"/>
  <c r="BE361"/>
  <c r="BE412"/>
  <c r="BE419"/>
  <c r="BE428"/>
  <c r="BE438"/>
  <c r="BE460"/>
  <c r="BE462"/>
  <c r="BE506"/>
  <c r="BE546"/>
  <c r="BE655"/>
  <c r="BE667"/>
  <c r="BE672"/>
  <c r="BE678"/>
  <c r="BE684"/>
  <c r="BE716"/>
  <c r="BE720"/>
  <c r="BE198"/>
  <c r="BE372"/>
  <c r="BE448"/>
  <c r="BE459"/>
  <c r="BE461"/>
  <c r="BE484"/>
  <c r="BE563"/>
  <c r="BE625"/>
  <c r="BE627"/>
  <c r="BE629"/>
  <c r="BE680"/>
  <c r="BE723"/>
  <c r="BE283"/>
  <c r="BE301"/>
  <c r="BE324"/>
  <c r="BE332"/>
  <c r="BE344"/>
  <c r="BE375"/>
  <c r="BE377"/>
  <c r="BE414"/>
  <c r="BE416"/>
  <c r="BE485"/>
  <c r="BE489"/>
  <c r="BE515"/>
  <c r="BE558"/>
  <c r="BE560"/>
  <c r="BE610"/>
  <c r="BE669"/>
  <c r="BE700"/>
  <c i="8" r="BE125"/>
  <c r="BE161"/>
  <c i="7" r="BK92"/>
  <c r="BK91"/>
  <c r="J91"/>
  <c i="8" r="BE103"/>
  <c r="BE157"/>
  <c r="BE110"/>
  <c r="E50"/>
  <c r="J56"/>
  <c r="F92"/>
  <c r="BE177"/>
  <c r="BE200"/>
  <c r="BE208"/>
  <c r="BE211"/>
  <c r="BE215"/>
  <c r="BE233"/>
  <c r="BE108"/>
  <c r="BE167"/>
  <c r="BE193"/>
  <c r="BE228"/>
  <c r="J59"/>
  <c r="BE129"/>
  <c r="BE153"/>
  <c r="BE190"/>
  <c r="BE197"/>
  <c r="BE206"/>
  <c r="BE98"/>
  <c r="BE173"/>
  <c r="BE195"/>
  <c r="BE202"/>
  <c r="BE223"/>
  <c i="7" r="F88"/>
  <c r="BE106"/>
  <c r="BE112"/>
  <c i="6" r="J136"/>
  <c r="J69"/>
  <c i="7" r="BE119"/>
  <c r="BE94"/>
  <c r="BE96"/>
  <c r="BE110"/>
  <c i="6" r="BK92"/>
  <c r="BK91"/>
  <c r="J91"/>
  <c r="J63"/>
  <c i="7" r="J56"/>
  <c r="J88"/>
  <c r="BE101"/>
  <c r="BE122"/>
  <c r="E79"/>
  <c r="BE98"/>
  <c r="BE117"/>
  <c r="BE115"/>
  <c r="BE103"/>
  <c r="BE108"/>
  <c r="BE124"/>
  <c i="6" r="J56"/>
  <c r="BE94"/>
  <c r="BE101"/>
  <c r="BE132"/>
  <c r="BE138"/>
  <c i="5" r="J117"/>
  <c r="J70"/>
  <c i="6" r="F88"/>
  <c r="E79"/>
  <c r="BE99"/>
  <c r="BE140"/>
  <c r="BE176"/>
  <c r="J59"/>
  <c r="BE114"/>
  <c r="BE128"/>
  <c r="BE139"/>
  <c r="BE126"/>
  <c r="BE130"/>
  <c r="BE134"/>
  <c r="BE145"/>
  <c r="BE104"/>
  <c r="BE106"/>
  <c r="BE109"/>
  <c r="BE111"/>
  <c r="BE121"/>
  <c r="BE124"/>
  <c r="BE137"/>
  <c r="BE144"/>
  <c r="BE170"/>
  <c r="BE173"/>
  <c r="BE117"/>
  <c r="BE161"/>
  <c r="BE164"/>
  <c r="BE167"/>
  <c r="BE174"/>
  <c i="4" r="J97"/>
  <c r="J65"/>
  <c i="5" r="BE101"/>
  <c r="BE124"/>
  <c r="BE147"/>
  <c r="BE151"/>
  <c r="E50"/>
  <c r="J91"/>
  <c r="BE99"/>
  <c r="BE110"/>
  <c r="BE113"/>
  <c r="BE125"/>
  <c r="BE132"/>
  <c r="J56"/>
  <c r="BE102"/>
  <c r="BE111"/>
  <c r="BE116"/>
  <c r="BE119"/>
  <c r="BE126"/>
  <c r="BE127"/>
  <c r="BE156"/>
  <c r="F91"/>
  <c r="BE118"/>
  <c r="BE121"/>
  <c r="BE122"/>
  <c r="BE128"/>
  <c r="BE129"/>
  <c r="BE134"/>
  <c r="BE138"/>
  <c r="BE142"/>
  <c r="BE145"/>
  <c r="BE148"/>
  <c r="BE157"/>
  <c i="4" r="J184"/>
  <c r="J73"/>
  <c i="5" r="BE100"/>
  <c r="BE105"/>
  <c r="BE107"/>
  <c r="BE120"/>
  <c r="BE123"/>
  <c r="BE140"/>
  <c r="BE152"/>
  <c r="BE97"/>
  <c r="BE115"/>
  <c r="BE136"/>
  <c r="BE153"/>
  <c r="BE104"/>
  <c r="BE106"/>
  <c r="BE112"/>
  <c r="BE144"/>
  <c r="BE114"/>
  <c r="BE130"/>
  <c r="BE141"/>
  <c r="BE149"/>
  <c r="BE154"/>
  <c r="BE158"/>
  <c r="BE159"/>
  <c i="4" r="J56"/>
  <c r="F92"/>
  <c r="BE109"/>
  <c r="BE111"/>
  <c r="BE127"/>
  <c r="BE137"/>
  <c r="BE148"/>
  <c i="3" r="BK189"/>
  <c r="J189"/>
  <c r="J69"/>
  <c i="4" r="BE139"/>
  <c r="BE159"/>
  <c r="BE171"/>
  <c r="BE178"/>
  <c r="J59"/>
  <c r="BE121"/>
  <c r="BE162"/>
  <c i="3" r="J101"/>
  <c r="J65"/>
  <c i="4" r="E83"/>
  <c r="BE106"/>
  <c r="BE118"/>
  <c r="BE153"/>
  <c r="BE166"/>
  <c r="BE185"/>
  <c r="BE113"/>
  <c r="BE133"/>
  <c r="BE155"/>
  <c r="BE164"/>
  <c r="BE182"/>
  <c r="BE187"/>
  <c r="BE104"/>
  <c r="BE116"/>
  <c r="BE174"/>
  <c r="BE98"/>
  <c r="BE124"/>
  <c r="BE101"/>
  <c r="BE130"/>
  <c r="BE141"/>
  <c r="BE169"/>
  <c r="BE172"/>
  <c i="2" r="J93"/>
  <c r="J65"/>
  <c i="3" r="J59"/>
  <c r="BE122"/>
  <c r="BE125"/>
  <c r="BE128"/>
  <c r="BE160"/>
  <c r="BE187"/>
  <c r="BE195"/>
  <c r="BE197"/>
  <c r="BE217"/>
  <c r="BE226"/>
  <c r="BE238"/>
  <c r="BE240"/>
  <c r="BE274"/>
  <c r="E87"/>
  <c r="BE120"/>
  <c r="BE151"/>
  <c r="BE215"/>
  <c r="BE219"/>
  <c r="BE221"/>
  <c r="BE260"/>
  <c r="BE275"/>
  <c r="BE280"/>
  <c r="BE286"/>
  <c r="J56"/>
  <c r="BE171"/>
  <c r="BE199"/>
  <c r="BE281"/>
  <c r="BE284"/>
  <c r="BE308"/>
  <c r="BE326"/>
  <c r="BE255"/>
  <c r="BE264"/>
  <c r="BE265"/>
  <c r="BE279"/>
  <c r="BE282"/>
  <c r="BE337"/>
  <c r="F96"/>
  <c r="BE146"/>
  <c r="BE175"/>
  <c r="BE176"/>
  <c r="BE180"/>
  <c r="BE208"/>
  <c r="BE251"/>
  <c r="BE257"/>
  <c r="BE328"/>
  <c r="BE349"/>
  <c r="BE352"/>
  <c r="BE360"/>
  <c r="BE362"/>
  <c r="BE379"/>
  <c r="BE381"/>
  <c r="BE385"/>
  <c r="BE388"/>
  <c i="2" r="BK180"/>
  <c r="J180"/>
  <c r="J67"/>
  <c i="3" r="BE211"/>
  <c r="BE223"/>
  <c r="BE253"/>
  <c r="BE283"/>
  <c r="BE288"/>
  <c r="BE290"/>
  <c r="BE306"/>
  <c r="BE339"/>
  <c r="BE347"/>
  <c r="BE364"/>
  <c r="BE102"/>
  <c r="BE113"/>
  <c r="BE130"/>
  <c r="BE132"/>
  <c r="BE182"/>
  <c r="BE201"/>
  <c r="BE204"/>
  <c r="BE206"/>
  <c r="BE366"/>
  <c r="BE374"/>
  <c r="BE376"/>
  <c r="BE184"/>
  <c r="BE191"/>
  <c r="BE244"/>
  <c r="BE269"/>
  <c r="BE270"/>
  <c i="2" r="F59"/>
  <c r="BE113"/>
  <c r="BE96"/>
  <c r="BE175"/>
  <c r="E50"/>
  <c r="BE94"/>
  <c r="BE166"/>
  <c r="BE130"/>
  <c r="BE164"/>
  <c r="J85"/>
  <c r="BE160"/>
  <c r="BE171"/>
  <c r="J88"/>
  <c r="BE173"/>
  <c r="BE182"/>
  <c r="BE145"/>
  <c r="BE126"/>
  <c r="BE178"/>
  <c r="BE199"/>
  <c i="1" r="AS54"/>
  <c i="3" r="F38"/>
  <c i="1" r="BC57"/>
  <c i="5" r="F38"/>
  <c i="1" r="BC59"/>
  <c i="7" r="J36"/>
  <c i="1" r="AW61"/>
  <c i="8" r="F38"/>
  <c i="1" r="BC63"/>
  <c i="10" r="F39"/>
  <c i="1" r="BD65"/>
  <c i="10" r="J36"/>
  <c i="1" r="AW65"/>
  <c i="11" r="F39"/>
  <c i="1" r="BD66"/>
  <c i="11" r="F36"/>
  <c i="1" r="BA66"/>
  <c i="12" r="J36"/>
  <c i="1" r="AW67"/>
  <c i="12" r="F39"/>
  <c i="1" r="BD67"/>
  <c i="14" r="F37"/>
  <c i="1" r="BB69"/>
  <c i="16" r="F38"/>
  <c i="1" r="BC71"/>
  <c i="2" r="F39"/>
  <c i="1" r="BD56"/>
  <c i="4" r="F36"/>
  <c i="1" r="BA58"/>
  <c i="4" r="J36"/>
  <c i="1" r="AW58"/>
  <c i="5" r="F39"/>
  <c i="1" r="BD59"/>
  <c i="6" r="F38"/>
  <c i="1" r="BC60"/>
  <c i="8" r="F39"/>
  <c i="1" r="BD63"/>
  <c i="10" r="F37"/>
  <c i="1" r="BB65"/>
  <c i="11" r="F37"/>
  <c i="1" r="BB66"/>
  <c i="11" r="F38"/>
  <c i="1" r="BC66"/>
  <c i="12" r="F37"/>
  <c i="1" r="BB67"/>
  <c i="14" r="F36"/>
  <c i="1" r="BA69"/>
  <c i="15" r="F39"/>
  <c i="1" r="BD70"/>
  <c i="2" r="J36"/>
  <c i="1" r="AW56"/>
  <c i="4" r="F38"/>
  <c i="1" r="BC58"/>
  <c i="4" r="F37"/>
  <c i="1" r="BB58"/>
  <c i="5" r="J36"/>
  <c i="1" r="AW59"/>
  <c i="7" r="F36"/>
  <c i="1" r="BA61"/>
  <c i="7" r="F38"/>
  <c i="1" r="BC61"/>
  <c i="9" r="F36"/>
  <c i="1" r="BA64"/>
  <c i="12" r="F38"/>
  <c i="1" r="BC67"/>
  <c i="14" r="F39"/>
  <c i="1" r="BD69"/>
  <c i="15" r="F38"/>
  <c i="1" r="BC70"/>
  <c i="2" r="F38"/>
  <c i="1" r="BC56"/>
  <c i="3" r="F37"/>
  <c i="1" r="BB57"/>
  <c i="6" r="F39"/>
  <c i="1" r="BD60"/>
  <c i="7" r="J32"/>
  <c i="9" r="F37"/>
  <c i="1" r="BB64"/>
  <c i="13" r="F37"/>
  <c i="1" r="BB68"/>
  <c i="14" r="F38"/>
  <c i="1" r="BC69"/>
  <c i="16" r="J36"/>
  <c i="1" r="AW71"/>
  <c i="3" r="F36"/>
  <c i="1" r="BA57"/>
  <c i="6" r="F36"/>
  <c i="1" r="BA60"/>
  <c i="8" r="F36"/>
  <c i="1" r="BA63"/>
  <c i="9" r="F39"/>
  <c i="1" r="BD64"/>
  <c i="13" r="F38"/>
  <c i="1" r="BC68"/>
  <c i="15" r="J36"/>
  <c i="1" r="AW70"/>
  <c i="3" r="J36"/>
  <c i="1" r="AW57"/>
  <c i="6" r="J36"/>
  <c i="1" r="AW60"/>
  <c i="8" r="F37"/>
  <c i="1" r="BB63"/>
  <c i="10" r="F36"/>
  <c i="1" r="BA65"/>
  <c i="10" r="F38"/>
  <c i="1" r="BC65"/>
  <c i="11" r="J36"/>
  <c i="1" r="AW66"/>
  <c i="12" r="F36"/>
  <c i="1" r="BA67"/>
  <c i="13" r="J36"/>
  <c i="1" r="AW68"/>
  <c i="15" r="F37"/>
  <c i="1" r="BB70"/>
  <c i="2" r="F37"/>
  <c i="1" r="BB56"/>
  <c i="3" r="F39"/>
  <c i="1" r="BD57"/>
  <c i="5" r="F37"/>
  <c i="1" r="BB59"/>
  <c i="7" r="F39"/>
  <c i="1" r="BD61"/>
  <c i="7" r="F37"/>
  <c i="1" r="BB61"/>
  <c i="8" r="J36"/>
  <c i="1" r="AW63"/>
  <c i="9" r="F38"/>
  <c i="1" r="BC64"/>
  <c i="13" r="F36"/>
  <c i="1" r="BA68"/>
  <c i="14" r="J36"/>
  <c i="1" r="AW69"/>
  <c i="16" r="F36"/>
  <c i="1" r="BA71"/>
  <c i="16" r="F39"/>
  <c i="1" r="BD71"/>
  <c i="2" r="F36"/>
  <c i="1" r="BA56"/>
  <c i="4" r="F39"/>
  <c i="1" r="BD58"/>
  <c i="5" r="F36"/>
  <c i="1" r="BA59"/>
  <c i="6" r="F37"/>
  <c i="1" r="BB60"/>
  <c i="9" r="J36"/>
  <c i="1" r="AW64"/>
  <c i="13" r="F39"/>
  <c i="1" r="BD68"/>
  <c i="15" r="F36"/>
  <c i="1" r="BA70"/>
  <c i="16" r="F37"/>
  <c i="1" r="BB71"/>
  <c i="11" l="1" r="R117"/>
  <c r="R99"/>
  <c i="8" r="P96"/>
  <c r="P95"/>
  <c i="1" r="AU63"/>
  <c i="7" r="R92"/>
  <c r="R91"/>
  <c i="11" r="P117"/>
  <c r="P99"/>
  <c i="1" r="AU66"/>
  <c i="8" r="BK96"/>
  <c r="J96"/>
  <c r="J64"/>
  <c i="5" r="T108"/>
  <c r="T94"/>
  <c i="3" r="R189"/>
  <c r="R99"/>
  <c r="BK100"/>
  <c r="J100"/>
  <c r="J64"/>
  <c i="9" r="P107"/>
  <c i="2" r="T92"/>
  <c r="T91"/>
  <c i="13" r="T89"/>
  <c r="T88"/>
  <c i="9" r="P342"/>
  <c i="4" r="R96"/>
  <c i="11" r="T99"/>
  <c i="4" r="P176"/>
  <c i="14" r="R92"/>
  <c r="R91"/>
  <c i="16" r="R92"/>
  <c r="R91"/>
  <c i="7" r="T92"/>
  <c r="T91"/>
  <c i="4" r="BK96"/>
  <c r="J96"/>
  <c r="J64"/>
  <c i="5" r="R108"/>
  <c i="3" r="P189"/>
  <c i="8" r="R96"/>
  <c r="R95"/>
  <c i="3" r="P100"/>
  <c r="P99"/>
  <c i="1" r="AU57"/>
  <c i="10" r="P96"/>
  <c i="1" r="AU65"/>
  <c i="9" r="T106"/>
  <c i="13" r="P89"/>
  <c r="P88"/>
  <c i="1" r="AU68"/>
  <c i="5" r="P94"/>
  <c i="1" r="AU59"/>
  <c i="15" r="T97"/>
  <c r="T96"/>
  <c i="12" r="R93"/>
  <c i="2" r="R92"/>
  <c r="R91"/>
  <c i="6" r="P119"/>
  <c r="P91"/>
  <c i="1" r="AU60"/>
  <c i="5" r="R95"/>
  <c r="R94"/>
  <c i="14" r="P92"/>
  <c r="P91"/>
  <c i="1" r="AU69"/>
  <c i="16" r="T92"/>
  <c r="T91"/>
  <c i="4" r="P96"/>
  <c r="P95"/>
  <c i="1" r="AU58"/>
  <c i="10" r="R111"/>
  <c r="R96"/>
  <c i="9" r="R342"/>
  <c r="R106"/>
  <c i="6" r="R119"/>
  <c r="R91"/>
  <c i="16" r="BK92"/>
  <c r="J92"/>
  <c r="J64"/>
  <c i="4" r="R176"/>
  <c i="3" r="T189"/>
  <c r="T99"/>
  <c i="12" r="P93"/>
  <c i="1" r="AU67"/>
  <c i="7" r="P92"/>
  <c r="P91"/>
  <c i="1" r="AU61"/>
  <c i="4" r="BK176"/>
  <c r="J176"/>
  <c r="J71"/>
  <c i="12" r="T93"/>
  <c i="5" r="BK108"/>
  <c r="J108"/>
  <c r="J68"/>
  <c i="2" r="BK92"/>
  <c r="J92"/>
  <c r="J64"/>
  <c i="12" r="BK94"/>
  <c r="J94"/>
  <c r="J64"/>
  <c i="16" r="J93"/>
  <c r="J65"/>
  <c i="10" r="BK111"/>
  <c r="J111"/>
  <c r="J68"/>
  <c i="5" r="J96"/>
  <c r="J65"/>
  <c i="11" r="BK100"/>
  <c r="J100"/>
  <c r="J64"/>
  <c i="8" r="BK213"/>
  <c r="J213"/>
  <c r="J69"/>
  <c i="10" r="BK97"/>
  <c r="J97"/>
  <c r="J64"/>
  <c i="15" r="BK96"/>
  <c r="J96"/>
  <c i="14" r="BK91"/>
  <c r="J91"/>
  <c i="13" r="J89"/>
  <c r="J64"/>
  <c i="11" r="BK99"/>
  <c r="J99"/>
  <c i="9" r="BK106"/>
  <c r="J106"/>
  <c i="1" r="AG61"/>
  <c i="7" r="J63"/>
  <c r="J92"/>
  <c r="J64"/>
  <c i="6" r="J92"/>
  <c r="J64"/>
  <c i="2" r="BK91"/>
  <c r="J91"/>
  <c r="J35"/>
  <c i="1" r="AV56"/>
  <c r="AT56"/>
  <c i="6" r="J35"/>
  <c i="1" r="AV60"/>
  <c r="AT60"/>
  <c i="10" r="F35"/>
  <c i="1" r="AZ65"/>
  <c i="11" r="J35"/>
  <c i="1" r="AV66"/>
  <c r="AT66"/>
  <c i="13" r="J32"/>
  <c i="1" r="AG68"/>
  <c i="14" r="F35"/>
  <c i="1" r="AZ69"/>
  <c r="BB62"/>
  <c r="AX62"/>
  <c r="BD62"/>
  <c i="4" r="F35"/>
  <c i="1" r="AZ58"/>
  <c i="5" r="J35"/>
  <c i="1" r="AV59"/>
  <c r="AT59"/>
  <c i="7" r="F35"/>
  <c i="1" r="AZ61"/>
  <c r="BD55"/>
  <c i="8" r="F35"/>
  <c i="1" r="AZ63"/>
  <c i="12" r="F35"/>
  <c i="1" r="AZ67"/>
  <c i="14" r="J35"/>
  <c i="1" r="AV69"/>
  <c r="AT69"/>
  <c i="16" r="F35"/>
  <c i="1" r="AZ71"/>
  <c r="BC62"/>
  <c r="AY62"/>
  <c i="3" r="J35"/>
  <c i="1" r="AV57"/>
  <c r="AT57"/>
  <c i="9" r="J32"/>
  <c i="1" r="AG64"/>
  <c i="11" r="F35"/>
  <c i="1" r="AZ66"/>
  <c i="13" r="J35"/>
  <c i="1" r="AV68"/>
  <c r="AT68"/>
  <c i="15" r="J35"/>
  <c i="1" r="AV70"/>
  <c r="AT70"/>
  <c i="2" r="F35"/>
  <c i="1" r="AZ56"/>
  <c i="6" r="F35"/>
  <c i="1" r="AZ60"/>
  <c i="9" r="F35"/>
  <c i="1" r="AZ64"/>
  <c i="3" r="F35"/>
  <c i="1" r="AZ57"/>
  <c i="10" r="J35"/>
  <c i="1" r="AV65"/>
  <c r="AT65"/>
  <c i="11" r="J32"/>
  <c i="1" r="AG66"/>
  <c i="12" r="J35"/>
  <c i="1" r="AV67"/>
  <c r="AT67"/>
  <c i="14" r="J32"/>
  <c i="1" r="AG69"/>
  <c i="15" r="F35"/>
  <c i="1" r="AZ70"/>
  <c i="5" r="F35"/>
  <c i="1" r="AZ59"/>
  <c r="BB55"/>
  <c r="AX55"/>
  <c r="BA55"/>
  <c r="AW55"/>
  <c i="8" r="J35"/>
  <c i="1" r="AV63"/>
  <c r="AT63"/>
  <c i="13" r="F35"/>
  <c i="1" r="AZ68"/>
  <c i="15" r="J32"/>
  <c i="1" r="AG70"/>
  <c i="16" r="J35"/>
  <c i="1" r="AV71"/>
  <c r="AT71"/>
  <c r="BA62"/>
  <c r="AW62"/>
  <c i="4" r="J35"/>
  <c i="1" r="AV58"/>
  <c r="AT58"/>
  <c i="6" r="J32"/>
  <c i="1" r="AG60"/>
  <c i="7" r="J35"/>
  <c i="1" r="AV61"/>
  <c r="AT61"/>
  <c r="AN61"/>
  <c r="BC55"/>
  <c i="9" r="J35"/>
  <c i="1" r="AV64"/>
  <c r="AT64"/>
  <c i="2" r="J32"/>
  <c i="1" r="AG56"/>
  <c i="4" l="1" r="R95"/>
  <c i="9" r="P106"/>
  <c i="1" r="AU64"/>
  <c i="16" r="BK91"/>
  <c r="J91"/>
  <c r="J63"/>
  <c i="8" r="BK95"/>
  <c r="J95"/>
  <c i="4" r="BK95"/>
  <c r="J95"/>
  <c i="10" r="BK96"/>
  <c r="J96"/>
  <c r="J63"/>
  <c i="3" r="BK99"/>
  <c r="J99"/>
  <c i="5" r="BK94"/>
  <c r="J94"/>
  <c r="J63"/>
  <c i="12" r="BK93"/>
  <c r="J93"/>
  <c r="J63"/>
  <c i="1" r="AN70"/>
  <c i="15" r="J63"/>
  <c i="1" r="AN69"/>
  <c i="14" r="J63"/>
  <c i="15" r="J41"/>
  <c i="1" r="AN68"/>
  <c i="14" r="J41"/>
  <c i="13" r="J41"/>
  <c i="1" r="AN66"/>
  <c i="11" r="J63"/>
  <c r="J41"/>
  <c i="1" r="AN64"/>
  <c i="9" r="J63"/>
  <c r="J41"/>
  <c i="1" r="AN60"/>
  <c i="7" r="J41"/>
  <c i="6" r="J41"/>
  <c i="1" r="AN56"/>
  <c i="2" r="J63"/>
  <c r="J41"/>
  <c i="1" r="AU62"/>
  <c r="AU55"/>
  <c r="AU54"/>
  <c i="8" r="J32"/>
  <c i="1" r="AG63"/>
  <c i="4" r="J32"/>
  <c i="1" r="AG58"/>
  <c i="3" r="J32"/>
  <c i="1" r="AG57"/>
  <c r="BD54"/>
  <c r="W33"/>
  <c r="BB54"/>
  <c r="AX54"/>
  <c r="BC54"/>
  <c r="W32"/>
  <c r="AY55"/>
  <c r="AZ62"/>
  <c r="AV62"/>
  <c r="AT62"/>
  <c r="AZ55"/>
  <c r="AV55"/>
  <c r="AT55"/>
  <c r="BA54"/>
  <c r="AW54"/>
  <c r="AK30"/>
  <c i="8" l="1" r="J41"/>
  <c i="4" r="J41"/>
  <c i="3" r="J41"/>
  <c i="4" r="J63"/>
  <c i="3" r="J63"/>
  <c i="8" r="J63"/>
  <c i="1" r="AN57"/>
  <c r="AN63"/>
  <c r="AN58"/>
  <c i="5" r="J32"/>
  <c i="1" r="AG59"/>
  <c r="AN59"/>
  <c i="10" r="J32"/>
  <c i="1" r="AG65"/>
  <c r="W30"/>
  <c r="W31"/>
  <c r="AY54"/>
  <c i="16" r="J32"/>
  <c i="1" r="AG71"/>
  <c i="12" r="J32"/>
  <c i="1" r="AG67"/>
  <c r="AN67"/>
  <c r="AZ54"/>
  <c r="W29"/>
  <c i="10" l="1" r="J41"/>
  <c i="16" r="J41"/>
  <c i="12" r="J41"/>
  <c i="5" r="J41"/>
  <c i="1" r="AN65"/>
  <c r="AN71"/>
  <c r="AG55"/>
  <c r="AV54"/>
  <c r="AK29"/>
  <c r="AG62"/>
  <c l="1" r="AN55"/>
  <c r="AN62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<sst xmlns="http://schemas.openxmlformats.org/spreadsheetml/2006/main">
  <si>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</si>
  <si>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</si>
  <si>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</si>
  <si>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</si>
  <si>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</si>
  <si>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{deeaaaef-56f5-43cb-b883-74a71b3923bb}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</si>
  <si>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</si>
  <si>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</si>
  <si>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</si>
  <si>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</si>
  <si>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</si>
  <si>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</si>
  <si>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</si>
  <si>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</si>
  <si>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</si>
  <si>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</si>
  <si>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</si>
  <si>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interiérů budovy Sady 5.května 85/42, Plzeň</t>
  </si>
  <si>
    <t>KSO:</t>
  </si>
  <si>
    <t/>
  </si>
  <si>
    <t>CC-CZ:</t>
  </si>
  <si>
    <t>Místo:</t>
  </si>
  <si>
    <t>Sady 5.května 85/42</t>
  </si>
  <si>
    <t>Datum:</t>
  </si>
  <si>
    <t>30. 3. 2022</t>
  </si>
  <si>
    <t>Zadavatel:</t>
  </si>
  <si>
    <t>IČ:</t>
  </si>
  <si>
    <t>49774191</t>
  </si>
  <si>
    <t>Krajské centrum vzdělávání a Jazyková škola</t>
  </si>
  <si>
    <t>DIČ:</t>
  </si>
  <si>
    <t>CZ49774191</t>
  </si>
  <si>
    <t>Uchazeč:</t>
  </si>
  <si>
    <t>Vyplň údaj</t>
  </si>
  <si>
    <t>Projektant:</t>
  </si>
  <si>
    <t>13882589</t>
  </si>
  <si>
    <t>Luboš Beneda</t>
  </si>
  <si>
    <t>CZ807271008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</si>
  <si>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</si>
  <si>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</si>
  <si>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</si>
  <si>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</si>
  <si>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</si>
  <si>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</si>
  <si>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</si>
  <si>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</si>
  <si>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</si>
  <si>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</si>
  <si>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</si>
  <si>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</si>
  <si>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</si>
  <si>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</si>
  <si>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</si>
  <si>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</si>
  <si>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</si>
  <si>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</si>
  <si>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</si>
  <si>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</si>
  <si>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</si>
  <si>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</si>
  <si>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</si>
  <si>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</si>
  <si>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</si>
  <si>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</si>
  <si>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</si>
  <si>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</si>
  <si>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</si>
  <si>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</si>
  <si>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</si>
  <si>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</si>
  <si>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</si>
  <si>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</si>
  <si>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</si>
  <si>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</si>
  <si>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</si>
  <si>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</si>
  <si>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</si>
  <si>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</si>
  <si>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</si>
  <si>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</si>
  <si>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</si>
  <si>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01.1</t>
  </si>
  <si>
    <t>Uznatelné náklady</t>
  </si>
  <si>
    <t>STA</t>
  </si>
  <si>
    <t>1</t>
  </si>
  <si>
    <t>{98a37e8c-a226-42f0-bd27-c5fd59422643}</t>
  </si>
  <si>
    <t>2</t>
  </si>
  <si>
    <t>/</t>
  </si>
  <si>
    <t>01.1.a</t>
  </si>
  <si>
    <t>Bourací práce</t>
  </si>
  <si>
    <t>Soupis</t>
  </si>
  <si>
    <t>{c90ed04b-919e-4c91-88f8-7a1c06483663}</t>
  </si>
  <si>
    <t>01.1.b</t>
  </si>
  <si>
    <t>Stavební část</t>
  </si>
  <si>
    <t>{97496199-2113-4943-868f-07d9f3a23a29}</t>
  </si>
  <si>
    <t>01.1.c</t>
  </si>
  <si>
    <t>Výtah</t>
  </si>
  <si>
    <t>{ffec7ba1-ee0f-4b49-94c2-94821a0813aa}</t>
  </si>
  <si>
    <t>01.1.d</t>
  </si>
  <si>
    <t>ZTI</t>
  </si>
  <si>
    <t>{22090b72-b97d-44ec-8142-bf0763a137e5}</t>
  </si>
  <si>
    <t>01.1.e</t>
  </si>
  <si>
    <t>Bezbarierová terasa vnitroblok</t>
  </si>
  <si>
    <t>{64438f30-2f42-4247-81a9-e499618a93a9}</t>
  </si>
  <si>
    <t>01.1.x</t>
  </si>
  <si>
    <t>VRN</t>
  </si>
  <si>
    <t>{3ee222a6-18e2-4bd8-879d-cc766484d69b}</t>
  </si>
  <si>
    <t>02.2</t>
  </si>
  <si>
    <t>Neuznatelné náklady</t>
  </si>
  <si>
    <t>{ed0896cf-c24f-4821-bf59-38998d03e7e3}</t>
  </si>
  <si>
    <t>02.2.a</t>
  </si>
  <si>
    <t>{50dcdc49-3f9b-430a-862a-5e54e26ed396}</t>
  </si>
  <si>
    <t>02.2.b</t>
  </si>
  <si>
    <t>{8b75da21-9ac3-4575-95e7-4bcbd751e287}</t>
  </si>
  <si>
    <t>02.2.c</t>
  </si>
  <si>
    <t>ÚT</t>
  </si>
  <si>
    <t>{84198a6f-3344-495a-8cf2-d04ba49a8b53}</t>
  </si>
  <si>
    <t>02.2.d</t>
  </si>
  <si>
    <t>{17dae86b-5dfb-4974-89cc-5303182524e2}</t>
  </si>
  <si>
    <t>02.2.e</t>
  </si>
  <si>
    <t>Silnoproud</t>
  </si>
  <si>
    <t>{47c76f7c-3b51-4758-819f-6549356de26c}</t>
  </si>
  <si>
    <t>02.2.f</t>
  </si>
  <si>
    <t>Slaboproud</t>
  </si>
  <si>
    <t>{bfdb41f6-48a8-4c8d-ab95-1f2ea707313e}</t>
  </si>
  <si>
    <t>02.2.g</t>
  </si>
  <si>
    <t>VZT</t>
  </si>
  <si>
    <t>{81c757a4-e992-43fc-a2f7-fe8a99f03b76}</t>
  </si>
  <si>
    <t>02.2.h</t>
  </si>
  <si>
    <t>Terasa a vnitroblok</t>
  </si>
  <si>
    <t>{7cd643fe-7648-4e8f-a94b-2d6fc51a099a}</t>
  </si>
  <si>
    <t>02.2.x</t>
  </si>
  <si>
    <t>{6fe44a4a-f292-4ad1-abed-89958cf65588}</t>
  </si>
  <si>
    <t>KRYCÍ LIST SOUPISU PRACÍ</t>
  </si>
  <si>
    <t>Objekt:</t>
  </si>
  <si>
    <t>01.1 - Uznatelné náklady</t>
  </si>
  <si>
    <t>Soupis:</t>
  </si>
  <si>
    <t>01.1.a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</si>
  <si>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</si>
  <si>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</si>
  <si>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</si>
  <si>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</si>
  <si>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</si>
  <si>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</si>
  <si>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</si>
  <si>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</si>
  <si>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771 - Podlahy z dlaždic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</si>
  <si>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</si>
  <si>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</si>
  <si>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</si>
  <si>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</si>
  <si>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</si>
  <si>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</si>
  <si>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</si>
  <si>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</si>
  <si>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</si>
  <si>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</si>
  <si>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</si>
  <si>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</si>
  <si>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</si>
  <si>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</si>
  <si>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</si>
  <si>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</si>
  <si>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</si>
  <si>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</si>
  <si>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</si>
  <si>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</si>
  <si>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</si>
  <si>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pracovní pro objekty pozemních staveb pro zatížení do 150 kg/m2, o výšce lešeňové podlahy do 1,9 m</t>
  </si>
  <si>
    <t>m2</t>
  </si>
  <si>
    <t>CS ÚRS 2022 01</t>
  </si>
  <si>
    <t>4</t>
  </si>
  <si>
    <t>-162372334</t>
  </si>
  <si>
    <t>Online PSC</t>
  </si>
  <si>
    <t>https://podminky.urs.cz/item/CS_URS_2022_01/949101111</t>
  </si>
  <si>
    <t>962032241</t>
  </si>
  <si>
    <t>Bourání zdiva nadzákladového z cihel nebo tvárnic z cihel pálených nebo vápenopískových, na maltu cementovou, objemu přes 1 m3</t>
  </si>
  <si>
    <t>m3</t>
  </si>
  <si>
    <t>-1579725148</t>
  </si>
  <si>
    <t>https://podminky.urs.cz/item/CS_URS_2022_01/962032241</t>
  </si>
  <si>
    <t>VV</t>
  </si>
  <si>
    <t>1.pp</t>
  </si>
  <si>
    <t>(0,7*0,625*3,62)*2</t>
  </si>
  <si>
    <t>(0,7*0,325*3,62)*2</t>
  </si>
  <si>
    <t>(1,18+0,85*2)*0,2*3,62</t>
  </si>
  <si>
    <t>1.np spojovací chodba</t>
  </si>
  <si>
    <t>(3,025*3*0,5)*2+(3,03*3*0,585)+(3,045*3*0,72)</t>
  </si>
  <si>
    <t>(1,18+0,775*2)*0,2*4,23</t>
  </si>
  <si>
    <t>2.np</t>
  </si>
  <si>
    <t>(3,18*3*0,595)+(3,175*3*2)*0,5+(3,195*3*0,73)</t>
  </si>
  <si>
    <t>(1,18+0,775*2)*0,2*4,25</t>
  </si>
  <si>
    <t>3.np=2.np</t>
  </si>
  <si>
    <t>22,198+2,321</t>
  </si>
  <si>
    <t>4.np=3.np</t>
  </si>
  <si>
    <t>24,519</t>
  </si>
  <si>
    <t>Součet</t>
  </si>
  <si>
    <t>3</t>
  </si>
  <si>
    <t>963051113</t>
  </si>
  <si>
    <t>Bourání železobetonových stropů deskových, tl. přes 80 mm</t>
  </si>
  <si>
    <t>-1510157895</t>
  </si>
  <si>
    <t>https://podminky.urs.cz/item/CS_URS_2022_01/963051113</t>
  </si>
  <si>
    <t>1.pp-1.np</t>
  </si>
  <si>
    <t>2,2*2,4*0,3</t>
  </si>
  <si>
    <t>1.np-2.np</t>
  </si>
  <si>
    <t>2,2*2,46*0,3</t>
  </si>
  <si>
    <t>2.np-3.np</t>
  </si>
  <si>
    <t>2,46*2,22*0,3</t>
  </si>
  <si>
    <t>3.np-4.np</t>
  </si>
  <si>
    <t>2,46*2,2*0,3</t>
  </si>
  <si>
    <t>4.np-podkroví</t>
  </si>
  <si>
    <t>964035111</t>
  </si>
  <si>
    <t>Bourání cihelných klenbových pásů jakéhokoliv průřezu</t>
  </si>
  <si>
    <t>1238018665</t>
  </si>
  <si>
    <t>https://podminky.urs.cz/item/CS_URS_2022_01/964035111</t>
  </si>
  <si>
    <t>(0,7*1,9*0,5)*2</t>
  </si>
  <si>
    <t>16</t>
  </si>
  <si>
    <t>965043441</t>
  </si>
  <si>
    <t>Bourání mazanin betonových s potěrem nebo teracem tl. do 150 mm, plochy přes 4 m2</t>
  </si>
  <si>
    <t>-1455226040</t>
  </si>
  <si>
    <t>https://podminky.urs.cz/item/CS_URS_2022_01/965043441</t>
  </si>
  <si>
    <t>153*0,15+17*0,6</t>
  </si>
  <si>
    <t>1.np</t>
  </si>
  <si>
    <t>(9,55*7+6,4*12,35+5,725*6,975+3,34*6,975+3,125*6,6+9,3*6,85)*0,15</t>
  </si>
  <si>
    <t>(7,9*2,35+1,56*3,225+(0,84+0,875+1,03)*1,3+1,825*2,99)*0,15</t>
  </si>
  <si>
    <t>(7,9*2,305+3,35*1,4+3,35*0,875+(0,875+1,01)*1,3+1,95*1,985)*0,15</t>
  </si>
  <si>
    <t>18,5*0,15</t>
  </si>
  <si>
    <t>4,893+4,823+2,775</t>
  </si>
  <si>
    <t>12,491</t>
  </si>
  <si>
    <t>17</t>
  </si>
  <si>
    <t>965082923</t>
  </si>
  <si>
    <t>Odstranění násypu pod podlahami nebo ochranného násypu na střechách tl. do 100 mm, plochy přes 2 m2</t>
  </si>
  <si>
    <t>65259613</t>
  </si>
  <si>
    <t>https://podminky.urs.cz/item/CS_URS_2022_01/965082923</t>
  </si>
  <si>
    <t>153*0,1</t>
  </si>
  <si>
    <t>(9,55*7+6,4*12,35+5,725*6,975+3,34*6,975+3,125*6,6+9,3*6,85)*0,1</t>
  </si>
  <si>
    <t>(7,9*2,35+1,56*3,225+(0,84+0,875+1,03)*1,3+1,825*2,99)*0,1</t>
  </si>
  <si>
    <t>(7,9*2,305+3,35*1,4+3,35*0,875+(0,875+1,01)*1,3+1,95*1,985)*0,1</t>
  </si>
  <si>
    <t>15,5*0,1</t>
  </si>
  <si>
    <t>3,262+3,215+1,55</t>
  </si>
  <si>
    <t>8,027</t>
  </si>
  <si>
    <t>8</t>
  </si>
  <si>
    <t>973031151</t>
  </si>
  <si>
    <t>Vysekání výklenků nebo kapes ve zdivu z cihel na maltu vápennou nebo vápenocementovou výklenků, pohledové plochy přes 0,25 m2</t>
  </si>
  <si>
    <t>583753278</t>
  </si>
  <si>
    <t>https://podminky.urs.cz/item/CS_URS_2022_01/973031151</t>
  </si>
  <si>
    <t>spojovací chodba</t>
  </si>
  <si>
    <t>(0,7*0,7*0,25)*5</t>
  </si>
  <si>
    <t>14</t>
  </si>
  <si>
    <t>978013161</t>
  </si>
  <si>
    <t>Otlučení vápenných nebo vápenocementových omítek vnitřních ploch stěn s vyškrabáním spar, s očištěním zdiva, v rozsahu přes 30 do 50 %</t>
  </si>
  <si>
    <t>-244984986</t>
  </si>
  <si>
    <t>https://podminky.urs.cz/item/CS_URS_2022_01/978013161</t>
  </si>
  <si>
    <t>13</t>
  </si>
  <si>
    <t>978013191</t>
  </si>
  <si>
    <t>Otlučení vápenných nebo vápenocementových omítek vnitřních ploch stěn s vyškrabáním spar, s očištěním zdiva, v rozsahu přes 50 do 100 %</t>
  </si>
  <si>
    <t>-897400098</t>
  </si>
  <si>
    <t>https://podminky.urs.cz/item/CS_URS_2022_01/978013191</t>
  </si>
  <si>
    <t>((2,665+6,55)+(4,24+1,7)*2+(2,4+5)+(9,02+6,6)+(2,965+2,995)+(3,265+1,99)+(9,7+2,4))*2*3,16</t>
  </si>
  <si>
    <t>997</t>
  </si>
  <si>
    <t>Přesun sutě</t>
  </si>
  <si>
    <t>18</t>
  </si>
  <si>
    <t>997013158</t>
  </si>
  <si>
    <t>Vnitrostaveništní doprava suti a vybouraných hmot vodorovně do 50 m svisle s omezením mechanizace pro budovy a haly výšky přes 24 do 27 m</t>
  </si>
  <si>
    <t>t</t>
  </si>
  <si>
    <t>1526618476</t>
  </si>
  <si>
    <t>https://podminky.urs.cz/item/CS_URS_2022_01/997013158</t>
  </si>
  <si>
    <t>19</t>
  </si>
  <si>
    <t>997013501</t>
  </si>
  <si>
    <t>Odvoz suti a vybouraných hmot na skládku nebo meziskládku se složením, na vzdálenost do 1 km</t>
  </si>
  <si>
    <t>1429020685</t>
  </si>
  <si>
    <t>https://podminky.urs.cz/item/CS_URS_2022_01/997013501</t>
  </si>
  <si>
    <t>20</t>
  </si>
  <si>
    <t>997013509</t>
  </si>
  <si>
    <t>Odvoz suti a vybouraných hmot na skládku nebo meziskládku se složením, na vzdálenost Příplatek k ceně za každý další i započatý 1 km přes 1 km</t>
  </si>
  <si>
    <t>-1997697095</t>
  </si>
  <si>
    <t>https://podminky.urs.cz/item/CS_URS_2022_01/997013509</t>
  </si>
  <si>
    <t>639,284*14</t>
  </si>
  <si>
    <t>7</t>
  </si>
  <si>
    <t>997221612</t>
  </si>
  <si>
    <t>Nakládání na dopravní prostředky pro vodorovnou dopravu vybouraných hmot</t>
  </si>
  <si>
    <t>-1397077112</t>
  </si>
  <si>
    <t>https://podminky.urs.cz/item/CS_URS_2022_01/997221612</t>
  </si>
  <si>
    <t>PSV</t>
  </si>
  <si>
    <t>Práce a dodávky PSV</t>
  </si>
  <si>
    <t>771</t>
  </si>
  <si>
    <t>Podlahy z dlaždic</t>
  </si>
  <si>
    <t>771571810</t>
  </si>
  <si>
    <t>Demontáž podlah z dlaždic keramických kladených do malty</t>
  </si>
  <si>
    <t>1106360321</t>
  </si>
  <si>
    <t>https://podminky.urs.cz/item/CS_URS_2022_01/771571810</t>
  </si>
  <si>
    <t>153</t>
  </si>
  <si>
    <t>8,2*2,35+1,6*3,225+1*1,325+1,85*1,325+1,8*3</t>
  </si>
  <si>
    <t>9,6*2,35+(1,425+1,975+0,8)*1,55+(0,8+0,8)*1,5</t>
  </si>
  <si>
    <t>7,9*2,35+1,56*3,225+(0,84+0,875+1,03)*1,3+1,825*2,99</t>
  </si>
  <si>
    <t>7,9*2,305+3,35*1,4+3,35*0,875+(0,875+1,01)*1,3+1,95*1,985</t>
  </si>
  <si>
    <t>18,5</t>
  </si>
  <si>
    <t>32,621+32,152+18,5</t>
  </si>
  <si>
    <t>83,273</t>
  </si>
  <si>
    <t>784</t>
  </si>
  <si>
    <t>Dokončovací práce - malby a tapety</t>
  </si>
  <si>
    <t>12</t>
  </si>
  <si>
    <t>784121003</t>
  </si>
  <si>
    <t>Oškrabání malby v místnostech výšky přes 3,80 do 5,00 m</t>
  </si>
  <si>
    <t>-958156800</t>
  </si>
  <si>
    <t>https://podminky.urs.cz/item/CS_URS_2022_01/784121003</t>
  </si>
  <si>
    <t>(11+3,045)*2*4,2</t>
  </si>
  <si>
    <t>117,978</t>
  </si>
  <si>
    <t>4.np</t>
  </si>
  <si>
    <t>(11+3,045)*2*4,1</t>
  </si>
  <si>
    <t>01.1.b - Stavební část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</si>
  <si>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</si>
  <si>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</si>
  <si>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</si>
  <si>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</si>
  <si>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</si>
  <si>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</si>
  <si>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</si>
  <si>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781 - Dokončovací práce - obklady</t>
  </si>
  <si>
    <t>HZS - Hodinové zúčtovací sazby</t>
  </si>
  <si>
    <t>Svislé a kompletní konstrukce</t>
  </si>
  <si>
    <t>22</t>
  </si>
  <si>
    <t>342244111</t>
  </si>
  <si>
    <t>Příčky jednoduché z cihel děrovaných klasických spojených na pero a drážku na maltu M5, pevnost cihel do P15, tl. příčky 115 mm</t>
  </si>
  <si>
    <t>2014040217</t>
  </si>
  <si>
    <t>https://podminky.urs.cz/item/CS_URS_2022_01/342244111</t>
  </si>
  <si>
    <t>m007</t>
  </si>
  <si>
    <t>(1,915+2,38)*2*2,6</t>
  </si>
  <si>
    <t>(1,8+2,4)*2*2,6</t>
  </si>
  <si>
    <t>(1,8+2,2)*2*2,6</t>
  </si>
  <si>
    <t>Mezisoučet</t>
  </si>
  <si>
    <t>6</t>
  </si>
  <si>
    <t>Úpravy povrchů, podlahy a osazování výplní</t>
  </si>
  <si>
    <t>612131151</t>
  </si>
  <si>
    <t>Sanační postřik vnitřních omítaných ploch vápenocementový nanášený ručně celoplošně stěn</t>
  </si>
  <si>
    <t>-1029234910</t>
  </si>
  <si>
    <t>https://podminky.urs.cz/item/CS_URS_2022_01/612131151</t>
  </si>
  <si>
    <t>1.pp VO1</t>
  </si>
  <si>
    <t>((2,665+6,55)+(4,24+1,7)*2+(2,4+5)+(9,02+6,6)+(2,965+2,995)+(3,265+1,99)+(9,7+2,4))*2*4,55</t>
  </si>
  <si>
    <t>VO2</t>
  </si>
  <si>
    <t>22,334*2</t>
  </si>
  <si>
    <t>612321111</t>
  </si>
  <si>
    <t>Omítka vápenocementová vnitřních ploch nanášená ručně jednovrstvá, tloušťky do 10 mm hrubá zatřená svislých konstrukcí stěn</t>
  </si>
  <si>
    <t>-1224184947</t>
  </si>
  <si>
    <t>https://podminky.urs.cz/item/CS_URS_2022_01/612321111</t>
  </si>
  <si>
    <t>612321191</t>
  </si>
  <si>
    <t>Omítka vápenocementová vnitřních ploch nanášená ručně Příplatek k cenám za každých dalších i započatých 5 mm tloušťky omítky přes 10 mm stěn</t>
  </si>
  <si>
    <t>1682456669</t>
  </si>
  <si>
    <t>https://podminky.urs.cz/item/CS_URS_2022_01/612321191</t>
  </si>
  <si>
    <t>658,281*2</t>
  </si>
  <si>
    <t>48</t>
  </si>
  <si>
    <t>612321141</t>
  </si>
  <si>
    <t>Omítka vápenocementová vnitřních ploch nanášená ručně dvouvrstvá, tloušťky jádrové omítky do 10 mm a tloušťky štuku do 3 mm štuková svislých konstrukcí stěn</t>
  </si>
  <si>
    <t>146127397</t>
  </si>
  <si>
    <t>https://podminky.urs.cz/item/CS_URS_2022_01/612321141</t>
  </si>
  <si>
    <t>64,947*2</t>
  </si>
  <si>
    <t>612325131</t>
  </si>
  <si>
    <t>Omítka sanační vnitřních ploch jádrová tloušťky do 15 mm nanášená ručně svislých konstrukcí stěn</t>
  </si>
  <si>
    <t>-753297996</t>
  </si>
  <si>
    <t>https://podminky.urs.cz/item/CS_URS_2022_01/612325131</t>
  </si>
  <si>
    <t>612328131</t>
  </si>
  <si>
    <t>Potažení vnitřních ploch sanačním štukem tloušťky do 3 mm svislých konstrukcí stěn</t>
  </si>
  <si>
    <t>1915308019</t>
  </si>
  <si>
    <t>https://podminky.urs.cz/item/CS_URS_2022_01/612328131</t>
  </si>
  <si>
    <t>34</t>
  </si>
  <si>
    <t>631311114</t>
  </si>
  <si>
    <t>Mazanina z betonu prostého bez zvýšených nároků na prostředí tl. přes 50 do 80 mm tř. C 16/20</t>
  </si>
  <si>
    <t>1368434052</t>
  </si>
  <si>
    <t>https://podminky.urs.cz/item/CS_URS_2022_01/631311114</t>
  </si>
  <si>
    <t>1.pp P1</t>
  </si>
  <si>
    <t>m007,006,017</t>
  </si>
  <si>
    <t>(3,87+6,82+29,17)*0,05</t>
  </si>
  <si>
    <t>1.np P4</t>
  </si>
  <si>
    <t>134,93*0,05</t>
  </si>
  <si>
    <t>2.np P6</t>
  </si>
  <si>
    <t>77,43*0,05</t>
  </si>
  <si>
    <t>3.np P6</t>
  </si>
  <si>
    <t>79,24*0,05</t>
  </si>
  <si>
    <t>4.np P6</t>
  </si>
  <si>
    <t>79,01*0,05</t>
  </si>
  <si>
    <t>25</t>
  </si>
  <si>
    <t>631311124</t>
  </si>
  <si>
    <t>Mazanina z betonu prostého bez zvýšených nároků na prostředí tl. přes 80 do 120 mm tř. C 16/20</t>
  </si>
  <si>
    <t>1506752167</t>
  </si>
  <si>
    <t>https://podminky.urs.cz/item/CS_URS_2022_01/631311124</t>
  </si>
  <si>
    <t>(3,87+6,82+29,17)*0,1</t>
  </si>
  <si>
    <t>35</t>
  </si>
  <si>
    <t>631362021</t>
  </si>
  <si>
    <t>Výztuž mazanin ze svařovaných sítí z drátů typu KARI</t>
  </si>
  <si>
    <t>121972896</t>
  </si>
  <si>
    <t>https://podminky.urs.cz/item/CS_URS_2022_01/631362021</t>
  </si>
  <si>
    <t>((3,87+6,82+29,17)*0,00303)*2</t>
  </si>
  <si>
    <t>1.np-4.np P4+P6</t>
  </si>
  <si>
    <t>(134,93+77,43+79,24+79,01)*0,00303</t>
  </si>
  <si>
    <t>1,365*1,45 'Přepočtené koeficientem množství</t>
  </si>
  <si>
    <t>90</t>
  </si>
  <si>
    <t>635211121</t>
  </si>
  <si>
    <t>Násyp lehký pod podlahy s udusáním a urovnáním povrchu z keramzitu</t>
  </si>
  <si>
    <t>-616059635</t>
  </si>
  <si>
    <t>https://podminky.urs.cz/item/CS_URS_2022_01/635211121</t>
  </si>
  <si>
    <t>134,93*0,13</t>
  </si>
  <si>
    <t>(77,43+8,03+3,47+2,27+1,62+5,59+4,84+2,62+2,38)*0,13</t>
  </si>
  <si>
    <t>(79,24+6,46+3,47+2,27+1,62+5,59+4,84+2,64+2,4)*0,13</t>
  </si>
  <si>
    <t>(79,01+7,01+3,96+3,09+8,47+4,32+3,16)*0,13</t>
  </si>
  <si>
    <t>76</t>
  </si>
  <si>
    <t>642942111</t>
  </si>
  <si>
    <t>Osazování zárubní nebo rámů kovových dveřních lisovaných nebo z úhelníků bez dveřních křídel na cementovou maltu, plochy otvoru do 2,5 m2</t>
  </si>
  <si>
    <t>kus</t>
  </si>
  <si>
    <t>188177300</t>
  </si>
  <si>
    <t>https://podminky.urs.cz/item/CS_URS_2022_01/642942111</t>
  </si>
  <si>
    <t>PSV 15L,15P</t>
  </si>
  <si>
    <t>3+2</t>
  </si>
  <si>
    <t>77</t>
  </si>
  <si>
    <t>M</t>
  </si>
  <si>
    <t>55331488</t>
  </si>
  <si>
    <t>zárubeň jednokřídlá ocelová pro zdění tl stěny 110-150mm rozměru 900/1970, 2100mm</t>
  </si>
  <si>
    <t>761952994</t>
  </si>
  <si>
    <t>68</t>
  </si>
  <si>
    <t>642945111</t>
  </si>
  <si>
    <t>Osazování ocelových zárubní protipožárních nebo protiplynových dveří do vynechaného otvoru, s obetonováním, dveří jednokřídlových do 2,5 m2</t>
  </si>
  <si>
    <t>202329051</t>
  </si>
  <si>
    <t>https://podminky.urs.cz/item/CS_URS_2022_01/642945111</t>
  </si>
  <si>
    <t>PSV 9L</t>
  </si>
  <si>
    <t>69</t>
  </si>
  <si>
    <t>55331563</t>
  </si>
  <si>
    <t>zárubeň jednokřídlá ocelová pro zdění s protipožární úpravou tl stěny 110-150mm rozměru 900/1970, 2100mm</t>
  </si>
  <si>
    <t>533840380</t>
  </si>
  <si>
    <t>49</t>
  </si>
  <si>
    <t>-2121030905</t>
  </si>
  <si>
    <t>83</t>
  </si>
  <si>
    <t>952901111</t>
  </si>
  <si>
    <t>Vyčištění budov nebo objektů před předáním do užívání budov bytové nebo občanské výstavby, světlé výšky podlaží do 4 m</t>
  </si>
  <si>
    <t>-1077413176</t>
  </si>
  <si>
    <t>https://podminky.urs.cz/item/CS_URS_2022_01/952901111</t>
  </si>
  <si>
    <t>998</t>
  </si>
  <si>
    <t>Přesun hmot</t>
  </si>
  <si>
    <t>61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</si>
  <si>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</si>
  <si>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</si>
  <si>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-1034383986</t>
  </si>
  <si>
    <t>https://podminky.urs.cz/item/CS_URS_2022_01/998017003</t>
  </si>
  <si>
    <t>711</t>
  </si>
  <si>
    <t>Izolace proti vodě, vlhkosti a plynům</t>
  </si>
  <si>
    <t>26</t>
  </si>
  <si>
    <t>711111001</t>
  </si>
  <si>
    <t>Provedení izolace proti zemní vlhkosti natěradly a tmely za studena na ploše vodorovné V nátěrem penetračním</t>
  </si>
  <si>
    <t>-1467923882</t>
  </si>
  <si>
    <t>https://podminky.urs.cz/item/CS_URS_2022_01/711111001</t>
  </si>
  <si>
    <t>6,82+3,87+29,17</t>
  </si>
  <si>
    <t>27</t>
  </si>
  <si>
    <t>11163150</t>
  </si>
  <si>
    <t>lak penetrační asfaltový</t>
  </si>
  <si>
    <t>32</t>
  </si>
  <si>
    <t>-308701554</t>
  </si>
  <si>
    <t>39,86*0,00033 'Přepočtené koeficientem množství</t>
  </si>
  <si>
    <t>23</t>
  </si>
  <si>
    <t>711112053</t>
  </si>
  <si>
    <t>Provedení izolace proti zemní vlhkosti natěradly a tmely za studena na ploše svislé S dvojnásobným nátěrem krystalickou hydroizolací</t>
  </si>
  <si>
    <t>-1186565008</t>
  </si>
  <si>
    <t>https://podminky.urs.cz/item/CS_URS_2022_01/711112053</t>
  </si>
  <si>
    <t>24</t>
  </si>
  <si>
    <t>24551050</t>
  </si>
  <si>
    <t>stěrka hydroizolační cementová kapilárně aktivní s dodatečnou krystalizací do spodní stavby</t>
  </si>
  <si>
    <t>kg</t>
  </si>
  <si>
    <t>313080270</t>
  </si>
  <si>
    <t>613,613*1,5 'Přepočtené koeficientem množství</t>
  </si>
  <si>
    <t>28</t>
  </si>
  <si>
    <t>711141559</t>
  </si>
  <si>
    <t>Provedení izolace proti zemní vlhkosti pásy přitavením NAIP na ploše vodorovné V</t>
  </si>
  <si>
    <t>779690626</t>
  </si>
  <si>
    <t>https://podminky.urs.cz/item/CS_URS_2022_01/711141559</t>
  </si>
  <si>
    <t>39,86*2</t>
  </si>
  <si>
    <t>29</t>
  </si>
  <si>
    <t>62832134</t>
  </si>
  <si>
    <t>pás asfaltový natavitelný oxidovaný tl 4,0mm typu V60 S40 s vložkou ze skleněné rohože, s jemnozrnným minerálním posypem</t>
  </si>
  <si>
    <t>-947375121</t>
  </si>
  <si>
    <t>79,72*1,1655 'Přepočtené koeficientem množství</t>
  </si>
  <si>
    <t>59</t>
  </si>
  <si>
    <t>998711103</t>
  </si>
  <si>
    <t>Přesun hmot pro izolace proti vodě, vlhkosti a plynům stanovený z hmotnosti přesunovaného materiálu vodorovná dopravní vzdálenost do 50 m v objektech výšky přes 12 do 60 m</t>
  </si>
  <si>
    <t>-1388366323</t>
  </si>
  <si>
    <t>https://podminky.urs.cz/item/CS_URS_2022_01/998711103</t>
  </si>
  <si>
    <t>60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</si>
  <si>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</si>
  <si>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</si>
  <si>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1675187955</t>
  </si>
  <si>
    <t>https://podminky.urs.cz/item/CS_URS_2022_01/998711181</t>
  </si>
  <si>
    <t>713</t>
  </si>
  <si>
    <t>Izolace tepelné</t>
  </si>
  <si>
    <t>30</t>
  </si>
  <si>
    <t>713121111</t>
  </si>
  <si>
    <t>Montáž tepelné izolace podlah rohožemi, pásy, deskami, dílci, bloky (izolační materiál ve specifikaci) kladenými volně jednovrstvá</t>
  </si>
  <si>
    <t>-1877333500</t>
  </si>
  <si>
    <t>https://podminky.urs.cz/item/CS_URS_2022_01/713121111</t>
  </si>
  <si>
    <t>31</t>
  </si>
  <si>
    <t>28372308</t>
  </si>
  <si>
    <t>deska EPS 100 pro konstrukce s běžným zatížením λ=0,037 tl 80mm</t>
  </si>
  <si>
    <t>815886145</t>
  </si>
  <si>
    <t>39,86*1,02 'Přepočtené koeficientem množství</t>
  </si>
  <si>
    <t>713191132</t>
  </si>
  <si>
    <t>Montáž tepelné izolace stavebních konstrukcí - doplňky a konstrukční součásti podlah, stropů vrchem nebo střech překrytím fólií separační z PE</t>
  </si>
  <si>
    <t>1195096122</t>
  </si>
  <si>
    <t>https://podminky.urs.cz/item/CS_URS_2022_01/713191132</t>
  </si>
  <si>
    <t>33</t>
  </si>
  <si>
    <t>28329042</t>
  </si>
  <si>
    <t>fólie PE separační či ochranná tl 0,2mm</t>
  </si>
  <si>
    <t>481086375</t>
  </si>
  <si>
    <t>39,86*1,15 'Přepočtené koeficientem množství</t>
  </si>
  <si>
    <t>57</t>
  </si>
  <si>
    <t>998713103</t>
  </si>
  <si>
    <t>Přesun hmot pro izolace tepelné stanovený z hmotnosti přesunovaného materiálu vodorovná dopravní vzdálenost do 50 m v objektech výšky přes 12 m do 24 m</t>
  </si>
  <si>
    <t>113170518</t>
  </si>
  <si>
    <t>https://podminky.urs.cz/item/CS_URS_2022_01/998713103</t>
  </si>
  <si>
    <t>58</t>
  </si>
  <si>
    <t>998713181</t>
  </si>
  <si>
    <t>Přesun hmot pro izolace tepelné stanovený z hmotnosti přesunovaného materiálu Příplatek k cenám za přesun prováděný bez použití mechanizace pro jakoukoliv výšku objektu</t>
  </si>
  <si>
    <t>886213187</t>
  </si>
  <si>
    <t>https://podminky.urs.cz/item/CS_URS_2022_01/998713181</t>
  </si>
  <si>
    <t>763</t>
  </si>
  <si>
    <t>Konstrukce suché výstavby</t>
  </si>
  <si>
    <t>88</t>
  </si>
  <si>
    <t>763135201.R</t>
  </si>
  <si>
    <t xml:space="preserve">Montáž lamelového podhledu </t>
  </si>
  <si>
    <t>886777534</t>
  </si>
  <si>
    <t>32,05</t>
  </si>
  <si>
    <t>134,93</t>
  </si>
  <si>
    <t>77,43</t>
  </si>
  <si>
    <t>3.np</t>
  </si>
  <si>
    <t>79,24</t>
  </si>
  <si>
    <t>79,01</t>
  </si>
  <si>
    <t>89</t>
  </si>
  <si>
    <t>763.1R</t>
  </si>
  <si>
    <t>Vertikální, akustický lamelový prvek</t>
  </si>
  <si>
    <t>1846191714</t>
  </si>
  <si>
    <t>620,08*1,05 'Přepočtené koeficientem množství</t>
  </si>
  <si>
    <t>43</t>
  </si>
  <si>
    <t>763164556</t>
  </si>
  <si>
    <t>Obklad konstrukcí sádrokartonovými deskami včetně ochranných úhelníků ve tvaru L rozvinuté šíře přes 0,8 m, opláštěný deskou protipožární DF, tl. 15 mm</t>
  </si>
  <si>
    <t>1774608403</t>
  </si>
  <si>
    <t>https://podminky.urs.cz/item/CS_URS_2022_01/763164556</t>
  </si>
  <si>
    <t>1.pp chodba 027</t>
  </si>
  <si>
    <t>9,7+1,7+1,8+1,15</t>
  </si>
  <si>
    <t>40</t>
  </si>
  <si>
    <t>763431001</t>
  </si>
  <si>
    <t>Montáž podhledu minerálního včetně zavěšeného roštu viditelného s panely vyjímatelnými, velikosti panelů do 0,36 m2</t>
  </si>
  <si>
    <t>309224198</t>
  </si>
  <si>
    <t>https://podminky.urs.cz/item/CS_URS_2022_01/763431001</t>
  </si>
  <si>
    <t>6,82+3,87</t>
  </si>
  <si>
    <t>7,01+3,96+8,47+4,32</t>
  </si>
  <si>
    <t>41</t>
  </si>
  <si>
    <t>59036518</t>
  </si>
  <si>
    <t>deska podhledová minerální rovná bílá jemná hladká desinfikovatelná nemocniční 17x600x600mm</t>
  </si>
  <si>
    <t>1822287941</t>
  </si>
  <si>
    <t>34,45*1,05 'Přepočtené koeficientem množství</t>
  </si>
  <si>
    <t>42</t>
  </si>
  <si>
    <t>763431043</t>
  </si>
  <si>
    <t>Montáž podhledu minerálního včetně zavěšeného roštu Příplatek k cenám: za výšku zavěšení přes 1,4 m</t>
  </si>
  <si>
    <t>-513965289</t>
  </si>
  <si>
    <t>https://podminky.urs.cz/item/CS_URS_2022_01/763431043</t>
  </si>
  <si>
    <t>55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</si>
  <si>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</si>
  <si>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</si>
  <si>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-391305911</t>
  </si>
  <si>
    <t>https://podminky.urs.cz/item/CS_URS_2022_01/998763303</t>
  </si>
  <si>
    <t>56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</si>
  <si>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</si>
  <si>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</si>
  <si>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1664994246</t>
  </si>
  <si>
    <t>https://podminky.urs.cz/item/CS_URS_2022_01/998763381</t>
  </si>
  <si>
    <t>766</t>
  </si>
  <si>
    <t>Konstrukce truhlářské</t>
  </si>
  <si>
    <t>80</t>
  </si>
  <si>
    <t>766660002</t>
  </si>
  <si>
    <t>Montáž dveřních křídel dřevěných nebo plastových otevíravých do ocelové zárubně povrchově upravených jednokřídlových, šířky přes 800 mm</t>
  </si>
  <si>
    <t>819317411</t>
  </si>
  <si>
    <t>https://podminky.urs.cz/item/CS_URS_2022_01/766660002</t>
  </si>
  <si>
    <t>81</t>
  </si>
  <si>
    <t>61162087</t>
  </si>
  <si>
    <t>dveře jednokřídlé dřevotřískové povrch laminátový plné 900x1970-2100mm</t>
  </si>
  <si>
    <t>-134902713</t>
  </si>
  <si>
    <t>78</t>
  </si>
  <si>
    <t>766660022</t>
  </si>
  <si>
    <t>Montáž dveřních křídel dřevěných nebo plastových otevíravých do ocelové zárubně protipožárních jednokřídlových, šířky přes 800 mm</t>
  </si>
  <si>
    <t>2117159015</t>
  </si>
  <si>
    <t>https://podminky.urs.cz/item/CS_URS_2022_01/766660022</t>
  </si>
  <si>
    <t>79</t>
  </si>
  <si>
    <t>61165314</t>
  </si>
  <si>
    <t>dveře jednokřídlé dřevotřískové protipožární EI (EW) 30 D3 povrch laminátový plné 900x1970-2100mm</t>
  </si>
  <si>
    <t>-2048573395</t>
  </si>
  <si>
    <t>72</t>
  </si>
  <si>
    <t>766660717</t>
  </si>
  <si>
    <t>Montáž dveřních doplňků samozavírače na zárubeň ocelovou</t>
  </si>
  <si>
    <t>-1904523409</t>
  </si>
  <si>
    <t>https://podminky.urs.cz/item/CS_URS_2022_01/766660717</t>
  </si>
  <si>
    <t>73</t>
  </si>
  <si>
    <t>54917265</t>
  </si>
  <si>
    <t>samozavírač dveří hydraulický K214 č.14 zlatá bronz</t>
  </si>
  <si>
    <t>-1336797837</t>
  </si>
  <si>
    <t>74</t>
  </si>
  <si>
    <t>766660729</t>
  </si>
  <si>
    <t>Montáž dveřních doplňků dveřního kování interiérového štítku s klikou</t>
  </si>
  <si>
    <t>-292976474</t>
  </si>
  <si>
    <t>https://podminky.urs.cz/item/CS_URS_2022_01/766660729</t>
  </si>
  <si>
    <t>75</t>
  </si>
  <si>
    <t>54914622</t>
  </si>
  <si>
    <t>kování dveřní vrchní klika včetně štítu a montážního materiálu BB 72 matný nikl</t>
  </si>
  <si>
    <t>1339128938</t>
  </si>
  <si>
    <t>82</t>
  </si>
  <si>
    <t>766.5R</t>
  </si>
  <si>
    <t>D+M invalidní zámek,nápis</t>
  </si>
  <si>
    <t>ks</t>
  </si>
  <si>
    <t>1287007789</t>
  </si>
  <si>
    <t>64</t>
  </si>
  <si>
    <t>766.1R</t>
  </si>
  <si>
    <t>Repase hlavních vstupních dvečí PSV 5</t>
  </si>
  <si>
    <t>446613740</t>
  </si>
  <si>
    <t>65</t>
  </si>
  <si>
    <t>766.2R</t>
  </si>
  <si>
    <t>Repase hlavních vstupních dveří PSV 6</t>
  </si>
  <si>
    <t>1162075087</t>
  </si>
  <si>
    <t>66</t>
  </si>
  <si>
    <t>766.3R</t>
  </si>
  <si>
    <t>Repase vnitřních dvoukřídlých dveří PSV 7</t>
  </si>
  <si>
    <t>1094848029</t>
  </si>
  <si>
    <t>67</t>
  </si>
  <si>
    <t>766.4R</t>
  </si>
  <si>
    <t>Repase vnitřních dvoukřídlových dveří PSV 8</t>
  </si>
  <si>
    <t>-1930689278</t>
  </si>
  <si>
    <t>771121011</t>
  </si>
  <si>
    <t>Příprava podkladu před provedením dlažby nátěr penetrační na podlahu</t>
  </si>
  <si>
    <t>332274673</t>
  </si>
  <si>
    <t>https://podminky.urs.cz/item/CS_URS_2022_01/771121011</t>
  </si>
  <si>
    <t>36</t>
  </si>
  <si>
    <t>771151022</t>
  </si>
  <si>
    <t>Příprava podkladu před provedením dlažby samonivelační stěrka min.pevnosti 30 MPa, tloušťky přes 3 do 5 mm</t>
  </si>
  <si>
    <t>824822308</t>
  </si>
  <si>
    <t>https://podminky.urs.cz/item/CS_URS_2022_01/771151022</t>
  </si>
  <si>
    <t>84</t>
  </si>
  <si>
    <t>771474141</t>
  </si>
  <si>
    <t>Montáž soklů z dlaždic keramických lepených flexibilním lepidlem s požlábkem, výšky do 90 mm</t>
  </si>
  <si>
    <t>m</t>
  </si>
  <si>
    <t>-1955060628</t>
  </si>
  <si>
    <t>https://podminky.urs.cz/item/CS_URS_2022_01/771474141</t>
  </si>
  <si>
    <t>m001-002</t>
  </si>
  <si>
    <t>0,95*2+0,4+7,15+4,1+1,4+1,4+0,6+3,35*2+2,4+1,4*2+4,1+7,15+0,95</t>
  </si>
  <si>
    <t>m103,101,102</t>
  </si>
  <si>
    <t>22,5+13+3,35+4,4+0,95+5,5+11+5,45+0,95+4,7+3,35+9,8+7,25+2,4+3*3+3*3</t>
  </si>
  <si>
    <t>m201-203</t>
  </si>
  <si>
    <t>3*3+3*3+7,6+15,5+7,35+2,3+4,43+11+4,6+2,3</t>
  </si>
  <si>
    <t>73,08</t>
  </si>
  <si>
    <t>85</t>
  </si>
  <si>
    <t>771.2R</t>
  </si>
  <si>
    <t>Dodávka atypického soklu s požlábkem</t>
  </si>
  <si>
    <t>-811245603</t>
  </si>
  <si>
    <t>372,89*3,33 'Přepočtené koeficientem množství</t>
  </si>
  <si>
    <t>86</t>
  </si>
  <si>
    <t>771574240</t>
  </si>
  <si>
    <t>Montáž podlah z dlaždic keramických lepených flexibilním lepidlem maloformátových pro vysoké mechanické zatížení hladkých přes 6 do 9 ks/m2</t>
  </si>
  <si>
    <t>-1915796059</t>
  </si>
  <si>
    <t>https://podminky.urs.cz/item/CS_URS_2022_01/771574240</t>
  </si>
  <si>
    <t>32,05+18,9</t>
  </si>
  <si>
    <t>134,93+9+9</t>
  </si>
  <si>
    <t>3*3+3*3+77,43</t>
  </si>
  <si>
    <t>m301-303</t>
  </si>
  <si>
    <t>3*3+3*3+79,24</t>
  </si>
  <si>
    <t>m401-403</t>
  </si>
  <si>
    <t>3*3+3*3+79,01</t>
  </si>
  <si>
    <t>87</t>
  </si>
  <si>
    <t>771.1R</t>
  </si>
  <si>
    <t>Dodávka atypické historické dlažby</t>
  </si>
  <si>
    <t>1711821429</t>
  </si>
  <si>
    <t>493,56*1,05 'Přepočtené koeficientem množství</t>
  </si>
  <si>
    <t>771574260</t>
  </si>
  <si>
    <t>Montáž podlah z dlaždic keramických lepených flexibilním lepidlem maloformátových pro vysoké mechanické zatížení protiskluzných nebo reliéfních (bezbariérových) přes 6 do 9 ks/m2</t>
  </si>
  <si>
    <t>10122357</t>
  </si>
  <si>
    <t>https://podminky.urs.cz/item/CS_URS_2022_01/771574260</t>
  </si>
  <si>
    <t>m007,m006</t>
  </si>
  <si>
    <t>3,87+6,82</t>
  </si>
  <si>
    <t>7,01+3,96</t>
  </si>
  <si>
    <t>8,47+4,32</t>
  </si>
  <si>
    <t>5</t>
  </si>
  <si>
    <t>59761617</t>
  </si>
  <si>
    <t>dlažba keramická slinutá protiskluzná do interiéru i exteriéru pro vysoké mechanické namáhání do 9ks/m2</t>
  </si>
  <si>
    <t>803098236</t>
  </si>
  <si>
    <t>34,45*1,1 'Přepočtené koeficientem množství</t>
  </si>
  <si>
    <t>771591112</t>
  </si>
  <si>
    <t>Izolace podlahy pod dlažbu nátěrem nebo stěrkou ve dvou vrstvách</t>
  </si>
  <si>
    <t>169120478</t>
  </si>
  <si>
    <t>https://podminky.urs.cz/item/CS_URS_2022_01/771591112</t>
  </si>
  <si>
    <t>3,87</t>
  </si>
  <si>
    <t>3,96+4,32</t>
  </si>
  <si>
    <t>53</t>
  </si>
  <si>
    <t>998771103</t>
  </si>
  <si>
    <t>Přesun hmot pro podlahy z dlaždic stanovený z hmotnosti přesunovaného materiálu vodorovná dopravní vzdálenost do 50 m v objektech výšky přes 12 do 24 m</t>
  </si>
  <si>
    <t>284999794</t>
  </si>
  <si>
    <t>https://podminky.urs.cz/item/CS_URS_2022_01/998771103</t>
  </si>
  <si>
    <t>54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</si>
  <si>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</si>
  <si>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</si>
  <si>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-1617098901</t>
  </si>
  <si>
    <t>https://podminky.urs.cz/item/CS_URS_2022_01/998771181</t>
  </si>
  <si>
    <t>781</t>
  </si>
  <si>
    <t>Dokončovací práce - obklady</t>
  </si>
  <si>
    <t>10</t>
  </si>
  <si>
    <t>781121011</t>
  </si>
  <si>
    <t>Příprava podkladu před provedením obkladu nátěr penetrační na stěnu</t>
  </si>
  <si>
    <t>157034026</t>
  </si>
  <si>
    <t>https://podminky.urs.cz/item/CS_URS_2022_01/781121011</t>
  </si>
  <si>
    <t>(1,75+2,062)*2*2</t>
  </si>
  <si>
    <t>(1,8+2,4+1,8+2,2)*2*2</t>
  </si>
  <si>
    <t>47</t>
  </si>
  <si>
    <t>781131112</t>
  </si>
  <si>
    <t>Izolace stěny pod obklad izolace nátěrem nebo stěrkou ve dvou vrstvách</t>
  </si>
  <si>
    <t>1406457519</t>
  </si>
  <si>
    <t>https://podminky.urs.cz/item/CS_URS_2022_01/781131112</t>
  </si>
  <si>
    <t>781474112</t>
  </si>
  <si>
    <t>Montáž obkladů vnitřních stěn z dlaždic keramických lepených flexibilním lepidlem maloformátových hladkých přes 9 do 12 ks/m2</t>
  </si>
  <si>
    <t>1193171558</t>
  </si>
  <si>
    <t>https://podminky.urs.cz/item/CS_URS_2022_01/781474112</t>
  </si>
  <si>
    <t>59761026</t>
  </si>
  <si>
    <t>obklad keramický hladký do 12ks/m2</t>
  </si>
  <si>
    <t>2121736881</t>
  </si>
  <si>
    <t>48,048*1,1 'Přepočtené koeficientem množství</t>
  </si>
  <si>
    <t>37</t>
  </si>
  <si>
    <t>781491111</t>
  </si>
  <si>
    <t>Obklad - dokončující práce profily ukončovací kladené do malty rohové</t>
  </si>
  <si>
    <t>-431669555</t>
  </si>
  <si>
    <t>https://podminky.urs.cz/item/CS_URS_2022_01/781491111</t>
  </si>
  <si>
    <t>15,284</t>
  </si>
  <si>
    <t>32,8</t>
  </si>
  <si>
    <t>48,084*0,5 'Přepočtené koeficientem množství</t>
  </si>
  <si>
    <t>51</t>
  </si>
  <si>
    <t>998781103</t>
  </si>
  <si>
    <t>Přesun hmot pro obklady keramické stanovený z hmotnosti přesunovaného materiálu vodorovná dopravní vzdálenost do 50 m v objektech výšky přes 12 do 24 m</t>
  </si>
  <si>
    <t>71027034</t>
  </si>
  <si>
    <t>https://podminky.urs.cz/item/CS_URS_2022_01/998781103</t>
  </si>
  <si>
    <t>52</t>
  </si>
  <si>
    <t>998781181</t>
  </si>
  <si>
    <t>Přesun hmot pro obklady keramické stanovený z hmotnosti přesunovaného materiálu Příplatek k cenám za přesun prováděný bez použití mechanizace pro jakoukoliv výšku objektu</t>
  </si>
  <si>
    <t>-1892700155</t>
  </si>
  <si>
    <t>https://podminky.urs.cz/item/CS_URS_2022_01/998781181</t>
  </si>
  <si>
    <t>46</t>
  </si>
  <si>
    <t>784111003</t>
  </si>
  <si>
    <t>Oprášení (ometení) podkladu v místnostech výšky přes 3,80 do 5,00 m</t>
  </si>
  <si>
    <t>-1577620193</t>
  </si>
  <si>
    <t>https://podminky.urs.cz/item/CS_URS_2022_01/784111003</t>
  </si>
  <si>
    <t>44</t>
  </si>
  <si>
    <t>784181103</t>
  </si>
  <si>
    <t>Penetrace podkladu jednonásobná základní akrylátová bezbarvá v místnostech výšky přes 3,80 do 5,00 m</t>
  </si>
  <si>
    <t>1103663283</t>
  </si>
  <si>
    <t>https://podminky.urs.cz/item/CS_URS_2022_01/784181103</t>
  </si>
  <si>
    <t>658,281+129,894+200</t>
  </si>
  <si>
    <t>45</t>
  </si>
  <si>
    <t>784221103</t>
  </si>
  <si>
    <t>Malby z malířských směsí otěruvzdorných za sucha dvojnásobné, bílé za sucha otěruvzdorné dobře v místnostech výšky přes 3,80 do 5,00 m</t>
  </si>
  <si>
    <t>2064037666</t>
  </si>
  <si>
    <t>https://podminky.urs.cz/item/CS_URS_2022_01/784221103</t>
  </si>
  <si>
    <t>HZS</t>
  </si>
  <si>
    <t>Hodinové zúčtovací sazby</t>
  </si>
  <si>
    <t>50</t>
  </si>
  <si>
    <t>HZS1301</t>
  </si>
  <si>
    <t>Hodinové zúčtovací sazby profesí HSV provádění konstrukcí zedník</t>
  </si>
  <si>
    <t>hod</t>
  </si>
  <si>
    <t>512</t>
  </si>
  <si>
    <t>527051342</t>
  </si>
  <si>
    <t>https://podminky.urs.cz/item/CS_URS_2022_01/HZS1301</t>
  </si>
  <si>
    <t>01.1.c - Výtah</t>
  </si>
  <si>
    <t xml:space="preserve">    1 - Zemní práce</t>
  </si>
  <si>
    <t xml:space="preserve">    2 - Zakládání</t>
  </si>
  <si>
    <t xml:space="preserve">    4 - Vodorovné konstrukce</t>
  </si>
  <si>
    <t xml:space="preserve">    767 - Konstrukce zámečnické</t>
  </si>
  <si>
    <t>Zemní práce</t>
  </si>
  <si>
    <t>131113711</t>
  </si>
  <si>
    <t>Hloubení zapažených jam ručně s urovnáním dna do předepsaného profilu a spádu v hornině třídy těžitelnosti I skupiny 1 a 2 soudržných</t>
  </si>
  <si>
    <t>1591834641</t>
  </si>
  <si>
    <t>https://podminky.urs.cz/item/CS_URS_2022_01/131113711</t>
  </si>
  <si>
    <t>2,2*2,4*1,6</t>
  </si>
  <si>
    <t>151101201</t>
  </si>
  <si>
    <t>Zřízení pažení stěn výkopu bez rozepření nebo vzepření příložné, hloubky do 4 m</t>
  </si>
  <si>
    <t>913673929</t>
  </si>
  <si>
    <t>https://podminky.urs.cz/item/CS_URS_2022_01/151101201</t>
  </si>
  <si>
    <t>(2,2+2,4)*2*1,6</t>
  </si>
  <si>
    <t>151101211</t>
  </si>
  <si>
    <t>Odstranění pažení stěn výkopu bez rozepření nebo vzepření s uložením pažin na vzdálenost do 3 m od okraje výkopu příložné, hloubky do 4 m</t>
  </si>
  <si>
    <t>1599246720</t>
  </si>
  <si>
    <t>https://podminky.urs.cz/item/CS_URS_2022_01/151101211</t>
  </si>
  <si>
    <t>151101301</t>
  </si>
  <si>
    <t>Zřízení rozepření zapažených stěn výkopů s potřebným přepažováním při pažení příložném, hloubky do 4 m</t>
  </si>
  <si>
    <t>1511239753</t>
  </si>
  <si>
    <t>https://podminky.urs.cz/item/CS_URS_2022_01/151101301</t>
  </si>
  <si>
    <t>151101311</t>
  </si>
  <si>
    <t>Odstranění rozepření stěn výkopů s uložením materiálu na vzdálenost do 3 m od okraje výkopu pažení příložného, hloubky do 4 m</t>
  </si>
  <si>
    <t>714375715</t>
  </si>
  <si>
    <t>https://podminky.urs.cz/item/CS_URS_2022_01/151101311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</si>
  <si>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</si>
  <si>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</si>
  <si>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-258016843</t>
  </si>
  <si>
    <t>https://podminky.urs.cz/item/CS_URS_2022_01/162211201</t>
  </si>
  <si>
    <t>162211209</t>
  </si>
  <si>
    <t>Vodorovné přemístění výkopku nebo sypaniny nošením s vyprázdněním nádoby na hromady nebo do dopravního prostředku na vzdálenost do 10 m Příplatek za každých dalších 10 m k ceně -1201</t>
  </si>
  <si>
    <t>-1546855963</t>
  </si>
  <si>
    <t>https://podminky.urs.cz/item/CS_URS_2022_01/162211209</t>
  </si>
  <si>
    <t>8,448*4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</si>
  <si>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</si>
  <si>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</si>
  <si>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2143517391</t>
  </si>
  <si>
    <t>https://podminky.urs.cz/item/CS_URS_2022_01/162751117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</si>
  <si>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</si>
  <si>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</si>
  <si>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-84295064</t>
  </si>
  <si>
    <t>https://podminky.urs.cz/item/CS_URS_2022_01/162751119</t>
  </si>
  <si>
    <t>8,448*5</t>
  </si>
  <si>
    <t>171201221</t>
  </si>
  <si>
    <t>Poplatek za uložení stavebního odpadu na skládce (skládkovné) zeminy a kamení zatříděného do Katalogu odpadů pod kódem 17 05 04</t>
  </si>
  <si>
    <t>-1510729311</t>
  </si>
  <si>
    <t>https://podminky.urs.cz/item/CS_URS_2022_01/171201221</t>
  </si>
  <si>
    <t>8,448*2,2</t>
  </si>
  <si>
    <t>11</t>
  </si>
  <si>
    <t>171251201</t>
  </si>
  <si>
    <t>Uložení sypaniny na skládky nebo meziskládky bez hutnění s upravením uložené sypaniny do předepsaného tvaru</t>
  </si>
  <si>
    <t>-1160034267</t>
  </si>
  <si>
    <t>https://podminky.urs.cz/item/CS_URS_2022_01/171251201</t>
  </si>
  <si>
    <t>Zakládání</t>
  </si>
  <si>
    <t>273322611</t>
  </si>
  <si>
    <t>Základy z betonu železového (bez výztuže) desky z betonu se zvýšenými nároky na prostředí tř. C 30/37</t>
  </si>
  <si>
    <t>-1949304637</t>
  </si>
  <si>
    <t>https://podminky.urs.cz/item/CS_URS_2022_01/273322611</t>
  </si>
  <si>
    <t>273361821</t>
  </si>
  <si>
    <t>Výztuž základů desek z betonářské oceli 10 505 (R) nebo BSt 500</t>
  </si>
  <si>
    <t>207066718</t>
  </si>
  <si>
    <t>https://podminky.urs.cz/item/CS_URS_2022_01/273361821</t>
  </si>
  <si>
    <t>(((2,2+2,4)*2)/3)*(1*0,009)</t>
  </si>
  <si>
    <t>273362021</t>
  </si>
  <si>
    <t>Výztuž základů desek ze svařovaných sítí z drátů typu KARI</t>
  </si>
  <si>
    <t>-470169587</t>
  </si>
  <si>
    <t>https://podminky.urs.cz/item/CS_URS_2022_01/273362021</t>
  </si>
  <si>
    <t>(2,2*2,4*0,00444)*2</t>
  </si>
  <si>
    <t>311101212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</si>
  <si>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</si>
  <si>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-1203208418</t>
  </si>
  <si>
    <t>https://podminky.urs.cz/item/CS_URS_2022_01/311101212</t>
  </si>
  <si>
    <t>28611135</t>
  </si>
  <si>
    <t>trubka kanalizační PVC DN 200x500mm SN4</t>
  </si>
  <si>
    <t>129227520</t>
  </si>
  <si>
    <t>2*0,5</t>
  </si>
  <si>
    <t>311322611</t>
  </si>
  <si>
    <t>Nadzákladové zdi z betonu železového (bez výztuže) nosné odolného proti agresivnímu prostředí tř. C 30/37</t>
  </si>
  <si>
    <t>-1891865116</t>
  </si>
  <si>
    <t>https://podminky.urs.cz/item/CS_URS_2022_01/311322611</t>
  </si>
  <si>
    <t>((2,2+2,4)*2*25,32)*0,2</t>
  </si>
  <si>
    <t>2,2*2,4*0,2</t>
  </si>
  <si>
    <t>1,18*2,1*0,2*-6</t>
  </si>
  <si>
    <t>1,18*2,25*0,2*-1</t>
  </si>
  <si>
    <t>311353211</t>
  </si>
  <si>
    <t>Bednění šachet jednostranné zřízení</t>
  </si>
  <si>
    <t>-767389258</t>
  </si>
  <si>
    <t>https://podminky.urs.cz/item/CS_URS_2022_01/311353211</t>
  </si>
  <si>
    <t>((2,2+2,4)*2)*25,32</t>
  </si>
  <si>
    <t>2,2*2,4</t>
  </si>
  <si>
    <t>311353212</t>
  </si>
  <si>
    <t>Bednění šachet jednostranné odstranění</t>
  </si>
  <si>
    <t>-1763291754</t>
  </si>
  <si>
    <t>https://podminky.urs.cz/item/CS_URS_2022_01/311353212</t>
  </si>
  <si>
    <t>311361821</t>
  </si>
  <si>
    <t>Výztuž nadzákladových zdí nosných svislých nebo odkloněných od svislice, rovných nebo oblých z betonářské oceli 10 505 (R) nebo BSt 500</t>
  </si>
  <si>
    <t>-281875654</t>
  </si>
  <si>
    <t>https://podminky.urs.cz/item/CS_URS_2022_01/311361821</t>
  </si>
  <si>
    <t>44,14*0,12</t>
  </si>
  <si>
    <t>Vodorovné konstrukce</t>
  </si>
  <si>
    <t>413941123</t>
  </si>
  <si>
    <t>Osazování ocelových válcovaných nosníků ve stropech I nebo IE nebo U nebo UE nebo L č. 14 až 22 nebo výšky přes 120 do 220 mm</t>
  </si>
  <si>
    <t>707296091</t>
  </si>
  <si>
    <t>https://podminky.urs.cz/item/CS_URS_2022_01/413941123</t>
  </si>
  <si>
    <t>2,8*0,0263</t>
  </si>
  <si>
    <t>13010722</t>
  </si>
  <si>
    <t>ocel profilová jakost S235JR (11 375) průřez I (IPN) 200</t>
  </si>
  <si>
    <t>1981897869</t>
  </si>
  <si>
    <t>949321113</t>
  </si>
  <si>
    <t>Montáž lešení dílcového do šachet (výtahových, potrubních) o půdorysné ploše do 6 m2, výšky přes 20 do 30 m</t>
  </si>
  <si>
    <t>-140939958</t>
  </si>
  <si>
    <t>https://podminky.urs.cz/item/CS_URS_2022_01/949321113</t>
  </si>
  <si>
    <t>949321211</t>
  </si>
  <si>
    <t>Montáž lešení dílcového do šachet (výtahových, potrubních) Příplatek za první a každý další den použití lešení k ceně -1111, -1112 nebo -1113</t>
  </si>
  <si>
    <t>-12486262</t>
  </si>
  <si>
    <t>https://podminky.urs.cz/item/CS_URS_2022_01/949321211</t>
  </si>
  <si>
    <t>25,32*120</t>
  </si>
  <si>
    <t>949321813</t>
  </si>
  <si>
    <t>Demontáž lešení dílcového do šachet (výtahových, potrubních) o půdorysné ploše do 6 m2, výšky přes 20 do 30 m</t>
  </si>
  <si>
    <t>-384192077</t>
  </si>
  <si>
    <t>https://podminky.urs.cz/item/CS_URS_2022_01/949321813</t>
  </si>
  <si>
    <t>9.1R</t>
  </si>
  <si>
    <t>Montáž osobního výtahu ozn.33</t>
  </si>
  <si>
    <t>-1777660833</t>
  </si>
  <si>
    <t>Osobní výtah ozn.33</t>
  </si>
  <si>
    <t>1075236562</t>
  </si>
  <si>
    <t>-607278596</t>
  </si>
  <si>
    <t>711111051</t>
  </si>
  <si>
    <t>Provedení izolace proti zemní vlhkosti natěradly a tmely za studena na ploše vodorovné V dvojnásobným nátěrem tekutou elastickou hydroizolací</t>
  </si>
  <si>
    <t>-636928394</t>
  </si>
  <si>
    <t>https://podminky.urs.cz/item/CS_URS_2022_01/711111051</t>
  </si>
  <si>
    <t>výtahová jáma</t>
  </si>
  <si>
    <t>(2,2+2,4)*2*1,3+2,2*2,4</t>
  </si>
  <si>
    <t>1625875912</t>
  </si>
  <si>
    <t>17,24*1,463 'Přepočtené koeficientem množství</t>
  </si>
  <si>
    <t>767</t>
  </si>
  <si>
    <t>Konstrukce zámečnické</t>
  </si>
  <si>
    <t>767810112</t>
  </si>
  <si>
    <t>Montáž větracích mřížek ocelových čtyřhranných, průřezu přes 0,01 do 0,04 m2</t>
  </si>
  <si>
    <t>-1289078931</t>
  </si>
  <si>
    <t>https://podminky.urs.cz/item/CS_URS_2022_01/767810112</t>
  </si>
  <si>
    <t>767.1R</t>
  </si>
  <si>
    <t xml:space="preserve">Požární větrací mřížka EI  15-90 DP1 200x200 tl.100 mm </t>
  </si>
  <si>
    <t>-1913782108</t>
  </si>
  <si>
    <t>01.1.d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</si>
  <si>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</si>
  <si>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</si>
  <si>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</si>
  <si>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</si>
  <si>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612125100</t>
  </si>
  <si>
    <t>Vyplnění spár vápennou maltou vnitřních stěn z cihel</t>
  </si>
  <si>
    <t>1692094245</t>
  </si>
  <si>
    <t>971052331</t>
  </si>
  <si>
    <t>Vybourání nebo prorážení otvorů v ŽB příčkách a zdech pl do 0,09 m2 tl do 150 mm</t>
  </si>
  <si>
    <t>-1029871215</t>
  </si>
  <si>
    <t>974029132</t>
  </si>
  <si>
    <t>Vysekání rýh ve zdivu kamenném hl do 50 mm š do 70 mm</t>
  </si>
  <si>
    <t>2108217388</t>
  </si>
  <si>
    <t>974029133</t>
  </si>
  <si>
    <t>Vysekání rýh ve zdivu kamenném hl do 50 mm š do 100 mm</t>
  </si>
  <si>
    <t>-261447590</t>
  </si>
  <si>
    <t>974029164</t>
  </si>
  <si>
    <t>Vysekání rýh ve zdivu kamenném hl do 150 mm š do 150 mm</t>
  </si>
  <si>
    <t>1774866227</t>
  </si>
  <si>
    <t>997002511</t>
  </si>
  <si>
    <t>Vodorovné přemístění suti a vybouraných hmot bez naložení ale se složením a urovnáním do 1 km</t>
  </si>
  <si>
    <t>-2089994003</t>
  </si>
  <si>
    <t>997002519</t>
  </si>
  <si>
    <t>Příplatek ZKD 1 km přemístění suti a vybouraných hmot</t>
  </si>
  <si>
    <t>-642534188</t>
  </si>
  <si>
    <t>997013511</t>
  </si>
  <si>
    <t>Odvoz suti a vybouraných hmot z meziskládky na skládku do 1 km s naložením a se složením</t>
  </si>
  <si>
    <t>1106231591</t>
  </si>
  <si>
    <t>997013603</t>
  </si>
  <si>
    <t>Poplatek za uložení na skládce (skládkovné) stavebního odpadu cihelného kód odpadu 17 01 02</t>
  </si>
  <si>
    <t>-27939580</t>
  </si>
  <si>
    <t>721</t>
  </si>
  <si>
    <t>Zdravotechnika - vnitřní kanalizace</t>
  </si>
  <si>
    <t>721175202</t>
  </si>
  <si>
    <t>Potrubí kanalizační z PP připojovací odhlučněné třívrstvé DN 40</t>
  </si>
  <si>
    <t>-633041786</t>
  </si>
  <si>
    <t>721175205</t>
  </si>
  <si>
    <t>Potrubí kanalizační z PP připojovací odhlučněné třívrstvé DN 110</t>
  </si>
  <si>
    <t>1809364803</t>
  </si>
  <si>
    <t>721175212</t>
  </si>
  <si>
    <t>Potrubí kanalizační z PP odpadní odhlučněné třívrstvé DN 110</t>
  </si>
  <si>
    <t>-1720026867</t>
  </si>
  <si>
    <t>721175222</t>
  </si>
  <si>
    <t>Potrubí kanalizační z PP svodné odhlučněné třívrstvé DN 110</t>
  </si>
  <si>
    <t>-732912682</t>
  </si>
  <si>
    <t>721273153</t>
  </si>
  <si>
    <t>Hlavice ventilační polypropylen PP DN 110</t>
  </si>
  <si>
    <t>1956967055</t>
  </si>
  <si>
    <t>721290111</t>
  </si>
  <si>
    <t>Zkouška těsnosti potrubí kanalizace vodou DN do 125</t>
  </si>
  <si>
    <t>74513678</t>
  </si>
  <si>
    <t>998721103</t>
  </si>
  <si>
    <t>Přesun hmot tonážní pro vnitřní kanalizace v objektech v přes 12 do 24 m</t>
  </si>
  <si>
    <t>222385998</t>
  </si>
  <si>
    <t>722</t>
  </si>
  <si>
    <t>Zdravotechnika - vnitřní vodovod</t>
  </si>
  <si>
    <t>722174002</t>
  </si>
  <si>
    <t>Potrubí vodovodní plastové PPR svar polyfúze PN 16 D 20x2,8 mm</t>
  </si>
  <si>
    <t>792746330</t>
  </si>
  <si>
    <t>722174003</t>
  </si>
  <si>
    <t>Potrubí vodovodní plastové PPR svar polyfúze PN 16 D 25x3,5 mm</t>
  </si>
  <si>
    <t>-559579685</t>
  </si>
  <si>
    <t>722181221</t>
  </si>
  <si>
    <t>Ochrana vodovodního potrubí přilepenými termoizolačními trubicemi z PE tl přes 6 do 9 mm DN do 22 mm</t>
  </si>
  <si>
    <t>-978861216</t>
  </si>
  <si>
    <t>722181222</t>
  </si>
  <si>
    <t>Ochrana vodovodního potrubí přilepenými termoizolačními trubicemi z PE tl přes 6 do 9 mm DN přes 22 do 45 mm</t>
  </si>
  <si>
    <t>-1716057851</t>
  </si>
  <si>
    <t>722181241</t>
  </si>
  <si>
    <t>Ochrana vodovodního potrubí přilepenými termoizolačními trubicemi z PE tl přes 13 do 20 mm DN do 22 mm</t>
  </si>
  <si>
    <t>18060842</t>
  </si>
  <si>
    <t>722220111</t>
  </si>
  <si>
    <t>Nástěnka pro výtokový ventil G 1/2" s jedním závitem</t>
  </si>
  <si>
    <t>1615126372</t>
  </si>
  <si>
    <t>722220152</t>
  </si>
  <si>
    <t>Nástěnka závitová plastová PPR PN 20 DN 20 x G 1/2"</t>
  </si>
  <si>
    <t>-1133741940</t>
  </si>
  <si>
    <t>722220153</t>
  </si>
  <si>
    <t>Nástěnka závitová plastová PPR PN 20 DN 25 x G 3/4"</t>
  </si>
  <si>
    <t>401526724</t>
  </si>
  <si>
    <t>722230102</t>
  </si>
  <si>
    <t>Ventil přímý G 3/4" se dvěma závity</t>
  </si>
  <si>
    <t>-1780786117</t>
  </si>
  <si>
    <t>722230103</t>
  </si>
  <si>
    <t>Ventil přímý G 1" se dvěma závity</t>
  </si>
  <si>
    <t>22221717</t>
  </si>
  <si>
    <t>722290226</t>
  </si>
  <si>
    <t>Zkouška těsnosti vodovodního potrubí závitového DN do 50</t>
  </si>
  <si>
    <t>-543524857</t>
  </si>
  <si>
    <t>722290234</t>
  </si>
  <si>
    <t>Proplach a dezinfekce vodovodního potrubí DN do 80</t>
  </si>
  <si>
    <t>1800271083</t>
  </si>
  <si>
    <t>998722103</t>
  </si>
  <si>
    <t>Přesun hmot tonážní pro vnitřní vodovod v objektech v přes 12 do 24 m</t>
  </si>
  <si>
    <t>351661754</t>
  </si>
  <si>
    <t>725</t>
  </si>
  <si>
    <t>Zdravotechnika - zařizovací předměty</t>
  </si>
  <si>
    <t>725211681</t>
  </si>
  <si>
    <t>Umyvadla keramická bílá bez výtokových armatur připevněná na stěnu šrouby zdravotní, šířka umyvadla 640 mm</t>
  </si>
  <si>
    <t>soubor</t>
  </si>
  <si>
    <t>-1304280119</t>
  </si>
  <si>
    <t>https://podminky.urs.cz/item/CS_URS_2022_01/725211681</t>
  </si>
  <si>
    <t>725291703</t>
  </si>
  <si>
    <t>Doplňky zařízení koupelen a záchodů smaltované madla rovná, délky 500 mm</t>
  </si>
  <si>
    <t>1751667298</t>
  </si>
  <si>
    <t>https://podminky.urs.cz/item/CS_URS_2022_01/725291703</t>
  </si>
  <si>
    <t>38</t>
  </si>
  <si>
    <t>725291708</t>
  </si>
  <si>
    <t>Doplňky zařízení koupelen a záchodů smaltované madla rovná, délky 1000 mm</t>
  </si>
  <si>
    <t>-731412167</t>
  </si>
  <si>
    <t>https://podminky.urs.cz/item/CS_URS_2022_01/725291708</t>
  </si>
  <si>
    <t>39</t>
  </si>
  <si>
    <t>725291722</t>
  </si>
  <si>
    <t>Doplňky zařízení koupelen a záchodů smaltované madla krakorcová sklopná, délky 834 mm</t>
  </si>
  <si>
    <t>-160516749</t>
  </si>
  <si>
    <t>https://podminky.urs.cz/item/CS_URS_2022_01/725291722</t>
  </si>
  <si>
    <t>725819401</t>
  </si>
  <si>
    <t>Montáž ventilů rohových G 1/2" s připojovací trubičkou</t>
  </si>
  <si>
    <t>-303392236</t>
  </si>
  <si>
    <t>55141001</t>
  </si>
  <si>
    <t>kohout kulový rohový mosazný R 1/2"x3/8"</t>
  </si>
  <si>
    <t>-732025154</t>
  </si>
  <si>
    <t>725829131</t>
  </si>
  <si>
    <t>Baterie umyvadlové montáž ostatních typů stojánkových G 1/2"</t>
  </si>
  <si>
    <t>1531832726</t>
  </si>
  <si>
    <t>https://podminky.urs.cz/item/CS_URS_2022_01/725829131</t>
  </si>
  <si>
    <t>55145692</t>
  </si>
  <si>
    <t>baterie umyvadlová stojánková páková s prodlouženou pákou (lékařská)</t>
  </si>
  <si>
    <t>333462496</t>
  </si>
  <si>
    <t>725.1R</t>
  </si>
  <si>
    <t>D+M háček na oděv</t>
  </si>
  <si>
    <t>-1468447249</t>
  </si>
  <si>
    <t>3*2</t>
  </si>
  <si>
    <t>725.2R</t>
  </si>
  <si>
    <t>D+M odkládací police</t>
  </si>
  <si>
    <t>-1668520250</t>
  </si>
  <si>
    <t>725.3R</t>
  </si>
  <si>
    <t>D+M odpadkový koš</t>
  </si>
  <si>
    <t>-1917971797</t>
  </si>
  <si>
    <t>725.4R</t>
  </si>
  <si>
    <t>D+M zrcadlo 900x900</t>
  </si>
  <si>
    <t>-1032549845</t>
  </si>
  <si>
    <t>3,000*2</t>
  </si>
  <si>
    <t>725.5R</t>
  </si>
  <si>
    <t>D+M osoučeč rukou</t>
  </si>
  <si>
    <t>-1085408077</t>
  </si>
  <si>
    <t>725.6R</t>
  </si>
  <si>
    <t>D+M zásobník na papírové ručníky</t>
  </si>
  <si>
    <t>-193695292</t>
  </si>
  <si>
    <t>725.7R</t>
  </si>
  <si>
    <t>D+M dávkovač tekutého mýdla</t>
  </si>
  <si>
    <t>-237504601</t>
  </si>
  <si>
    <t>725.8R</t>
  </si>
  <si>
    <t>D+M držák toaletního papíru</t>
  </si>
  <si>
    <t>1020090662</t>
  </si>
  <si>
    <t>726</t>
  </si>
  <si>
    <t>Zdravotechnika - předstěnové instalace</t>
  </si>
  <si>
    <t>726131002</t>
  </si>
  <si>
    <t>Instalační předstěna - umyvadlo do v 1120 mm pro tělesně postižené do lehkých stěn s kovovou kcí</t>
  </si>
  <si>
    <t>-612582269</t>
  </si>
  <si>
    <t>726131043</t>
  </si>
  <si>
    <t>Instalační předstěna - klozet závěsný v 1120 mm s ovládáním zepředu pro postižené do stěn s kov kcí</t>
  </si>
  <si>
    <t>346545661</t>
  </si>
  <si>
    <t>726.1R</t>
  </si>
  <si>
    <t>D+M oddálené splachování</t>
  </si>
  <si>
    <t>-1714432662</t>
  </si>
  <si>
    <t>998726113</t>
  </si>
  <si>
    <t>Přesun hmot tonážní pro instalační prefabrikáty v objektech v přes 12 do 24 m</t>
  </si>
  <si>
    <t>-706305013</t>
  </si>
  <si>
    <t>01.1.e - Bezbarierová terasa vnitroblok</t>
  </si>
  <si>
    <t xml:space="preserve">    762 - Konstrukce tesařské</t>
  </si>
  <si>
    <t>131113701</t>
  </si>
  <si>
    <t>Hloubení nezapažených jam ručně s urovnáním dna do předepsaného profilu a spádu v hornině třídy těžitelnosti I skupiny 1 a 2 soudržných</t>
  </si>
  <si>
    <t>1364834798</t>
  </si>
  <si>
    <t>https://podminky.urs.cz/item/CS_URS_2022_01/131113701</t>
  </si>
  <si>
    <t>patky terasa</t>
  </si>
  <si>
    <t>(0,8*0,8*0,8)*8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</si>
  <si>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</si>
  <si>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</si>
  <si>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-663281375</t>
  </si>
  <si>
    <t>https://podminky.urs.cz/item/CS_URS_2022_01/162211311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</si>
  <si>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</si>
  <si>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</si>
  <si>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723671054</t>
  </si>
  <si>
    <t>https://podminky.urs.cz/item/CS_URS_2022_01/162211319</t>
  </si>
  <si>
    <t>4,096*4</t>
  </si>
  <si>
    <t>39240275</t>
  </si>
  <si>
    <t>-111861156</t>
  </si>
  <si>
    <t>4,096*5</t>
  </si>
  <si>
    <t>167111101</t>
  </si>
  <si>
    <t>Nakládání, skládání a překládání neulehlého výkopku nebo sypaniny ručně nakládání, z hornin třídy těžitelnosti I, skupiny 1 až 3</t>
  </si>
  <si>
    <t>712066458</t>
  </si>
  <si>
    <t>https://podminky.urs.cz/item/CS_URS_2022_01/167111101</t>
  </si>
  <si>
    <t>1479999972</t>
  </si>
  <si>
    <t>4,096*2</t>
  </si>
  <si>
    <t>-1185988030</t>
  </si>
  <si>
    <t>275313611</t>
  </si>
  <si>
    <t>Základy z betonu prostého patky a bloky z betonu kamenem neprokládaného tř. C 16/20</t>
  </si>
  <si>
    <t>-979044023</t>
  </si>
  <si>
    <t>https://podminky.urs.cz/item/CS_URS_2022_01/275313611</t>
  </si>
  <si>
    <t>762</t>
  </si>
  <si>
    <t>Konstrukce tesařské</t>
  </si>
  <si>
    <t>762511155</t>
  </si>
  <si>
    <t>Podlahové konstrukce podkladové z cementotřískových desek jednovrstvých šroubovaných na pero a drážku nebroušených, tloušťky desky 20 mm</t>
  </si>
  <si>
    <t>140481562</t>
  </si>
  <si>
    <t>https://podminky.urs.cz/item/CS_URS_2022_01/762511155</t>
  </si>
  <si>
    <t>63,95*1,1 'Přepočtené koeficientem množství</t>
  </si>
  <si>
    <t>762952044</t>
  </si>
  <si>
    <t>Montáž terasy nášlapné vrstvy z prken z dřevoplastu, bez povrchové úpravy, spojovaných skrytými spojkami, šířky do 140 mm</t>
  </si>
  <si>
    <t>194143198</t>
  </si>
  <si>
    <t>https://podminky.urs.cz/item/CS_URS_2022_01/762952044</t>
  </si>
  <si>
    <t>60791114</t>
  </si>
  <si>
    <t>prkno terasové dřevoplastové tl 22mm</t>
  </si>
  <si>
    <t>-1667067283</t>
  </si>
  <si>
    <t>63,95*1,08 'Přepočtené koeficientem množství</t>
  </si>
  <si>
    <t>762952101</t>
  </si>
  <si>
    <t>Montáž terasy nášlapné vrstvy z prken z dřevoplastu, bez povrchové úpravy, spojovaných ukončovací lišta připevněná šroubováním</t>
  </si>
  <si>
    <t>1763621427</t>
  </si>
  <si>
    <t>https://podminky.urs.cz/item/CS_URS_2022_01/762952101</t>
  </si>
  <si>
    <t>762952102</t>
  </si>
  <si>
    <t>Montáž terasy nášlapné vrstvy z prken z dřevoplastu, bez povrchové úpravy, spojovaných čelní kryt délky 140 mm připevněný lepením</t>
  </si>
  <si>
    <t>-195075777</t>
  </si>
  <si>
    <t>https://podminky.urs.cz/item/CS_URS_2022_01/762952102</t>
  </si>
  <si>
    <t>998762103</t>
  </si>
  <si>
    <t>Přesun hmot pro konstrukce tesařské stanovený z hmotnosti přesunovaného materiálu vodorovná dopravní vzdálenost do 50 m v objektech výšky přes 12 do 24 m</t>
  </si>
  <si>
    <t>636731697</t>
  </si>
  <si>
    <t>https://podminky.urs.cz/item/CS_URS_2022_01/998762103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</si>
  <si>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</si>
  <si>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</si>
  <si>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-417579931</t>
  </si>
  <si>
    <t>https://podminky.urs.cz/item/CS_URS_2022_01/998762181</t>
  </si>
  <si>
    <t>Protipožární nátěr konstrukce</t>
  </si>
  <si>
    <t>2055305144</t>
  </si>
  <si>
    <t>767.2R</t>
  </si>
  <si>
    <t>Zinkování konstrukce</t>
  </si>
  <si>
    <t>-2143913595</t>
  </si>
  <si>
    <t>767.3R</t>
  </si>
  <si>
    <t>Práškové barvení</t>
  </si>
  <si>
    <t>131308807</t>
  </si>
  <si>
    <t>767161129</t>
  </si>
  <si>
    <t>Montáž zábradlí rovného z trubek nebo tenkostěnných profilů na ocelovou konstrukci, hmotnosti 1 m zábradlí přes 30 do 45 kg</t>
  </si>
  <si>
    <t>762363189</t>
  </si>
  <si>
    <t>https://podminky.urs.cz/item/CS_URS_2022_01/767161129</t>
  </si>
  <si>
    <t>PSV 23</t>
  </si>
  <si>
    <t>10,1</t>
  </si>
  <si>
    <t>55342286</t>
  </si>
  <si>
    <t>zábradlí celoskleněné s nerezovým madlem kotvené na puky</t>
  </si>
  <si>
    <t>-224091813</t>
  </si>
  <si>
    <t>767995113</t>
  </si>
  <si>
    <t>Montáž ostatních atypických zámečnických konstrukcí hmotnosti přes 10 do 20 kg</t>
  </si>
  <si>
    <t>2025684882</t>
  </si>
  <si>
    <t>https://podminky.urs.cz/item/CS_URS_2022_01/767995113</t>
  </si>
  <si>
    <t>terasa konstrukce</t>
  </si>
  <si>
    <t>HEA120</t>
  </si>
  <si>
    <t>(2,48*8+3,12*4+10,1+10,3+8,6+8,7+8,9+9,1+9,3)*19,9</t>
  </si>
  <si>
    <t>HEA160</t>
  </si>
  <si>
    <t>7,06*4*30,4</t>
  </si>
  <si>
    <t>TYČ12</t>
  </si>
  <si>
    <t>(3,86*4+4,27*8)*0,89</t>
  </si>
  <si>
    <t>JAKL80/80/5</t>
  </si>
  <si>
    <t>7,2*17*10,94</t>
  </si>
  <si>
    <t>TRAPEZ TR50/260/1</t>
  </si>
  <si>
    <t>757</t>
  </si>
  <si>
    <t>ostatné pomocné prvky</t>
  </si>
  <si>
    <t>495</t>
  </si>
  <si>
    <t>13010952</t>
  </si>
  <si>
    <t>ocel profilová jakost S235JR (11 375) průřez HEA 120</t>
  </si>
  <si>
    <t>-1856991028</t>
  </si>
  <si>
    <t>(2,48*8+3,12*4+10,1+10,3+8,6+8,7+8,9+9,1+9,3)*0,0199</t>
  </si>
  <si>
    <t>1,937*1,1 'Přepočtené koeficientem množství</t>
  </si>
  <si>
    <t>13010956</t>
  </si>
  <si>
    <t>ocel profilová jakost S235JR (11 375) průřez HEA 160</t>
  </si>
  <si>
    <t>-1624699362</t>
  </si>
  <si>
    <t>7,06*4*0,0304</t>
  </si>
  <si>
    <t>0,858*1,1 'Přepočtené koeficientem množství</t>
  </si>
  <si>
    <t>13010012</t>
  </si>
  <si>
    <t>tyč ocelová kruhová jakost S235JR (11 375) D 12mm</t>
  </si>
  <si>
    <t>-2085532220</t>
  </si>
  <si>
    <t>(3,86*4+4,27*8)*0,00089</t>
  </si>
  <si>
    <t>0,044*1,1 'Přepočtené koeficientem množství</t>
  </si>
  <si>
    <t>14550318</t>
  </si>
  <si>
    <t>profil ocelový svařovaný jakost S235 průřez čtvercový 80x80x5mm</t>
  </si>
  <si>
    <t>410148129</t>
  </si>
  <si>
    <t>7,2*17*0,01094</t>
  </si>
  <si>
    <t>1,339*1,1 'Přepočtené koeficientem množství</t>
  </si>
  <si>
    <t>15484142</t>
  </si>
  <si>
    <t>plech trapézový 55/235 940 Pz tl 1,00mm</t>
  </si>
  <si>
    <t>-28798037</t>
  </si>
  <si>
    <t>998767103</t>
  </si>
  <si>
    <t>Přesun hmot pro zámečnické konstrukce stanovený z hmotnosti přesunovaného materiálu vodorovná dopravní vzdálenost do 50 m v objektech výšky přes 12 do 24 m</t>
  </si>
  <si>
    <t>2086357406</t>
  </si>
  <si>
    <t>https://podminky.urs.cz/item/CS_URS_2022_01/998767103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</si>
  <si>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</si>
  <si>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</si>
  <si>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558907041</t>
  </si>
  <si>
    <t>https://podminky.urs.cz/item/CS_URS_2022_01/998767181</t>
  </si>
  <si>
    <t>01.1.x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</si>
  <si>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</si>
  <si>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</si>
  <si>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</si>
  <si>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</si>
  <si>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</si>
  <si>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</si>
  <si>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</si>
  <si>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</si>
  <si>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</si>
  <si>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011002000</t>
  </si>
  <si>
    <t>Průzkumné práce</t>
  </si>
  <si>
    <t>kpl</t>
  </si>
  <si>
    <t>1024</t>
  </si>
  <si>
    <t>-22166856</t>
  </si>
  <si>
    <t>https://podminky.urs.cz/item/CS_URS_2022_01/011002000</t>
  </si>
  <si>
    <t>011534000</t>
  </si>
  <si>
    <t>Umělecko-historický průzkum</t>
  </si>
  <si>
    <t>259049685</t>
  </si>
  <si>
    <t>https://podminky.urs.cz/item/CS_URS_2022_01/011534000</t>
  </si>
  <si>
    <t>013002000</t>
  </si>
  <si>
    <t>Projektové práce</t>
  </si>
  <si>
    <t>1055260834</t>
  </si>
  <si>
    <t>https://podminky.urs.cz/item/CS_URS_2022_01/013002000</t>
  </si>
  <si>
    <t>VRN3</t>
  </si>
  <si>
    <t>Zařízení staveniště</t>
  </si>
  <si>
    <t>030001000</t>
  </si>
  <si>
    <t>-1876107208</t>
  </si>
  <si>
    <t>https://podminky.urs.cz/item/CS_URS_2022_01/030001000</t>
  </si>
  <si>
    <t>035002000</t>
  </si>
  <si>
    <t>Pronájmy ploch, objektů</t>
  </si>
  <si>
    <t>2072396845</t>
  </si>
  <si>
    <t>https://podminky.urs.cz/item/CS_URS_2022_01/035002000</t>
  </si>
  <si>
    <t>VRN4</t>
  </si>
  <si>
    <t>Inženýrská činnost</t>
  </si>
  <si>
    <t>042002000</t>
  </si>
  <si>
    <t>Posudky</t>
  </si>
  <si>
    <t>693304196</t>
  </si>
  <si>
    <t>https://podminky.urs.cz/item/CS_URS_2022_01/042002000</t>
  </si>
  <si>
    <t>043002000</t>
  </si>
  <si>
    <t>Zkoušky a ostatní měření</t>
  </si>
  <si>
    <t>-2017012312</t>
  </si>
  <si>
    <t>https://podminky.urs.cz/item/CS_URS_2022_01/043002000</t>
  </si>
  <si>
    <t>044002000</t>
  </si>
  <si>
    <t>Revize</t>
  </si>
  <si>
    <t>-107635488</t>
  </si>
  <si>
    <t>https://podminky.urs.cz/item/CS_URS_2022_01/044002000</t>
  </si>
  <si>
    <t>045002000</t>
  </si>
  <si>
    <t>Kompletační a koordinační činnost</t>
  </si>
  <si>
    <t>1985491280</t>
  </si>
  <si>
    <t>https://podminky.urs.cz/item/CS_URS_2022_01/045002000</t>
  </si>
  <si>
    <t>VRN6</t>
  </si>
  <si>
    <t>Územní vlivy</t>
  </si>
  <si>
    <t>062002000</t>
  </si>
  <si>
    <t>Ztížené dopravní podmínky</t>
  </si>
  <si>
    <t>-1742719739</t>
  </si>
  <si>
    <t>https://podminky.urs.cz/item/CS_URS_2022_01/062002000</t>
  </si>
  <si>
    <t>063002000</t>
  </si>
  <si>
    <t>Práce na těžce přístupných místech</t>
  </si>
  <si>
    <t>-1776308280</t>
  </si>
  <si>
    <t>https://podminky.urs.cz/item/CS_URS_2022_01/063002000</t>
  </si>
  <si>
    <t>065002000</t>
  </si>
  <si>
    <t>Mimostaveništní doprava materiálů</t>
  </si>
  <si>
    <t>1671188705</t>
  </si>
  <si>
    <t>https://podminky.urs.cz/item/CS_URS_2022_01/065002000</t>
  </si>
  <si>
    <t>VRN7</t>
  </si>
  <si>
    <t>Provozní vlivy</t>
  </si>
  <si>
    <t>072103011</t>
  </si>
  <si>
    <t xml:space="preserve">Zajištění DIO komunikace II. a III. třídy </t>
  </si>
  <si>
    <t>297065926</t>
  </si>
  <si>
    <t>https://podminky.urs.cz/item/CS_URS_2022_01/072103011</t>
  </si>
  <si>
    <t>073002000</t>
  </si>
  <si>
    <t>Ztížený pohyb vozidel v centrech měst</t>
  </si>
  <si>
    <t>345868796</t>
  </si>
  <si>
    <t>https://podminky.urs.cz/item/CS_URS_2022_01/073002000</t>
  </si>
  <si>
    <t>02.2 - Neuznatelné náklady</t>
  </si>
  <si>
    <t>02.2.a - Bourací práce</t>
  </si>
  <si>
    <t xml:space="preserve">    775 - Podlahy skládané</t>
  </si>
  <si>
    <t xml:space="preserve">    776 - Podlahy povlakové</t>
  </si>
  <si>
    <t>113106151</t>
  </si>
  <si>
    <t>Rozebrání dlažeb a dílců vozovek a ploch s přemístěním hmot na skládku na vzdálenost do 3 m nebo s naložením na dopravní prostředek, s jakoukoliv výplní spár ručně z velkých kostek s ložem z kameniva</t>
  </si>
  <si>
    <t>-1973788943</t>
  </si>
  <si>
    <t>https://podminky.urs.cz/item/CS_URS_2022_01/113106151</t>
  </si>
  <si>
    <t>1.pp vnitroblok</t>
  </si>
  <si>
    <t>358235114</t>
  </si>
  <si>
    <t>Bourání stoky kompletní nebo vybourání otvorů průřezové plochy do 4 m2 ve stokách ze zdiva cihelného</t>
  </si>
  <si>
    <t>-832563792</t>
  </si>
  <si>
    <t>https://podminky.urs.cz/item/CS_URS_2022_01/358235114</t>
  </si>
  <si>
    <t>1.pp vnitroblok dvorní vpusť</t>
  </si>
  <si>
    <t>1,5</t>
  </si>
  <si>
    <t>-1831392692</t>
  </si>
  <si>
    <t>962031132</t>
  </si>
  <si>
    <t>Bourání příček z cihel, tvárnic nebo příčkovek z cihel pálených, plných nebo dutých na maltu vápennou nebo vápenocementovou, tl. do 100 mm</t>
  </si>
  <si>
    <t>-1630549433</t>
  </si>
  <si>
    <t>https://podminky.urs.cz/item/CS_URS_2022_01/962031132</t>
  </si>
  <si>
    <t>2,25*4,2+3,635*3+2,29*0,8*2,2</t>
  </si>
  <si>
    <t>(1,325*2+1,8+3+2,325)*4,2</t>
  </si>
  <si>
    <t>(1,55*2+3,025+1,575+1,7*2+1,2)*4,2</t>
  </si>
  <si>
    <t>(3,35*2+1,3+1,975+2,3)*4,2</t>
  </si>
  <si>
    <t>(3,225+1,3*2+3+2,3)*4,26</t>
  </si>
  <si>
    <t>51,555+47,393</t>
  </si>
  <si>
    <t>98,948</t>
  </si>
  <si>
    <t>962031133</t>
  </si>
  <si>
    <t>Bourání příček z cihel, tvárnic nebo příčkovek z cihel pálených, plných nebo dutých na maltu vápennou nebo vápenocementovou, tl. do 150 mm</t>
  </si>
  <si>
    <t>1245668024</t>
  </si>
  <si>
    <t>https://podminky.urs.cz/item/CS_URS_2022_01/962031133</t>
  </si>
  <si>
    <t>(4,775+0,5+2,05)*4,23</t>
  </si>
  <si>
    <t>819057273</t>
  </si>
  <si>
    <t>2,57*3*0,2</t>
  </si>
  <si>
    <t>1,6*3,5*0,66*2</t>
  </si>
  <si>
    <t>1,1*1,1*0,6</t>
  </si>
  <si>
    <t>1,2*2,1*0,95</t>
  </si>
  <si>
    <t>0,9*2,1*0,3</t>
  </si>
  <si>
    <t>0,3*0,85*3+0,25*0,85*3</t>
  </si>
  <si>
    <t>(3,03*3*0,5)-(0,9*2*0,5)</t>
  </si>
  <si>
    <t>(3,045*3*0,5)-(1,3*2,4*0,5)</t>
  </si>
  <si>
    <t>(1,6*1,5*0,5)</t>
  </si>
  <si>
    <t>(6,33*3,3*0,6)</t>
  </si>
  <si>
    <t>(3,125*3*0,5)-(1,3*2,4*0,5)</t>
  </si>
  <si>
    <t>parapety oken</t>
  </si>
  <si>
    <t>(1,35*1,45+1*0,86+1,205*0,86+1,2*0,86+1,55*0,86+1,2*0,86+1,55*0,86+1,175*0,86*2+1,1*0,86+1,325*1,45)*0,6</t>
  </si>
  <si>
    <t>1,15*2,1*0,5</t>
  </si>
  <si>
    <t>1,1*2,1*0,6</t>
  </si>
  <si>
    <t>963053935</t>
  </si>
  <si>
    <t>Bourání železobetonových monolitických schodišťových ramen zazděných oboustranně</t>
  </si>
  <si>
    <t>-1751095565</t>
  </si>
  <si>
    <t>https://podminky.urs.cz/item/CS_URS_2022_01/963053935</t>
  </si>
  <si>
    <t>1.pp vyrovnávací schodiště</t>
  </si>
  <si>
    <t>0,5*0,6*1,1</t>
  </si>
  <si>
    <t>965032131</t>
  </si>
  <si>
    <t>Bourání podlah z cihel bez podkladního lože, s jakoukoliv výplní spár kladených nastojato, plochy přes 1 m2</t>
  </si>
  <si>
    <t>722404511</t>
  </si>
  <si>
    <t>https://podminky.urs.cz/item/CS_URS_2022_01/965032131</t>
  </si>
  <si>
    <t>153+17</t>
  </si>
  <si>
    <t>2029583612</t>
  </si>
  <si>
    <t>(8,2*2,35+1,6*3,225+1*1,325+1,85*1,325+1,8*3)*0,15</t>
  </si>
  <si>
    <t>(9,6*2,35+(1,425+1,975+0,8)*1,55+(0,8+0,8)*1,5)*0,15</t>
  </si>
  <si>
    <t>1694119957</t>
  </si>
  <si>
    <t>(8,2*2,35+1,6*3,225+1*1,325+1,85*1,325+1,8*3)*0,1</t>
  </si>
  <si>
    <t>(9,6*2,35+(1,425+1,975+0,8)*1,55+(0,8+0,8)*1,5)*0,1</t>
  </si>
  <si>
    <t>968062356</t>
  </si>
  <si>
    <t>Vybourání dřevěných rámů oken s křídly, dveřních zárubní, vrat, stěn, ostění nebo obkladů rámů oken s křídly dvojitých, plochy do 4 m2</t>
  </si>
  <si>
    <t>-1774811023</t>
  </si>
  <si>
    <t>https://podminky.urs.cz/item/CS_URS_2022_01/968062356</t>
  </si>
  <si>
    <t>1,35*2,15+1*2,64*2+1,205*2,64*3+1,75*2,75*3+1,175*2,64*2</t>
  </si>
  <si>
    <t>968072455</t>
  </si>
  <si>
    <t>Vybourání kovových rámů oken s křídly, dveřních zárubní, vrat, stěn, ostění nebo obkladů dveřních zárubní, plochy do 2 m2</t>
  </si>
  <si>
    <t>-1897549095</t>
  </si>
  <si>
    <t>https://podminky.urs.cz/item/CS_URS_2022_01/968072455</t>
  </si>
  <si>
    <t>0,9*2*11</t>
  </si>
  <si>
    <t>1,26*2,4*+1,3*2,4*3+1,3*2,4*3+0,9*2*10</t>
  </si>
  <si>
    <t>1,3*2,4*4+1,4*2,4*2+0,9*2*6+1,2*2,1+1,575*2,1</t>
  </si>
  <si>
    <t>1,3*2,4*5+1,6*2,4+0,9*2*9</t>
  </si>
  <si>
    <t>1,3*2,4*6+0,9*2*9</t>
  </si>
  <si>
    <t>-1559004584</t>
  </si>
  <si>
    <t>496141660</t>
  </si>
  <si>
    <t>1730252602</t>
  </si>
  <si>
    <t>327733296</t>
  </si>
  <si>
    <t>432,854*14</t>
  </si>
  <si>
    <t>997013631</t>
  </si>
  <si>
    <t>Poplatek za uložení stavebního odpadu na skládce (skládkovné) směsného stavebního a demoličního zatříděného do Katalogu odpadů pod kódem 17 09 04</t>
  </si>
  <si>
    <t>200611883</t>
  </si>
  <si>
    <t>https://podminky.urs.cz/item/CS_URS_2022_01/997013631</t>
  </si>
  <si>
    <t>997221121</t>
  </si>
  <si>
    <t>Vodorovná doprava suti nošením s naložením a se složením z kusových materiálů, na vzdálenost do 50 m</t>
  </si>
  <si>
    <t>-176541779</t>
  </si>
  <si>
    <t>https://podminky.urs.cz/item/CS_URS_2022_01/997221121</t>
  </si>
  <si>
    <t>dlažební kostky</t>
  </si>
  <si>
    <t>37,113</t>
  </si>
  <si>
    <t>997221561</t>
  </si>
  <si>
    <t>Vodorovná doprava suti bez naložení, ale se složením a s hrubým urovnáním z kusových materiálů, na vzdálenost do 1 km</t>
  </si>
  <si>
    <t>731085463</t>
  </si>
  <si>
    <t>https://podminky.urs.cz/item/CS_URS_2022_01/997221561</t>
  </si>
  <si>
    <t>997221569</t>
  </si>
  <si>
    <t>Vodorovná doprava suti bez naložení, ale se složením a s hrubým urovnáním Příplatek k ceně za každý další i započatý 1 km přes 1 km</t>
  </si>
  <si>
    <t>1885831540</t>
  </si>
  <si>
    <t>https://podminky.urs.cz/item/CS_URS_2022_01/997221569</t>
  </si>
  <si>
    <t>37,113*14</t>
  </si>
  <si>
    <t>2025365302</t>
  </si>
  <si>
    <t>763131821</t>
  </si>
  <si>
    <t>Demontáž podhledu nebo samostatného požárního předělu ze sádrokartonových desek s nosnou konstrukcí dvouvrstvou z ocelových profilů, opláštění jednoduché</t>
  </si>
  <si>
    <t>1696853404</t>
  </si>
  <si>
    <t>https://podminky.urs.cz/item/CS_URS_2022_01/763131821</t>
  </si>
  <si>
    <t>1.np m1.15,m1.14</t>
  </si>
  <si>
    <t>13*9+9,55*7</t>
  </si>
  <si>
    <t>2.np m 2.04</t>
  </si>
  <si>
    <t>775</t>
  </si>
  <si>
    <t>Podlahy skládané</t>
  </si>
  <si>
    <t>775511810</t>
  </si>
  <si>
    <t>Demontáž podlah vlysových do suti s lištami přibíjených</t>
  </si>
  <si>
    <t>-1554989130</t>
  </si>
  <si>
    <t>https://podminky.urs.cz/item/CS_URS_2022_01/775511810</t>
  </si>
  <si>
    <t>9,55*7+6,4*12,35+5,725*6,975+3,34*6,975+3,125*6,6+9,3*6,85</t>
  </si>
  <si>
    <t>776</t>
  </si>
  <si>
    <t>Podlahy povlakové</t>
  </si>
  <si>
    <t>776201811</t>
  </si>
  <si>
    <t>Demontáž povlakových podlahovin lepených ručně bez podložky</t>
  </si>
  <si>
    <t>-110216641</t>
  </si>
  <si>
    <t>https://podminky.urs.cz/item/CS_URS_2022_01/776201811</t>
  </si>
  <si>
    <t>-1935950715</t>
  </si>
  <si>
    <t>((6,85+9,25)+(6,85+3,125)+(9,4+6,975)+(9,65+7)+(12,35+6,85)+(3,35+4,3)+(2,3+8,4)+(10,9+3,025)+(8,2+2,3)+(4,7+3,2))*2*4,2</t>
  </si>
  <si>
    <t>((8+2,3)+(3,35+4,5))*2*2*4,2</t>
  </si>
  <si>
    <t>304,92+80</t>
  </si>
  <si>
    <t>((8+2,3)+(3,35+4,5))*2*2*4,1</t>
  </si>
  <si>
    <t>02.2.b - Stavební část</t>
  </si>
  <si>
    <t xml:space="preserve">    764 - Konstrukce klempířské</t>
  </si>
  <si>
    <t xml:space="preserve">    783 - Dokončovací práce - nátěry</t>
  </si>
  <si>
    <t xml:space="preserve">    787 - Dokončovací práce - zasklívání</t>
  </si>
  <si>
    <t>310239211</t>
  </si>
  <si>
    <t>Zazdívka otvorů ve zdivu nadzákladovém cihlami pálenými plochy přes 1 m2 do 4 m2 na maltu vápenocementovou</t>
  </si>
  <si>
    <t>1814790782</t>
  </si>
  <si>
    <t>https://podminky.urs.cz/item/CS_URS_2022_01/310239211</t>
  </si>
  <si>
    <t>1,117*0,85*3,2+0,5*0,685*4,7</t>
  </si>
  <si>
    <t>1,625*2,1*0,6+0,6*0,6*4,23+1*0,45*4,26+0,585*0,6*4,23+1*0,225*4,23</t>
  </si>
  <si>
    <t>1,575*2,1*0,5+1*0,45*4,25+1,025*0,25*4,25+0,3*0,675*4,25</t>
  </si>
  <si>
    <t>1*0,45*4,25+1,125*0,25*4,25+0,7*0,28*4,25</t>
  </si>
  <si>
    <t>1,575*2,1*0,5</t>
  </si>
  <si>
    <t>317944323</t>
  </si>
  <si>
    <t>Válcované nosníky dodatečně osazované do připravených otvorů bez zazdění hlav č. 14 až 22</t>
  </si>
  <si>
    <t>1846261059</t>
  </si>
  <si>
    <t>https://podminky.urs.cz/item/CS_URS_2022_01/317944323</t>
  </si>
  <si>
    <t>překlady otvory nosné stěny</t>
  </si>
  <si>
    <t>IPE 140</t>
  </si>
  <si>
    <t>(1,4*10+1,9*36+1,5*50+1,2*4+2,1*5+2*20)*0,0129</t>
  </si>
  <si>
    <t>I240</t>
  </si>
  <si>
    <t>(3,5*3+3,6*33+3,8*24+4*6)*0,0362</t>
  </si>
  <si>
    <t>L70/70/6</t>
  </si>
  <si>
    <t>(2,05*4+1,65*14+1,35*6)*0,00638</t>
  </si>
  <si>
    <t>překlady velké otvory</t>
  </si>
  <si>
    <t>(3,5*1)*0,04512</t>
  </si>
  <si>
    <t>(7*2)*0,0832</t>
  </si>
  <si>
    <t>(1*1)*0,0785</t>
  </si>
  <si>
    <t>(7,1*2)*0,0613</t>
  </si>
  <si>
    <t>14,118*1,05 'Přepočtené koeficientem množství</t>
  </si>
  <si>
    <t>3.1R</t>
  </si>
  <si>
    <t>Protipožární nátěr nosníků</t>
  </si>
  <si>
    <t>-1549078970</t>
  </si>
  <si>
    <t>1832521218</t>
  </si>
  <si>
    <t>6,55*2,93+2,65*3,16+(2,3+3,7+6,075+1,7*2+2+1,5+2,34+1,8*2+2,1)*2,6</t>
  </si>
  <si>
    <t>2,01*4,25*2+1,1*4,25+(2,4+2,75)*2,6</t>
  </si>
  <si>
    <t>(2,335*2+2,51+0,9+1,8)*2,6</t>
  </si>
  <si>
    <t>(1,175*2+1,17*2+1,845+1,82)*2,6</t>
  </si>
  <si>
    <t>(2,01+1,1+2,4+2,75)*2,6+2,01*4,25</t>
  </si>
  <si>
    <t>(2,335+0,9+2,51+1,8)*2,6+2,335*4,25</t>
  </si>
  <si>
    <t>(2,46+1,845+1,82)*2,6+2,46*4,25</t>
  </si>
  <si>
    <t>1,31+0,98*2,6+2,24*4,25</t>
  </si>
  <si>
    <t>1,8*2,6+2,6*4,25</t>
  </si>
  <si>
    <t>155</t>
  </si>
  <si>
    <t>411354335</t>
  </si>
  <si>
    <t>Podpěrná konstrukce stropů - desek, kleneb a skořepin výška podepření přes 4 do 6 m tloušťka stropu přes 25 do 35 cm zřízení</t>
  </si>
  <si>
    <t>-191246315</t>
  </si>
  <si>
    <t>https://podminky.urs.cz/item/CS_URS_2022_01/411354335</t>
  </si>
  <si>
    <t>dočasné pro bourání příčky m106</t>
  </si>
  <si>
    <t>(3+3)*2</t>
  </si>
  <si>
    <t>156</t>
  </si>
  <si>
    <t>411354336</t>
  </si>
  <si>
    <t>Podpěrná konstrukce stropů - desek, kleneb a skořepin výška podepření přes 4 do 6 m tloušťka stropu přes 25 do 35 cm odstranění</t>
  </si>
  <si>
    <t>1842344256</t>
  </si>
  <si>
    <t>https://podminky.urs.cz/item/CS_URS_2022_01/411354336</t>
  </si>
  <si>
    <t>413232211</t>
  </si>
  <si>
    <t>Zazdívka zhlaví stropních trámů nebo válcovaných nosníků pálenými cihlami válcovaných nosníků, výšky do 150 mm</t>
  </si>
  <si>
    <t>-1773121260</t>
  </si>
  <si>
    <t>https://podminky.urs.cz/item/CS_URS_2022_01/413232211</t>
  </si>
  <si>
    <t>413941121</t>
  </si>
  <si>
    <t>Osazování ocelových válcovaných nosníků ve stropech I nebo IE nebo U nebo UE nebo L do č.12 nebo výšky do 120 mm</t>
  </si>
  <si>
    <t>255453104</t>
  </si>
  <si>
    <t>https://podminky.urs.cz/item/CS_URS_2022_01/413941121</t>
  </si>
  <si>
    <t>podchycení stropů soc.zařízení HEB120</t>
  </si>
  <si>
    <t>(3,9*6)*0,0274</t>
  </si>
  <si>
    <t>(3,8*24)*0,0274</t>
  </si>
  <si>
    <t>(3*15)*0,0274</t>
  </si>
  <si>
    <t>(2,9*3)*0,0274</t>
  </si>
  <si>
    <t>(2,8*3)*0,0274</t>
  </si>
  <si>
    <t>13010972</t>
  </si>
  <si>
    <t>ocel profilová jakost S235JR (11 375) průřez HEB 120</t>
  </si>
  <si>
    <t>-269560231</t>
  </si>
  <si>
    <t>4,841*1,05 'Přepočtené koeficientem množství</t>
  </si>
  <si>
    <t>1794936153</t>
  </si>
  <si>
    <t xml:space="preserve">1.pp </t>
  </si>
  <si>
    <t>97,805*2</t>
  </si>
  <si>
    <t>612142001</t>
  </si>
  <si>
    <t>Potažení vnitřních ploch pletivem v ploše nebo pruzích, na plném podkladu sklovláknitým vtlačením do tmelu stěn</t>
  </si>
  <si>
    <t>-478987902</t>
  </si>
  <si>
    <t>https://podminky.urs.cz/item/CS_URS_2022_01/612142001</t>
  </si>
  <si>
    <t>stávající stěny1.np-4.np</t>
  </si>
  <si>
    <t>2310,89</t>
  </si>
  <si>
    <t>nové příčky</t>
  </si>
  <si>
    <t>82,561*2</t>
  </si>
  <si>
    <t>59,56*2</t>
  </si>
  <si>
    <t>55,488*2</t>
  </si>
  <si>
    <t>-99387205</t>
  </si>
  <si>
    <t>-1224921635</t>
  </si>
  <si>
    <t>612325225</t>
  </si>
  <si>
    <t>Vápenocementová omítka jednotlivých malých ploch štuková na stěnách, plochy jednotlivě přes 1,0 do 4 m2</t>
  </si>
  <si>
    <t>1724222278</t>
  </si>
  <si>
    <t>https://podminky.urs.cz/item/CS_URS_2022_01/612325225</t>
  </si>
  <si>
    <t>opravy v neřešených prostorech</t>
  </si>
  <si>
    <t>1.np-4.np</t>
  </si>
  <si>
    <t>612325419</t>
  </si>
  <si>
    <t>Oprava vápenocementové omítky vnitřních ploch hladké, tloušťky do 20 mm, s celoplošným přeštukováním, tloušťky štuku 3 mm stěn, v rozsahu opravované plochy přes 30 do 50%</t>
  </si>
  <si>
    <t>348105235</t>
  </si>
  <si>
    <t>https://podminky.urs.cz/item/CS_URS_2022_01/612325419</t>
  </si>
  <si>
    <t>771032728</t>
  </si>
  <si>
    <t>1539333766</t>
  </si>
  <si>
    <t>m008-016,018-019,027,001,002</t>
  </si>
  <si>
    <t>(11,25+1,8+1,8+4,25+1,96+7,96+13,1+1,7+1,75+7,28+8,78+16,37+32,05+18,9)*0,05</t>
  </si>
  <si>
    <t>1.np P5</t>
  </si>
  <si>
    <t>(86,5+68,29+65,21+62,63)*0,05</t>
  </si>
  <si>
    <t>P4</t>
  </si>
  <si>
    <t>(77,43+8,03+3,47+2,27+1,62+5,59+4,84+2,62+2,38)*0,05</t>
  </si>
  <si>
    <t xml:space="preserve"> P7</t>
  </si>
  <si>
    <t>(2,75+2,16+2,15+2,16+2,55)*0,05</t>
  </si>
  <si>
    <t>(79,24+6,46+3,47+2,27+1,62+5,59+4,84+2,64+2,4)*0,05</t>
  </si>
  <si>
    <t>(79,01+7,01+3,96+3,09+8,47+4,32+3,16)*0,05</t>
  </si>
  <si>
    <t>P7</t>
  </si>
  <si>
    <t>(2,75+2,16+2,15+2,16+2,64)*0,05</t>
  </si>
  <si>
    <t>-1405819037</t>
  </si>
  <si>
    <t>(11,25+1,8+1,8+4,25+1,96+7,96+13,1+1,7+1,75+7,28+8,78+16,37+32,05+18,9)*0,1</t>
  </si>
  <si>
    <t>631341162</t>
  </si>
  <si>
    <t>Doplnění dosavadních mazanin betonem lehkým keramickým (s dodáním hmot) plochy jednotlivě přes 1 m2 do 4 m2 a tl. přes 80 mm</t>
  </si>
  <si>
    <t>335340855</t>
  </si>
  <si>
    <t>https://podminky.urs.cz/item/CS_URS_2022_01/631341162</t>
  </si>
  <si>
    <t>1.pp-4.np</t>
  </si>
  <si>
    <t>15*0,7*0,15*5</t>
  </si>
  <si>
    <t>-2080023631</t>
  </si>
  <si>
    <t>((11,25+1,8+1,8+4,25+1,96+7,96+13,1+1,7+1,75+7,28+8,78+16,37+32,05+18,9)*0,00303)*2</t>
  </si>
  <si>
    <t>(86,5+68,29+65,21+62,63)*0,00303</t>
  </si>
  <si>
    <t>134,93*0,00303</t>
  </si>
  <si>
    <t>(77,43+8,03+3,47+2,27+1,62+5,59+4,84+2,62+2,38)*0,00303</t>
  </si>
  <si>
    <t>(2,75+2,16+2,15+2,16+2,55)*0,00303</t>
  </si>
  <si>
    <t>(79,24+6,46+3,47+2,27+1,62+5,59+4,84+2,64+2,4)*0,00303</t>
  </si>
  <si>
    <t>(79,01+7,01+3,96+3,09+8,47+4,32+3,16)*0,00303</t>
  </si>
  <si>
    <t>(2,75+2,16+2,15+2,16+2,64)*0,00303</t>
  </si>
  <si>
    <t>3,105*1,45 'Přepočtené koeficientem množství</t>
  </si>
  <si>
    <t>-1986292912</t>
  </si>
  <si>
    <t>(86,5+68,29+65,21+62,63)*0,13</t>
  </si>
  <si>
    <t>110</t>
  </si>
  <si>
    <t>1490271322</t>
  </si>
  <si>
    <t>PSV 10L,10P</t>
  </si>
  <si>
    <t>1+1</t>
  </si>
  <si>
    <t>PSV 11L,11P</t>
  </si>
  <si>
    <t>8+12</t>
  </si>
  <si>
    <t>PSV 12L,12P</t>
  </si>
  <si>
    <t>9+9</t>
  </si>
  <si>
    <t>PSV 13L</t>
  </si>
  <si>
    <t>PSV 14L,14P</t>
  </si>
  <si>
    <t>4+2</t>
  </si>
  <si>
    <t>111</t>
  </si>
  <si>
    <t>55331490</t>
  </si>
  <si>
    <t>zárubeň jednokřídlá ocelová pro zdění tl stěny 160-200mm rozměru 600/1970, 2100mm</t>
  </si>
  <si>
    <t>-276224767</t>
  </si>
  <si>
    <t>118</t>
  </si>
  <si>
    <t>55331486</t>
  </si>
  <si>
    <t>zárubeň jednokřídlá ocelová pro zdění tl stěny 110-150mm rozměru 700/1970, 2100mm</t>
  </si>
  <si>
    <t>-27134770</t>
  </si>
  <si>
    <t>120</t>
  </si>
  <si>
    <t>55331487</t>
  </si>
  <si>
    <t>zárubeň jednokřídlá ocelová pro zdění tl stěny 110-150mm rozměru 800/1970, 2100mm</t>
  </si>
  <si>
    <t>-2102953683</t>
  </si>
  <si>
    <t>122</t>
  </si>
  <si>
    <t>-1594548543</t>
  </si>
  <si>
    <t>-2030353241</t>
  </si>
  <si>
    <t>159</t>
  </si>
  <si>
    <t>-999402840</t>
  </si>
  <si>
    <t>160</t>
  </si>
  <si>
    <t>952902241</t>
  </si>
  <si>
    <t>Čištění budov při provádění oprav a udržovacích prací schodišť drhnutím s chemickými prostředky</t>
  </si>
  <si>
    <t>1873915981</t>
  </si>
  <si>
    <t>https://podminky.urs.cz/item/CS_URS_2022_01/952902241</t>
  </si>
  <si>
    <t>(0,133+0,32)*1,7*6*2</t>
  </si>
  <si>
    <t>(0,156+0,32)*1,7*15*2</t>
  </si>
  <si>
    <t>(0,147+0,32)*1,7*18*2</t>
  </si>
  <si>
    <t>((0,16+0,32)*1,7*15*2)*4</t>
  </si>
  <si>
    <t>((0,153+0,32)*1,7*15*2)*4</t>
  </si>
  <si>
    <t>256,509*2,2 'Přepočtené koeficientem množství</t>
  </si>
  <si>
    <t>145</t>
  </si>
  <si>
    <t>953943211</t>
  </si>
  <si>
    <t>Osazování drobných kovových předmětů kotvených do stěny hasicího přístroje</t>
  </si>
  <si>
    <t>130635505</t>
  </si>
  <si>
    <t>https://podminky.urs.cz/item/CS_URS_2022_01/953943211</t>
  </si>
  <si>
    <t>146</t>
  </si>
  <si>
    <t>44932114</t>
  </si>
  <si>
    <t>přístroj hasicí ruční práškový PG 6 LE</t>
  </si>
  <si>
    <t>1343045834</t>
  </si>
  <si>
    <t>157</t>
  </si>
  <si>
    <t>953993321</t>
  </si>
  <si>
    <t>Osazení bezpečnostní, orientační nebo informační tabulky plastové nebo smaltované přilepením</t>
  </si>
  <si>
    <t>-1637677171</t>
  </si>
  <si>
    <t>https://podminky.urs.cz/item/CS_URS_2022_01/953993321</t>
  </si>
  <si>
    <t>158</t>
  </si>
  <si>
    <t>73534553</t>
  </si>
  <si>
    <t>tabulka bezpečnostní plastová s tiskem 210x123mm</t>
  </si>
  <si>
    <t>-1538316824</t>
  </si>
  <si>
    <t>973031325</t>
  </si>
  <si>
    <t>Vysekání výklenků nebo kapes ve zdivu z cihel na maltu vápennou nebo vápenocementovou kapes, plochy do 0,10 m2, hl. do 300 mm</t>
  </si>
  <si>
    <t>2055668063</t>
  </si>
  <si>
    <t>https://podminky.urs.cz/item/CS_URS_2022_01/973031325</t>
  </si>
  <si>
    <t>podvlečení nosníků</t>
  </si>
  <si>
    <t>(6+24+15+3+3)*2</t>
  </si>
  <si>
    <t>826360667</t>
  </si>
  <si>
    <t>3,162</t>
  </si>
  <si>
    <t>-682679039</t>
  </si>
  <si>
    <t>938202272</t>
  </si>
  <si>
    <t>3,162*14</t>
  </si>
  <si>
    <t>1513604527</t>
  </si>
  <si>
    <t>1427859771</t>
  </si>
  <si>
    <t>-988309394</t>
  </si>
  <si>
    <t>11,25+1,8+1,8+4,25+1,96+7,96+13,1+1,7+1,75+7,28+8,78+16,37+32,05+18,9</t>
  </si>
  <si>
    <t>-1687441323</t>
  </si>
  <si>
    <t>128,95*0,00033 'Přepočtené koeficientem množství</t>
  </si>
  <si>
    <t>-1773725373</t>
  </si>
  <si>
    <t>128,95*2</t>
  </si>
  <si>
    <t>-1291765641</t>
  </si>
  <si>
    <t>257,9*1,1655 'Přepočtené koeficientem množství</t>
  </si>
  <si>
    <t>91</t>
  </si>
  <si>
    <t>1040653881</t>
  </si>
  <si>
    <t>92</t>
  </si>
  <si>
    <t>-124662638</t>
  </si>
  <si>
    <t>-284011381</t>
  </si>
  <si>
    <t>128,95</t>
  </si>
  <si>
    <t>2.np P7</t>
  </si>
  <si>
    <t>2,75+2,16+2,15+2,16+2,55</t>
  </si>
  <si>
    <t>4.np P7</t>
  </si>
  <si>
    <t>2,75+2,16+2,15+2,16+2,64</t>
  </si>
  <si>
    <t>885760849</t>
  </si>
  <si>
    <t>128,95*1,02 'Přepočtené koeficientem množství</t>
  </si>
  <si>
    <t>28372313</t>
  </si>
  <si>
    <t>deska EPS 100 pro konstrukce s běžným zatížením λ=0,037 tl 130mm</t>
  </si>
  <si>
    <t>770724921</t>
  </si>
  <si>
    <t>11,77+11,86</t>
  </si>
  <si>
    <t>23,63*1,02 'Přepočtené koeficientem množství</t>
  </si>
  <si>
    <t>-1230187730</t>
  </si>
  <si>
    <t>57892443</t>
  </si>
  <si>
    <t>152,58*1,15 'Přepočtené koeficientem množství</t>
  </si>
  <si>
    <t>93</t>
  </si>
  <si>
    <t>1450021287</t>
  </si>
  <si>
    <t>94</t>
  </si>
  <si>
    <t>1508074036</t>
  </si>
  <si>
    <t>-621393607</t>
  </si>
  <si>
    <t>86,5+68,29+62,63</t>
  </si>
  <si>
    <t>103</t>
  </si>
  <si>
    <t>214252248</t>
  </si>
  <si>
    <t>217,42*1,05 'Přepočtené koeficientem množství</t>
  </si>
  <si>
    <t>162</t>
  </si>
  <si>
    <t>763164545</t>
  </si>
  <si>
    <t>Obklad konstrukcí sádrokartonovými deskami včetně ochranných úhelníků ve tvaru L rozvinuté šíře přes 0,4 do 0,8 m, opláštěný deskou protipožární impregnovanou DFH2, tl. 12,5 mm</t>
  </si>
  <si>
    <t>-953758307</t>
  </si>
  <si>
    <t>https://podminky.urs.cz/item/CS_URS_2022_01/763164545</t>
  </si>
  <si>
    <t>stoupačky ZTI</t>
  </si>
  <si>
    <t>(3,54+4,56+4,8+4,6+4,7+4,5)*2</t>
  </si>
  <si>
    <t>161</t>
  </si>
  <si>
    <t>763164565</t>
  </si>
  <si>
    <t>Obklad konstrukcí sádrokartonovými deskami včetně ochranných úhelníků ve tvaru L rozvinuté šíře přes 0,8 m, opláštěný deskou protipožární impregnovanou DFH2, tl. 12,5 mm</t>
  </si>
  <si>
    <t>359894302</t>
  </si>
  <si>
    <t>https://podminky.urs.cz/item/CS_URS_2022_01/763164565</t>
  </si>
  <si>
    <t>opláštění VZT</t>
  </si>
  <si>
    <t>(4,8+4,6+4,7)*2</t>
  </si>
  <si>
    <t>95161339</t>
  </si>
  <si>
    <t>11,25+1,8+1,8+4,25+1,96+7,96+13,1+1,7+1,75</t>
  </si>
  <si>
    <t>12,77</t>
  </si>
  <si>
    <t>8,03+3,47+2,27+1,62+5,59+4,84+2,62+2,38+2,75+2,16+2,15+2,16+2,55</t>
  </si>
  <si>
    <t>6,46+3,47+2,27+1,62+5,59+4,84+2,64+2,4+12,87</t>
  </si>
  <si>
    <t>7,01+3,09+8,47+3,16+2,75+2,16+2,15+2,16+2,64</t>
  </si>
  <si>
    <t>788875050</t>
  </si>
  <si>
    <t>176,68*1,05 'Přepočtené koeficientem množství</t>
  </si>
  <si>
    <t>-605716850</t>
  </si>
  <si>
    <t>95</t>
  </si>
  <si>
    <t>415445320</t>
  </si>
  <si>
    <t>96</t>
  </si>
  <si>
    <t>557507152</t>
  </si>
  <si>
    <t>764</t>
  </si>
  <si>
    <t>Konstrukce klempířské</t>
  </si>
  <si>
    <t>131</t>
  </si>
  <si>
    <t>764216604</t>
  </si>
  <si>
    <t>Oplechování parapetů z pozinkovaného plechu s povrchovou úpravou rovných mechanicky kotvené, bez rohů rš 330 mm</t>
  </si>
  <si>
    <t>1071701594</t>
  </si>
  <si>
    <t>https://podminky.urs.cz/item/CS_URS_2022_01/764216604</t>
  </si>
  <si>
    <t>PSV21</t>
  </si>
  <si>
    <t>151</t>
  </si>
  <si>
    <t>998764103</t>
  </si>
  <si>
    <t>Přesun hmot pro konstrukce klempířské stanovený z hmotnosti přesunovaného materiálu vodorovná dopravní vzdálenost do 50 m v objektech výšky přes 12 do 24 m</t>
  </si>
  <si>
    <t>2047451861</t>
  </si>
  <si>
    <t>https://podminky.urs.cz/item/CS_URS_2022_01/998764103</t>
  </si>
  <si>
    <t>152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</si>
  <si>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</si>
  <si>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</si>
  <si>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-1320210039</t>
  </si>
  <si>
    <t>https://podminky.urs.cz/item/CS_URS_2022_01/998764181</t>
  </si>
  <si>
    <t>108</t>
  </si>
  <si>
    <t>766621213</t>
  </si>
  <si>
    <t>Montáž oken dřevěných včetně montáže rámu plochy přes 1 m2 otevíravých do zdiva, výšky přes 2,5 m</t>
  </si>
  <si>
    <t>-268278569</t>
  </si>
  <si>
    <t>https://podminky.urs.cz/item/CS_URS_2022_01/766621213</t>
  </si>
  <si>
    <t>PSV 3</t>
  </si>
  <si>
    <t>1,35*3,55*3</t>
  </si>
  <si>
    <t>PSV 4</t>
  </si>
  <si>
    <t>1,75*3,55*2</t>
  </si>
  <si>
    <t>PSV 25</t>
  </si>
  <si>
    <t>1*1,45*2</t>
  </si>
  <si>
    <t>109</t>
  </si>
  <si>
    <t>61110015</t>
  </si>
  <si>
    <t>okno dřevěné otevíravé/sklopné trojsklo přes plochu 1m2 přes v 2,5m</t>
  </si>
  <si>
    <t>-1928856516</t>
  </si>
  <si>
    <t>106</t>
  </si>
  <si>
    <t>766641132</t>
  </si>
  <si>
    <t>Montáž balkónových dveří dřevěných nebo plastových včetně rámu zdvojených do zdiva jednokřídlových s nadsvětlíkem</t>
  </si>
  <si>
    <t>-154907873</t>
  </si>
  <si>
    <t>https://podminky.urs.cz/item/CS_URS_2022_01/766641132</t>
  </si>
  <si>
    <t>107</t>
  </si>
  <si>
    <t>61110019</t>
  </si>
  <si>
    <t>dveře dřevěné balkonové jednokřídlové s nadsvětlíkem trojsklo</t>
  </si>
  <si>
    <t>-1167301973</t>
  </si>
  <si>
    <t>PSV 2</t>
  </si>
  <si>
    <t>1,1*3,55*2</t>
  </si>
  <si>
    <t>104</t>
  </si>
  <si>
    <t>766641163</t>
  </si>
  <si>
    <t>Montáž balkónových dveří dřevěných nebo plastových včetně rámu zdvojených do zdiva dvoukřídlových s nadsvětlíkem</t>
  </si>
  <si>
    <t>933213782</t>
  </si>
  <si>
    <t>https://podminky.urs.cz/item/CS_URS_2022_01/766641163</t>
  </si>
  <si>
    <t>105</t>
  </si>
  <si>
    <t>61110027</t>
  </si>
  <si>
    <t>dveře dřevěné balkonové dvoukřídlové s nadsvětlíkem trojsklo</t>
  </si>
  <si>
    <t>-1645853629</t>
  </si>
  <si>
    <t>PSV 1</t>
  </si>
  <si>
    <t>1,35*3,55*4</t>
  </si>
  <si>
    <t>112</t>
  </si>
  <si>
    <t>766660001</t>
  </si>
  <si>
    <t>Montáž dveřních křídel dřevěných nebo plastových otevíravých do ocelové zárubně povrchově upravených jednokřídlových, šířky do 800 mm</t>
  </si>
  <si>
    <t>739085160</t>
  </si>
  <si>
    <t>https://podminky.urs.cz/item/CS_URS_2022_01/766660001</t>
  </si>
  <si>
    <t>113</t>
  </si>
  <si>
    <t>61162084</t>
  </si>
  <si>
    <t>dveře jednokřídlé dřevotřískové povrch laminátový plné 600x1970-2100mm</t>
  </si>
  <si>
    <t>789226585</t>
  </si>
  <si>
    <t>119</t>
  </si>
  <si>
    <t>61162085</t>
  </si>
  <si>
    <t>dveře jednokřídlé dřevotřískové povrch laminátový plné 700x1970-2100mm</t>
  </si>
  <si>
    <t>-2023720799</t>
  </si>
  <si>
    <t>121</t>
  </si>
  <si>
    <t>61162086</t>
  </si>
  <si>
    <t>dveře jednokřídlé dřevotřískové povrch laminátový plné 800x1970-2100mm</t>
  </si>
  <si>
    <t>1145898062</t>
  </si>
  <si>
    <t>123</t>
  </si>
  <si>
    <t>865777467</t>
  </si>
  <si>
    <t>124</t>
  </si>
  <si>
    <t>-76662616</t>
  </si>
  <si>
    <t>136</t>
  </si>
  <si>
    <t>766660421</t>
  </si>
  <si>
    <t>Montáž dveřních křídel dřevěných nebo plastových vchodových dveří včetně rámu do zdiva jednokřídlových s nadsvětlíkem</t>
  </si>
  <si>
    <t>1780313533</t>
  </si>
  <si>
    <t>https://podminky.urs.cz/item/CS_URS_2022_01/766660421</t>
  </si>
  <si>
    <t>PSV24L</t>
  </si>
  <si>
    <t>137</t>
  </si>
  <si>
    <t>61173206</t>
  </si>
  <si>
    <t>dveře jednokřídlé dřevěné plné s nadsvětlíkem max rozměru otvoru 3,3m2 bezpečnostní třídy RC2</t>
  </si>
  <si>
    <t>-113920904</t>
  </si>
  <si>
    <t>1*2,69</t>
  </si>
  <si>
    <t>114</t>
  </si>
  <si>
    <t>766660720</t>
  </si>
  <si>
    <t>Montáž dveřních doplňků větrací mřížky s vyříznutím otvoru</t>
  </si>
  <si>
    <t>-1874385607</t>
  </si>
  <si>
    <t>https://podminky.urs.cz/item/CS_URS_2022_01/766660720</t>
  </si>
  <si>
    <t>115</t>
  </si>
  <si>
    <t>766.10R</t>
  </si>
  <si>
    <t>Větrací mřížka 150x400</t>
  </si>
  <si>
    <t>957629077</t>
  </si>
  <si>
    <t>116</t>
  </si>
  <si>
    <t>2083930054</t>
  </si>
  <si>
    <t>117</t>
  </si>
  <si>
    <t>965140430</t>
  </si>
  <si>
    <t>127</t>
  </si>
  <si>
    <t>766.11R</t>
  </si>
  <si>
    <t>D+M dělící posuvná stěna PSV17</t>
  </si>
  <si>
    <t>-205165274</t>
  </si>
  <si>
    <t>128</t>
  </si>
  <si>
    <t>766.12R</t>
  </si>
  <si>
    <t>D+M dělící poduvná stěna PSV18</t>
  </si>
  <si>
    <t>-259557341</t>
  </si>
  <si>
    <t>142</t>
  </si>
  <si>
    <t>766.13R</t>
  </si>
  <si>
    <t>D+M podium vrátnice PSV27</t>
  </si>
  <si>
    <t>-1727153391</t>
  </si>
  <si>
    <t>143</t>
  </si>
  <si>
    <t>766.14R</t>
  </si>
  <si>
    <t>D+M podium učebna PSV28</t>
  </si>
  <si>
    <t>500402255</t>
  </si>
  <si>
    <t>144</t>
  </si>
  <si>
    <t>766.15R</t>
  </si>
  <si>
    <t>D+M kuchyňská linka PSV29</t>
  </si>
  <si>
    <t>2098201146</t>
  </si>
  <si>
    <t>138</t>
  </si>
  <si>
    <t>766660733</t>
  </si>
  <si>
    <t>Montáž dveřních doplňků dveřního kování bezpečnostního štítku s klikou</t>
  </si>
  <si>
    <t>-1980454676</t>
  </si>
  <si>
    <t>https://podminky.urs.cz/item/CS_URS_2022_01/766660733</t>
  </si>
  <si>
    <t>139</t>
  </si>
  <si>
    <t>54914122</t>
  </si>
  <si>
    <t>kování bezpečnostní, klika-klika R4/O OFFICE</t>
  </si>
  <si>
    <t>-172656277</t>
  </si>
  <si>
    <t>147</t>
  </si>
  <si>
    <t>998766103</t>
  </si>
  <si>
    <t>Přesun hmot pro konstrukce truhlářské stanovený z hmotnosti přesunovaného materiálu vodorovná dopravní vzdálenost do 50 m v objektech výšky přes 12 do 24 m</t>
  </si>
  <si>
    <t>744141825</t>
  </si>
  <si>
    <t>https://podminky.urs.cz/item/CS_URS_2022_01/998766103</t>
  </si>
  <si>
    <t>148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</si>
  <si>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</si>
  <si>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</si>
  <si>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293860802</t>
  </si>
  <si>
    <t>https://podminky.urs.cz/item/CS_URS_2022_01/998766181</t>
  </si>
  <si>
    <t>129</t>
  </si>
  <si>
    <t>767610211</t>
  </si>
  <si>
    <t>Montáž oken jednoduchých z hliníkových nebo ocelových profilů na polyuretanovou pěnu podávacích horizontálně posuvných s vodícím rámem na zdi</t>
  </si>
  <si>
    <t>-143869496</t>
  </si>
  <si>
    <t>https://podminky.urs.cz/item/CS_URS_2022_01/767610211</t>
  </si>
  <si>
    <t>PSV19,20</t>
  </si>
  <si>
    <t>1,1*1,1+1,6*1,5</t>
  </si>
  <si>
    <t>130</t>
  </si>
  <si>
    <t>55341010R</t>
  </si>
  <si>
    <t>okno Al posuvné dvojsklo přes plochu 1m2 do v 1,5m</t>
  </si>
  <si>
    <t>-1466459651</t>
  </si>
  <si>
    <t>125</t>
  </si>
  <si>
    <t>767640224</t>
  </si>
  <si>
    <t>Montáž dveří ocelových nebo hliníkových vchodových dvoukřídlové s pevným bočním dílem a nadsvětlíkem</t>
  </si>
  <si>
    <t>-1486789636</t>
  </si>
  <si>
    <t>https://podminky.urs.cz/item/CS_URS_2022_01/767640224</t>
  </si>
  <si>
    <t>PSV 16</t>
  </si>
  <si>
    <t>126</t>
  </si>
  <si>
    <t>55341335</t>
  </si>
  <si>
    <t>dveře dvoukřídlé Al prosklené max rozměru otvoru 4,84m2 bezpečnostní třídy RC2</t>
  </si>
  <si>
    <t>-1103366190</t>
  </si>
  <si>
    <t>1,5*3,5</t>
  </si>
  <si>
    <t>149</t>
  </si>
  <si>
    <t>1771497978</t>
  </si>
  <si>
    <t>150</t>
  </si>
  <si>
    <t>968388156</t>
  </si>
  <si>
    <t>-2102627711</t>
  </si>
  <si>
    <t>-866671951</t>
  </si>
  <si>
    <t>771474112</t>
  </si>
  <si>
    <t>Montáž soklů z dlaždic keramických lepených flexibilním lepidlem rovných, výšky přes 65 do 90 mm</t>
  </si>
  <si>
    <t>802951700</t>
  </si>
  <si>
    <t>https://podminky.urs.cz/item/CS_URS_2022_01/771474112</t>
  </si>
  <si>
    <t>m018,027</t>
  </si>
  <si>
    <t>(2+3,3)*2+(4,15+2,5)*2</t>
  </si>
  <si>
    <t>2.np m2-3-01</t>
  </si>
  <si>
    <t>(1,175+1,82)*2</t>
  </si>
  <si>
    <t>(1,75+1,82)*2</t>
  </si>
  <si>
    <t>59761338</t>
  </si>
  <si>
    <t>sokl-dlažba keramická slinutá hladká do interiéru i exteriéru 445x85mm</t>
  </si>
  <si>
    <t>-774645340</t>
  </si>
  <si>
    <t>43,02*2,475 'Přepočtené koeficientem množství</t>
  </si>
  <si>
    <t>-860512162</t>
  </si>
  <si>
    <t>m008-016,018-019,027</t>
  </si>
  <si>
    <t>11,25+1,8+1,8+4,25+1,96+7,96+13,1+1,7+1,75+7,28+8,78+16,37</t>
  </si>
  <si>
    <t>m209-212,216-219,2-3-01----05</t>
  </si>
  <si>
    <t>m308-311,317-320</t>
  </si>
  <si>
    <t>6,46+3,47+2,27+1,62+5,59+4,84+2,64+2,4</t>
  </si>
  <si>
    <t>m409,411,416,418,4-5-01---05</t>
  </si>
  <si>
    <t>37001520</t>
  </si>
  <si>
    <t>183,47*1,1 'Přepočtené koeficientem množství</t>
  </si>
  <si>
    <t>470346482</t>
  </si>
  <si>
    <t>m008,m011-013</t>
  </si>
  <si>
    <t>11,25+4,25+1,96+7,96</t>
  </si>
  <si>
    <t>26,3</t>
  </si>
  <si>
    <t>13,9</t>
  </si>
  <si>
    <t>14,8</t>
  </si>
  <si>
    <t>97</t>
  </si>
  <si>
    <t>2095378291</t>
  </si>
  <si>
    <t>98</t>
  </si>
  <si>
    <t>-1300961144</t>
  </si>
  <si>
    <t>70</t>
  </si>
  <si>
    <t>775111112</t>
  </si>
  <si>
    <t>Příprava podkladu skládaných podlah broušení podlah nového podkladu betonového</t>
  </si>
  <si>
    <t>-2071690829</t>
  </si>
  <si>
    <t>https://podminky.urs.cz/item/CS_URS_2022_01/775111112</t>
  </si>
  <si>
    <t>m105-108</t>
  </si>
  <si>
    <t>86,5+68,29+65,21+62,63</t>
  </si>
  <si>
    <t>m3-4-01</t>
  </si>
  <si>
    <t>12,87</t>
  </si>
  <si>
    <t>775111311</t>
  </si>
  <si>
    <t>Příprava podkladu skládaných podlah vysátí podlah</t>
  </si>
  <si>
    <t>-403709917</t>
  </si>
  <si>
    <t>https://podminky.urs.cz/item/CS_URS_2022_01/775111311</t>
  </si>
  <si>
    <t>62</t>
  </si>
  <si>
    <t>775121111</t>
  </si>
  <si>
    <t>Příprava podkladu skládaných podlah penetrace vodou ředitelná na savý podklad (válečkováním) podlah</t>
  </si>
  <si>
    <t>-174336811</t>
  </si>
  <si>
    <t>https://podminky.urs.cz/item/CS_URS_2022_01/775121111</t>
  </si>
  <si>
    <t>m027</t>
  </si>
  <si>
    <t>16,37</t>
  </si>
  <si>
    <t>m1-2-01</t>
  </si>
  <si>
    <t>63</t>
  </si>
  <si>
    <t>775141122</t>
  </si>
  <si>
    <t>Příprava podkladu skládaných podlah vyrovnání samonivelační stěrkou podlah min.pevnosti 30 MPa, tloušťky přes 3 do 5 mm</t>
  </si>
  <si>
    <t>581855308</t>
  </si>
  <si>
    <t>https://podminky.urs.cz/item/CS_URS_2022_01/775141122</t>
  </si>
  <si>
    <t>775413401</t>
  </si>
  <si>
    <t>Montáž lišty obvodové lepené</t>
  </si>
  <si>
    <t>-1150494955</t>
  </si>
  <si>
    <t>https://podminky.urs.cz/item/CS_URS_2022_01/775413401</t>
  </si>
  <si>
    <t>(2,5+2,4)*2</t>
  </si>
  <si>
    <t>(2,4+5)*2</t>
  </si>
  <si>
    <t>(9,5+6,975+6,78+9,25)*2+(2,8+6,975+9,5+7+12,35+6,4+1,64+0,3+11,9)</t>
  </si>
  <si>
    <t>(2,46+5)*2</t>
  </si>
  <si>
    <t>61418113</t>
  </si>
  <si>
    <t>lišta podlahová dřevěná dub 7x43mm</t>
  </si>
  <si>
    <t>-808621691</t>
  </si>
  <si>
    <t>163,395*1,08 'Přepočtené koeficientem množství</t>
  </si>
  <si>
    <t>775541151</t>
  </si>
  <si>
    <t>Montáž podlah plovoucích z velkoplošných lamel dýhovaných a laminovaných bez podložky, spojovaných zaklapnutím</t>
  </si>
  <si>
    <t>1880382080</t>
  </si>
  <si>
    <t>https://podminky.urs.cz/item/CS_URS_2022_01/775541151</t>
  </si>
  <si>
    <t>61198050</t>
  </si>
  <si>
    <t>podlaha dřevěná 1-lamela saténový lak tl 15mm dub</t>
  </si>
  <si>
    <t>1904962733</t>
  </si>
  <si>
    <t>282,63*1,08 'Přepočtené koeficientem množství</t>
  </si>
  <si>
    <t>775541161</t>
  </si>
  <si>
    <t>Montáž podlah plovoucích z velkoplošných lamel vinylových na dřevovláknité nebo kompozitní desce, spojovaných zaklapnutím na zámek</t>
  </si>
  <si>
    <t>423283615</t>
  </si>
  <si>
    <t>https://podminky.urs.cz/item/CS_URS_2022_01/775541161</t>
  </si>
  <si>
    <t>28411063</t>
  </si>
  <si>
    <t>dílce vinylové plovoucí na P+D, tl 9,8mm, nášlapná vrstva 0,40mm, úprava PUR, zátěž 23/32/41, otlak 0,03mm, R10, hořlavost Bfl S1, podložka HDF</t>
  </si>
  <si>
    <t>-263517376</t>
  </si>
  <si>
    <t>42,01*1,08 'Přepočtené koeficientem množství</t>
  </si>
  <si>
    <t>71</t>
  </si>
  <si>
    <t>775591191</t>
  </si>
  <si>
    <t>Ostatní prvky pro plovoucí podlahy montáž podložky vyrovnávací a tlumící</t>
  </si>
  <si>
    <t>-886996404</t>
  </si>
  <si>
    <t>https://podminky.urs.cz/item/CS_URS_2022_01/775591191</t>
  </si>
  <si>
    <t>61155353</t>
  </si>
  <si>
    <t>podložka pod plovoucí podlahy dřevovláknitá pro kročejový útlum tl 5mm</t>
  </si>
  <si>
    <t>799999236</t>
  </si>
  <si>
    <t>99</t>
  </si>
  <si>
    <t>998775103</t>
  </si>
  <si>
    <t>Přesun hmot pro podlahy skládané stanovený z hmotnosti přesunovaného materiálu vodorovná dopravní vzdálenost do 50 m v objektech výšky přes 12 do 24 m</t>
  </si>
  <si>
    <t>-682840398</t>
  </si>
  <si>
    <t>https://podminky.urs.cz/item/CS_URS_2022_01/998775103</t>
  </si>
  <si>
    <t>100</t>
  </si>
  <si>
    <t>998775181</t>
  </si>
  <si>
    <t>Přesun hmot pro podlahy skládané stanovený z hmotnosti přesunovaného materiálu Příplatek k cenám za přesun prováděný bez použití mechanizace pro jakoukoliv výšku objektu</t>
  </si>
  <si>
    <t>1316593371</t>
  </si>
  <si>
    <t>https://podminky.urs.cz/item/CS_URS_2022_01/998775181</t>
  </si>
  <si>
    <t>1674074413</t>
  </si>
  <si>
    <t>m008-016,019,027</t>
  </si>
  <si>
    <t>(2,2+4,4+0,895+1+1,8+1+1,8+1,8+2,34+1,25+1,475+3,62+2,14+6,705+2,32+1,65+1+1,65+1)*2*2+(1+2*0,6)*0,5</t>
  </si>
  <si>
    <t>0,8*0,6*3+2*0,6</t>
  </si>
  <si>
    <t>(2,01+2,04+1,1+2,04+2,01+2,75+1,1+2,185+1,17+1,82+1,175+1,82+1,845+1,17+1,845+1,175+2,46+1,19+2,335+1,5+0,9+2,51+0,9+1,8+2,335+3,61)*2*2</t>
  </si>
  <si>
    <t>0,8*0,6*5+2*0,6</t>
  </si>
  <si>
    <t>(2,01+2,4+1,1+2,4+2,01+2,75+1,1+2,185+0,9+2,51+2,335+1,5+0,9+1,8+2,335+2,9)*2*2</t>
  </si>
  <si>
    <t>(2,46+1,19+1,175+1,85+1,17+1,82+1,175+1,845+1,17+1,845)*2*2</t>
  </si>
  <si>
    <t>0,8*0,6*6</t>
  </si>
  <si>
    <t>-1564560558</t>
  </si>
  <si>
    <t>812624028</t>
  </si>
  <si>
    <t>-433852445</t>
  </si>
  <si>
    <t>548,52*1,1 'Přepočtené koeficientem množství</t>
  </si>
  <si>
    <t>64008143</t>
  </si>
  <si>
    <t>161,28</t>
  </si>
  <si>
    <t>187,18</t>
  </si>
  <si>
    <t>124,54</t>
  </si>
  <si>
    <t>62,8</t>
  </si>
  <si>
    <t>535,8*0,5 'Přepočtené koeficientem množství</t>
  </si>
  <si>
    <t>101</t>
  </si>
  <si>
    <t>-1109405018</t>
  </si>
  <si>
    <t>102</t>
  </si>
  <si>
    <t>-69671226</t>
  </si>
  <si>
    <t>783</t>
  </si>
  <si>
    <t>Dokončovací práce - nátěry</t>
  </si>
  <si>
    <t>132</t>
  </si>
  <si>
    <t>783306807</t>
  </si>
  <si>
    <t>Odstranění nátěrů ze zámečnických konstrukcí odstraňovačem nátěrů s obroušením</t>
  </si>
  <si>
    <t>-210928812</t>
  </si>
  <si>
    <t>https://podminky.urs.cz/item/CS_URS_2022_01/783306807</t>
  </si>
  <si>
    <t>PSV22</t>
  </si>
  <si>
    <t>54,1+54,1</t>
  </si>
  <si>
    <t>133</t>
  </si>
  <si>
    <t>783314101</t>
  </si>
  <si>
    <t>Základní nátěr zámečnických konstrukcí jednonásobný syntetický</t>
  </si>
  <si>
    <t>1200393309</t>
  </si>
  <si>
    <t>https://podminky.urs.cz/item/CS_URS_2022_01/783314101</t>
  </si>
  <si>
    <t>134</t>
  </si>
  <si>
    <t>783315101</t>
  </si>
  <si>
    <t>Mezinátěr zámečnických konstrukcí jednonásobný syntetický standardní</t>
  </si>
  <si>
    <t>169203320</t>
  </si>
  <si>
    <t>https://podminky.urs.cz/item/CS_URS_2022_01/783315101</t>
  </si>
  <si>
    <t>135</t>
  </si>
  <si>
    <t>783317101</t>
  </si>
  <si>
    <t>Krycí nátěr (email) zámečnických konstrukcí jednonásobný syntetický standardní</t>
  </si>
  <si>
    <t>954904760</t>
  </si>
  <si>
    <t>https://podminky.urs.cz/item/CS_URS_2022_01/783317101</t>
  </si>
  <si>
    <t>108,200*2</t>
  </si>
  <si>
    <t>-825895695</t>
  </si>
  <si>
    <t>-1569938873</t>
  </si>
  <si>
    <t>195,61+100</t>
  </si>
  <si>
    <t>1.np-4.np oškrabaná malba</t>
  </si>
  <si>
    <t>784211103</t>
  </si>
  <si>
    <t>Malby z malířských směsí oděruvzdorných za mokra dvojnásobné, bílé za mokra oděruvzdorné výborně v místnostech výšky přes 3,80 do 5,00 m</t>
  </si>
  <si>
    <t>-865489750</t>
  </si>
  <si>
    <t>https://podminky.urs.cz/item/CS_URS_2022_01/784211103</t>
  </si>
  <si>
    <t>250</t>
  </si>
  <si>
    <t>220</t>
  </si>
  <si>
    <t>1770511429</t>
  </si>
  <si>
    <t>787</t>
  </si>
  <si>
    <t>Dokončovací práce - zasklívání</t>
  </si>
  <si>
    <t>140</t>
  </si>
  <si>
    <t>787911115</t>
  </si>
  <si>
    <t>Zasklívání – ostatní práce montáž fólie na sklo neprůhledné</t>
  </si>
  <si>
    <t>-902707810</t>
  </si>
  <si>
    <t>https://podminky.urs.cz/item/CS_URS_2022_01/787911115</t>
  </si>
  <si>
    <t>PSV26</t>
  </si>
  <si>
    <t>1,1*1,795*3</t>
  </si>
  <si>
    <t>141</t>
  </si>
  <si>
    <t>63479014</t>
  </si>
  <si>
    <t>fólie na sklo nereflexní kouřová 56%</t>
  </si>
  <si>
    <t>913111319</t>
  </si>
  <si>
    <t>5,924*1,03 'Přepočtené koeficientem množství</t>
  </si>
  <si>
    <t>874364623</t>
  </si>
  <si>
    <t>02.2.c - ÚT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</si>
  <si>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</si>
  <si>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</si>
  <si>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</si>
  <si>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</si>
  <si>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</si>
  <si>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-801412418</t>
  </si>
  <si>
    <t>971052231</t>
  </si>
  <si>
    <t>Vybourání nebo prorážení otvorů v ŽB příčkách a zdech pl do 0,0225 m2 tl do 150 mm</t>
  </si>
  <si>
    <t>689107646</t>
  </si>
  <si>
    <t>974031122</t>
  </si>
  <si>
    <t>Vysekání rýh ve zdivu cihelném hl do 30 mm š do 70 mm</t>
  </si>
  <si>
    <t>-1828885655</t>
  </si>
  <si>
    <t>974031132</t>
  </si>
  <si>
    <t>Vysekání rýh ve zdivu cihelném hl do 50 mm š do 70 mm</t>
  </si>
  <si>
    <t>2086409570</t>
  </si>
  <si>
    <t>974031143</t>
  </si>
  <si>
    <t>Vysekání rýh ve zdivu cihelném hl do 70 mm š do 100 mm</t>
  </si>
  <si>
    <t>1521802751</t>
  </si>
  <si>
    <t>974031144</t>
  </si>
  <si>
    <t>Vysekání rýh ve zdivu cihelném hl do 70 mm š do 150 mm</t>
  </si>
  <si>
    <t>1922123709</t>
  </si>
  <si>
    <t>997013156</t>
  </si>
  <si>
    <t>Vnitrostaveništní doprava suti a vybouraných hmot pro budovy v přes 18 do 21 m s omezením mechanizace</t>
  </si>
  <si>
    <t>436935285</t>
  </si>
  <si>
    <t>Příplatek k odvozu suti a vybouraných hmot na skládku ZKD 1 km přes 1 km</t>
  </si>
  <si>
    <t>2115679826</t>
  </si>
  <si>
    <t>1385198929</t>
  </si>
  <si>
    <t>515191501</t>
  </si>
  <si>
    <t>727</t>
  </si>
  <si>
    <t>Zdravotechnika - požární ochrana</t>
  </si>
  <si>
    <t>727111041</t>
  </si>
  <si>
    <t>Trubní ucpávka ocelového potrubí bez izolace DN 25 stropem tl 150 mm požární odolnost EI 120</t>
  </si>
  <si>
    <t>1743072213</t>
  </si>
  <si>
    <t>732</t>
  </si>
  <si>
    <t>Ústřední vytápění - strojovny</t>
  </si>
  <si>
    <t>732199100</t>
  </si>
  <si>
    <t>Montáž orientačních štítků</t>
  </si>
  <si>
    <t>-313506059</t>
  </si>
  <si>
    <t>732511301</t>
  </si>
  <si>
    <t>Automatický odvzdušňovací ventil solárních systémů PN 10 T=150°C G 3/8" M</t>
  </si>
  <si>
    <t>2048800696</t>
  </si>
  <si>
    <t>733</t>
  </si>
  <si>
    <t>Ústřední vytápění - rozvodné potrubí</t>
  </si>
  <si>
    <t>733110806</t>
  </si>
  <si>
    <t>Demontáž potrubí ocelového závitového DN přes 15 do 32</t>
  </si>
  <si>
    <t>1273600546</t>
  </si>
  <si>
    <t>733110808</t>
  </si>
  <si>
    <t>Demontáž potrubí ocelového závitového DN přes 32 do 50</t>
  </si>
  <si>
    <t>-26410155</t>
  </si>
  <si>
    <t>733110810</t>
  </si>
  <si>
    <t>Demontáž potrubí ocelového závitového DN přes 50 do 80</t>
  </si>
  <si>
    <t>-744618982</t>
  </si>
  <si>
    <t>733190801</t>
  </si>
  <si>
    <t>Odřezání objímky dvojité DN do 50</t>
  </si>
  <si>
    <t>-1324430114</t>
  </si>
  <si>
    <t>733191926</t>
  </si>
  <si>
    <t>Navaření odbočky na potrubí ocelové závitové DN 32</t>
  </si>
  <si>
    <t>-2023589358</t>
  </si>
  <si>
    <t>733191927</t>
  </si>
  <si>
    <t>Navaření odbočky na potrubí ocelové závitové DN 40</t>
  </si>
  <si>
    <t>324513005</t>
  </si>
  <si>
    <t>733191928</t>
  </si>
  <si>
    <t>Navaření odbočky na potrubí ocelové závitové DN 50</t>
  </si>
  <si>
    <t>-1798365394</t>
  </si>
  <si>
    <t>733223301</t>
  </si>
  <si>
    <t>Potrubí měděné tvrdé spojované lisováním D 15x1 mm</t>
  </si>
  <si>
    <t>1651434284</t>
  </si>
  <si>
    <t>733223302</t>
  </si>
  <si>
    <t>Potrubí měděné tvrdé spojované lisováním D 18x1 mm</t>
  </si>
  <si>
    <t>-88574580</t>
  </si>
  <si>
    <t>733223303</t>
  </si>
  <si>
    <t>Potrubí měděné tvrdé spojované lisováním D 22x1 mm</t>
  </si>
  <si>
    <t>1438096788</t>
  </si>
  <si>
    <t>733223304</t>
  </si>
  <si>
    <t>Potrubí měděné tvrdé spojované lisováním D 28x1,5 mm</t>
  </si>
  <si>
    <t>894821089</t>
  </si>
  <si>
    <t>733223305</t>
  </si>
  <si>
    <t>Potrubí měděné tvrdé spojované lisováním D 35x1,5 mm</t>
  </si>
  <si>
    <t>-1379176217</t>
  </si>
  <si>
    <t>733291101</t>
  </si>
  <si>
    <t>Zkouška těsnosti potrubí měděné D do 35x1,5</t>
  </si>
  <si>
    <t>-1531244227</t>
  </si>
  <si>
    <t>733811241</t>
  </si>
  <si>
    <t>Ochrana potrubí ústředního vytápění termoizolačními trubicemi z PE tl přes 13 do 20 mm DN do 22 mm</t>
  </si>
  <si>
    <t>2011271459</t>
  </si>
  <si>
    <t>733811242</t>
  </si>
  <si>
    <t>Ochrana potrubí ústředního vytápění termoizolačními trubicemi z PE tl přes 13 do 20 mm DN přes 32 do 45 mm</t>
  </si>
  <si>
    <t>-884615686</t>
  </si>
  <si>
    <t>733890803</t>
  </si>
  <si>
    <t>Přemístění potrubí demontovaného vodorovně do 100 m v objektech v přes 6 do 24 m</t>
  </si>
  <si>
    <t>-915602972</t>
  </si>
  <si>
    <t>998733103</t>
  </si>
  <si>
    <t>Přesun hmot tonážní pro rozvody potrubí v objektech v přes 12 do 24 m</t>
  </si>
  <si>
    <t>-1409936944</t>
  </si>
  <si>
    <t>734</t>
  </si>
  <si>
    <t>Ústřední vytápění - armatury</t>
  </si>
  <si>
    <t>734200813</t>
  </si>
  <si>
    <t>Demontáž armatury závitové s jedním závitem přes G 1 do G 6,4</t>
  </si>
  <si>
    <t>-1236998633</t>
  </si>
  <si>
    <t>734209115</t>
  </si>
  <si>
    <t>Montáž armatury závitové s dvěma závity G 1</t>
  </si>
  <si>
    <t>1354395116</t>
  </si>
  <si>
    <t>55121199</t>
  </si>
  <si>
    <t xml:space="preserve">závitový  ventil 1"</t>
  </si>
  <si>
    <t>1146075874</t>
  </si>
  <si>
    <t>734209116</t>
  </si>
  <si>
    <t>Montáž armatury závitové s dvěma závity G 5/4</t>
  </si>
  <si>
    <t>1579876731</t>
  </si>
  <si>
    <t>GCM.R60Y006R</t>
  </si>
  <si>
    <t>Závitový ventil 5/4</t>
  </si>
  <si>
    <t>1309944654</t>
  </si>
  <si>
    <t>734211119</t>
  </si>
  <si>
    <t>Ventil závitový odvzdušňovací G 3/8 PN 14 do 120°C automatický</t>
  </si>
  <si>
    <t>233902422</t>
  </si>
  <si>
    <t>734220102</t>
  </si>
  <si>
    <t>Ventil závitový regulační přímý G 1 PN 20 do 100°C vyvažovací</t>
  </si>
  <si>
    <t>1445282132</t>
  </si>
  <si>
    <t>734220103</t>
  </si>
  <si>
    <t>Ventil závitový regulační přímý G 5/4 PN 20 do 100°C vyvažovací</t>
  </si>
  <si>
    <t>70239875</t>
  </si>
  <si>
    <t>734221682V</t>
  </si>
  <si>
    <t>Termostatická hlavice kapalinová PN 10 do 110°C otopných těles VK pro veřejné prostory</t>
  </si>
  <si>
    <t>-1291812768</t>
  </si>
  <si>
    <t>734261402</t>
  </si>
  <si>
    <t>Armatura připojovací rohová G 1/2x18 PN 10 do 110°C radiátorů typu VK</t>
  </si>
  <si>
    <t>565394079</t>
  </si>
  <si>
    <t>734291123</t>
  </si>
  <si>
    <t>Kohout plnící a vypouštěcí G 1/2 PN 10 do 90°C závitový</t>
  </si>
  <si>
    <t>-581611475</t>
  </si>
  <si>
    <t>998734103</t>
  </si>
  <si>
    <t>Přesun hmot tonážní pro armatury v objektech v přes 12 do 24 m</t>
  </si>
  <si>
    <t>561553967</t>
  </si>
  <si>
    <t>735</t>
  </si>
  <si>
    <t>Ústřední vytápění - otopná tělesa</t>
  </si>
  <si>
    <t>735121810</t>
  </si>
  <si>
    <t>Demontáž otopného tělesa ocelového článkového</t>
  </si>
  <si>
    <t>794266685</t>
  </si>
  <si>
    <t>735152473P</t>
  </si>
  <si>
    <t>Otopné těleso panelové VK hlobka/ výška/délka 68/ 600/600 mm výkon 773 W</t>
  </si>
  <si>
    <t>268699412</t>
  </si>
  <si>
    <t>735152578P</t>
  </si>
  <si>
    <t>Otopné těleso panelové VK hloubka/ výška/délka102/600/1100 mm výkon 1794 W</t>
  </si>
  <si>
    <t>1098381368</t>
  </si>
  <si>
    <t>735152580P</t>
  </si>
  <si>
    <t>Otopné těleso panelové VK hloubka/ výška/délka 102/600/1400 mm výkon 2283 W</t>
  </si>
  <si>
    <t>823286134</t>
  </si>
  <si>
    <t>735152582P</t>
  </si>
  <si>
    <t>Otopné těleso panelové VK hloubka/ výška/délka 102/600/1800 mm výkon 2936 W</t>
  </si>
  <si>
    <t>929361421</t>
  </si>
  <si>
    <t>735152673P</t>
  </si>
  <si>
    <t>Otopné těleso panelové VK hloubka/výška/délka102/ 600/600 mm výkon 1346W</t>
  </si>
  <si>
    <t>-1224952249</t>
  </si>
  <si>
    <t>735152674P</t>
  </si>
  <si>
    <t>Otopné těleso panelové VK hloubka/ výška/délka 600/700 mm výkon 1142 W</t>
  </si>
  <si>
    <t>-1003426461</t>
  </si>
  <si>
    <t>735152677</t>
  </si>
  <si>
    <t>Otopné těleso panelové VK hloubka/výška/délka 600/1000 mm výkon 1631 W</t>
  </si>
  <si>
    <t>1600297160</t>
  </si>
  <si>
    <t>735152679</t>
  </si>
  <si>
    <t>Otopné těleso panelové VK hloubka/výška/délka 600/1200 mm výkon 1957 W</t>
  </si>
  <si>
    <t>981449611</t>
  </si>
  <si>
    <t>735152699</t>
  </si>
  <si>
    <t>Otopné těleso panelové VK hloubka/ výška/délka 900/1200 mm výkon 2692 W</t>
  </si>
  <si>
    <t>-328738586</t>
  </si>
  <si>
    <t>735159110P</t>
  </si>
  <si>
    <t>Montáž otopných těles dl do 1500 mm</t>
  </si>
  <si>
    <t>694949670</t>
  </si>
  <si>
    <t>735191905</t>
  </si>
  <si>
    <t>Odvzdušnění otopných těles</t>
  </si>
  <si>
    <t>747914686</t>
  </si>
  <si>
    <t>735494811</t>
  </si>
  <si>
    <t>Vypuštění vody z otopných těles</t>
  </si>
  <si>
    <t>1390800198</t>
  </si>
  <si>
    <t>735890803</t>
  </si>
  <si>
    <t>Přemístění demontovaného otopného tělesa vodorovně 100 m v objektech výšky přes 12 do 24 m</t>
  </si>
  <si>
    <t>1388922804</t>
  </si>
  <si>
    <t>998735103</t>
  </si>
  <si>
    <t>Přesun hmot tonážní pro otopná tělesa v objektech v přes 12 do 24 m</t>
  </si>
  <si>
    <t>-658968605</t>
  </si>
  <si>
    <t>HZS2221</t>
  </si>
  <si>
    <t>Hodinová zúčtovací sazba topenář zaškolení obsluhy</t>
  </si>
  <si>
    <t>262144</t>
  </si>
  <si>
    <t>1570771326</t>
  </si>
  <si>
    <t>HZS2221R</t>
  </si>
  <si>
    <t>Hodinová zúčtovací sazba topenář dopojení na stávající rozvody</t>
  </si>
  <si>
    <t>-83155425</t>
  </si>
  <si>
    <t>HZS2222</t>
  </si>
  <si>
    <t>Hodinová zúčtovací sazba topenář odborný otopná zkouška</t>
  </si>
  <si>
    <t>1716027550</t>
  </si>
  <si>
    <t>02.2.d - ZTI</t>
  </si>
  <si>
    <t>M - Práce a dodávky M</t>
  </si>
  <si>
    <t xml:space="preserve">    23-M - Montáže potrubí</t>
  </si>
  <si>
    <t>132212131</t>
  </si>
  <si>
    <t>Hloubení nezapažených rýh šířky do 800 mm v soudržných horninách třídy těžitelnosti I skupiny 3 ručně</t>
  </si>
  <si>
    <t>-352307598</t>
  </si>
  <si>
    <t>-81621719</t>
  </si>
  <si>
    <t>946111112</t>
  </si>
  <si>
    <t>Montáž pojízdných věží trubkových/dílcových š přes 0,6 do 0,9 m dl do 3,2 m v přes 1,5 do 2,5 m</t>
  </si>
  <si>
    <t>-1948308924</t>
  </si>
  <si>
    <t>Lešení pomocné pro objekty pozemních staveb s lešeňovou podlahou v do 1,9 m zatížení do 150 kg/m2</t>
  </si>
  <si>
    <t>172283078</t>
  </si>
  <si>
    <t>-130152137</t>
  </si>
  <si>
    <t>823533818</t>
  </si>
  <si>
    <t>498014751</t>
  </si>
  <si>
    <t>381510689</t>
  </si>
  <si>
    <t>-976793507</t>
  </si>
  <si>
    <t>48491618</t>
  </si>
  <si>
    <t>-840697082</t>
  </si>
  <si>
    <t>305293537</t>
  </si>
  <si>
    <t>721100906</t>
  </si>
  <si>
    <t>Přetěsnění potrubí hrdlového DN přes 100 do 200</t>
  </si>
  <si>
    <t>-241590273</t>
  </si>
  <si>
    <t>721140802</t>
  </si>
  <si>
    <t>Demontáž potrubí litinové DN do 100</t>
  </si>
  <si>
    <t>309688522</t>
  </si>
  <si>
    <t>721171809</t>
  </si>
  <si>
    <t>Demontáž potrubí z PVC D přes 114 do 160</t>
  </si>
  <si>
    <t>222811623</t>
  </si>
  <si>
    <t>721175201</t>
  </si>
  <si>
    <t>Potrubí kanalizační z PP připojovací odhlučněné třívrstvé DN 32</t>
  </si>
  <si>
    <t>408774007</t>
  </si>
  <si>
    <t>721175203</t>
  </si>
  <si>
    <t>Potrubí kanalizační z PP připojovací odhlučněné třívrstvé DN 50</t>
  </si>
  <si>
    <t>1371555613</t>
  </si>
  <si>
    <t>721175204</t>
  </si>
  <si>
    <t>Potrubí kanalizační z PP připojovací odhlučněné třívrstvé DN 75</t>
  </si>
  <si>
    <t>1321613945</t>
  </si>
  <si>
    <t>-629996922</t>
  </si>
  <si>
    <t>721175211</t>
  </si>
  <si>
    <t>Potrubí kanalizační z PP odpadní odhlučněné třívrstvé DN 75</t>
  </si>
  <si>
    <t>205128008</t>
  </si>
  <si>
    <t>-1162227126</t>
  </si>
  <si>
    <t>721175221</t>
  </si>
  <si>
    <t>Potrubí kanalizační z PP svodné odhlučněné třívrstvé DN 75</t>
  </si>
  <si>
    <t>-781072950</t>
  </si>
  <si>
    <t>-1866517663</t>
  </si>
  <si>
    <t>721175234</t>
  </si>
  <si>
    <t>Potrubí kanalizační z PP dešťové odhlučněné třívrstvé DN 160</t>
  </si>
  <si>
    <t>-428062708</t>
  </si>
  <si>
    <t>721194103</t>
  </si>
  <si>
    <t>Vyvedení a upevnění odpadních výpustek DN 32</t>
  </si>
  <si>
    <t>2088824122</t>
  </si>
  <si>
    <t>721194105</t>
  </si>
  <si>
    <t>Vyvedení a upevnění odpadních výpustek DN 50</t>
  </si>
  <si>
    <t>-312897100</t>
  </si>
  <si>
    <t>721194109</t>
  </si>
  <si>
    <t>Vyvedení a upevnění odpadních výpustek DN 110</t>
  </si>
  <si>
    <t>1406358545</t>
  </si>
  <si>
    <t>721211511</t>
  </si>
  <si>
    <t>Vpusť sklepní s vodorovným odtokem a izolační přírubou DN 75/110 mřížka plast 138x138</t>
  </si>
  <si>
    <t>488414735</t>
  </si>
  <si>
    <t>721273152</t>
  </si>
  <si>
    <t>Hlavice ventilační polypropylen PP DN 75</t>
  </si>
  <si>
    <t>1355827741</t>
  </si>
  <si>
    <t>-2100298104</t>
  </si>
  <si>
    <t>664497811</t>
  </si>
  <si>
    <t>721910945</t>
  </si>
  <si>
    <t>Pročištění vpusť podlahová DN 100</t>
  </si>
  <si>
    <t>-859230016</t>
  </si>
  <si>
    <t>722171940R</t>
  </si>
  <si>
    <t>Potrubí plastové výměna trub nebo tvarovek D přes 110 do 160 mm</t>
  </si>
  <si>
    <t>2028526381</t>
  </si>
  <si>
    <t>28611390</t>
  </si>
  <si>
    <t>odbočka kanalizační plastová s hrdlem KG 150/110/45°</t>
  </si>
  <si>
    <t>-1919860540</t>
  </si>
  <si>
    <t>12*1,03 "Přepočtené koeficientem množství</t>
  </si>
  <si>
    <t>894215112R</t>
  </si>
  <si>
    <t>Šachtice domovní kanalizační revizní se stěnami z betonu s poklopem</t>
  </si>
  <si>
    <t>-63412802</t>
  </si>
  <si>
    <t>-1888833057</t>
  </si>
  <si>
    <t>722130234</t>
  </si>
  <si>
    <t>Potrubí vodovodní ocelové závitové pozinkované svařované běžné DN 32</t>
  </si>
  <si>
    <t>-498265770</t>
  </si>
  <si>
    <t>722130236</t>
  </si>
  <si>
    <t>Potrubí vodovodní ocelové závitové pozinkované svařované běžné DN 50</t>
  </si>
  <si>
    <t>-1901283886</t>
  </si>
  <si>
    <t>722130801</t>
  </si>
  <si>
    <t>Demontáž potrubí ocelové pozinkované závitové DN do 25</t>
  </si>
  <si>
    <t>45838966</t>
  </si>
  <si>
    <t>722130803</t>
  </si>
  <si>
    <t>Demontáž potrubí ocelové pozinkované závitové DN přes 40 do 50</t>
  </si>
  <si>
    <t>-85321210</t>
  </si>
  <si>
    <t>722171936</t>
  </si>
  <si>
    <t>Potrubí plastové výměna trub nebo tvarovek D přes 40 do 50 mm</t>
  </si>
  <si>
    <t>-666425461</t>
  </si>
  <si>
    <t>-1780295461</t>
  </si>
  <si>
    <t>-1855977081</t>
  </si>
  <si>
    <t>722174004</t>
  </si>
  <si>
    <t>Potrubí vodovodní plastové PPR svar polyfúze PN 16 D 32x4,4 mm</t>
  </si>
  <si>
    <t>-1705743743</t>
  </si>
  <si>
    <t>722181211</t>
  </si>
  <si>
    <t>Ochrana vodovodního potrubí přilepenými termoizolačními trubicemi z PE tl do 6 mm DN do 22 mm</t>
  </si>
  <si>
    <t>1833337667</t>
  </si>
  <si>
    <t>722181212</t>
  </si>
  <si>
    <t>Ochrana vodovodního potrubí přilepenými termoizolačními trubicemi z PE tl do 6 mm DN přes 22 do 32 mm</t>
  </si>
  <si>
    <t>1120861084</t>
  </si>
  <si>
    <t>722181223</t>
  </si>
  <si>
    <t>Ochrana vodovodního potrubí přilepenými termoizolačními trubicemi z PE tl přes 6 do 9 mm DN přes 45 do 63 mm</t>
  </si>
  <si>
    <t>-622934684</t>
  </si>
  <si>
    <t>254077257</t>
  </si>
  <si>
    <t>722181242</t>
  </si>
  <si>
    <t>Ochrana vodovodního potrubí přilepenými termoizolačními trubicemi z PE tl přes 13 do 20 mm DN přes 22 do 45 mm</t>
  </si>
  <si>
    <t>2089611289</t>
  </si>
  <si>
    <t>722182012</t>
  </si>
  <si>
    <t>Podpůrný žlab pro potrubí D 25</t>
  </si>
  <si>
    <t>835412573</t>
  </si>
  <si>
    <t>722182013</t>
  </si>
  <si>
    <t>Podpůrný žlab pro potrubí D 32</t>
  </si>
  <si>
    <t>1178378640</t>
  </si>
  <si>
    <t>722182015</t>
  </si>
  <si>
    <t>Podpůrný žlab pro potrubí D 50</t>
  </si>
  <si>
    <t>1934501454</t>
  </si>
  <si>
    <t>722190401</t>
  </si>
  <si>
    <t>Vyvedení a upevnění výpustku DN do 25</t>
  </si>
  <si>
    <t>786730840</t>
  </si>
  <si>
    <t>831793156</t>
  </si>
  <si>
    <t>722220121</t>
  </si>
  <si>
    <t>Nástěnka pro baterii G 1/2" s jedním závitem</t>
  </si>
  <si>
    <t>pár</t>
  </si>
  <si>
    <t>-1397557217</t>
  </si>
  <si>
    <t>-229012637</t>
  </si>
  <si>
    <t>1751523588</t>
  </si>
  <si>
    <t>722230104</t>
  </si>
  <si>
    <t>Ventil přímý G 5/4" se dvěma závity</t>
  </si>
  <si>
    <t>796024644</t>
  </si>
  <si>
    <t>722230105</t>
  </si>
  <si>
    <t>Ventil přímý G 6/4" se dvěma závity</t>
  </si>
  <si>
    <t>-546116371</t>
  </si>
  <si>
    <t>722230106</t>
  </si>
  <si>
    <t>Ventil přímý G 2" se dvěma závity</t>
  </si>
  <si>
    <t>-376006714</t>
  </si>
  <si>
    <t>722231073</t>
  </si>
  <si>
    <t>Ventil zpětný mosazný G 3/4" PN 10 do 110°C se dvěma závity</t>
  </si>
  <si>
    <t>870953493</t>
  </si>
  <si>
    <t>722231222</t>
  </si>
  <si>
    <t>Ventil pojistný mosazný G 3/4" PN 6 do 100°C k bojleru s vnitřním x vnějším závitem</t>
  </si>
  <si>
    <t>-739125262</t>
  </si>
  <si>
    <t>722250133</t>
  </si>
  <si>
    <t>Hydrantový systém s tvarově stálou hadicí D 25 x 30 m celoplechový</t>
  </si>
  <si>
    <t>-544905732</t>
  </si>
  <si>
    <t>203720040</t>
  </si>
  <si>
    <t>886810063</t>
  </si>
  <si>
    <t>725110814</t>
  </si>
  <si>
    <t>Demontáž klozetů kombi</t>
  </si>
  <si>
    <t>-111365104</t>
  </si>
  <si>
    <t>725111132</t>
  </si>
  <si>
    <t>Splachovač nádržkový plastový nízkopoložený nebo vysokopoložený</t>
  </si>
  <si>
    <t>-591183309</t>
  </si>
  <si>
    <t>725112022</t>
  </si>
  <si>
    <t>Klozet keramický závěsný na nosné stěny s hlubokým splachováním odpad vodorovný</t>
  </si>
  <si>
    <t>-992443788</t>
  </si>
  <si>
    <t>725121521</t>
  </si>
  <si>
    <t>Pisoárový záchodek automatický s infračerveným senzorem</t>
  </si>
  <si>
    <t>-1461443559</t>
  </si>
  <si>
    <t>725122817</t>
  </si>
  <si>
    <t>Demontáž pisoárů bez nádrže s rohovým ventilem s 1 záchodkem</t>
  </si>
  <si>
    <t>2112047592</t>
  </si>
  <si>
    <t>725210821</t>
  </si>
  <si>
    <t>Demontáž umyvadel bez výtokových armatur umyvadel</t>
  </si>
  <si>
    <t>-1684459252</t>
  </si>
  <si>
    <t>725211602</t>
  </si>
  <si>
    <t>Umyvadlo keramické bílé šířky 550 mm bez krytu na sifon připevněné na stěnu šrouby</t>
  </si>
  <si>
    <t>652925825</t>
  </si>
  <si>
    <t>725231203</t>
  </si>
  <si>
    <t>Bidet bez armatur výtokových keramický závěsný se zápachovou uzávěrkou</t>
  </si>
  <si>
    <t>1254520643</t>
  </si>
  <si>
    <t>725311121</t>
  </si>
  <si>
    <t>Dřez jednoduchý nerezový se zápachovou uzávěrkou s odkapávací plochou 560x480 mm a miskou</t>
  </si>
  <si>
    <t>-1563547516</t>
  </si>
  <si>
    <t>725331111</t>
  </si>
  <si>
    <t>Výlevka bez výtokových armatur keramická se sklopnou plastovou mřížkou 500 mm</t>
  </si>
  <si>
    <t>739796347</t>
  </si>
  <si>
    <t>725532112</t>
  </si>
  <si>
    <t>Elektrický ohřívač zásobníkový akumulační závěsný svislý 50 l / 2 kW</t>
  </si>
  <si>
    <t>-1123192058</t>
  </si>
  <si>
    <t>-256429079</t>
  </si>
  <si>
    <t>-1942468566</t>
  </si>
  <si>
    <t>725820802</t>
  </si>
  <si>
    <t>Demontáž baterií stojánkových do 1 otvoru</t>
  </si>
  <si>
    <t>1580584109</t>
  </si>
  <si>
    <t>725821312V</t>
  </si>
  <si>
    <t>Baterie výlevková nástěnná páková s otáčivým kulatým ústím a délkou ramínka 210 mm</t>
  </si>
  <si>
    <t>-1373294286</t>
  </si>
  <si>
    <t>725821325</t>
  </si>
  <si>
    <t>Baterie dřezová stojánková páková s otáčivým kulatým ústím a délkou ramínka 220 mm</t>
  </si>
  <si>
    <t>2091310246</t>
  </si>
  <si>
    <t>725822632.RAF</t>
  </si>
  <si>
    <t>Baterie umyvadlová RAF RIO RI10051337 stojánková klasická bez výpusti</t>
  </si>
  <si>
    <t>-39447023</t>
  </si>
  <si>
    <t>725822652</t>
  </si>
  <si>
    <t>Baterie umyvadlová směšovací teplota vody a množství na baterii</t>
  </si>
  <si>
    <t>-1425286373</t>
  </si>
  <si>
    <t>725823112</t>
  </si>
  <si>
    <t>Baterie bidetové stojánkové pákové s výpustí</t>
  </si>
  <si>
    <t>2592377</t>
  </si>
  <si>
    <t>725860811</t>
  </si>
  <si>
    <t>Demontáž uzávěrů zápachu jednoduchých</t>
  </si>
  <si>
    <t>-1176639199</t>
  </si>
  <si>
    <t>725861102</t>
  </si>
  <si>
    <t>Zápachová uzávěrka pro umyvadla DN 40</t>
  </si>
  <si>
    <t>1253329937</t>
  </si>
  <si>
    <t>725861311</t>
  </si>
  <si>
    <t>Zápachová uzávěrka pro umyvadla DN 40 s přípojkou pro pračku nebo myčku</t>
  </si>
  <si>
    <t>-1950985742</t>
  </si>
  <si>
    <t>725861312</t>
  </si>
  <si>
    <t>Zápachová uzávěrka pro umyvadlo DN 40 podomítková bojler</t>
  </si>
  <si>
    <t>-1696106205</t>
  </si>
  <si>
    <t>725862103</t>
  </si>
  <si>
    <t>Zápachová uzávěrka pro dřezy DN 40/50</t>
  </si>
  <si>
    <t>2042385744</t>
  </si>
  <si>
    <t>725863311</t>
  </si>
  <si>
    <t>Zápachová uzávěrka pro bidety DN 40</t>
  </si>
  <si>
    <t>1643832882</t>
  </si>
  <si>
    <t>725865411</t>
  </si>
  <si>
    <t>Zápachová uzávěrka pisoárová DN 32/40</t>
  </si>
  <si>
    <t>-1341472751</t>
  </si>
  <si>
    <t>998725103</t>
  </si>
  <si>
    <t>Přesun hmot tonážní pro zařizovací předměty v objektech v přes 12 do 24 m</t>
  </si>
  <si>
    <t>767454019</t>
  </si>
  <si>
    <t>726111031</t>
  </si>
  <si>
    <t>Instalační předstěna - klozet s ovládáním zepředu v 1080 mm závěsný do masivní zděné kce</t>
  </si>
  <si>
    <t>-886183253</t>
  </si>
  <si>
    <t>-2072925951</t>
  </si>
  <si>
    <t>727111003</t>
  </si>
  <si>
    <t>Trubní ucpávka ocelového potrubí bez izolace DN 50 stěnou tl 100 mm požární odolnost EI 120</t>
  </si>
  <si>
    <t>-261264574</t>
  </si>
  <si>
    <t>727111006</t>
  </si>
  <si>
    <t>Trubní ucpávka ocelového potrubí bez izolace DN 100 stěnou tl 100 mm požární odolnost EI 120</t>
  </si>
  <si>
    <t>1600659600</t>
  </si>
  <si>
    <t>Práce a dodávky M</t>
  </si>
  <si>
    <t>23-M</t>
  </si>
  <si>
    <t>Montáže potrubí</t>
  </si>
  <si>
    <t>230120101</t>
  </si>
  <si>
    <t>Zhotovení prostup kanálovými pororošty pro potrubí DN do 65</t>
  </si>
  <si>
    <t>1100928365</t>
  </si>
  <si>
    <t>230120102</t>
  </si>
  <si>
    <t>Zhotovení prostup kanálovými pororošty pro potrubí DN přes 65 do 350</t>
  </si>
  <si>
    <t>1106766034</t>
  </si>
  <si>
    <t>230170011</t>
  </si>
  <si>
    <t>Tlakové zkoušky těsnosti potrubí - zkouška DN do 40</t>
  </si>
  <si>
    <t>-1657163793</t>
  </si>
  <si>
    <t>HZS2211</t>
  </si>
  <si>
    <t>Hodinová zúčtovací sazba instalatér úprava stávajících rozvodů</t>
  </si>
  <si>
    <t>-1297369399</t>
  </si>
  <si>
    <t>HZS2212</t>
  </si>
  <si>
    <t>Hodinová zúčtovací sazba instalatér odborný dopojení nastávající rozvody</t>
  </si>
  <si>
    <t>2068194378</t>
  </si>
  <si>
    <t>02.2.e - Silnoproud</t>
  </si>
  <si>
    <t xml:space="preserve">    741 - Elektroinstalace - silnoproud</t>
  </si>
  <si>
    <t xml:space="preserve">    21-M - Elektromontáže přípojka</t>
  </si>
  <si>
    <t>612135101R</t>
  </si>
  <si>
    <t>Hrubá výplň rýh ve stěnách maltou jakékoli šířky rýhy</t>
  </si>
  <si>
    <t>154845396</t>
  </si>
  <si>
    <t>971033141</t>
  </si>
  <si>
    <t>Vybourání otvorů ve zdivu cihelném D do 60 mm na MVC nebo MV tl do 300 mm</t>
  </si>
  <si>
    <t>2087580642</t>
  </si>
  <si>
    <t>973046161</t>
  </si>
  <si>
    <t>Vysekání kapes ve zdivu z betonu pro špalíky a krabice do 100x100x50 mm</t>
  </si>
  <si>
    <t>-1454713825</t>
  </si>
  <si>
    <t>-1936315987</t>
  </si>
  <si>
    <t>974031135</t>
  </si>
  <si>
    <t>Vysekání rýh ve zdivu cihelném hl do 50 mm š do 200 mm</t>
  </si>
  <si>
    <t>371335769</t>
  </si>
  <si>
    <t>741</t>
  </si>
  <si>
    <t>Elektroinstalace - silnoproud</t>
  </si>
  <si>
    <t>210204100R</t>
  </si>
  <si>
    <t>Montáž venkovního osvětlení LED10,8W IP 54 otočné</t>
  </si>
  <si>
    <t>1031345071</t>
  </si>
  <si>
    <t>88LED</t>
  </si>
  <si>
    <t>Venkovní svitidlo LED 10,8 W IP 54 otočné</t>
  </si>
  <si>
    <t>-1327037755</t>
  </si>
  <si>
    <t>210280712</t>
  </si>
  <si>
    <t>Měření intenzity osvětlení na pracovišti do 50 svítidel</t>
  </si>
  <si>
    <t>2009813216</t>
  </si>
  <si>
    <t>741110061</t>
  </si>
  <si>
    <t>Montáž trubka plastová ohebná D přes 11 do 23 mm uložená pod omítku</t>
  </si>
  <si>
    <t>875123829</t>
  </si>
  <si>
    <t>34571062</t>
  </si>
  <si>
    <t>trubka elektroinstalační ohebná z PVC (ČSN) 2316</t>
  </si>
  <si>
    <t>-1419844055</t>
  </si>
  <si>
    <t>500*1,05 "Přepočtené koeficientem množství</t>
  </si>
  <si>
    <t>741110501</t>
  </si>
  <si>
    <t>Montáž lišta a kanálek protahovací šířky do 60 mm</t>
  </si>
  <si>
    <t>-1662400464</t>
  </si>
  <si>
    <t>34571008</t>
  </si>
  <si>
    <t>lišta elektroinstalační hranatá PVC 40x40mm</t>
  </si>
  <si>
    <t>57147978</t>
  </si>
  <si>
    <t>50*1,05 "Přepočtené koeficientem množství</t>
  </si>
  <si>
    <t>741112001</t>
  </si>
  <si>
    <t>Montáž krabice zapuštěná plastová kruhová</t>
  </si>
  <si>
    <t>-922837129</t>
  </si>
  <si>
    <t>34571451</t>
  </si>
  <si>
    <t>krabice pod omítku PVC přístrojová kruhová D 70mm hluboká</t>
  </si>
  <si>
    <t>-1104319002</t>
  </si>
  <si>
    <t>741120001</t>
  </si>
  <si>
    <t>Montáž vodič Cu izolovaný plný a laněný žíla 0,35-6 mm2 pod omítku (např. CY)</t>
  </si>
  <si>
    <t>-1422079591</t>
  </si>
  <si>
    <t>34140826</t>
  </si>
  <si>
    <t>vodič propojovací jádro Cu plné izolace PVC 450/750V (H07V-U) 1x6mm2</t>
  </si>
  <si>
    <t>-779637209</t>
  </si>
  <si>
    <t>200*1,15 "Přepočtené koeficientem množství</t>
  </si>
  <si>
    <t>34140825</t>
  </si>
  <si>
    <t>vodič propojovací jádro Cu plné izolace PVC 450/750V (H07V-U) 1x4mm2</t>
  </si>
  <si>
    <t>-1890015033</t>
  </si>
  <si>
    <t>741120003</t>
  </si>
  <si>
    <t>Montáž vodič Cu izolovaný plný a laněný žíla 10-16 mm2 pod omítku (např. CY)</t>
  </si>
  <si>
    <t>1160985771</t>
  </si>
  <si>
    <t>34141029</t>
  </si>
  <si>
    <t>vodič propojovací flexibilní jádro Cu lanované izolace PVC 450/750V (H07V-K) 1x16mm2</t>
  </si>
  <si>
    <t>2025050962</t>
  </si>
  <si>
    <t>146*1,15 "Přepočtené koeficientem množství</t>
  </si>
  <si>
    <t>741120501</t>
  </si>
  <si>
    <t>Montáž šňůra Cu lehká a střední do 7 žil uložená volně (např. H05VV-F )</t>
  </si>
  <si>
    <t>-258170108</t>
  </si>
  <si>
    <t>34143272</t>
  </si>
  <si>
    <t>kabel ovládací flexibilní jádro Cu lanovené izolace PVC plášť PVC 300/500V (H05VV-F) 3x1,00mm2</t>
  </si>
  <si>
    <t>-2066038214</t>
  </si>
  <si>
    <t>250*1,15 "Přepočtené koeficientem množství</t>
  </si>
  <si>
    <t>741122015</t>
  </si>
  <si>
    <t>Montáž kabel Cu bez ukončení uložený pod omítku plný kulatý 3x1,5 mm2 (např. CYKY)</t>
  </si>
  <si>
    <t>-1582698301</t>
  </si>
  <si>
    <t>34111030</t>
  </si>
  <si>
    <t>kabel instalační jádro Cu plné izolace PVC plášť PVC 450/750V (CYKY) 3x1,5mm2</t>
  </si>
  <si>
    <t>1542939423</t>
  </si>
  <si>
    <t>2665*1,15 "Přepočtené koeficientem množství</t>
  </si>
  <si>
    <t>741122016</t>
  </si>
  <si>
    <t>Montáž kabel Cu bez ukončení uložený pod omítku plný kulatý 3x2,5 až 6 mm2 (např. CYKY)</t>
  </si>
  <si>
    <t>659403540</t>
  </si>
  <si>
    <t>34111036</t>
  </si>
  <si>
    <t>kabel instalační jádro Cu plné izolace PVC plášť PVC 450/750V (CYKY) 3x2,5mm2</t>
  </si>
  <si>
    <t>-405740163</t>
  </si>
  <si>
    <t>2100*1,15 "Přepočtené koeficientem množství</t>
  </si>
  <si>
    <t>741122025</t>
  </si>
  <si>
    <t>Montáž kabel Cu bez ukončení uložený pod omítku plný kulatý 4x16 až 25 mm2 (např. CYKY)</t>
  </si>
  <si>
    <t>1921828413</t>
  </si>
  <si>
    <t>34111610</t>
  </si>
  <si>
    <t>kabel silový jádro Cu izolace PVC plášť PVC 0,6/1kV (1-CYKY) 4x25mm2</t>
  </si>
  <si>
    <t>394745530</t>
  </si>
  <si>
    <t>100*1,15 "Přepočtené koeficientem množství</t>
  </si>
  <si>
    <t>741122031</t>
  </si>
  <si>
    <t>Montáž kabel Cu bez ukončení uložený pod omítku plný kulatý 5x1,5 až 2,5 mm2 (např. CYKY)</t>
  </si>
  <si>
    <t>146558941</t>
  </si>
  <si>
    <t>34111090</t>
  </si>
  <si>
    <t>kabel instalační jádro Cu plné izolace PVC plášť PVC 450/750V (CYKY) 5x1,5mm2</t>
  </si>
  <si>
    <t>-711559210</t>
  </si>
  <si>
    <t>34111094</t>
  </si>
  <si>
    <t>kabel instalační jádro Cu plné izolace PVC plášť PVC 450/750V (CYKY) 5x2,5mm2</t>
  </si>
  <si>
    <t>-2079117698</t>
  </si>
  <si>
    <t>40*1,15 "Přepočtené koeficientem množství</t>
  </si>
  <si>
    <t>741122032</t>
  </si>
  <si>
    <t>Montáž kabel Cu bez ukončení uložený pod omítku plný kulatý 5x4 až 6 mm2 (např. CYKY)</t>
  </si>
  <si>
    <t>409446405</t>
  </si>
  <si>
    <t>34111100</t>
  </si>
  <si>
    <t>kabel instalační jádro Cu plné izolace PVC plášť PVC 450/750V (CYKY) 5x6mm2</t>
  </si>
  <si>
    <t>-1921410795</t>
  </si>
  <si>
    <t>225*1,15 "Přepočtené koeficientem množství</t>
  </si>
  <si>
    <t>34111098</t>
  </si>
  <si>
    <t>kabel instalační jádro Cu plné izolace PVC plášť PVC 450/750V (CYKY) 5x4mm2</t>
  </si>
  <si>
    <t>696059705</t>
  </si>
  <si>
    <t>50*1,15 "Přepočtené koeficientem množství</t>
  </si>
  <si>
    <t>741122033</t>
  </si>
  <si>
    <t>Montáž kabel Cu bez ukončení uložený pod omítku plný kulatý 5x10 mm2 (např. CYKY)</t>
  </si>
  <si>
    <t>-161608753</t>
  </si>
  <si>
    <t>34113034</t>
  </si>
  <si>
    <t>kabel instalační jádro Cu plné izolace PVC plášť PVC 450/750V (CYKY) 5x10mm2</t>
  </si>
  <si>
    <t>14985810</t>
  </si>
  <si>
    <t>130*1,15 "Přepočtené koeficientem množství</t>
  </si>
  <si>
    <t>741210006R</t>
  </si>
  <si>
    <t>Montáž rozvodnice oceloplechová 635x1560x247 216 modolů</t>
  </si>
  <si>
    <t>-191999430</t>
  </si>
  <si>
    <t>35711661RH</t>
  </si>
  <si>
    <t xml:space="preserve">rozvaděč  RH dle PD</t>
  </si>
  <si>
    <t>1301276124</t>
  </si>
  <si>
    <t>741210202R</t>
  </si>
  <si>
    <t>Montáž rozváděč plechový 626x1050x195 144 M požární odolnost EI 30 DP1</t>
  </si>
  <si>
    <t>-1944442660</t>
  </si>
  <si>
    <t>35711661RP</t>
  </si>
  <si>
    <t xml:space="preserve">rozvaděč RP   dle PD EI 30</t>
  </si>
  <si>
    <t>-860513131</t>
  </si>
  <si>
    <t>741310001</t>
  </si>
  <si>
    <t>Montáž spínač nástěnný 1-jednopólový prostředí normální se zapojením vodičů</t>
  </si>
  <si>
    <t>-586021638</t>
  </si>
  <si>
    <t>34539000</t>
  </si>
  <si>
    <t>přístroj spínače jednopólového, řazení 1, 1So šroubové svorky</t>
  </si>
  <si>
    <t>-1972700352</t>
  </si>
  <si>
    <t>34539059</t>
  </si>
  <si>
    <t>rámeček jednonásobný</t>
  </si>
  <si>
    <t>448625825</t>
  </si>
  <si>
    <t>34539049</t>
  </si>
  <si>
    <t>kryt spínače jednoduchý</t>
  </si>
  <si>
    <t>605553401</t>
  </si>
  <si>
    <t>741310011</t>
  </si>
  <si>
    <t>Montáž ovladač nástěnný 1/0-tlačítkový zapínací prostředí normální se zapojením vodičů</t>
  </si>
  <si>
    <t>1379172559</t>
  </si>
  <si>
    <t>34535023</t>
  </si>
  <si>
    <t>ovládač nástěnný zapínací, řazení 1/0, IP44, šroubové svorky</t>
  </si>
  <si>
    <t>1570481792</t>
  </si>
  <si>
    <t>859860727</t>
  </si>
  <si>
    <t>1480446341</t>
  </si>
  <si>
    <t>34539060</t>
  </si>
  <si>
    <t>rámeček dvojnásobný</t>
  </si>
  <si>
    <t>445842961</t>
  </si>
  <si>
    <t>34539061</t>
  </si>
  <si>
    <t>rámeček trojnásobný</t>
  </si>
  <si>
    <t>-1274534086</t>
  </si>
  <si>
    <t>34539062</t>
  </si>
  <si>
    <t>rámeček čtyřnásobný</t>
  </si>
  <si>
    <t>-929668171</t>
  </si>
  <si>
    <t>741310021</t>
  </si>
  <si>
    <t>Montáž přepínač nástěnný 5-sériový prostředí normální se zapojením vodičů</t>
  </si>
  <si>
    <t>-1263895713</t>
  </si>
  <si>
    <t>34535017</t>
  </si>
  <si>
    <t>přepínač nástěnný sériový, řazení 5, IP44, šroubové svorky</t>
  </si>
  <si>
    <t>2055485598</t>
  </si>
  <si>
    <t>34539050</t>
  </si>
  <si>
    <t>kryt spínače dělený</t>
  </si>
  <si>
    <t>-1142900925</t>
  </si>
  <si>
    <t>1256852338</t>
  </si>
  <si>
    <t>741313002</t>
  </si>
  <si>
    <t>Montáž zásuvka (polo)zapuštěná bezšroubové připojení 2P+PE dvojí zapojení - průběžná se zapojením vodičů</t>
  </si>
  <si>
    <t>-471284017</t>
  </si>
  <si>
    <t>34555241</t>
  </si>
  <si>
    <t>přístroj zásuvky zápustné jednonásobné, krytka s clonkami, bezšroubové svorky</t>
  </si>
  <si>
    <t>460300550</t>
  </si>
  <si>
    <t>741313082</t>
  </si>
  <si>
    <t>Montáž zásuvka chráněná v krabici šroubové připojení 2P+PE prostředí venkovní, mokré se zapojením vodičů</t>
  </si>
  <si>
    <t>-1581395975</t>
  </si>
  <si>
    <t>34555229</t>
  </si>
  <si>
    <t>zásuvka nástěnná jednonásobná s víčkem, IP44, šroubové svorky</t>
  </si>
  <si>
    <t>1140677799</t>
  </si>
  <si>
    <t>741372062</t>
  </si>
  <si>
    <t>Montáž svítidlo LED interiérové přisazené stropní hranaté nebo kruhové přes 0,09 do 0,36 m2 se zapojením vodičů</t>
  </si>
  <si>
    <t>401753200</t>
  </si>
  <si>
    <t>41LED</t>
  </si>
  <si>
    <t>Svítidlo LED 40W/3788lm CRI80</t>
  </si>
  <si>
    <t>-73569182</t>
  </si>
  <si>
    <t>49LED</t>
  </si>
  <si>
    <t>Svitidlo LED 39W/3785lm CRI80</t>
  </si>
  <si>
    <t>431361791</t>
  </si>
  <si>
    <t>741372151</t>
  </si>
  <si>
    <t>Montáž svítidlo LED závěsná se zapojením vodičů</t>
  </si>
  <si>
    <t>451861533</t>
  </si>
  <si>
    <t>45LED</t>
  </si>
  <si>
    <t>Svitidlo LED 20W 4000K/2650 CRI80</t>
  </si>
  <si>
    <t>1930436189</t>
  </si>
  <si>
    <t>458Za</t>
  </si>
  <si>
    <t>stropní závěs 1 m</t>
  </si>
  <si>
    <t>1008690563</t>
  </si>
  <si>
    <t>48LED</t>
  </si>
  <si>
    <t>Svítidlo LED 43W/4000K/5000lm CRI80</t>
  </si>
  <si>
    <t>1026764571</t>
  </si>
  <si>
    <t>741375001R</t>
  </si>
  <si>
    <t>Montáž nouzové osvětlení LED</t>
  </si>
  <si>
    <t>-901645361</t>
  </si>
  <si>
    <t>13NLED</t>
  </si>
  <si>
    <t>Nozové svitidlo LED 1,3W 230V 1hod corridor area</t>
  </si>
  <si>
    <t>2100303182</t>
  </si>
  <si>
    <t>1NLED</t>
  </si>
  <si>
    <t>Nouzové svitidlo 1W/110lm 1h IP 65</t>
  </si>
  <si>
    <t>682337567</t>
  </si>
  <si>
    <t>741810003</t>
  </si>
  <si>
    <t>Celková prohlídka elektrického rozvodu a zařízení přes 0,5 do 1 milionu Kč</t>
  </si>
  <si>
    <t>1778607119</t>
  </si>
  <si>
    <t>741811012R</t>
  </si>
  <si>
    <t>Kontrola rozvaděč RP silový kusová zkouška</t>
  </si>
  <si>
    <t>-793748109</t>
  </si>
  <si>
    <t>741811012REI</t>
  </si>
  <si>
    <t>4619473</t>
  </si>
  <si>
    <t>741920241</t>
  </si>
  <si>
    <t>Ucpávka prostupu diskem samostatného kabelu do D 21 mm stěnou tl do 100 mm požární odolnost EI 60</t>
  </si>
  <si>
    <t>-1851363098</t>
  </si>
  <si>
    <t>742110102</t>
  </si>
  <si>
    <t>Montáž kabelového žlabu pro drátěného 100/50 mm</t>
  </si>
  <si>
    <t>914878861</t>
  </si>
  <si>
    <t>34575492</t>
  </si>
  <si>
    <t>žlab kabelový pozinkovaný 2m/ks 50X100</t>
  </si>
  <si>
    <t>-868554542</t>
  </si>
  <si>
    <t>742110202R</t>
  </si>
  <si>
    <t>Montáž podlahových krabic do mazaniny</t>
  </si>
  <si>
    <t>871250240</t>
  </si>
  <si>
    <t>5621MK</t>
  </si>
  <si>
    <t>Podlahová krabice 4 x zásuvka 230v 4x PS</t>
  </si>
  <si>
    <t>-521653854</t>
  </si>
  <si>
    <t>742210231 R</t>
  </si>
  <si>
    <t>Montáž Totál stop</t>
  </si>
  <si>
    <t>-429248602</t>
  </si>
  <si>
    <t>59081461R</t>
  </si>
  <si>
    <t>tlačítko - Stop</t>
  </si>
  <si>
    <t>-1919711201</t>
  </si>
  <si>
    <t>742220231R</t>
  </si>
  <si>
    <t>Montáž pohybový detektor na strop nebo na stěnu</t>
  </si>
  <si>
    <t>-1257670025</t>
  </si>
  <si>
    <t>40468000</t>
  </si>
  <si>
    <t>PIR detektory 360</t>
  </si>
  <si>
    <t>-1292518489</t>
  </si>
  <si>
    <t>742350001</t>
  </si>
  <si>
    <t>Montáž signalizačního světla s elektronikou a akustickou signalizací k zařízení pro ZTP</t>
  </si>
  <si>
    <t>-1319278748</t>
  </si>
  <si>
    <t>742350003</t>
  </si>
  <si>
    <t>Montáž volacího tlačítka do výšky 900 mm a táhla do výšky 150 mm k zařízení pro ZTP</t>
  </si>
  <si>
    <t>-496868073</t>
  </si>
  <si>
    <t>4589NS</t>
  </si>
  <si>
    <t>Sada pro nouzovou signalicaci ZTP</t>
  </si>
  <si>
    <t>146569867</t>
  </si>
  <si>
    <t>762295001RE</t>
  </si>
  <si>
    <t>Podružný materiál šrouby sádra</t>
  </si>
  <si>
    <t>1201899301</t>
  </si>
  <si>
    <t>21-M</t>
  </si>
  <si>
    <t>Elektromontáže přípojka</t>
  </si>
  <si>
    <t>210160905R</t>
  </si>
  <si>
    <t>Montáž HOP</t>
  </si>
  <si>
    <t>-483390297</t>
  </si>
  <si>
    <t>35713104R</t>
  </si>
  <si>
    <t>HOP</t>
  </si>
  <si>
    <t>256</t>
  </si>
  <si>
    <t>-1330993168</t>
  </si>
  <si>
    <t>210812042</t>
  </si>
  <si>
    <t>Montáž kabelu Cu plného nebo laněného do 1 kV žíly 4x70 mm2 (např. CYKY) bez ukončení uloženého volně nebo v liště</t>
  </si>
  <si>
    <t>611386171</t>
  </si>
  <si>
    <t>228182002R</t>
  </si>
  <si>
    <t>ochranné trubky HDPE z chráničky 110 mm</t>
  </si>
  <si>
    <t>-273633445</t>
  </si>
  <si>
    <t>.79740136R</t>
  </si>
  <si>
    <t xml:space="preserve">Korugovaná trubka  KOPOFLEX 90</t>
  </si>
  <si>
    <t>-2084511987</t>
  </si>
  <si>
    <t>741210501RHV</t>
  </si>
  <si>
    <t>Montáž rozváděče RHV</t>
  </si>
  <si>
    <t>-1304393165</t>
  </si>
  <si>
    <t>35711851RHV</t>
  </si>
  <si>
    <t>Rozvaděč RHV dle PD</t>
  </si>
  <si>
    <t>1288615385</t>
  </si>
  <si>
    <t>35717665</t>
  </si>
  <si>
    <t>Elektroměrový rozvaděč RE1 nepřímé měření dle PD</t>
  </si>
  <si>
    <t>-1127604557</t>
  </si>
  <si>
    <t>741210521 RE1</t>
  </si>
  <si>
    <t>Montáž rozváděčů RE1 dle PD</t>
  </si>
  <si>
    <t>-1702357395</t>
  </si>
  <si>
    <t>741210522RE2</t>
  </si>
  <si>
    <t>Montáž rozvaděče RE2</t>
  </si>
  <si>
    <t>-210848868</t>
  </si>
  <si>
    <t>35717561</t>
  </si>
  <si>
    <t>Elektroměrový rozvaděč RE 2 dle PD</t>
  </si>
  <si>
    <t>2077869234</t>
  </si>
  <si>
    <t>741810001</t>
  </si>
  <si>
    <t>Celková prohlídka elektrického rozvodu přípojky</t>
  </si>
  <si>
    <t>1138048701</t>
  </si>
  <si>
    <t>34113128</t>
  </si>
  <si>
    <t>kabel silový jádro Cu izolace PVC plášť PVC 0,6/1kV (1-CYKY) 4x70mm2</t>
  </si>
  <si>
    <t>-121737507</t>
  </si>
  <si>
    <t>20*1,15 "Přepočtené koeficientem množství</t>
  </si>
  <si>
    <t>741811012R.1</t>
  </si>
  <si>
    <t>1436565273</t>
  </si>
  <si>
    <t>762295001NN</t>
  </si>
  <si>
    <t>Podružný materiál</t>
  </si>
  <si>
    <t>1980625799</t>
  </si>
  <si>
    <t>971024471</t>
  </si>
  <si>
    <t>Vybourání otvorů ve zdivu kamenném pl do 0,25 m2 na MV nebo MVC tl do 750 mm</t>
  </si>
  <si>
    <t>-1108729566</t>
  </si>
  <si>
    <t>HZS2231</t>
  </si>
  <si>
    <t>Hodinová zúčtovací sazba elektrikář elektroinstalace ve výtahové šachtě - nutno řešit s dodavatelem výtahu</t>
  </si>
  <si>
    <t>1710114120</t>
  </si>
  <si>
    <t>1*15 "Přepočtené koeficientem množství</t>
  </si>
  <si>
    <t>HZS2232</t>
  </si>
  <si>
    <t>Hodinová zúčtovací sazba elektrikář odborný demontáž stávající elektroinstalace včetně uprav</t>
  </si>
  <si>
    <t>1642816879</t>
  </si>
  <si>
    <t>02.2.f - Slaboproud</t>
  </si>
  <si>
    <t xml:space="preserve">    M22 - Strukturovaná kabeláž - montáž</t>
  </si>
  <si>
    <t xml:space="preserve">    M22-1-1 - Strukturovaná kabeláž - dodávka</t>
  </si>
  <si>
    <t>M22</t>
  </si>
  <si>
    <t>Strukturovaná kabeláž - montáž</t>
  </si>
  <si>
    <t>22 011 0346</t>
  </si>
  <si>
    <t>popiska rozvaděče, zásuvky, patch panelu</t>
  </si>
  <si>
    <t>-558155739</t>
  </si>
  <si>
    <t>P</t>
  </si>
  <si>
    <t>Poznámka k položce:_x000d_
Popis 90 ks zásuvek SKS, rozvodnice, komponentů SKS, nalepení štítků=200 ks</t>
  </si>
  <si>
    <t>22 011 1431</t>
  </si>
  <si>
    <t>měření metalické kabeláže (cat.6), měř. protokol</t>
  </si>
  <si>
    <t>4P</t>
  </si>
  <si>
    <t>339953970</t>
  </si>
  <si>
    <t>Poznámka k položce:_x000d_
ukončení 120 ks SKS + 15x IP Komunikátor = 135 ks</t>
  </si>
  <si>
    <t>22 012 0905</t>
  </si>
  <si>
    <t>měření optické kabeláže (SM), měř. protokol</t>
  </si>
  <si>
    <t>vl</t>
  </si>
  <si>
    <t>-891001805</t>
  </si>
  <si>
    <t>Poznámka k položce:_x000d_
kabel 12 vl. - měřený celý profil = 12 vláken</t>
  </si>
  <si>
    <t>22 026 0003</t>
  </si>
  <si>
    <t>Krabice přístrojová vč.zasekání</t>
  </si>
  <si>
    <t>-1770011847</t>
  </si>
  <si>
    <t>Poznámka k položce:_x000d_
Počet dle počtu zásuvek SKS + HDMI= 90 ks</t>
  </si>
  <si>
    <t>22 026 0103</t>
  </si>
  <si>
    <t>rozvodná krabice</t>
  </si>
  <si>
    <t>-1066339042</t>
  </si>
  <si>
    <t>Poznámka k položce:_x000d_
instalován v DR ve 3.NP = 1 ks</t>
  </si>
  <si>
    <t>22 026 0533</t>
  </si>
  <si>
    <t>Trubka ohebná PVC pr. 23 p.o.</t>
  </si>
  <si>
    <t>1031426109</t>
  </si>
  <si>
    <t>Poznámka k položce:_x000d_
Pro datové kabely v 1.PP - 200m + 1.NP - 300m + 2.NP - 300 m + 3.NP - 300 m + 4.NP - 300 m + 5.NP - 50 = 1450 m</t>
  </si>
  <si>
    <t>22 026 1662</t>
  </si>
  <si>
    <t>drážka pro trubku 23 vč.začištění</t>
  </si>
  <si>
    <t>-1481969070</t>
  </si>
  <si>
    <t>22 027 0301</t>
  </si>
  <si>
    <t>Protahovací vodič do trubek pr. 2.5 mm</t>
  </si>
  <si>
    <t>1865417913</t>
  </si>
  <si>
    <t>Poznámka k položce:_x000d_
Pomocný vodič pro protahování kabeláže v zasekaných trubkách, stejná délka jako je součet všech trubek ve zdi 1450= 1450 m + konce, které budou ponechány v rezervě z krabic pro snažší uchopení drátu.1450+rez150=1600m</t>
  </si>
  <si>
    <t>22 029 0971</t>
  </si>
  <si>
    <t>metalický patch panel 24xRJ45/STP/cat.6/1U- osazený</t>
  </si>
  <si>
    <t>-833262737</t>
  </si>
  <si>
    <t>Poznámka k položce:_x000d_
Pro datové rozvody v budově KVC JŠ = 140/24 = 6 ks</t>
  </si>
  <si>
    <t>22 029 0971.1</t>
  </si>
  <si>
    <t>telefonní patch panel 25xRJ Cat.3/1U</t>
  </si>
  <si>
    <t>-1957328253</t>
  </si>
  <si>
    <t>Poznámka k položce:_x000d_
Pro vykabelování PbÚ = 1 ks</t>
  </si>
  <si>
    <t>22 0300 201</t>
  </si>
  <si>
    <t>připojení kabelu 4P na patch panel</t>
  </si>
  <si>
    <t>-1642304686</t>
  </si>
  <si>
    <t>220280201</t>
  </si>
  <si>
    <t>stíněný kabel CAT 6 STP, 4x2x0,5 s PVC pláštěm, kroucený s PVC křížem a Cu žílami</t>
  </si>
  <si>
    <t>-2082367573</t>
  </si>
  <si>
    <t xml:space="preserve">Poznámka k položce:_x000d_
V 1.PP - 660 + 1.NP - 1430 + 2.NP - 1350 + 3.NP - 1350 + 4.NP - 1520 + 5.NP - 100  = 6410 m</t>
  </si>
  <si>
    <t>220290001</t>
  </si>
  <si>
    <t>Zásuvka datová 1xRJ 45 Cat.6 STP kompletní vč.rámečku, krabice</t>
  </si>
  <si>
    <t>528260328</t>
  </si>
  <si>
    <t xml:space="preserve">Poznámka k položce:_x000d_
V 1.PP 7 ks + 1.NP - 10 ks + 2.NP - 9 ks + 3.NP - 10 ks + 4.NP - 10 ks + 5.NP - 2 ks  = 48 ks</t>
  </si>
  <si>
    <t>220290002</t>
  </si>
  <si>
    <t>Zásuvka datová 2xRJ 45 Cat.6 STP kompletní vč.rámečku, krabice</t>
  </si>
  <si>
    <t>-1047737528</t>
  </si>
  <si>
    <t xml:space="preserve">Poznámka k položce:_x000d_
V 1.PP 2 ks + 1.NP - 8 ks + 2.NP - 8 ks + 3.NP - 8 ks + 4.NP - 9 ks + 5.NP - 1 ks  = 36 ks</t>
  </si>
  <si>
    <t>460680041</t>
  </si>
  <si>
    <t>Průraz zdí 30-45 cm</t>
  </si>
  <si>
    <t>1905183277</t>
  </si>
  <si>
    <t>Poznámka k položce:_x000d_
Průrazy v rámci akce = 85 ks</t>
  </si>
  <si>
    <t>M22-1-48</t>
  </si>
  <si>
    <t>Protipožární ucpávka průrazu mezi požárními úseky</t>
  </si>
  <si>
    <t>-1383699304</t>
  </si>
  <si>
    <t>Poznámka k položce:_x000d_
Instalace mezi požárními úseky dle PBŘ</t>
  </si>
  <si>
    <t>M22-1-49</t>
  </si>
  <si>
    <t>drobný montážní, úložný + podružný materiál</t>
  </si>
  <si>
    <t>274950414</t>
  </si>
  <si>
    <t>Poznámka k položce:_x000d_
Hmoždinky, šrouby, hřebíky, sádra, špalíky, příchytky, kotvy, podpěry atd.</t>
  </si>
  <si>
    <t>M22-1-50</t>
  </si>
  <si>
    <t>Demontáž stávajících rozvodů vč.ekologické likvidace odpadu</t>
  </si>
  <si>
    <t>Nhod</t>
  </si>
  <si>
    <t>-2019143179</t>
  </si>
  <si>
    <t>Poznámka k položce:_x000d_
Osazen v objektu vrátnice - ukončení telefonního propoje z objektu č.7</t>
  </si>
  <si>
    <t>M22-1-53</t>
  </si>
  <si>
    <t>19" rozvaděč stojanový 45U/800x1000 skleněné dveře</t>
  </si>
  <si>
    <t>958848655</t>
  </si>
  <si>
    <t>Poznámka k položce:_x000d_
instalován ve 3.NP = 1 ks</t>
  </si>
  <si>
    <t>M22-1-54</t>
  </si>
  <si>
    <t>19" rozvodný panel 8x230V-3m s přepěťovou ochranou</t>
  </si>
  <si>
    <t>-1168146576</t>
  </si>
  <si>
    <t>M22-1-55</t>
  </si>
  <si>
    <t>Vent.j.spodní(horní)-2V-220V/70W term.</t>
  </si>
  <si>
    <t>-688026816</t>
  </si>
  <si>
    <t>M22-1-56</t>
  </si>
  <si>
    <t>19" vyvazovací panel 1U 5x plastová úchytka</t>
  </si>
  <si>
    <t>2048255180</t>
  </si>
  <si>
    <t>Poznámka k položce:_x000d_
pro patch panely = 5 ks</t>
  </si>
  <si>
    <t>M22-1-57</t>
  </si>
  <si>
    <t>Police pro nestandardní komponenty</t>
  </si>
  <si>
    <t>1040792030</t>
  </si>
  <si>
    <t>Poznámka k položce:_x000d_
Pro instalaci komponentů a zařízení,které nemají rozměr 19"</t>
  </si>
  <si>
    <t>M22-1-58</t>
  </si>
  <si>
    <t>Montážní sada M6</t>
  </si>
  <si>
    <t>1806095271</t>
  </si>
  <si>
    <t>Poznámka k položce:_x000d_
Vyvaz.panel 5x2+patch penel 6x4+police 8 ventil.jednotka+16 pro SWITCH = 30 ks</t>
  </si>
  <si>
    <t>M22-1-59</t>
  </si>
  <si>
    <t>Optický rozvoděč 12xE2000/APC konektor+8x pigtail+čelní panel+provařovací kazeta + sváry</t>
  </si>
  <si>
    <t>1545931947</t>
  </si>
  <si>
    <t xml:space="preserve">Poznámka k položce:_x000d_
v DR ve 3.NP  = 1 ks - přepojení optické přípojky SITMP</t>
  </si>
  <si>
    <t>M22-1-81</t>
  </si>
  <si>
    <t>Výrobní (dílenská) dokumentace</t>
  </si>
  <si>
    <t>1114733124</t>
  </si>
  <si>
    <t xml:space="preserve">Poznámka k položce:_x000d_
Zpracování výrobní dokumentace  odsouhlasení hlavním projektantem a investorem stavby vč.vyvzorkování použitých výrozků a zařízení před realizací stavby</t>
  </si>
  <si>
    <t>M22-1-82</t>
  </si>
  <si>
    <t>Dokumentace skutečného stavu</t>
  </si>
  <si>
    <t>1750871713</t>
  </si>
  <si>
    <t>Poznámka k položce:_x000d_
Zpracování dokumentace skutečného stavu 4x papírová podoba + 1x digitální forma, předání zákazníkovi</t>
  </si>
  <si>
    <t>M22-1-83</t>
  </si>
  <si>
    <t>Vstupní IP komunikátor - zvonkové tablo s 15 tlačítky + kamerový modul barevný + instalační krabice</t>
  </si>
  <si>
    <t>-1976469554</t>
  </si>
  <si>
    <t>Poznámka k položce:_x000d_
instalace u vstupu do objektu = 1 ks</t>
  </si>
  <si>
    <t>M22-1-84</t>
  </si>
  <si>
    <t>IP intercom - HandSfree sada - barevný monitor + 4 x tlačítko</t>
  </si>
  <si>
    <t>-1655571045</t>
  </si>
  <si>
    <t>Poznámka k položce:_x000d_
Dle půdorysných plánů - Vrátnice + kabinety + kanceláře = 14 ks</t>
  </si>
  <si>
    <t>M22-1-85</t>
  </si>
  <si>
    <t>Elektrický zámek 12V nízkoodběrový</t>
  </si>
  <si>
    <t>427818203</t>
  </si>
  <si>
    <t>M22-1-86</t>
  </si>
  <si>
    <t>Uvedení do provozu - oživení - naprogramování</t>
  </si>
  <si>
    <t>815550933</t>
  </si>
  <si>
    <t>Poznámka k položce:_x000d_
V rozsahu dodávky Intercomu</t>
  </si>
  <si>
    <t>M22-1-87</t>
  </si>
  <si>
    <t>Certifikace sítě, ostatní činnosti pro bezvadně dokončené dílo</t>
  </si>
  <si>
    <t>sada</t>
  </si>
  <si>
    <t>-106125523</t>
  </si>
  <si>
    <t>Pol3</t>
  </si>
  <si>
    <t>Materiál pro přepojení optické přípojky SITMP</t>
  </si>
  <si>
    <t>129533158</t>
  </si>
  <si>
    <t>Poznámka k položce:_x000d_
Přepojení DR v 1.PP do 3.NP + sváry + OS = 1 sada</t>
  </si>
  <si>
    <t>Pol4</t>
  </si>
  <si>
    <t>kabel HDMI včetně ukončení koncovkami</t>
  </si>
  <si>
    <t>-26494668</t>
  </si>
  <si>
    <t>Poznámka k položce:_x000d_
Připojky pro TV a dataprojektory v 1.NP vč. koncovek - 200 m</t>
  </si>
  <si>
    <t>Pol5</t>
  </si>
  <si>
    <t>Zásuvka HDMI</t>
  </si>
  <si>
    <t>135128643</t>
  </si>
  <si>
    <t>Poznámka k položce:_x000d_
U dataprojektorů - 2 ks u TV 4 ks = 6 ks</t>
  </si>
  <si>
    <t>Pol6</t>
  </si>
  <si>
    <t>Kabelový rošt nad podhled na chodbě 200x50 - kompletní</t>
  </si>
  <si>
    <t>-382281528</t>
  </si>
  <si>
    <t>Poznámka k položce:_x000d_
1.NP - 50m + 2.NP - 40 m + 3.NP - 40m + 4.NP - 40 m = 170m</t>
  </si>
  <si>
    <t>M22-1-1</t>
  </si>
  <si>
    <t>Strukturovaná kabeláž - dodávka</t>
  </si>
  <si>
    <t>Zásuvka datová 2xRJ 45 Cat.6a SSTP kompletní vč.rámečku, krabice</t>
  </si>
  <si>
    <t>-759626409</t>
  </si>
  <si>
    <t>M22-1-1.1</t>
  </si>
  <si>
    <t>Zásuvka datová 1xRJ 45 Cat.6a SSTP kompletní vč.rámečku, krabice</t>
  </si>
  <si>
    <t>-607520391</t>
  </si>
  <si>
    <t>M22-1-2</t>
  </si>
  <si>
    <t>stíněný kabel CAT 6 STP, 4x2x0,5 s PVC pláštěm, kroucený s PVC křížem a Cu žílami, bezhalogenový LSOH Dca-s1,d2,a1</t>
  </si>
  <si>
    <t>32432150</t>
  </si>
  <si>
    <t>M22-1-3</t>
  </si>
  <si>
    <t>1294519789</t>
  </si>
  <si>
    <t>M22-1-4</t>
  </si>
  <si>
    <t>-42871108</t>
  </si>
  <si>
    <t>Pol1</t>
  </si>
  <si>
    <t>469312615</t>
  </si>
  <si>
    <t>M22-1-5</t>
  </si>
  <si>
    <t>-1537352327</t>
  </si>
  <si>
    <t>M22-1-6</t>
  </si>
  <si>
    <t>-1444903872</t>
  </si>
  <si>
    <t>M22-1-6.1</t>
  </si>
  <si>
    <t>-1212830046</t>
  </si>
  <si>
    <t>M22-1-7</t>
  </si>
  <si>
    <t>905589286</t>
  </si>
  <si>
    <t>M22-1-9</t>
  </si>
  <si>
    <t>2080899064</t>
  </si>
  <si>
    <t>M22-1-10</t>
  </si>
  <si>
    <t>615074422</t>
  </si>
  <si>
    <t>M22-1-11</t>
  </si>
  <si>
    <t>1043254737</t>
  </si>
  <si>
    <t>M22-1-14</t>
  </si>
  <si>
    <t>Vodič propojovací, připojení pláště kabelu na uzemnění</t>
  </si>
  <si>
    <t>1860782690</t>
  </si>
  <si>
    <t>M22-1-15</t>
  </si>
  <si>
    <t>2108529976</t>
  </si>
  <si>
    <t>M22-1-16</t>
  </si>
  <si>
    <t>-731198782</t>
  </si>
  <si>
    <t>M22-1-17</t>
  </si>
  <si>
    <t>-934093614</t>
  </si>
  <si>
    <t>M22-1-18</t>
  </si>
  <si>
    <t>-1377687415</t>
  </si>
  <si>
    <t>M22-1-19</t>
  </si>
  <si>
    <t>120037495</t>
  </si>
  <si>
    <t>M22-1-20</t>
  </si>
  <si>
    <t>1698201238</t>
  </si>
  <si>
    <t>M22-1-21</t>
  </si>
  <si>
    <t>1240421006</t>
  </si>
  <si>
    <t>M22-1-22</t>
  </si>
  <si>
    <t>metalický patch panel 24xRJ45/STP/cat.6/1U - osazený</t>
  </si>
  <si>
    <t>1870968193</t>
  </si>
  <si>
    <t>Pol2</t>
  </si>
  <si>
    <t>934358943</t>
  </si>
  <si>
    <t>M22-1-23</t>
  </si>
  <si>
    <t>Optický rozvoděč 12x E2000/APC konektor+12x pigtail+čelní panel+provařovací kazeta</t>
  </si>
  <si>
    <t>839828541</t>
  </si>
  <si>
    <t>M22-1-41</t>
  </si>
  <si>
    <t>820405927</t>
  </si>
  <si>
    <t>M22-1-42</t>
  </si>
  <si>
    <t>-969278046</t>
  </si>
  <si>
    <t>M22-1-42.1</t>
  </si>
  <si>
    <t>521975854</t>
  </si>
  <si>
    <t>02.2.g - VZT</t>
  </si>
  <si>
    <t>D1 - VZDUCHOTECHNIKA</t>
  </si>
  <si>
    <t xml:space="preserve">    D3 - Zař. č.1 - Učebna 105</t>
  </si>
  <si>
    <t xml:space="preserve">    D4 - Zař. č.2 - Učebna 106</t>
  </si>
  <si>
    <t xml:space="preserve">    D5 - Zař. č.3 - Odvětrání soc. hygienických zázemí</t>
  </si>
  <si>
    <t xml:space="preserve">    D6 - Zař. č.10 - Chlazení učeben</t>
  </si>
  <si>
    <t xml:space="preserve">    D7 - Ostatní</t>
  </si>
  <si>
    <t>D1</t>
  </si>
  <si>
    <t>VZDUCHOTECHNIKA</t>
  </si>
  <si>
    <t>D3</t>
  </si>
  <si>
    <t>Zař. č.1 - Učebna 105</t>
  </si>
  <si>
    <t>1.01</t>
  </si>
  <si>
    <t>Kompaktní VZT jednotka (Vp=1500 m³/h/ Pext=350 Pa; Vo=1500 m³/h/ Pext=350 Pa; Pp=8,3 kW; 400 V; 16,9A; Qe=7,5 kW) ve složení na přívodu filtr F7, regenerační výměník ZZT, elektrický ohřívač; ventilátor, vč. uzavírací klapky se servopohonem, na odvodu ve složení filtr M5, regenerační výměník ZZT, ventilátor, vč. uzavírací klapky se servopohonem. vnitřní provedení, vč. ovládacího panelu</t>
  </si>
  <si>
    <t>-668897680</t>
  </si>
  <si>
    <t>1.01b</t>
  </si>
  <si>
    <t>Kouřové čidlo vč. vyhodnocovací jednotky</t>
  </si>
  <si>
    <t>301752971</t>
  </si>
  <si>
    <t>1.02</t>
  </si>
  <si>
    <t>Kruhový tlumič hluku ø315/600, v barvě RAL</t>
  </si>
  <si>
    <t>-938278502</t>
  </si>
  <si>
    <t>1.10</t>
  </si>
  <si>
    <t>Vířivý anemostat prívodní, kruhové provedení R-Z/400H, materiál pozink. plech, v barvě RAL</t>
  </si>
  <si>
    <t>733325034</t>
  </si>
  <si>
    <t>1.12</t>
  </si>
  <si>
    <t>Šikmý nástavec pro sání vzduchu ø315 mm, materiál pozink. Plech</t>
  </si>
  <si>
    <t>-725076317</t>
  </si>
  <si>
    <t>1.20</t>
  </si>
  <si>
    <t>VZT potrubí SPIRO SAFE sk.I ø 200 mm, v provedení pozink. Plech</t>
  </si>
  <si>
    <t>bm</t>
  </si>
  <si>
    <t>-865525426</t>
  </si>
  <si>
    <t>1.21</t>
  </si>
  <si>
    <t>VZT potrubí SPIRO SAFE sk.I ø 250 mm, vč. tvarovek 20%, v provedení pozink. Plech</t>
  </si>
  <si>
    <t>-1258617071</t>
  </si>
  <si>
    <t>1.22</t>
  </si>
  <si>
    <t>VZT potrubí SPIRO SAFE sk.I ø 280 mm, vč. tvarovek 20%, v provedení pozink. Plech</t>
  </si>
  <si>
    <t>-1142995997</t>
  </si>
  <si>
    <t>1.23</t>
  </si>
  <si>
    <t>VZT potrubí SPIRO SAFE sk.I ø 315 mm, vč. tvarovek 10%, v provedení pozink. Plech</t>
  </si>
  <si>
    <t>-603624380</t>
  </si>
  <si>
    <t>1.24</t>
  </si>
  <si>
    <t>Ohebné hluktlumící potrubí ø 200 mm,</t>
  </si>
  <si>
    <t>1399775311</t>
  </si>
  <si>
    <t>1.25</t>
  </si>
  <si>
    <t>Tepelně akustická izolace z minerální vlny tl. 40 mm</t>
  </si>
  <si>
    <t>m²</t>
  </si>
  <si>
    <t>-1530992318</t>
  </si>
  <si>
    <t>1.26</t>
  </si>
  <si>
    <t>Požární a tepelná izolace tl. 40 mm s al. Folii, odolnost 30 min.</t>
  </si>
  <si>
    <t>-176315865</t>
  </si>
  <si>
    <t>1.27</t>
  </si>
  <si>
    <t>Montážní a spojovací materiál</t>
  </si>
  <si>
    <t>kpl.</t>
  </si>
  <si>
    <t>-1100526701</t>
  </si>
  <si>
    <t>1A.03</t>
  </si>
  <si>
    <t>1053111757</t>
  </si>
  <si>
    <t>1A.11</t>
  </si>
  <si>
    <t>Výústka jednořadá odvodní komfortní se suvnou regulací 525x125, standardní provedení hliník s RAL, typ NOVA</t>
  </si>
  <si>
    <t>724080039</t>
  </si>
  <si>
    <t>1A.13</t>
  </si>
  <si>
    <t>Výfuková hlavice VH ø315 mm, materál pozink. Plech</t>
  </si>
  <si>
    <t>213375879</t>
  </si>
  <si>
    <t>Prokabelování MaR</t>
  </si>
  <si>
    <t>2002497224</t>
  </si>
  <si>
    <t>Protipožární klapka s koncovým spínačem DN 315</t>
  </si>
  <si>
    <t>-432029530</t>
  </si>
  <si>
    <t>D4</t>
  </si>
  <si>
    <t>Zař. č.2 - Učebna 106</t>
  </si>
  <si>
    <t>2.01</t>
  </si>
  <si>
    <t>-2084334243</t>
  </si>
  <si>
    <t>2.01b</t>
  </si>
  <si>
    <t>-653569625</t>
  </si>
  <si>
    <t>2.02</t>
  </si>
  <si>
    <t>863054786</t>
  </si>
  <si>
    <t>2.10</t>
  </si>
  <si>
    <t>Vířivý anemostat prívodní, kruhové provedení R-Z/600, materiál pozink. plech, v barvě RAL</t>
  </si>
  <si>
    <t>1257271743</t>
  </si>
  <si>
    <t>2.12</t>
  </si>
  <si>
    <t>-1120755728</t>
  </si>
  <si>
    <t>2.20</t>
  </si>
  <si>
    <t>VZT potrubí SPIRO SAFE sk.I ø 250 mm, v provedení pozink. Plech</t>
  </si>
  <si>
    <t>1929229513</t>
  </si>
  <si>
    <t>2.21</t>
  </si>
  <si>
    <t>VZT potrubí SPIRO SAFE sk.I ø 280 mm, vč. tvarovek 30%, v provedení pozink. Plech</t>
  </si>
  <si>
    <t>-1404538991</t>
  </si>
  <si>
    <t>2.22</t>
  </si>
  <si>
    <t>1026279038</t>
  </si>
  <si>
    <t>2.23</t>
  </si>
  <si>
    <t>Ohebné hluktlumící potrubí ø 250 mm,</t>
  </si>
  <si>
    <t>41565083</t>
  </si>
  <si>
    <t>2.24</t>
  </si>
  <si>
    <t>-2012126946</t>
  </si>
  <si>
    <t>2.25</t>
  </si>
  <si>
    <t>2143681577</t>
  </si>
  <si>
    <t>2.26</t>
  </si>
  <si>
    <t>-2112205031</t>
  </si>
  <si>
    <t>2A.03</t>
  </si>
  <si>
    <t>-1293819196</t>
  </si>
  <si>
    <t>2A.11</t>
  </si>
  <si>
    <t>Výústka jednořadá odvodní komfortní se suvnou regulací 825x125, standardní provedení hliník s RAL, typ NOVA</t>
  </si>
  <si>
    <t>2049056658</t>
  </si>
  <si>
    <t>2A.13</t>
  </si>
  <si>
    <t>1724054147</t>
  </si>
  <si>
    <t>-1918052643</t>
  </si>
  <si>
    <t>1771632422</t>
  </si>
  <si>
    <t>D5</t>
  </si>
  <si>
    <t>Zař. č.3 - Odvětrání soc. hygienických zázemí</t>
  </si>
  <si>
    <t>3A.01</t>
  </si>
  <si>
    <t>Ventilátor do kruhového potrubí ø100 (Vo=50 m3/h, Pext=110 Pa), vč. automatické zpětné klapky</t>
  </si>
  <si>
    <t>-465884777</t>
  </si>
  <si>
    <t>3A.02</t>
  </si>
  <si>
    <t>Ventilátor do kruhového potrubí ø100 (Vo=80 m3/h, Pext=90 Pa), vč. automatické zpětné klapky</t>
  </si>
  <si>
    <t>-1670431437</t>
  </si>
  <si>
    <t>3A.03</t>
  </si>
  <si>
    <t>Ventilátor do kruhového potrubí ø125 (Vo=160 m3/h, Pext=80 Pa), vč. automatické zpětné klapky</t>
  </si>
  <si>
    <t>1730053032</t>
  </si>
  <si>
    <t>3A.04</t>
  </si>
  <si>
    <t>Ventilátor do kruhového potrubí ø125 (Vo=190 m3/h, Pext=70 Pa), vč. automatické zpětné klapky</t>
  </si>
  <si>
    <t>-564824047</t>
  </si>
  <si>
    <t>3A.05</t>
  </si>
  <si>
    <t>Ventilátor do kruhového potrubí ø160 (Vo=215 m3/h, Pext=170 Pa), vč. automatické zpětné klapky</t>
  </si>
  <si>
    <t>606148911</t>
  </si>
  <si>
    <t>3A.06</t>
  </si>
  <si>
    <t>Ventilátor do kruhového potrubí ø160 (Vo=265 m3/h, Pext=170 Pa), vč. automatické zpětné klapky</t>
  </si>
  <si>
    <t>73559669</t>
  </si>
  <si>
    <t>3A.07</t>
  </si>
  <si>
    <t>Ventilátor do kruhového potrubí ø160 (Vo=300 m3/h, Pext=170 Pa), vč. automatické zpětné klapky</t>
  </si>
  <si>
    <t>-1462330351</t>
  </si>
  <si>
    <t>3A.08</t>
  </si>
  <si>
    <t>Ventilátor do kruhového potrubí ø160 (Vo=330 m3/h, Pext=170 Pa), vč. automatické zpětné klapky</t>
  </si>
  <si>
    <t>2096711463</t>
  </si>
  <si>
    <t>3A.09</t>
  </si>
  <si>
    <t>Ventilátor do kruhového potrubí ø160 (Vo=375 m3/h, Pext=150 Pa), vč. automatické zpětné klapky</t>
  </si>
  <si>
    <t>833037464</t>
  </si>
  <si>
    <t>3A.10</t>
  </si>
  <si>
    <t>Kruhový tlumič hluku ø100/600</t>
  </si>
  <si>
    <t>-2059786790</t>
  </si>
  <si>
    <t>3A.11</t>
  </si>
  <si>
    <t>Kruhový tlumič hluku ø125/600</t>
  </si>
  <si>
    <t>-597194062</t>
  </si>
  <si>
    <t>3A.12</t>
  </si>
  <si>
    <t>Kruhový tlumič hluku ø160/600</t>
  </si>
  <si>
    <t>1864848131</t>
  </si>
  <si>
    <t>3A.15</t>
  </si>
  <si>
    <t>Talířový ventil odvodní ø100 mm, RAL</t>
  </si>
  <si>
    <t>630222923</t>
  </si>
  <si>
    <t>3A.16</t>
  </si>
  <si>
    <t>Talířový ventil odvodní ø125 mm, RAL</t>
  </si>
  <si>
    <t>1690347340</t>
  </si>
  <si>
    <t>3A.17</t>
  </si>
  <si>
    <t>Výfuková hlavice VH ø200 mm, materál pozink. Plech</t>
  </si>
  <si>
    <t>1189898486</t>
  </si>
  <si>
    <t>3A.18</t>
  </si>
  <si>
    <t>Výfuková hlavice VH ø250 mm, materál pozink. Plech</t>
  </si>
  <si>
    <t>1809622271</t>
  </si>
  <si>
    <t>3A.20</t>
  </si>
  <si>
    <t>VZT potrubí SPIRO SAFE sk.I ø 100 mm, vč. tvarovek 10%, v provedení pozink. Plech</t>
  </si>
  <si>
    <t>-213982879</t>
  </si>
  <si>
    <t>3A.21</t>
  </si>
  <si>
    <t>VZT potrubí SPIRO SAFE sk.I ø 125 mm,vč. tvarovek 20%, v provedení pozink. Plech</t>
  </si>
  <si>
    <t>-1854814592</t>
  </si>
  <si>
    <t>3A.22</t>
  </si>
  <si>
    <t>VZT potrubí SPIRO SAFE sk.I ø 140 mm,vč. tvarovek 20%, v provedení pozink. Plech</t>
  </si>
  <si>
    <t>-1255172965</t>
  </si>
  <si>
    <t>3A.23</t>
  </si>
  <si>
    <t>VZT potrubí SPIRO SAFE sk.I ø 160 mm,vč. tvarovek 30%, v provedení pozink. Plech</t>
  </si>
  <si>
    <t>-1614654892</t>
  </si>
  <si>
    <t>3A.24</t>
  </si>
  <si>
    <t>VZT potrubí SPIRO SAFE sk.I ø 200 mm,vč. tvarovek 10%, v provedení pozink. Plech</t>
  </si>
  <si>
    <t>776524090</t>
  </si>
  <si>
    <t>3A.25</t>
  </si>
  <si>
    <t>VZT potrubí SPIRO SAFE sk.I ø 250 mm,vč. tvarovek 10%, v provedení pozink. Plech</t>
  </si>
  <si>
    <t>-730738603</t>
  </si>
  <si>
    <t>3A.26</t>
  </si>
  <si>
    <t>Ohebné hluktlumící potrubí ø 100 mm,</t>
  </si>
  <si>
    <t>2004088914</t>
  </si>
  <si>
    <t>3A.27</t>
  </si>
  <si>
    <t>Ohebné hluktlumící potrubí ø 125 mm,</t>
  </si>
  <si>
    <t>1429824537</t>
  </si>
  <si>
    <t>3A.28</t>
  </si>
  <si>
    <t>1877290921</t>
  </si>
  <si>
    <t>3A.29</t>
  </si>
  <si>
    <t>1221873465</t>
  </si>
  <si>
    <t>3A.30</t>
  </si>
  <si>
    <t>-1089535996</t>
  </si>
  <si>
    <t>D6</t>
  </si>
  <si>
    <t>Zař. č.10 - Chlazení učeben</t>
  </si>
  <si>
    <t>10.01</t>
  </si>
  <si>
    <t>Kondenzační jednotka (Qch=22,4kW, Pp=6,6kW, 400V, 24A),</t>
  </si>
  <si>
    <t>-608245340</t>
  </si>
  <si>
    <t>10.02</t>
  </si>
  <si>
    <t>Kazetová jednotka (Qch=7,1kW, Pp=0,06kW, 230V) vč. čerpadla kondenzátu</t>
  </si>
  <si>
    <t>1355924299</t>
  </si>
  <si>
    <t>10.03</t>
  </si>
  <si>
    <t>Montáž chlazení vč. potrubí chladiva, izolace a propojovacích kabelů…do 55 bm</t>
  </si>
  <si>
    <t>109906344</t>
  </si>
  <si>
    <t>10.04</t>
  </si>
  <si>
    <t>Komponenty chladícího okruhu, rozbočky</t>
  </si>
  <si>
    <t>-244842414</t>
  </si>
  <si>
    <t>Ovladač kabelový</t>
  </si>
  <si>
    <t>-1376443833</t>
  </si>
  <si>
    <t>D7</t>
  </si>
  <si>
    <t>Ostatní</t>
  </si>
  <si>
    <t>Pol10</t>
  </si>
  <si>
    <t>Orientační štítky, popisové tabulky, směr proudění, schéma na stěnu ve formátu A1</t>
  </si>
  <si>
    <t>810549137</t>
  </si>
  <si>
    <t>-2095012652</t>
  </si>
  <si>
    <t>Realizační PD</t>
  </si>
  <si>
    <t>-1017470111</t>
  </si>
  <si>
    <t>Pol7</t>
  </si>
  <si>
    <t>Komplexní zkoušky vč. přípravy ke komplexním zkouškám, seřízení proměření, uvedení do provozu</t>
  </si>
  <si>
    <t>-1796417682</t>
  </si>
  <si>
    <t>Pol8</t>
  </si>
  <si>
    <t>Návrh provozního řádu</t>
  </si>
  <si>
    <t>174289821</t>
  </si>
  <si>
    <t>Pol9</t>
  </si>
  <si>
    <t>Doprava a přesun hmot, parkovné</t>
  </si>
  <si>
    <t>-973738869</t>
  </si>
  <si>
    <t>02.2.h - Terasa a vnitroblok</t>
  </si>
  <si>
    <t xml:space="preserve">    5 - Komunikace pozemní</t>
  </si>
  <si>
    <t>-878360366</t>
  </si>
  <si>
    <t>prohlubeň vstup</t>
  </si>
  <si>
    <t>(3,4*2,3)*0,5</t>
  </si>
  <si>
    <t>132112131</t>
  </si>
  <si>
    <t>Hloubení nezapažených rýh šířky do 800 mm ručně s urovnáním dna do předepsaného profilu a spádu v hornině třídy těžitelnosti I skupiny 1 a 2 soudržných</t>
  </si>
  <si>
    <t>-993472135</t>
  </si>
  <si>
    <t>https://podminky.urs.cz/item/CS_URS_2022_01/132112131</t>
  </si>
  <si>
    <t>odkop sanace</t>
  </si>
  <si>
    <t>(0,3*0,3)*(10+4,2+1,1+4,7+5+5+4,7+1,1+4,2)</t>
  </si>
  <si>
    <t>1562550131</t>
  </si>
  <si>
    <t>1959979551</t>
  </si>
  <si>
    <t>3,91*4</t>
  </si>
  <si>
    <t>-304058821</t>
  </si>
  <si>
    <t>-1796411100</t>
  </si>
  <si>
    <t>3,91*5</t>
  </si>
  <si>
    <t>1877851371</t>
  </si>
  <si>
    <t>-1180224937</t>
  </si>
  <si>
    <t>3,91*2</t>
  </si>
  <si>
    <t>-508648171</t>
  </si>
  <si>
    <t>174111101</t>
  </si>
  <si>
    <t>Zásyp sypaninou z jakékoliv horniny ručně s uložením výkopku ve vrstvách se zhutněním jam, šachet, rýh nebo kolem objektů v těchto vykopávkách</t>
  </si>
  <si>
    <t>1197051955</t>
  </si>
  <si>
    <t>https://podminky.urs.cz/item/CS_URS_2022_01/174111101</t>
  </si>
  <si>
    <t>434191423</t>
  </si>
  <si>
    <t>Osazování schodišťových stupňů kamenných s vyspárováním styčných spár, s provizorním dřevěným zábradlím a dočasným zakrytím stupnic prkny na desku, stupňů pemrlovaných nebo ostatních</t>
  </si>
  <si>
    <t>1174502716</t>
  </si>
  <si>
    <t>https://podminky.urs.cz/item/CS_URS_2022_01/434191423</t>
  </si>
  <si>
    <t>3,4*4</t>
  </si>
  <si>
    <t>2,3*8</t>
  </si>
  <si>
    <t>58388015</t>
  </si>
  <si>
    <t>stupeň schodišťový žulový plný 150x300x1000mm výžlabková podstupnice-pemrlovaný</t>
  </si>
  <si>
    <t>-1066913240</t>
  </si>
  <si>
    <t>Komunikace pozemní</t>
  </si>
  <si>
    <t>564750101</t>
  </si>
  <si>
    <t>Podklad nebo kryt z kameniva hrubého drceného vel. 16-32 mm s rozprostřením a zhutněním plochy jednotlivě do 100 m2, po zhutnění tl. 150 mm</t>
  </si>
  <si>
    <t>1281465784</t>
  </si>
  <si>
    <t>https://podminky.urs.cz/item/CS_URS_2022_01/564750101</t>
  </si>
  <si>
    <t>564811011</t>
  </si>
  <si>
    <t>Podklad ze štěrkodrti ŠD s rozprostřením a zhutněním plochy jednotlivě do 100 m2, po zhutnění tl. 50 mm</t>
  </si>
  <si>
    <t>-533567443</t>
  </si>
  <si>
    <t>https://podminky.urs.cz/item/CS_URS_2022_01/564811011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</si>
  <si>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</si>
  <si>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</si>
  <si>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833911051</t>
  </si>
  <si>
    <t>https://podminky.urs.cz/item/CS_URS_2022_01/591111111</t>
  </si>
  <si>
    <t>použití původních kostek</t>
  </si>
  <si>
    <t>86,65</t>
  </si>
  <si>
    <t>622131121</t>
  </si>
  <si>
    <t>Podkladní a spojovací vrstva vnějších omítaných ploch penetrace nanášená ručně stěn</t>
  </si>
  <si>
    <t>1554904402</t>
  </si>
  <si>
    <t>https://podminky.urs.cz/item/CS_URS_2022_01/622131121</t>
  </si>
  <si>
    <t>622321101</t>
  </si>
  <si>
    <t>Omítka vápenocementová vnějších ploch nanášená ručně jednovrstvá, tloušťky do 15 mm hrubá nezatřená stěn</t>
  </si>
  <si>
    <t>-1304076227</t>
  </si>
  <si>
    <t>https://podminky.urs.cz/item/CS_URS_2022_01/622321101</t>
  </si>
  <si>
    <t>622321191</t>
  </si>
  <si>
    <t>Omítka vápenocementová vnějších ploch nanášená ručně Příplatek k cenám za každých dalších i započatých 5 mm tloušťky omítky přes 15 mm stěn</t>
  </si>
  <si>
    <t>156889967</t>
  </si>
  <si>
    <t>https://podminky.urs.cz/item/CS_URS_2022_01/622321191</t>
  </si>
  <si>
    <t>24,000*3</t>
  </si>
  <si>
    <t>978015391</t>
  </si>
  <si>
    <t>Otlučení vápenných nebo vápenocementových omítek vnějších ploch s vyškrabáním spar a s očištěním zdiva stupně členitosti 1 a 2, v rozsahu přes 80 do 100 %</t>
  </si>
  <si>
    <t>1518914789</t>
  </si>
  <si>
    <t>https://podminky.urs.cz/item/CS_URS_2022_01/978015391</t>
  </si>
  <si>
    <t>sanace</t>
  </si>
  <si>
    <t>0,6*(10+4,2+1,1+4,7+5+5+4,7+1,1+4,2)</t>
  </si>
  <si>
    <t>-1493720950</t>
  </si>
  <si>
    <t>-871012260</t>
  </si>
  <si>
    <t>-1374319345</t>
  </si>
  <si>
    <t>24*1,5 'Přepočtené koeficientem množství</t>
  </si>
  <si>
    <t>711161273</t>
  </si>
  <si>
    <t>Provedení izolace proti zemní vlhkosti nopovou fólií na ploše svislé S z nopové fólie</t>
  </si>
  <si>
    <t>846645446</t>
  </si>
  <si>
    <t>https://podminky.urs.cz/item/CS_URS_2022_01/711161273</t>
  </si>
  <si>
    <t>28323005</t>
  </si>
  <si>
    <t>fólie profilovaná (nopová) drenážní HDPE s výškou nopů 8mm</t>
  </si>
  <si>
    <t>2106158007</t>
  </si>
  <si>
    <t>24*1,221 'Přepočtené koeficientem množství</t>
  </si>
  <si>
    <t>711161384</t>
  </si>
  <si>
    <t>Izolace proti zemní vlhkosti a beztlakové vodě nopovými fóliemi ostatní ukončení izolace provětrávací lištou</t>
  </si>
  <si>
    <t>-805877797</t>
  </si>
  <si>
    <t>https://podminky.urs.cz/item/CS_URS_2022_01/711161384</t>
  </si>
  <si>
    <t>10+4,2+1,1+4,7+5+5+4,7+1,1+4,2</t>
  </si>
  <si>
    <t>-324944400</t>
  </si>
  <si>
    <t>-356880661</t>
  </si>
  <si>
    <t>721211611</t>
  </si>
  <si>
    <t>Podlahové vpusti dvorní vtoky (vpusti) se svislým odtokem a zápachovou klapkou DN 110/160 mříž litina 226x226</t>
  </si>
  <si>
    <t>-511626336</t>
  </si>
  <si>
    <t>https://podminky.urs.cz/item/CS_URS_2022_01/721211611</t>
  </si>
  <si>
    <t>721.1R</t>
  </si>
  <si>
    <t>Dopojení vpusti na stávající kanalizaci</t>
  </si>
  <si>
    <t>758642579</t>
  </si>
  <si>
    <t>Přesun hmot pro vnitřní kanalizace stanovený z hmotnosti přesunovaného materiálu vodorovná dopravní vzdálenost do 50 m v objektech výšky přes 12 do 24 m</t>
  </si>
  <si>
    <t>-1874759066</t>
  </si>
  <si>
    <t>https://podminky.urs.cz/item/CS_URS_2022_01/998721103</t>
  </si>
  <si>
    <t>998721181</t>
  </si>
  <si>
    <t>Přesun hmot pro vnitřní kanalizace stanovený z hmotnosti přesunovaného materiálu Příplatek k ceně za přesun prováděný bez použití mechanizace pro jakoukoliv výšku objektu</t>
  </si>
  <si>
    <t>41134800</t>
  </si>
  <si>
    <t>https://podminky.urs.cz/item/CS_URS_2022_01/998721181</t>
  </si>
  <si>
    <t>783801233</t>
  </si>
  <si>
    <t>Očištění omítek biocidními prostředky napadených mikroorganismy s okartáčováním, nátěrem dvojnásobným, povrchů hladkých omítek hladkých, zrnitých tenkovrstvých nebo štukových stupně členitosti 1 a 2</t>
  </si>
  <si>
    <t>1202167975</t>
  </si>
  <si>
    <t>https://podminky.urs.cz/item/CS_URS_2022_01/783801233</t>
  </si>
  <si>
    <t>02.2.x - VRN</t>
  </si>
  <si>
    <t>-287870179</t>
  </si>
  <si>
    <t>-2136102611</t>
  </si>
  <si>
    <t>1606196803</t>
  </si>
  <si>
    <t>1437819343</t>
  </si>
  <si>
    <t>-327290855</t>
  </si>
  <si>
    <t>-962064173</t>
  </si>
  <si>
    <t>1928413147</t>
  </si>
  <si>
    <t>-630290720</t>
  </si>
  <si>
    <t>245594583</t>
  </si>
  <si>
    <t>1087533193</t>
  </si>
  <si>
    <t>880745120</t>
  </si>
  <si>
    <t>-1612293677</t>
  </si>
  <si>
    <t>-774770416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</si>
</sst>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2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113701" TargetMode="External" /><Relationship Id="rId2" Type="http://schemas.openxmlformats.org/officeDocument/2006/relationships/hyperlink" Target="https://podminky.urs.cz/item/CS_URS_2022_01/132112131" TargetMode="External" /><Relationship Id="rId3" Type="http://schemas.openxmlformats.org/officeDocument/2006/relationships/hyperlink" Target="https://podminky.urs.cz/item/CS_URS_2022_01/162211311" TargetMode="External" /><Relationship Id="rId4" Type="http://schemas.openxmlformats.org/officeDocument/2006/relationships/hyperlink" Target="https://podminky.urs.cz/item/CS_URS_2022_01/162211319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2_01/162751119" TargetMode="External" /><Relationship Id="rId7" Type="http://schemas.openxmlformats.org/officeDocument/2006/relationships/hyperlink" Target="https://podminky.urs.cz/item/CS_URS_2022_01/167111101" TargetMode="External" /><Relationship Id="rId8" Type="http://schemas.openxmlformats.org/officeDocument/2006/relationships/hyperlink" Target="https://podminky.urs.cz/item/CS_URS_2022_01/171201221" TargetMode="External" /><Relationship Id="rId9" Type="http://schemas.openxmlformats.org/officeDocument/2006/relationships/hyperlink" Target="https://podminky.urs.cz/item/CS_URS_2022_01/171251201" TargetMode="External" /><Relationship Id="rId10" Type="http://schemas.openxmlformats.org/officeDocument/2006/relationships/hyperlink" Target="https://podminky.urs.cz/item/CS_URS_2022_01/174111101" TargetMode="External" /><Relationship Id="rId11" Type="http://schemas.openxmlformats.org/officeDocument/2006/relationships/hyperlink" Target="https://podminky.urs.cz/item/CS_URS_2022_01/434191423" TargetMode="External" /><Relationship Id="rId12" Type="http://schemas.openxmlformats.org/officeDocument/2006/relationships/hyperlink" Target="https://podminky.urs.cz/item/CS_URS_2022_01/564750101" TargetMode="External" /><Relationship Id="rId13" Type="http://schemas.openxmlformats.org/officeDocument/2006/relationships/hyperlink" Target="https://podminky.urs.cz/item/CS_URS_2022_01/564811011" TargetMode="External" /><Relationship Id="rId14" Type="http://schemas.openxmlformats.org/officeDocument/2006/relationships/hyperlink" Target="https://podminky.urs.cz/item/CS_URS_2022_01/591111111" TargetMode="External" /><Relationship Id="rId15" Type="http://schemas.openxmlformats.org/officeDocument/2006/relationships/hyperlink" Target="https://podminky.urs.cz/item/CS_URS_2022_01/622131121" TargetMode="External" /><Relationship Id="rId16" Type="http://schemas.openxmlformats.org/officeDocument/2006/relationships/hyperlink" Target="https://podminky.urs.cz/item/CS_URS_2022_01/622321101" TargetMode="External" /><Relationship Id="rId17" Type="http://schemas.openxmlformats.org/officeDocument/2006/relationships/hyperlink" Target="https://podminky.urs.cz/item/CS_URS_2022_01/622321191" TargetMode="External" /><Relationship Id="rId18" Type="http://schemas.openxmlformats.org/officeDocument/2006/relationships/hyperlink" Target="https://podminky.urs.cz/item/CS_URS_2022_01/978015391" TargetMode="External" /><Relationship Id="rId19" Type="http://schemas.openxmlformats.org/officeDocument/2006/relationships/hyperlink" Target="https://podminky.urs.cz/item/CS_URS_2022_01/998017003" TargetMode="External" /><Relationship Id="rId20" Type="http://schemas.openxmlformats.org/officeDocument/2006/relationships/hyperlink" Target="https://podminky.urs.cz/item/CS_URS_2022_01/711112053" TargetMode="External" /><Relationship Id="rId21" Type="http://schemas.openxmlformats.org/officeDocument/2006/relationships/hyperlink" Target="https://podminky.urs.cz/item/CS_URS_2022_01/711161273" TargetMode="External" /><Relationship Id="rId22" Type="http://schemas.openxmlformats.org/officeDocument/2006/relationships/hyperlink" Target="https://podminky.urs.cz/item/CS_URS_2022_01/711161384" TargetMode="External" /><Relationship Id="rId23" Type="http://schemas.openxmlformats.org/officeDocument/2006/relationships/hyperlink" Target="https://podminky.urs.cz/item/CS_URS_2022_01/998711103" TargetMode="External" /><Relationship Id="rId24" Type="http://schemas.openxmlformats.org/officeDocument/2006/relationships/hyperlink" Target="https://podminky.urs.cz/item/CS_URS_2022_01/998711181" TargetMode="External" /><Relationship Id="rId25" Type="http://schemas.openxmlformats.org/officeDocument/2006/relationships/hyperlink" Target="https://podminky.urs.cz/item/CS_URS_2022_01/721211611" TargetMode="External" /><Relationship Id="rId26" Type="http://schemas.openxmlformats.org/officeDocument/2006/relationships/hyperlink" Target="https://podminky.urs.cz/item/CS_URS_2022_01/998721103" TargetMode="External" /><Relationship Id="rId27" Type="http://schemas.openxmlformats.org/officeDocument/2006/relationships/hyperlink" Target="https://podminky.urs.cz/item/CS_URS_2022_01/998721181" TargetMode="External" /><Relationship Id="rId28" Type="http://schemas.openxmlformats.org/officeDocument/2006/relationships/hyperlink" Target="https://podminky.urs.cz/item/CS_URS_2022_01/783801233" TargetMode="External" /><Relationship Id="rId29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13002000" TargetMode="External" /><Relationship Id="rId3" Type="http://schemas.openxmlformats.org/officeDocument/2006/relationships/hyperlink" Target="https://podminky.urs.cz/item/CS_URS_2022_01/030001000" TargetMode="External" /><Relationship Id="rId4" Type="http://schemas.openxmlformats.org/officeDocument/2006/relationships/hyperlink" Target="https://podminky.urs.cz/item/CS_URS_2022_01/035002000" TargetMode="External" /><Relationship Id="rId5" Type="http://schemas.openxmlformats.org/officeDocument/2006/relationships/hyperlink" Target="https://podminky.urs.cz/item/CS_URS_2022_01/042002000" TargetMode="External" /><Relationship Id="rId6" Type="http://schemas.openxmlformats.org/officeDocument/2006/relationships/hyperlink" Target="https://podminky.urs.cz/item/CS_URS_2022_01/043002000" TargetMode="External" /><Relationship Id="rId7" Type="http://schemas.openxmlformats.org/officeDocument/2006/relationships/hyperlink" Target="https://podminky.urs.cz/item/CS_URS_2022_01/044002000" TargetMode="External" /><Relationship Id="rId8" Type="http://schemas.openxmlformats.org/officeDocument/2006/relationships/hyperlink" Target="https://podminky.urs.cz/item/CS_URS_2022_01/045002000" TargetMode="External" /><Relationship Id="rId9" Type="http://schemas.openxmlformats.org/officeDocument/2006/relationships/hyperlink" Target="https://podminky.urs.cz/item/CS_URS_2022_01/062002000" TargetMode="External" /><Relationship Id="rId10" Type="http://schemas.openxmlformats.org/officeDocument/2006/relationships/hyperlink" Target="https://podminky.urs.cz/item/CS_URS_2022_01/063002000" TargetMode="External" /><Relationship Id="rId11" Type="http://schemas.openxmlformats.org/officeDocument/2006/relationships/hyperlink" Target="https://podminky.urs.cz/item/CS_URS_2022_01/065002000" TargetMode="External" /><Relationship Id="rId12" Type="http://schemas.openxmlformats.org/officeDocument/2006/relationships/hyperlink" Target="https://podminky.urs.cz/item/CS_URS_2022_01/072103011" TargetMode="External" /><Relationship Id="rId13" Type="http://schemas.openxmlformats.org/officeDocument/2006/relationships/hyperlink" Target="https://podminky.urs.cz/item/CS_URS_2022_01/073002000" TargetMode="External" /><Relationship Id="rId14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49101111" TargetMode="External" /><Relationship Id="rId2" Type="http://schemas.openxmlformats.org/officeDocument/2006/relationships/hyperlink" Target="https://podminky.urs.cz/item/CS_URS_2022_01/962032241" TargetMode="External" /><Relationship Id="rId3" Type="http://schemas.openxmlformats.org/officeDocument/2006/relationships/hyperlink" Target="https://podminky.urs.cz/item/CS_URS_2022_01/963051113" TargetMode="External" /><Relationship Id="rId4" Type="http://schemas.openxmlformats.org/officeDocument/2006/relationships/hyperlink" Target="https://podminky.urs.cz/item/CS_URS_2022_01/964035111" TargetMode="External" /><Relationship Id="rId5" Type="http://schemas.openxmlformats.org/officeDocument/2006/relationships/hyperlink" Target="https://podminky.urs.cz/item/CS_URS_2022_01/965043441" TargetMode="External" /><Relationship Id="rId6" Type="http://schemas.openxmlformats.org/officeDocument/2006/relationships/hyperlink" Target="https://podminky.urs.cz/item/CS_URS_2022_01/965082923" TargetMode="External" /><Relationship Id="rId7" Type="http://schemas.openxmlformats.org/officeDocument/2006/relationships/hyperlink" Target="https://podminky.urs.cz/item/CS_URS_2022_01/973031151" TargetMode="External" /><Relationship Id="rId8" Type="http://schemas.openxmlformats.org/officeDocument/2006/relationships/hyperlink" Target="https://podminky.urs.cz/item/CS_URS_2022_01/978013161" TargetMode="External" /><Relationship Id="rId9" Type="http://schemas.openxmlformats.org/officeDocument/2006/relationships/hyperlink" Target="https://podminky.urs.cz/item/CS_URS_2022_01/978013191" TargetMode="External" /><Relationship Id="rId10" Type="http://schemas.openxmlformats.org/officeDocument/2006/relationships/hyperlink" Target="https://podminky.urs.cz/item/CS_URS_2022_01/997013158" TargetMode="External" /><Relationship Id="rId11" Type="http://schemas.openxmlformats.org/officeDocument/2006/relationships/hyperlink" Target="https://podminky.urs.cz/item/CS_URS_2022_01/997013501" TargetMode="External" /><Relationship Id="rId12" Type="http://schemas.openxmlformats.org/officeDocument/2006/relationships/hyperlink" Target="https://podminky.urs.cz/item/CS_URS_2022_01/997013509" TargetMode="External" /><Relationship Id="rId13" Type="http://schemas.openxmlformats.org/officeDocument/2006/relationships/hyperlink" Target="https://podminky.urs.cz/item/CS_URS_2022_01/997221612" TargetMode="External" /><Relationship Id="rId14" Type="http://schemas.openxmlformats.org/officeDocument/2006/relationships/hyperlink" Target="https://podminky.urs.cz/item/CS_URS_2022_01/771571810" TargetMode="External" /><Relationship Id="rId15" Type="http://schemas.openxmlformats.org/officeDocument/2006/relationships/hyperlink" Target="https://podminky.urs.cz/item/CS_URS_2022_01/784121003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42244111" TargetMode="External" /><Relationship Id="rId2" Type="http://schemas.openxmlformats.org/officeDocument/2006/relationships/hyperlink" Target="https://podminky.urs.cz/item/CS_URS_2022_01/612131151" TargetMode="External" /><Relationship Id="rId3" Type="http://schemas.openxmlformats.org/officeDocument/2006/relationships/hyperlink" Target="https://podminky.urs.cz/item/CS_URS_2022_01/612321111" TargetMode="External" /><Relationship Id="rId4" Type="http://schemas.openxmlformats.org/officeDocument/2006/relationships/hyperlink" Target="https://podminky.urs.cz/item/CS_URS_2022_01/612321191" TargetMode="External" /><Relationship Id="rId5" Type="http://schemas.openxmlformats.org/officeDocument/2006/relationships/hyperlink" Target="https://podminky.urs.cz/item/CS_URS_2022_01/612321141" TargetMode="External" /><Relationship Id="rId6" Type="http://schemas.openxmlformats.org/officeDocument/2006/relationships/hyperlink" Target="https://podminky.urs.cz/item/CS_URS_2022_01/612325131" TargetMode="External" /><Relationship Id="rId7" Type="http://schemas.openxmlformats.org/officeDocument/2006/relationships/hyperlink" Target="https://podminky.urs.cz/item/CS_URS_2022_01/612328131" TargetMode="External" /><Relationship Id="rId8" Type="http://schemas.openxmlformats.org/officeDocument/2006/relationships/hyperlink" Target="https://podminky.urs.cz/item/CS_URS_2022_01/631311114" TargetMode="External" /><Relationship Id="rId9" Type="http://schemas.openxmlformats.org/officeDocument/2006/relationships/hyperlink" Target="https://podminky.urs.cz/item/CS_URS_2022_01/631311124" TargetMode="External" /><Relationship Id="rId10" Type="http://schemas.openxmlformats.org/officeDocument/2006/relationships/hyperlink" Target="https://podminky.urs.cz/item/CS_URS_2022_01/631362021" TargetMode="External" /><Relationship Id="rId11" Type="http://schemas.openxmlformats.org/officeDocument/2006/relationships/hyperlink" Target="https://podminky.urs.cz/item/CS_URS_2022_01/635211121" TargetMode="External" /><Relationship Id="rId12" Type="http://schemas.openxmlformats.org/officeDocument/2006/relationships/hyperlink" Target="https://podminky.urs.cz/item/CS_URS_2022_01/642942111" TargetMode="External" /><Relationship Id="rId13" Type="http://schemas.openxmlformats.org/officeDocument/2006/relationships/hyperlink" Target="https://podminky.urs.cz/item/CS_URS_2022_01/642945111" TargetMode="External" /><Relationship Id="rId14" Type="http://schemas.openxmlformats.org/officeDocument/2006/relationships/hyperlink" Target="https://podminky.urs.cz/item/CS_URS_2022_01/949101111" TargetMode="External" /><Relationship Id="rId15" Type="http://schemas.openxmlformats.org/officeDocument/2006/relationships/hyperlink" Target="https://podminky.urs.cz/item/CS_URS_2022_01/952901111" TargetMode="External" /><Relationship Id="rId16" Type="http://schemas.openxmlformats.org/officeDocument/2006/relationships/hyperlink" Target="https://podminky.urs.cz/item/CS_URS_2022_01/998017003" TargetMode="External" /><Relationship Id="rId17" Type="http://schemas.openxmlformats.org/officeDocument/2006/relationships/hyperlink" Target="https://podminky.urs.cz/item/CS_URS_2022_01/711111001" TargetMode="External" /><Relationship Id="rId18" Type="http://schemas.openxmlformats.org/officeDocument/2006/relationships/hyperlink" Target="https://podminky.urs.cz/item/CS_URS_2022_01/711112053" TargetMode="External" /><Relationship Id="rId19" Type="http://schemas.openxmlformats.org/officeDocument/2006/relationships/hyperlink" Target="https://podminky.urs.cz/item/CS_URS_2022_01/711141559" TargetMode="External" /><Relationship Id="rId20" Type="http://schemas.openxmlformats.org/officeDocument/2006/relationships/hyperlink" Target="https://podminky.urs.cz/item/CS_URS_2022_01/998711103" TargetMode="External" /><Relationship Id="rId21" Type="http://schemas.openxmlformats.org/officeDocument/2006/relationships/hyperlink" Target="https://podminky.urs.cz/item/CS_URS_2022_01/998711181" TargetMode="External" /><Relationship Id="rId22" Type="http://schemas.openxmlformats.org/officeDocument/2006/relationships/hyperlink" Target="https://podminky.urs.cz/item/CS_URS_2022_01/713121111" TargetMode="External" /><Relationship Id="rId23" Type="http://schemas.openxmlformats.org/officeDocument/2006/relationships/hyperlink" Target="https://podminky.urs.cz/item/CS_URS_2022_01/713191132" TargetMode="External" /><Relationship Id="rId24" Type="http://schemas.openxmlformats.org/officeDocument/2006/relationships/hyperlink" Target="https://podminky.urs.cz/item/CS_URS_2022_01/998713103" TargetMode="External" /><Relationship Id="rId25" Type="http://schemas.openxmlformats.org/officeDocument/2006/relationships/hyperlink" Target="https://podminky.urs.cz/item/CS_URS_2022_01/998713181" TargetMode="External" /><Relationship Id="rId26" Type="http://schemas.openxmlformats.org/officeDocument/2006/relationships/hyperlink" Target="https://podminky.urs.cz/item/CS_URS_2022_01/763164556" TargetMode="External" /><Relationship Id="rId27" Type="http://schemas.openxmlformats.org/officeDocument/2006/relationships/hyperlink" Target="https://podminky.urs.cz/item/CS_URS_2022_01/763431001" TargetMode="External" /><Relationship Id="rId28" Type="http://schemas.openxmlformats.org/officeDocument/2006/relationships/hyperlink" Target="https://podminky.urs.cz/item/CS_URS_2022_01/763431043" TargetMode="External" /><Relationship Id="rId29" Type="http://schemas.openxmlformats.org/officeDocument/2006/relationships/hyperlink" Target="https://podminky.urs.cz/item/CS_URS_2022_01/998763303" TargetMode="External" /><Relationship Id="rId30" Type="http://schemas.openxmlformats.org/officeDocument/2006/relationships/hyperlink" Target="https://podminky.urs.cz/item/CS_URS_2022_01/998763381" TargetMode="External" /><Relationship Id="rId31" Type="http://schemas.openxmlformats.org/officeDocument/2006/relationships/hyperlink" Target="https://podminky.urs.cz/item/CS_URS_2022_01/766660002" TargetMode="External" /><Relationship Id="rId32" Type="http://schemas.openxmlformats.org/officeDocument/2006/relationships/hyperlink" Target="https://podminky.urs.cz/item/CS_URS_2022_01/766660022" TargetMode="External" /><Relationship Id="rId33" Type="http://schemas.openxmlformats.org/officeDocument/2006/relationships/hyperlink" Target="https://podminky.urs.cz/item/CS_URS_2022_01/766660717" TargetMode="External" /><Relationship Id="rId34" Type="http://schemas.openxmlformats.org/officeDocument/2006/relationships/hyperlink" Target="https://podminky.urs.cz/item/CS_URS_2022_01/766660729" TargetMode="External" /><Relationship Id="rId35" Type="http://schemas.openxmlformats.org/officeDocument/2006/relationships/hyperlink" Target="https://podminky.urs.cz/item/CS_URS_2022_01/771121011" TargetMode="External" /><Relationship Id="rId36" Type="http://schemas.openxmlformats.org/officeDocument/2006/relationships/hyperlink" Target="https://podminky.urs.cz/item/CS_URS_2022_01/771151022" TargetMode="External" /><Relationship Id="rId37" Type="http://schemas.openxmlformats.org/officeDocument/2006/relationships/hyperlink" Target="https://podminky.urs.cz/item/CS_URS_2022_01/771474141" TargetMode="External" /><Relationship Id="rId38" Type="http://schemas.openxmlformats.org/officeDocument/2006/relationships/hyperlink" Target="https://podminky.urs.cz/item/CS_URS_2022_01/771574240" TargetMode="External" /><Relationship Id="rId39" Type="http://schemas.openxmlformats.org/officeDocument/2006/relationships/hyperlink" Target="https://podminky.urs.cz/item/CS_URS_2022_01/771574260" TargetMode="External" /><Relationship Id="rId40" Type="http://schemas.openxmlformats.org/officeDocument/2006/relationships/hyperlink" Target="https://podminky.urs.cz/item/CS_URS_2022_01/771591112" TargetMode="External" /><Relationship Id="rId41" Type="http://schemas.openxmlformats.org/officeDocument/2006/relationships/hyperlink" Target="https://podminky.urs.cz/item/CS_URS_2022_01/998771103" TargetMode="External" /><Relationship Id="rId42" Type="http://schemas.openxmlformats.org/officeDocument/2006/relationships/hyperlink" Target="https://podminky.urs.cz/item/CS_URS_2022_01/998771181" TargetMode="External" /><Relationship Id="rId43" Type="http://schemas.openxmlformats.org/officeDocument/2006/relationships/hyperlink" Target="https://podminky.urs.cz/item/CS_URS_2022_01/781121011" TargetMode="External" /><Relationship Id="rId44" Type="http://schemas.openxmlformats.org/officeDocument/2006/relationships/hyperlink" Target="https://podminky.urs.cz/item/CS_URS_2022_01/781131112" TargetMode="External" /><Relationship Id="rId45" Type="http://schemas.openxmlformats.org/officeDocument/2006/relationships/hyperlink" Target="https://podminky.urs.cz/item/CS_URS_2022_01/781474112" TargetMode="External" /><Relationship Id="rId46" Type="http://schemas.openxmlformats.org/officeDocument/2006/relationships/hyperlink" Target="https://podminky.urs.cz/item/CS_URS_2022_01/781491111" TargetMode="External" /><Relationship Id="rId47" Type="http://schemas.openxmlformats.org/officeDocument/2006/relationships/hyperlink" Target="https://podminky.urs.cz/item/CS_URS_2022_01/998781103" TargetMode="External" /><Relationship Id="rId48" Type="http://schemas.openxmlformats.org/officeDocument/2006/relationships/hyperlink" Target="https://podminky.urs.cz/item/CS_URS_2022_01/998781181" TargetMode="External" /><Relationship Id="rId49" Type="http://schemas.openxmlformats.org/officeDocument/2006/relationships/hyperlink" Target="https://podminky.urs.cz/item/CS_URS_2022_01/784111003" TargetMode="External" /><Relationship Id="rId50" Type="http://schemas.openxmlformats.org/officeDocument/2006/relationships/hyperlink" Target="https://podminky.urs.cz/item/CS_URS_2022_01/784181103" TargetMode="External" /><Relationship Id="rId51" Type="http://schemas.openxmlformats.org/officeDocument/2006/relationships/hyperlink" Target="https://podminky.urs.cz/item/CS_URS_2022_01/784221103" TargetMode="External" /><Relationship Id="rId52" Type="http://schemas.openxmlformats.org/officeDocument/2006/relationships/hyperlink" Target="https://podminky.urs.cz/item/CS_URS_2022_01/HZS1301" TargetMode="External" /><Relationship Id="rId5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113711" TargetMode="External" /><Relationship Id="rId2" Type="http://schemas.openxmlformats.org/officeDocument/2006/relationships/hyperlink" Target="https://podminky.urs.cz/item/CS_URS_2022_01/151101201" TargetMode="External" /><Relationship Id="rId3" Type="http://schemas.openxmlformats.org/officeDocument/2006/relationships/hyperlink" Target="https://podminky.urs.cz/item/CS_URS_2022_01/151101211" TargetMode="External" /><Relationship Id="rId4" Type="http://schemas.openxmlformats.org/officeDocument/2006/relationships/hyperlink" Target="https://podminky.urs.cz/item/CS_URS_2022_01/151101301" TargetMode="External" /><Relationship Id="rId5" Type="http://schemas.openxmlformats.org/officeDocument/2006/relationships/hyperlink" Target="https://podminky.urs.cz/item/CS_URS_2022_01/151101311" TargetMode="External" /><Relationship Id="rId6" Type="http://schemas.openxmlformats.org/officeDocument/2006/relationships/hyperlink" Target="https://podminky.urs.cz/item/CS_URS_2022_01/162211201" TargetMode="External" /><Relationship Id="rId7" Type="http://schemas.openxmlformats.org/officeDocument/2006/relationships/hyperlink" Target="https://podminky.urs.cz/item/CS_URS_2022_01/162211209" TargetMode="External" /><Relationship Id="rId8" Type="http://schemas.openxmlformats.org/officeDocument/2006/relationships/hyperlink" Target="https://podminky.urs.cz/item/CS_URS_2022_01/162751117" TargetMode="External" /><Relationship Id="rId9" Type="http://schemas.openxmlformats.org/officeDocument/2006/relationships/hyperlink" Target="https://podminky.urs.cz/item/CS_URS_2022_01/162751119" TargetMode="External" /><Relationship Id="rId10" Type="http://schemas.openxmlformats.org/officeDocument/2006/relationships/hyperlink" Target="https://podminky.urs.cz/item/CS_URS_2022_01/171201221" TargetMode="External" /><Relationship Id="rId11" Type="http://schemas.openxmlformats.org/officeDocument/2006/relationships/hyperlink" Target="https://podminky.urs.cz/item/CS_URS_2022_01/171251201" TargetMode="External" /><Relationship Id="rId12" Type="http://schemas.openxmlformats.org/officeDocument/2006/relationships/hyperlink" Target="https://podminky.urs.cz/item/CS_URS_2022_01/273322611" TargetMode="External" /><Relationship Id="rId13" Type="http://schemas.openxmlformats.org/officeDocument/2006/relationships/hyperlink" Target="https://podminky.urs.cz/item/CS_URS_2022_01/273361821" TargetMode="External" /><Relationship Id="rId14" Type="http://schemas.openxmlformats.org/officeDocument/2006/relationships/hyperlink" Target="https://podminky.urs.cz/item/CS_URS_2022_01/273362021" TargetMode="External" /><Relationship Id="rId15" Type="http://schemas.openxmlformats.org/officeDocument/2006/relationships/hyperlink" Target="https://podminky.urs.cz/item/CS_URS_2022_01/311101212" TargetMode="External" /><Relationship Id="rId16" Type="http://schemas.openxmlformats.org/officeDocument/2006/relationships/hyperlink" Target="https://podminky.urs.cz/item/CS_URS_2022_01/311322611" TargetMode="External" /><Relationship Id="rId17" Type="http://schemas.openxmlformats.org/officeDocument/2006/relationships/hyperlink" Target="https://podminky.urs.cz/item/CS_URS_2022_01/311353211" TargetMode="External" /><Relationship Id="rId18" Type="http://schemas.openxmlformats.org/officeDocument/2006/relationships/hyperlink" Target="https://podminky.urs.cz/item/CS_URS_2022_01/311353212" TargetMode="External" /><Relationship Id="rId19" Type="http://schemas.openxmlformats.org/officeDocument/2006/relationships/hyperlink" Target="https://podminky.urs.cz/item/CS_URS_2022_01/311361821" TargetMode="External" /><Relationship Id="rId20" Type="http://schemas.openxmlformats.org/officeDocument/2006/relationships/hyperlink" Target="https://podminky.urs.cz/item/CS_URS_2022_01/413941123" TargetMode="External" /><Relationship Id="rId21" Type="http://schemas.openxmlformats.org/officeDocument/2006/relationships/hyperlink" Target="https://podminky.urs.cz/item/CS_URS_2022_01/949321113" TargetMode="External" /><Relationship Id="rId22" Type="http://schemas.openxmlformats.org/officeDocument/2006/relationships/hyperlink" Target="https://podminky.urs.cz/item/CS_URS_2022_01/949321211" TargetMode="External" /><Relationship Id="rId23" Type="http://schemas.openxmlformats.org/officeDocument/2006/relationships/hyperlink" Target="https://podminky.urs.cz/item/CS_URS_2022_01/949321813" TargetMode="External" /><Relationship Id="rId24" Type="http://schemas.openxmlformats.org/officeDocument/2006/relationships/hyperlink" Target="https://podminky.urs.cz/item/CS_URS_2022_01/998017003" TargetMode="External" /><Relationship Id="rId25" Type="http://schemas.openxmlformats.org/officeDocument/2006/relationships/hyperlink" Target="https://podminky.urs.cz/item/CS_URS_2022_01/711111051" TargetMode="External" /><Relationship Id="rId26" Type="http://schemas.openxmlformats.org/officeDocument/2006/relationships/hyperlink" Target="https://podminky.urs.cz/item/CS_URS_2022_01/767810112" TargetMode="External" /><Relationship Id="rId2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25211681" TargetMode="External" /><Relationship Id="rId2" Type="http://schemas.openxmlformats.org/officeDocument/2006/relationships/hyperlink" Target="https://podminky.urs.cz/item/CS_URS_2022_01/725291703" TargetMode="External" /><Relationship Id="rId3" Type="http://schemas.openxmlformats.org/officeDocument/2006/relationships/hyperlink" Target="https://podminky.urs.cz/item/CS_URS_2022_01/725291708" TargetMode="External" /><Relationship Id="rId4" Type="http://schemas.openxmlformats.org/officeDocument/2006/relationships/hyperlink" Target="https://podminky.urs.cz/item/CS_URS_2022_01/725291722" TargetMode="External" /><Relationship Id="rId5" Type="http://schemas.openxmlformats.org/officeDocument/2006/relationships/hyperlink" Target="https://podminky.urs.cz/item/CS_URS_2022_01/725829131" TargetMode="External" /><Relationship Id="rId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1113701" TargetMode="External" /><Relationship Id="rId2" Type="http://schemas.openxmlformats.org/officeDocument/2006/relationships/hyperlink" Target="https://podminky.urs.cz/item/CS_URS_2022_01/162211311" TargetMode="External" /><Relationship Id="rId3" Type="http://schemas.openxmlformats.org/officeDocument/2006/relationships/hyperlink" Target="https://podminky.urs.cz/item/CS_URS_2022_01/162211319" TargetMode="External" /><Relationship Id="rId4" Type="http://schemas.openxmlformats.org/officeDocument/2006/relationships/hyperlink" Target="https://podminky.urs.cz/item/CS_URS_2022_01/162751117" TargetMode="External" /><Relationship Id="rId5" Type="http://schemas.openxmlformats.org/officeDocument/2006/relationships/hyperlink" Target="https://podminky.urs.cz/item/CS_URS_2022_01/162751119" TargetMode="External" /><Relationship Id="rId6" Type="http://schemas.openxmlformats.org/officeDocument/2006/relationships/hyperlink" Target="https://podminky.urs.cz/item/CS_URS_2022_01/167111101" TargetMode="External" /><Relationship Id="rId7" Type="http://schemas.openxmlformats.org/officeDocument/2006/relationships/hyperlink" Target="https://podminky.urs.cz/item/CS_URS_2022_01/171201221" TargetMode="External" /><Relationship Id="rId8" Type="http://schemas.openxmlformats.org/officeDocument/2006/relationships/hyperlink" Target="https://podminky.urs.cz/item/CS_URS_2022_01/171251201" TargetMode="External" /><Relationship Id="rId9" Type="http://schemas.openxmlformats.org/officeDocument/2006/relationships/hyperlink" Target="https://podminky.urs.cz/item/CS_URS_2022_01/275313611" TargetMode="External" /><Relationship Id="rId10" Type="http://schemas.openxmlformats.org/officeDocument/2006/relationships/hyperlink" Target="https://podminky.urs.cz/item/CS_URS_2022_01/762511155" TargetMode="External" /><Relationship Id="rId11" Type="http://schemas.openxmlformats.org/officeDocument/2006/relationships/hyperlink" Target="https://podminky.urs.cz/item/CS_URS_2022_01/762952044" TargetMode="External" /><Relationship Id="rId12" Type="http://schemas.openxmlformats.org/officeDocument/2006/relationships/hyperlink" Target="https://podminky.urs.cz/item/CS_URS_2022_01/762952101" TargetMode="External" /><Relationship Id="rId13" Type="http://schemas.openxmlformats.org/officeDocument/2006/relationships/hyperlink" Target="https://podminky.urs.cz/item/CS_URS_2022_01/762952102" TargetMode="External" /><Relationship Id="rId14" Type="http://schemas.openxmlformats.org/officeDocument/2006/relationships/hyperlink" Target="https://podminky.urs.cz/item/CS_URS_2022_01/998762103" TargetMode="External" /><Relationship Id="rId15" Type="http://schemas.openxmlformats.org/officeDocument/2006/relationships/hyperlink" Target="https://podminky.urs.cz/item/CS_URS_2022_01/998762181" TargetMode="External" /><Relationship Id="rId16" Type="http://schemas.openxmlformats.org/officeDocument/2006/relationships/hyperlink" Target="https://podminky.urs.cz/item/CS_URS_2022_01/767161129" TargetMode="External" /><Relationship Id="rId17" Type="http://schemas.openxmlformats.org/officeDocument/2006/relationships/hyperlink" Target="https://podminky.urs.cz/item/CS_URS_2022_01/767995113" TargetMode="External" /><Relationship Id="rId18" Type="http://schemas.openxmlformats.org/officeDocument/2006/relationships/hyperlink" Target="https://podminky.urs.cz/item/CS_URS_2022_01/998767103" TargetMode="External" /><Relationship Id="rId19" Type="http://schemas.openxmlformats.org/officeDocument/2006/relationships/hyperlink" Target="https://podminky.urs.cz/item/CS_URS_2022_01/998767181" TargetMode="External" /><Relationship Id="rId2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1002000" TargetMode="External" /><Relationship Id="rId2" Type="http://schemas.openxmlformats.org/officeDocument/2006/relationships/hyperlink" Target="https://podminky.urs.cz/item/CS_URS_2022_01/011534000" TargetMode="External" /><Relationship Id="rId3" Type="http://schemas.openxmlformats.org/officeDocument/2006/relationships/hyperlink" Target="https://podminky.urs.cz/item/CS_URS_2022_01/013002000" TargetMode="External" /><Relationship Id="rId4" Type="http://schemas.openxmlformats.org/officeDocument/2006/relationships/hyperlink" Target="https://podminky.urs.cz/item/CS_URS_2022_01/030001000" TargetMode="External" /><Relationship Id="rId5" Type="http://schemas.openxmlformats.org/officeDocument/2006/relationships/hyperlink" Target="https://podminky.urs.cz/item/CS_URS_2022_01/035002000" TargetMode="External" /><Relationship Id="rId6" Type="http://schemas.openxmlformats.org/officeDocument/2006/relationships/hyperlink" Target="https://podminky.urs.cz/item/CS_URS_2022_01/042002000" TargetMode="External" /><Relationship Id="rId7" Type="http://schemas.openxmlformats.org/officeDocument/2006/relationships/hyperlink" Target="https://podminky.urs.cz/item/CS_URS_2022_01/043002000" TargetMode="External" /><Relationship Id="rId8" Type="http://schemas.openxmlformats.org/officeDocument/2006/relationships/hyperlink" Target="https://podminky.urs.cz/item/CS_URS_2022_01/044002000" TargetMode="External" /><Relationship Id="rId9" Type="http://schemas.openxmlformats.org/officeDocument/2006/relationships/hyperlink" Target="https://podminky.urs.cz/item/CS_URS_2022_01/045002000" TargetMode="External" /><Relationship Id="rId10" Type="http://schemas.openxmlformats.org/officeDocument/2006/relationships/hyperlink" Target="https://podminky.urs.cz/item/CS_URS_2022_01/062002000" TargetMode="External" /><Relationship Id="rId11" Type="http://schemas.openxmlformats.org/officeDocument/2006/relationships/hyperlink" Target="https://podminky.urs.cz/item/CS_URS_2022_01/063002000" TargetMode="External" /><Relationship Id="rId12" Type="http://schemas.openxmlformats.org/officeDocument/2006/relationships/hyperlink" Target="https://podminky.urs.cz/item/CS_URS_2022_01/065002000" TargetMode="External" /><Relationship Id="rId13" Type="http://schemas.openxmlformats.org/officeDocument/2006/relationships/hyperlink" Target="https://podminky.urs.cz/item/CS_URS_2022_01/072103011" TargetMode="External" /><Relationship Id="rId14" Type="http://schemas.openxmlformats.org/officeDocument/2006/relationships/hyperlink" Target="https://podminky.urs.cz/item/CS_URS_2022_01/073002000" TargetMode="External" /><Relationship Id="rId1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51" TargetMode="External" /><Relationship Id="rId2" Type="http://schemas.openxmlformats.org/officeDocument/2006/relationships/hyperlink" Target="https://podminky.urs.cz/item/CS_URS_2022_01/358235114" TargetMode="External" /><Relationship Id="rId3" Type="http://schemas.openxmlformats.org/officeDocument/2006/relationships/hyperlink" Target="https://podminky.urs.cz/item/CS_URS_2022_01/949101111" TargetMode="External" /><Relationship Id="rId4" Type="http://schemas.openxmlformats.org/officeDocument/2006/relationships/hyperlink" Target="https://podminky.urs.cz/item/CS_URS_2022_01/962031132" TargetMode="External" /><Relationship Id="rId5" Type="http://schemas.openxmlformats.org/officeDocument/2006/relationships/hyperlink" Target="https://podminky.urs.cz/item/CS_URS_2022_01/962031133" TargetMode="External" /><Relationship Id="rId6" Type="http://schemas.openxmlformats.org/officeDocument/2006/relationships/hyperlink" Target="https://podminky.urs.cz/item/CS_URS_2022_01/962032241" TargetMode="External" /><Relationship Id="rId7" Type="http://schemas.openxmlformats.org/officeDocument/2006/relationships/hyperlink" Target="https://podminky.urs.cz/item/CS_URS_2022_01/963053935" TargetMode="External" /><Relationship Id="rId8" Type="http://schemas.openxmlformats.org/officeDocument/2006/relationships/hyperlink" Target="https://podminky.urs.cz/item/CS_URS_2022_01/965032131" TargetMode="External" /><Relationship Id="rId9" Type="http://schemas.openxmlformats.org/officeDocument/2006/relationships/hyperlink" Target="https://podminky.urs.cz/item/CS_URS_2022_01/965043441" TargetMode="External" /><Relationship Id="rId10" Type="http://schemas.openxmlformats.org/officeDocument/2006/relationships/hyperlink" Target="https://podminky.urs.cz/item/CS_URS_2022_01/965082923" TargetMode="External" /><Relationship Id="rId11" Type="http://schemas.openxmlformats.org/officeDocument/2006/relationships/hyperlink" Target="https://podminky.urs.cz/item/CS_URS_2022_01/968062356" TargetMode="External" /><Relationship Id="rId12" Type="http://schemas.openxmlformats.org/officeDocument/2006/relationships/hyperlink" Target="https://podminky.urs.cz/item/CS_URS_2022_01/968072455" TargetMode="External" /><Relationship Id="rId13" Type="http://schemas.openxmlformats.org/officeDocument/2006/relationships/hyperlink" Target="https://podminky.urs.cz/item/CS_URS_2022_01/978013161" TargetMode="External" /><Relationship Id="rId14" Type="http://schemas.openxmlformats.org/officeDocument/2006/relationships/hyperlink" Target="https://podminky.urs.cz/item/CS_URS_2022_01/997013158" TargetMode="External" /><Relationship Id="rId15" Type="http://schemas.openxmlformats.org/officeDocument/2006/relationships/hyperlink" Target="https://podminky.urs.cz/item/CS_URS_2022_01/997013501" TargetMode="External" /><Relationship Id="rId16" Type="http://schemas.openxmlformats.org/officeDocument/2006/relationships/hyperlink" Target="https://podminky.urs.cz/item/CS_URS_2022_01/997013509" TargetMode="External" /><Relationship Id="rId17" Type="http://schemas.openxmlformats.org/officeDocument/2006/relationships/hyperlink" Target="https://podminky.urs.cz/item/CS_URS_2022_01/997013631" TargetMode="External" /><Relationship Id="rId18" Type="http://schemas.openxmlformats.org/officeDocument/2006/relationships/hyperlink" Target="https://podminky.urs.cz/item/CS_URS_2022_01/997221121" TargetMode="External" /><Relationship Id="rId19" Type="http://schemas.openxmlformats.org/officeDocument/2006/relationships/hyperlink" Target="https://podminky.urs.cz/item/CS_URS_2022_01/997221561" TargetMode="External" /><Relationship Id="rId20" Type="http://schemas.openxmlformats.org/officeDocument/2006/relationships/hyperlink" Target="https://podminky.urs.cz/item/CS_URS_2022_01/997221569" TargetMode="External" /><Relationship Id="rId21" Type="http://schemas.openxmlformats.org/officeDocument/2006/relationships/hyperlink" Target="https://podminky.urs.cz/item/CS_URS_2022_01/997221612" TargetMode="External" /><Relationship Id="rId22" Type="http://schemas.openxmlformats.org/officeDocument/2006/relationships/hyperlink" Target="https://podminky.urs.cz/item/CS_URS_2022_01/763131821" TargetMode="External" /><Relationship Id="rId23" Type="http://schemas.openxmlformats.org/officeDocument/2006/relationships/hyperlink" Target="https://podminky.urs.cz/item/CS_URS_2022_01/775511810" TargetMode="External" /><Relationship Id="rId24" Type="http://schemas.openxmlformats.org/officeDocument/2006/relationships/hyperlink" Target="https://podminky.urs.cz/item/CS_URS_2022_01/776201811" TargetMode="External" /><Relationship Id="rId25" Type="http://schemas.openxmlformats.org/officeDocument/2006/relationships/hyperlink" Target="https://podminky.urs.cz/item/CS_URS_2022_01/784121003" TargetMode="External" /><Relationship Id="rId26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310239211" TargetMode="External" /><Relationship Id="rId2" Type="http://schemas.openxmlformats.org/officeDocument/2006/relationships/hyperlink" Target="https://podminky.urs.cz/item/CS_URS_2022_01/317944323" TargetMode="External" /><Relationship Id="rId3" Type="http://schemas.openxmlformats.org/officeDocument/2006/relationships/hyperlink" Target="https://podminky.urs.cz/item/CS_URS_2022_01/342244111" TargetMode="External" /><Relationship Id="rId4" Type="http://schemas.openxmlformats.org/officeDocument/2006/relationships/hyperlink" Target="https://podminky.urs.cz/item/CS_URS_2022_01/411354335" TargetMode="External" /><Relationship Id="rId5" Type="http://schemas.openxmlformats.org/officeDocument/2006/relationships/hyperlink" Target="https://podminky.urs.cz/item/CS_URS_2022_01/411354336" TargetMode="External" /><Relationship Id="rId6" Type="http://schemas.openxmlformats.org/officeDocument/2006/relationships/hyperlink" Target="https://podminky.urs.cz/item/CS_URS_2022_01/413232211" TargetMode="External" /><Relationship Id="rId7" Type="http://schemas.openxmlformats.org/officeDocument/2006/relationships/hyperlink" Target="https://podminky.urs.cz/item/CS_URS_2022_01/413941121" TargetMode="External" /><Relationship Id="rId8" Type="http://schemas.openxmlformats.org/officeDocument/2006/relationships/hyperlink" Target="https://podminky.urs.cz/item/CS_URS_2022_01/612131151" TargetMode="External" /><Relationship Id="rId9" Type="http://schemas.openxmlformats.org/officeDocument/2006/relationships/hyperlink" Target="https://podminky.urs.cz/item/CS_URS_2022_01/612142001" TargetMode="External" /><Relationship Id="rId10" Type="http://schemas.openxmlformats.org/officeDocument/2006/relationships/hyperlink" Target="https://podminky.urs.cz/item/CS_URS_2022_01/612321141" TargetMode="External" /><Relationship Id="rId11" Type="http://schemas.openxmlformats.org/officeDocument/2006/relationships/hyperlink" Target="https://podminky.urs.cz/item/CS_URS_2022_01/612325131" TargetMode="External" /><Relationship Id="rId12" Type="http://schemas.openxmlformats.org/officeDocument/2006/relationships/hyperlink" Target="https://podminky.urs.cz/item/CS_URS_2022_01/612325225" TargetMode="External" /><Relationship Id="rId13" Type="http://schemas.openxmlformats.org/officeDocument/2006/relationships/hyperlink" Target="https://podminky.urs.cz/item/CS_URS_2022_01/612325419" TargetMode="External" /><Relationship Id="rId14" Type="http://schemas.openxmlformats.org/officeDocument/2006/relationships/hyperlink" Target="https://podminky.urs.cz/item/CS_URS_2022_01/612328131" TargetMode="External" /><Relationship Id="rId15" Type="http://schemas.openxmlformats.org/officeDocument/2006/relationships/hyperlink" Target="https://podminky.urs.cz/item/CS_URS_2022_01/631311114" TargetMode="External" /><Relationship Id="rId16" Type="http://schemas.openxmlformats.org/officeDocument/2006/relationships/hyperlink" Target="https://podminky.urs.cz/item/CS_URS_2022_01/631311124" TargetMode="External" /><Relationship Id="rId17" Type="http://schemas.openxmlformats.org/officeDocument/2006/relationships/hyperlink" Target="https://podminky.urs.cz/item/CS_URS_2022_01/631341162" TargetMode="External" /><Relationship Id="rId18" Type="http://schemas.openxmlformats.org/officeDocument/2006/relationships/hyperlink" Target="https://podminky.urs.cz/item/CS_URS_2022_01/631362021" TargetMode="External" /><Relationship Id="rId19" Type="http://schemas.openxmlformats.org/officeDocument/2006/relationships/hyperlink" Target="https://podminky.urs.cz/item/CS_URS_2022_01/635211121" TargetMode="External" /><Relationship Id="rId20" Type="http://schemas.openxmlformats.org/officeDocument/2006/relationships/hyperlink" Target="https://podminky.urs.cz/item/CS_URS_2022_01/642942111" TargetMode="External" /><Relationship Id="rId21" Type="http://schemas.openxmlformats.org/officeDocument/2006/relationships/hyperlink" Target="https://podminky.urs.cz/item/CS_URS_2022_01/949101111" TargetMode="External" /><Relationship Id="rId22" Type="http://schemas.openxmlformats.org/officeDocument/2006/relationships/hyperlink" Target="https://podminky.urs.cz/item/CS_URS_2022_01/952901111" TargetMode="External" /><Relationship Id="rId23" Type="http://schemas.openxmlformats.org/officeDocument/2006/relationships/hyperlink" Target="https://podminky.urs.cz/item/CS_URS_2022_01/952902241" TargetMode="External" /><Relationship Id="rId24" Type="http://schemas.openxmlformats.org/officeDocument/2006/relationships/hyperlink" Target="https://podminky.urs.cz/item/CS_URS_2022_01/953943211" TargetMode="External" /><Relationship Id="rId25" Type="http://schemas.openxmlformats.org/officeDocument/2006/relationships/hyperlink" Target="https://podminky.urs.cz/item/CS_URS_2022_01/953993321" TargetMode="External" /><Relationship Id="rId26" Type="http://schemas.openxmlformats.org/officeDocument/2006/relationships/hyperlink" Target="https://podminky.urs.cz/item/CS_URS_2022_01/973031325" TargetMode="External" /><Relationship Id="rId27" Type="http://schemas.openxmlformats.org/officeDocument/2006/relationships/hyperlink" Target="https://podminky.urs.cz/item/CS_URS_2022_01/997013158" TargetMode="External" /><Relationship Id="rId28" Type="http://schemas.openxmlformats.org/officeDocument/2006/relationships/hyperlink" Target="https://podminky.urs.cz/item/CS_URS_2022_01/997013501" TargetMode="External" /><Relationship Id="rId29" Type="http://schemas.openxmlformats.org/officeDocument/2006/relationships/hyperlink" Target="https://podminky.urs.cz/item/CS_URS_2022_01/997013509" TargetMode="External" /><Relationship Id="rId30" Type="http://schemas.openxmlformats.org/officeDocument/2006/relationships/hyperlink" Target="https://podminky.urs.cz/item/CS_URS_2022_01/997013631" TargetMode="External" /><Relationship Id="rId31" Type="http://schemas.openxmlformats.org/officeDocument/2006/relationships/hyperlink" Target="https://podminky.urs.cz/item/CS_URS_2022_01/998017003" TargetMode="External" /><Relationship Id="rId32" Type="http://schemas.openxmlformats.org/officeDocument/2006/relationships/hyperlink" Target="https://podminky.urs.cz/item/CS_URS_2022_01/711111001" TargetMode="External" /><Relationship Id="rId33" Type="http://schemas.openxmlformats.org/officeDocument/2006/relationships/hyperlink" Target="https://podminky.urs.cz/item/CS_URS_2022_01/711141559" TargetMode="External" /><Relationship Id="rId34" Type="http://schemas.openxmlformats.org/officeDocument/2006/relationships/hyperlink" Target="https://podminky.urs.cz/item/CS_URS_2022_01/998711103" TargetMode="External" /><Relationship Id="rId35" Type="http://schemas.openxmlformats.org/officeDocument/2006/relationships/hyperlink" Target="https://podminky.urs.cz/item/CS_URS_2022_01/998711181" TargetMode="External" /><Relationship Id="rId36" Type="http://schemas.openxmlformats.org/officeDocument/2006/relationships/hyperlink" Target="https://podminky.urs.cz/item/CS_URS_2022_01/713121111" TargetMode="External" /><Relationship Id="rId37" Type="http://schemas.openxmlformats.org/officeDocument/2006/relationships/hyperlink" Target="https://podminky.urs.cz/item/CS_URS_2022_01/713191132" TargetMode="External" /><Relationship Id="rId38" Type="http://schemas.openxmlformats.org/officeDocument/2006/relationships/hyperlink" Target="https://podminky.urs.cz/item/CS_URS_2022_01/998713103" TargetMode="External" /><Relationship Id="rId39" Type="http://schemas.openxmlformats.org/officeDocument/2006/relationships/hyperlink" Target="https://podminky.urs.cz/item/CS_URS_2022_01/998713181" TargetMode="External" /><Relationship Id="rId40" Type="http://schemas.openxmlformats.org/officeDocument/2006/relationships/hyperlink" Target="https://podminky.urs.cz/item/CS_URS_2022_01/763164545" TargetMode="External" /><Relationship Id="rId41" Type="http://schemas.openxmlformats.org/officeDocument/2006/relationships/hyperlink" Target="https://podminky.urs.cz/item/CS_URS_2022_01/763164565" TargetMode="External" /><Relationship Id="rId42" Type="http://schemas.openxmlformats.org/officeDocument/2006/relationships/hyperlink" Target="https://podminky.urs.cz/item/CS_URS_2022_01/763431001" TargetMode="External" /><Relationship Id="rId43" Type="http://schemas.openxmlformats.org/officeDocument/2006/relationships/hyperlink" Target="https://podminky.urs.cz/item/CS_URS_2022_01/763431043" TargetMode="External" /><Relationship Id="rId44" Type="http://schemas.openxmlformats.org/officeDocument/2006/relationships/hyperlink" Target="https://podminky.urs.cz/item/CS_URS_2022_01/998763303" TargetMode="External" /><Relationship Id="rId45" Type="http://schemas.openxmlformats.org/officeDocument/2006/relationships/hyperlink" Target="https://podminky.urs.cz/item/CS_URS_2022_01/998763381" TargetMode="External" /><Relationship Id="rId46" Type="http://schemas.openxmlformats.org/officeDocument/2006/relationships/hyperlink" Target="https://podminky.urs.cz/item/CS_URS_2022_01/764216604" TargetMode="External" /><Relationship Id="rId47" Type="http://schemas.openxmlformats.org/officeDocument/2006/relationships/hyperlink" Target="https://podminky.urs.cz/item/CS_URS_2022_01/998764103" TargetMode="External" /><Relationship Id="rId48" Type="http://schemas.openxmlformats.org/officeDocument/2006/relationships/hyperlink" Target="https://podminky.urs.cz/item/CS_URS_2022_01/998764181" TargetMode="External" /><Relationship Id="rId49" Type="http://schemas.openxmlformats.org/officeDocument/2006/relationships/hyperlink" Target="https://podminky.urs.cz/item/CS_URS_2022_01/766621213" TargetMode="External" /><Relationship Id="rId50" Type="http://schemas.openxmlformats.org/officeDocument/2006/relationships/hyperlink" Target="https://podminky.urs.cz/item/CS_URS_2022_01/766641132" TargetMode="External" /><Relationship Id="rId51" Type="http://schemas.openxmlformats.org/officeDocument/2006/relationships/hyperlink" Target="https://podminky.urs.cz/item/CS_URS_2022_01/766641163" TargetMode="External" /><Relationship Id="rId52" Type="http://schemas.openxmlformats.org/officeDocument/2006/relationships/hyperlink" Target="https://podminky.urs.cz/item/CS_URS_2022_01/766660001" TargetMode="External" /><Relationship Id="rId53" Type="http://schemas.openxmlformats.org/officeDocument/2006/relationships/hyperlink" Target="https://podminky.urs.cz/item/CS_URS_2022_01/766660002" TargetMode="External" /><Relationship Id="rId54" Type="http://schemas.openxmlformats.org/officeDocument/2006/relationships/hyperlink" Target="https://podminky.urs.cz/item/CS_URS_2022_01/766660421" TargetMode="External" /><Relationship Id="rId55" Type="http://schemas.openxmlformats.org/officeDocument/2006/relationships/hyperlink" Target="https://podminky.urs.cz/item/CS_URS_2022_01/766660720" TargetMode="External" /><Relationship Id="rId56" Type="http://schemas.openxmlformats.org/officeDocument/2006/relationships/hyperlink" Target="https://podminky.urs.cz/item/CS_URS_2022_01/766660729" TargetMode="External" /><Relationship Id="rId57" Type="http://schemas.openxmlformats.org/officeDocument/2006/relationships/hyperlink" Target="https://podminky.urs.cz/item/CS_URS_2022_01/766660733" TargetMode="External" /><Relationship Id="rId58" Type="http://schemas.openxmlformats.org/officeDocument/2006/relationships/hyperlink" Target="https://podminky.urs.cz/item/CS_URS_2022_01/998766103" TargetMode="External" /><Relationship Id="rId59" Type="http://schemas.openxmlformats.org/officeDocument/2006/relationships/hyperlink" Target="https://podminky.urs.cz/item/CS_URS_2022_01/998766181" TargetMode="External" /><Relationship Id="rId60" Type="http://schemas.openxmlformats.org/officeDocument/2006/relationships/hyperlink" Target="https://podminky.urs.cz/item/CS_URS_2022_01/767610211" TargetMode="External" /><Relationship Id="rId61" Type="http://schemas.openxmlformats.org/officeDocument/2006/relationships/hyperlink" Target="https://podminky.urs.cz/item/CS_URS_2022_01/767640224" TargetMode="External" /><Relationship Id="rId62" Type="http://schemas.openxmlformats.org/officeDocument/2006/relationships/hyperlink" Target="https://podminky.urs.cz/item/CS_URS_2022_01/998767103" TargetMode="External" /><Relationship Id="rId63" Type="http://schemas.openxmlformats.org/officeDocument/2006/relationships/hyperlink" Target="https://podminky.urs.cz/item/CS_URS_2022_01/998767181" TargetMode="External" /><Relationship Id="rId64" Type="http://schemas.openxmlformats.org/officeDocument/2006/relationships/hyperlink" Target="https://podminky.urs.cz/item/CS_URS_2022_01/771121011" TargetMode="External" /><Relationship Id="rId65" Type="http://schemas.openxmlformats.org/officeDocument/2006/relationships/hyperlink" Target="https://podminky.urs.cz/item/CS_URS_2022_01/771151022" TargetMode="External" /><Relationship Id="rId66" Type="http://schemas.openxmlformats.org/officeDocument/2006/relationships/hyperlink" Target="https://podminky.urs.cz/item/CS_URS_2022_01/771474112" TargetMode="External" /><Relationship Id="rId67" Type="http://schemas.openxmlformats.org/officeDocument/2006/relationships/hyperlink" Target="https://podminky.urs.cz/item/CS_URS_2022_01/771574260" TargetMode="External" /><Relationship Id="rId68" Type="http://schemas.openxmlformats.org/officeDocument/2006/relationships/hyperlink" Target="https://podminky.urs.cz/item/CS_URS_2022_01/771591112" TargetMode="External" /><Relationship Id="rId69" Type="http://schemas.openxmlformats.org/officeDocument/2006/relationships/hyperlink" Target="https://podminky.urs.cz/item/CS_URS_2022_01/998771103" TargetMode="External" /><Relationship Id="rId70" Type="http://schemas.openxmlformats.org/officeDocument/2006/relationships/hyperlink" Target="https://podminky.urs.cz/item/CS_URS_2022_01/998771181" TargetMode="External" /><Relationship Id="rId71" Type="http://schemas.openxmlformats.org/officeDocument/2006/relationships/hyperlink" Target="https://podminky.urs.cz/item/CS_URS_2022_01/775111112" TargetMode="External" /><Relationship Id="rId72" Type="http://schemas.openxmlformats.org/officeDocument/2006/relationships/hyperlink" Target="https://podminky.urs.cz/item/CS_URS_2022_01/775111311" TargetMode="External" /><Relationship Id="rId73" Type="http://schemas.openxmlformats.org/officeDocument/2006/relationships/hyperlink" Target="https://podminky.urs.cz/item/CS_URS_2022_01/775121111" TargetMode="External" /><Relationship Id="rId74" Type="http://schemas.openxmlformats.org/officeDocument/2006/relationships/hyperlink" Target="https://podminky.urs.cz/item/CS_URS_2022_01/775141122" TargetMode="External" /><Relationship Id="rId75" Type="http://schemas.openxmlformats.org/officeDocument/2006/relationships/hyperlink" Target="https://podminky.urs.cz/item/CS_URS_2022_01/775413401" TargetMode="External" /><Relationship Id="rId76" Type="http://schemas.openxmlformats.org/officeDocument/2006/relationships/hyperlink" Target="https://podminky.urs.cz/item/CS_URS_2022_01/775541151" TargetMode="External" /><Relationship Id="rId77" Type="http://schemas.openxmlformats.org/officeDocument/2006/relationships/hyperlink" Target="https://podminky.urs.cz/item/CS_URS_2022_01/775541161" TargetMode="External" /><Relationship Id="rId78" Type="http://schemas.openxmlformats.org/officeDocument/2006/relationships/hyperlink" Target="https://podminky.urs.cz/item/CS_URS_2022_01/775591191" TargetMode="External" /><Relationship Id="rId79" Type="http://schemas.openxmlformats.org/officeDocument/2006/relationships/hyperlink" Target="https://podminky.urs.cz/item/CS_URS_2022_01/998775103" TargetMode="External" /><Relationship Id="rId80" Type="http://schemas.openxmlformats.org/officeDocument/2006/relationships/hyperlink" Target="https://podminky.urs.cz/item/CS_URS_2022_01/998775181" TargetMode="External" /><Relationship Id="rId81" Type="http://schemas.openxmlformats.org/officeDocument/2006/relationships/hyperlink" Target="https://podminky.urs.cz/item/CS_URS_2022_01/781121011" TargetMode="External" /><Relationship Id="rId82" Type="http://schemas.openxmlformats.org/officeDocument/2006/relationships/hyperlink" Target="https://podminky.urs.cz/item/CS_URS_2022_01/781131112" TargetMode="External" /><Relationship Id="rId83" Type="http://schemas.openxmlformats.org/officeDocument/2006/relationships/hyperlink" Target="https://podminky.urs.cz/item/CS_URS_2022_01/781474112" TargetMode="External" /><Relationship Id="rId84" Type="http://schemas.openxmlformats.org/officeDocument/2006/relationships/hyperlink" Target="https://podminky.urs.cz/item/CS_URS_2022_01/781491111" TargetMode="External" /><Relationship Id="rId85" Type="http://schemas.openxmlformats.org/officeDocument/2006/relationships/hyperlink" Target="https://podminky.urs.cz/item/CS_URS_2022_01/998781103" TargetMode="External" /><Relationship Id="rId86" Type="http://schemas.openxmlformats.org/officeDocument/2006/relationships/hyperlink" Target="https://podminky.urs.cz/item/CS_URS_2022_01/998781181" TargetMode="External" /><Relationship Id="rId87" Type="http://schemas.openxmlformats.org/officeDocument/2006/relationships/hyperlink" Target="https://podminky.urs.cz/item/CS_URS_2022_01/783306807" TargetMode="External" /><Relationship Id="rId88" Type="http://schemas.openxmlformats.org/officeDocument/2006/relationships/hyperlink" Target="https://podminky.urs.cz/item/CS_URS_2022_01/783314101" TargetMode="External" /><Relationship Id="rId89" Type="http://schemas.openxmlformats.org/officeDocument/2006/relationships/hyperlink" Target="https://podminky.urs.cz/item/CS_URS_2022_01/783315101" TargetMode="External" /><Relationship Id="rId90" Type="http://schemas.openxmlformats.org/officeDocument/2006/relationships/hyperlink" Target="https://podminky.urs.cz/item/CS_URS_2022_01/783317101" TargetMode="External" /><Relationship Id="rId91" Type="http://schemas.openxmlformats.org/officeDocument/2006/relationships/hyperlink" Target="https://podminky.urs.cz/item/CS_URS_2022_01/784111003" TargetMode="External" /><Relationship Id="rId92" Type="http://schemas.openxmlformats.org/officeDocument/2006/relationships/hyperlink" Target="https://podminky.urs.cz/item/CS_URS_2022_01/784181103" TargetMode="External" /><Relationship Id="rId93" Type="http://schemas.openxmlformats.org/officeDocument/2006/relationships/hyperlink" Target="https://podminky.urs.cz/item/CS_URS_2022_01/784211103" TargetMode="External" /><Relationship Id="rId94" Type="http://schemas.openxmlformats.org/officeDocument/2006/relationships/hyperlink" Target="https://podminky.urs.cz/item/CS_URS_2022_01/784221103" TargetMode="External" /><Relationship Id="rId95" Type="http://schemas.openxmlformats.org/officeDocument/2006/relationships/hyperlink" Target="https://podminky.urs.cz/item/CS_URS_2022_01/787911115" TargetMode="External" /><Relationship Id="rId96" Type="http://schemas.openxmlformats.org/officeDocument/2006/relationships/hyperlink" Target="https://podminky.urs.cz/item/CS_URS_2022_01/HZS1301" TargetMode="External" /><Relationship Id="rId9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interiérů budovy Sady 5.května 85/42, Plzeň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Sady 5.května 85/42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30. 3. 2022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Krajské centrum vzdělávání a Jazyková škola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Luboš Beneda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ROUND(AG55+AG62,2)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ROUND(AS55+AS62,2)</f>
        <v>0</v>
      </c>
      <c r="AT54" s="107">
        <f>ROUND(SUM(AV54:AW54),2)</f>
        <v>0</v>
      </c>
      <c r="AU54" s="108">
        <f>ROUND(AU55+AU62,5)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ROUND(AZ55+AZ62,2)</f>
        <v>0</v>
      </c>
      <c r="BA54" s="107">
        <f>ROUND(BA55+BA62,2)</f>
        <v>0</v>
      </c>
      <c r="BB54" s="107">
        <f>ROUND(BB55+BB62,2)</f>
        <v>0</v>
      </c>
      <c r="BC54" s="107">
        <f>ROUND(BC55+BC62,2)</f>
        <v>0</v>
      </c>
      <c r="BD54" s="109">
        <f>ROUND(BD55+BD62,2)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7"/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ROUND(SUM(AG56:AG61),2)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82</v>
      </c>
      <c r="AR55" s="119"/>
      <c r="AS55" s="120">
        <f>ROUND(SUM(AS56:AS61),2)</f>
        <v>0</v>
      </c>
      <c r="AT55" s="121">
        <f>ROUND(SUM(AV55:AW55),2)</f>
        <v>0</v>
      </c>
      <c r="AU55" s="122">
        <f>ROUND(SUM(AU56:AU61),5)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ROUND(SUM(AZ56:AZ61),2)</f>
        <v>0</v>
      </c>
      <c r="BA55" s="121">
        <f>ROUND(SUM(BA56:BA61),2)</f>
        <v>0</v>
      </c>
      <c r="BB55" s="121">
        <f>ROUND(SUM(BB56:BB61),2)</f>
        <v>0</v>
      </c>
      <c r="BC55" s="121">
        <f>ROUND(SUM(BC56:BC61),2)</f>
        <v>0</v>
      </c>
      <c r="BD55" s="123">
        <f>ROUND(SUM(BD56:BD61),2)</f>
        <v>0</v>
      </c>
      <c r="BE55" s="7"/>
      <c r="BS55" s="124" t="s">
        <v>75</v>
      </c>
      <c r="BT55" s="124" t="s">
        <v>83</v>
      </c>
      <c r="BU55" s="124" t="s">
        <v>77</v>
      </c>
      <c r="BV55" s="124" t="s">
        <v>78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4" customFormat="1" ht="16.5" customHeight="1">
      <c r="A56" s="125" t="s">
        <v>86</v>
      </c>
      <c r="B56" s="64"/>
      <c r="C56" s="126"/>
      <c r="D56" s="126"/>
      <c r="E56" s="127" t="s">
        <v>87</v>
      </c>
      <c r="F56" s="127"/>
      <c r="G56" s="127"/>
      <c r="H56" s="127"/>
      <c r="I56" s="127"/>
      <c r="J56" s="126"/>
      <c r="K56" s="127" t="s">
        <v>88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'01.1.a - Bourací práce'!J32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89</v>
      </c>
      <c r="AR56" s="66"/>
      <c r="AS56" s="130">
        <v>0</v>
      </c>
      <c r="AT56" s="131">
        <f>ROUND(SUM(AV56:AW56),2)</f>
        <v>0</v>
      </c>
      <c r="AU56" s="132">
        <f>'01.1.a - Bourací práce'!P91</f>
        <v>0</v>
      </c>
      <c r="AV56" s="131">
        <f>'01.1.a - Bourací práce'!J35</f>
        <v>0</v>
      </c>
      <c r="AW56" s="131">
        <f>'01.1.a - Bourací práce'!J36</f>
        <v>0</v>
      </c>
      <c r="AX56" s="131">
        <f>'01.1.a - Bourací práce'!J37</f>
        <v>0</v>
      </c>
      <c r="AY56" s="131">
        <f>'01.1.a - Bourací práce'!J38</f>
        <v>0</v>
      </c>
      <c r="AZ56" s="131">
        <f>'01.1.a - Bourací práce'!F35</f>
        <v>0</v>
      </c>
      <c r="BA56" s="131">
        <f>'01.1.a - Bourací práce'!F36</f>
        <v>0</v>
      </c>
      <c r="BB56" s="131">
        <f>'01.1.a - Bourací práce'!F37</f>
        <v>0</v>
      </c>
      <c r="BC56" s="131">
        <f>'01.1.a - Bourací práce'!F38</f>
        <v>0</v>
      </c>
      <c r="BD56" s="133">
        <f>'01.1.a - Bourací práce'!F39</f>
        <v>0</v>
      </c>
      <c r="BE56" s="4"/>
      <c r="BT56" s="134" t="s">
        <v>85</v>
      </c>
      <c r="BV56" s="134" t="s">
        <v>78</v>
      </c>
      <c r="BW56" s="134" t="s">
        <v>90</v>
      </c>
      <c r="BX56" s="134" t="s">
        <v>84</v>
      </c>
      <c r="CL56" s="134" t="s">
        <v>19</v>
      </c>
    </row>
    <row r="57" s="4" customFormat="1" ht="16.5" customHeight="1">
      <c r="A57" s="125" t="s">
        <v>86</v>
      </c>
      <c r="B57" s="64"/>
      <c r="C57" s="126"/>
      <c r="D57" s="126"/>
      <c r="E57" s="127" t="s">
        <v>91</v>
      </c>
      <c r="F57" s="127"/>
      <c r="G57" s="127"/>
      <c r="H57" s="127"/>
      <c r="I57" s="127"/>
      <c r="J57" s="126"/>
      <c r="K57" s="127" t="s">
        <v>92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'01.1.b - Stavební část'!J32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89</v>
      </c>
      <c r="AR57" s="66"/>
      <c r="AS57" s="130">
        <v>0</v>
      </c>
      <c r="AT57" s="131">
        <f>ROUND(SUM(AV57:AW57),2)</f>
        <v>0</v>
      </c>
      <c r="AU57" s="132">
        <f>'01.1.b - Stavební část'!P99</f>
        <v>0</v>
      </c>
      <c r="AV57" s="131">
        <f>'01.1.b - Stavební část'!J35</f>
        <v>0</v>
      </c>
      <c r="AW57" s="131">
        <f>'01.1.b - Stavební část'!J36</f>
        <v>0</v>
      </c>
      <c r="AX57" s="131">
        <f>'01.1.b - Stavební část'!J37</f>
        <v>0</v>
      </c>
      <c r="AY57" s="131">
        <f>'01.1.b - Stavební část'!J38</f>
        <v>0</v>
      </c>
      <c r="AZ57" s="131">
        <f>'01.1.b - Stavební část'!F35</f>
        <v>0</v>
      </c>
      <c r="BA57" s="131">
        <f>'01.1.b - Stavební část'!F36</f>
        <v>0</v>
      </c>
      <c r="BB57" s="131">
        <f>'01.1.b - Stavební část'!F37</f>
        <v>0</v>
      </c>
      <c r="BC57" s="131">
        <f>'01.1.b - Stavební část'!F38</f>
        <v>0</v>
      </c>
      <c r="BD57" s="133">
        <f>'01.1.b - Stavební část'!F39</f>
        <v>0</v>
      </c>
      <c r="BE57" s="4"/>
      <c r="BT57" s="134" t="s">
        <v>85</v>
      </c>
      <c r="BV57" s="134" t="s">
        <v>78</v>
      </c>
      <c r="BW57" s="134" t="s">
        <v>93</v>
      </c>
      <c r="BX57" s="134" t="s">
        <v>84</v>
      </c>
      <c r="CL57" s="134" t="s">
        <v>19</v>
      </c>
    </row>
    <row r="58" s="4" customFormat="1" ht="16.5" customHeight="1">
      <c r="A58" s="125" t="s">
        <v>86</v>
      </c>
      <c r="B58" s="64"/>
      <c r="C58" s="126"/>
      <c r="D58" s="126"/>
      <c r="E58" s="127" t="s">
        <v>94</v>
      </c>
      <c r="F58" s="127"/>
      <c r="G58" s="127"/>
      <c r="H58" s="127"/>
      <c r="I58" s="127"/>
      <c r="J58" s="126"/>
      <c r="K58" s="127" t="s">
        <v>95</v>
      </c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127"/>
      <c r="AF58" s="127"/>
      <c r="AG58" s="128">
        <f>'01.1.c - Výtah'!J32</f>
        <v>0</v>
      </c>
      <c r="AH58" s="126"/>
      <c r="AI58" s="126"/>
      <c r="AJ58" s="126"/>
      <c r="AK58" s="126"/>
      <c r="AL58" s="126"/>
      <c r="AM58" s="126"/>
      <c r="AN58" s="128">
        <f>SUM(AG58,AT58)</f>
        <v>0</v>
      </c>
      <c r="AO58" s="126"/>
      <c r="AP58" s="126"/>
      <c r="AQ58" s="129" t="s">
        <v>89</v>
      </c>
      <c r="AR58" s="66"/>
      <c r="AS58" s="130">
        <v>0</v>
      </c>
      <c r="AT58" s="131">
        <f>ROUND(SUM(AV58:AW58),2)</f>
        <v>0</v>
      </c>
      <c r="AU58" s="132">
        <f>'01.1.c - Výtah'!P95</f>
        <v>0</v>
      </c>
      <c r="AV58" s="131">
        <f>'01.1.c - Výtah'!J35</f>
        <v>0</v>
      </c>
      <c r="AW58" s="131">
        <f>'01.1.c - Výtah'!J36</f>
        <v>0</v>
      </c>
      <c r="AX58" s="131">
        <f>'01.1.c - Výtah'!J37</f>
        <v>0</v>
      </c>
      <c r="AY58" s="131">
        <f>'01.1.c - Výtah'!J38</f>
        <v>0</v>
      </c>
      <c r="AZ58" s="131">
        <f>'01.1.c - Výtah'!F35</f>
        <v>0</v>
      </c>
      <c r="BA58" s="131">
        <f>'01.1.c - Výtah'!F36</f>
        <v>0</v>
      </c>
      <c r="BB58" s="131">
        <f>'01.1.c - Výtah'!F37</f>
        <v>0</v>
      </c>
      <c r="BC58" s="131">
        <f>'01.1.c - Výtah'!F38</f>
        <v>0</v>
      </c>
      <c r="BD58" s="133">
        <f>'01.1.c - Výtah'!F39</f>
        <v>0</v>
      </c>
      <c r="BE58" s="4"/>
      <c r="BT58" s="134" t="s">
        <v>85</v>
      </c>
      <c r="BV58" s="134" t="s">
        <v>78</v>
      </c>
      <c r="BW58" s="134" t="s">
        <v>96</v>
      </c>
      <c r="BX58" s="134" t="s">
        <v>84</v>
      </c>
      <c r="CL58" s="134" t="s">
        <v>19</v>
      </c>
    </row>
    <row r="59" s="4" customFormat="1" ht="16.5" customHeight="1">
      <c r="A59" s="125" t="s">
        <v>86</v>
      </c>
      <c r="B59" s="64"/>
      <c r="C59" s="126"/>
      <c r="D59" s="126"/>
      <c r="E59" s="127" t="s">
        <v>97</v>
      </c>
      <c r="F59" s="127"/>
      <c r="G59" s="127"/>
      <c r="H59" s="127"/>
      <c r="I59" s="127"/>
      <c r="J59" s="126"/>
      <c r="K59" s="127" t="s">
        <v>98</v>
      </c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127"/>
      <c r="AF59" s="127"/>
      <c r="AG59" s="128">
        <f>'01.1.d - ZTI'!J32</f>
        <v>0</v>
      </c>
      <c r="AH59" s="126"/>
      <c r="AI59" s="126"/>
      <c r="AJ59" s="126"/>
      <c r="AK59" s="126"/>
      <c r="AL59" s="126"/>
      <c r="AM59" s="126"/>
      <c r="AN59" s="128">
        <f>SUM(AG59,AT59)</f>
        <v>0</v>
      </c>
      <c r="AO59" s="126"/>
      <c r="AP59" s="126"/>
      <c r="AQ59" s="129" t="s">
        <v>89</v>
      </c>
      <c r="AR59" s="66"/>
      <c r="AS59" s="130">
        <v>0</v>
      </c>
      <c r="AT59" s="131">
        <f>ROUND(SUM(AV59:AW59),2)</f>
        <v>0</v>
      </c>
      <c r="AU59" s="132">
        <f>'01.1.d - ZTI'!P94</f>
        <v>0</v>
      </c>
      <c r="AV59" s="131">
        <f>'01.1.d - ZTI'!J35</f>
        <v>0</v>
      </c>
      <c r="AW59" s="131">
        <f>'01.1.d - ZTI'!J36</f>
        <v>0</v>
      </c>
      <c r="AX59" s="131">
        <f>'01.1.d - ZTI'!J37</f>
        <v>0</v>
      </c>
      <c r="AY59" s="131">
        <f>'01.1.d - ZTI'!J38</f>
        <v>0</v>
      </c>
      <c r="AZ59" s="131">
        <f>'01.1.d - ZTI'!F35</f>
        <v>0</v>
      </c>
      <c r="BA59" s="131">
        <f>'01.1.d - ZTI'!F36</f>
        <v>0</v>
      </c>
      <c r="BB59" s="131">
        <f>'01.1.d - ZTI'!F37</f>
        <v>0</v>
      </c>
      <c r="BC59" s="131">
        <f>'01.1.d - ZTI'!F38</f>
        <v>0</v>
      </c>
      <c r="BD59" s="133">
        <f>'01.1.d - ZTI'!F39</f>
        <v>0</v>
      </c>
      <c r="BE59" s="4"/>
      <c r="BT59" s="134" t="s">
        <v>85</v>
      </c>
      <c r="BV59" s="134" t="s">
        <v>78</v>
      </c>
      <c r="BW59" s="134" t="s">
        <v>99</v>
      </c>
      <c r="BX59" s="134" t="s">
        <v>84</v>
      </c>
      <c r="CL59" s="134" t="s">
        <v>19</v>
      </c>
    </row>
    <row r="60" s="4" customFormat="1" ht="16.5" customHeight="1">
      <c r="A60" s="125" t="s">
        <v>86</v>
      </c>
      <c r="B60" s="64"/>
      <c r="C60" s="126"/>
      <c r="D60" s="126"/>
      <c r="E60" s="127" t="s">
        <v>100</v>
      </c>
      <c r="F60" s="127"/>
      <c r="G60" s="127"/>
      <c r="H60" s="127"/>
      <c r="I60" s="127"/>
      <c r="J60" s="126"/>
      <c r="K60" s="127" t="s">
        <v>101</v>
      </c>
      <c r="L60" s="127"/>
      <c r="M60" s="127"/>
      <c r="N60" s="127"/>
      <c r="O60" s="127"/>
      <c r="P60" s="127"/>
      <c r="Q60" s="127"/>
      <c r="R60" s="127"/>
      <c r="S60" s="127"/>
      <c r="T60" s="127"/>
      <c r="U60" s="127"/>
      <c r="V60" s="127"/>
      <c r="W60" s="127"/>
      <c r="X60" s="127"/>
      <c r="Y60" s="127"/>
      <c r="Z60" s="127"/>
      <c r="AA60" s="127"/>
      <c r="AB60" s="127"/>
      <c r="AC60" s="127"/>
      <c r="AD60" s="127"/>
      <c r="AE60" s="127"/>
      <c r="AF60" s="127"/>
      <c r="AG60" s="128">
        <f>'01.1.e - Bezbarierová ter...'!J32</f>
        <v>0</v>
      </c>
      <c r="AH60" s="126"/>
      <c r="AI60" s="126"/>
      <c r="AJ60" s="126"/>
      <c r="AK60" s="126"/>
      <c r="AL60" s="126"/>
      <c r="AM60" s="126"/>
      <c r="AN60" s="128">
        <f>SUM(AG60,AT60)</f>
        <v>0</v>
      </c>
      <c r="AO60" s="126"/>
      <c r="AP60" s="126"/>
      <c r="AQ60" s="129" t="s">
        <v>89</v>
      </c>
      <c r="AR60" s="66"/>
      <c r="AS60" s="130">
        <v>0</v>
      </c>
      <c r="AT60" s="131">
        <f>ROUND(SUM(AV60:AW60),2)</f>
        <v>0</v>
      </c>
      <c r="AU60" s="132">
        <f>'01.1.e - Bezbarierová ter...'!P91</f>
        <v>0</v>
      </c>
      <c r="AV60" s="131">
        <f>'01.1.e - Bezbarierová ter...'!J35</f>
        <v>0</v>
      </c>
      <c r="AW60" s="131">
        <f>'01.1.e - Bezbarierová ter...'!J36</f>
        <v>0</v>
      </c>
      <c r="AX60" s="131">
        <f>'01.1.e - Bezbarierová ter...'!J37</f>
        <v>0</v>
      </c>
      <c r="AY60" s="131">
        <f>'01.1.e - Bezbarierová ter...'!J38</f>
        <v>0</v>
      </c>
      <c r="AZ60" s="131">
        <f>'01.1.e - Bezbarierová ter...'!F35</f>
        <v>0</v>
      </c>
      <c r="BA60" s="131">
        <f>'01.1.e - Bezbarierová ter...'!F36</f>
        <v>0</v>
      </c>
      <c r="BB60" s="131">
        <f>'01.1.e - Bezbarierová ter...'!F37</f>
        <v>0</v>
      </c>
      <c r="BC60" s="131">
        <f>'01.1.e - Bezbarierová ter...'!F38</f>
        <v>0</v>
      </c>
      <c r="BD60" s="133">
        <f>'01.1.e - Bezbarierová ter...'!F39</f>
        <v>0</v>
      </c>
      <c r="BE60" s="4"/>
      <c r="BT60" s="134" t="s">
        <v>85</v>
      </c>
      <c r="BV60" s="134" t="s">
        <v>78</v>
      </c>
      <c r="BW60" s="134" t="s">
        <v>102</v>
      </c>
      <c r="BX60" s="134" t="s">
        <v>84</v>
      </c>
      <c r="CL60" s="134" t="s">
        <v>19</v>
      </c>
    </row>
    <row r="61" s="4" customFormat="1" ht="16.5" customHeight="1">
      <c r="A61" s="125" t="s">
        <v>86</v>
      </c>
      <c r="B61" s="64"/>
      <c r="C61" s="126"/>
      <c r="D61" s="126"/>
      <c r="E61" s="127" t="s">
        <v>103</v>
      </c>
      <c r="F61" s="127"/>
      <c r="G61" s="127"/>
      <c r="H61" s="127"/>
      <c r="I61" s="127"/>
      <c r="J61" s="126"/>
      <c r="K61" s="127" t="s">
        <v>104</v>
      </c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7"/>
      <c r="AD61" s="127"/>
      <c r="AE61" s="127"/>
      <c r="AF61" s="127"/>
      <c r="AG61" s="128">
        <f>'01.1.x - VRN'!J32</f>
        <v>0</v>
      </c>
      <c r="AH61" s="126"/>
      <c r="AI61" s="126"/>
      <c r="AJ61" s="126"/>
      <c r="AK61" s="126"/>
      <c r="AL61" s="126"/>
      <c r="AM61" s="126"/>
      <c r="AN61" s="128">
        <f>SUM(AG61,AT61)</f>
        <v>0</v>
      </c>
      <c r="AO61" s="126"/>
      <c r="AP61" s="126"/>
      <c r="AQ61" s="129" t="s">
        <v>89</v>
      </c>
      <c r="AR61" s="66"/>
      <c r="AS61" s="130">
        <v>0</v>
      </c>
      <c r="AT61" s="131">
        <f>ROUND(SUM(AV61:AW61),2)</f>
        <v>0</v>
      </c>
      <c r="AU61" s="132">
        <f>'01.1.x - VRN'!P91</f>
        <v>0</v>
      </c>
      <c r="AV61" s="131">
        <f>'01.1.x - VRN'!J35</f>
        <v>0</v>
      </c>
      <c r="AW61" s="131">
        <f>'01.1.x - VRN'!J36</f>
        <v>0</v>
      </c>
      <c r="AX61" s="131">
        <f>'01.1.x - VRN'!J37</f>
        <v>0</v>
      </c>
      <c r="AY61" s="131">
        <f>'01.1.x - VRN'!J38</f>
        <v>0</v>
      </c>
      <c r="AZ61" s="131">
        <f>'01.1.x - VRN'!F35</f>
        <v>0</v>
      </c>
      <c r="BA61" s="131">
        <f>'01.1.x - VRN'!F36</f>
        <v>0</v>
      </c>
      <c r="BB61" s="131">
        <f>'01.1.x - VRN'!F37</f>
        <v>0</v>
      </c>
      <c r="BC61" s="131">
        <f>'01.1.x - VRN'!F38</f>
        <v>0</v>
      </c>
      <c r="BD61" s="133">
        <f>'01.1.x - VRN'!F39</f>
        <v>0</v>
      </c>
      <c r="BE61" s="4"/>
      <c r="BT61" s="134" t="s">
        <v>85</v>
      </c>
      <c r="BV61" s="134" t="s">
        <v>78</v>
      </c>
      <c r="BW61" s="134" t="s">
        <v>105</v>
      </c>
      <c r="BX61" s="134" t="s">
        <v>84</v>
      </c>
      <c r="CL61" s="134" t="s">
        <v>19</v>
      </c>
    </row>
    <row r="62" s="7" customFormat="1" ht="16.5" customHeight="1">
      <c r="A62" s="7"/>
      <c r="B62" s="112"/>
      <c r="C62" s="113"/>
      <c r="D62" s="114" t="s">
        <v>106</v>
      </c>
      <c r="E62" s="114"/>
      <c r="F62" s="114"/>
      <c r="G62" s="114"/>
      <c r="H62" s="114"/>
      <c r="I62" s="115"/>
      <c r="J62" s="114" t="s">
        <v>107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ROUND(SUM(AG63:AG71),2)</f>
        <v>0</v>
      </c>
      <c r="AH62" s="115"/>
      <c r="AI62" s="115"/>
      <c r="AJ62" s="115"/>
      <c r="AK62" s="115"/>
      <c r="AL62" s="115"/>
      <c r="AM62" s="115"/>
      <c r="AN62" s="117">
        <f>SUM(AG62,AT62)</f>
        <v>0</v>
      </c>
      <c r="AO62" s="115"/>
      <c r="AP62" s="115"/>
      <c r="AQ62" s="118" t="s">
        <v>82</v>
      </c>
      <c r="AR62" s="119"/>
      <c r="AS62" s="120">
        <f>ROUND(SUM(AS63:AS71),2)</f>
        <v>0</v>
      </c>
      <c r="AT62" s="121">
        <f>ROUND(SUM(AV62:AW62),2)</f>
        <v>0</v>
      </c>
      <c r="AU62" s="122">
        <f>ROUND(SUM(AU63:AU71),5)</f>
        <v>0</v>
      </c>
      <c r="AV62" s="121">
        <f>ROUND(AZ62*L29,2)</f>
        <v>0</v>
      </c>
      <c r="AW62" s="121">
        <f>ROUND(BA62*L30,2)</f>
        <v>0</v>
      </c>
      <c r="AX62" s="121">
        <f>ROUND(BB62*L29,2)</f>
        <v>0</v>
      </c>
      <c r="AY62" s="121">
        <f>ROUND(BC62*L30,2)</f>
        <v>0</v>
      </c>
      <c r="AZ62" s="121">
        <f>ROUND(SUM(AZ63:AZ71),2)</f>
        <v>0</v>
      </c>
      <c r="BA62" s="121">
        <f>ROUND(SUM(BA63:BA71),2)</f>
        <v>0</v>
      </c>
      <c r="BB62" s="121">
        <f>ROUND(SUM(BB63:BB71),2)</f>
        <v>0</v>
      </c>
      <c r="BC62" s="121">
        <f>ROUND(SUM(BC63:BC71),2)</f>
        <v>0</v>
      </c>
      <c r="BD62" s="123">
        <f>ROUND(SUM(BD63:BD71),2)</f>
        <v>0</v>
      </c>
      <c r="BE62" s="7"/>
      <c r="BS62" s="124" t="s">
        <v>75</v>
      </c>
      <c r="BT62" s="124" t="s">
        <v>83</v>
      </c>
      <c r="BU62" s="124" t="s">
        <v>77</v>
      </c>
      <c r="BV62" s="124" t="s">
        <v>78</v>
      </c>
      <c r="BW62" s="124" t="s">
        <v>108</v>
      </c>
      <c r="BX62" s="124" t="s">
        <v>5</v>
      </c>
      <c r="CL62" s="124" t="s">
        <v>19</v>
      </c>
      <c r="CM62" s="124" t="s">
        <v>85</v>
      </c>
    </row>
    <row r="63" s="4" customFormat="1" ht="16.5" customHeight="1">
      <c r="A63" s="125" t="s">
        <v>86</v>
      </c>
      <c r="B63" s="64"/>
      <c r="C63" s="126"/>
      <c r="D63" s="126"/>
      <c r="E63" s="127" t="s">
        <v>109</v>
      </c>
      <c r="F63" s="127"/>
      <c r="G63" s="127"/>
      <c r="H63" s="127"/>
      <c r="I63" s="127"/>
      <c r="J63" s="126"/>
      <c r="K63" s="127" t="s">
        <v>88</v>
      </c>
      <c r="L63" s="127"/>
      <c r="M63" s="127"/>
      <c r="N63" s="127"/>
      <c r="O63" s="127"/>
      <c r="P63" s="127"/>
      <c r="Q63" s="127"/>
      <c r="R63" s="127"/>
      <c r="S63" s="127"/>
      <c r="T63" s="127"/>
      <c r="U63" s="127"/>
      <c r="V63" s="127"/>
      <c r="W63" s="127"/>
      <c r="X63" s="127"/>
      <c r="Y63" s="127"/>
      <c r="Z63" s="127"/>
      <c r="AA63" s="127"/>
      <c r="AB63" s="127"/>
      <c r="AC63" s="127"/>
      <c r="AD63" s="127"/>
      <c r="AE63" s="127"/>
      <c r="AF63" s="127"/>
      <c r="AG63" s="128">
        <f>'02.2.a - Bourací práce'!J32</f>
        <v>0</v>
      </c>
      <c r="AH63" s="126"/>
      <c r="AI63" s="126"/>
      <c r="AJ63" s="126"/>
      <c r="AK63" s="126"/>
      <c r="AL63" s="126"/>
      <c r="AM63" s="126"/>
      <c r="AN63" s="128">
        <f>SUM(AG63,AT63)</f>
        <v>0</v>
      </c>
      <c r="AO63" s="126"/>
      <c r="AP63" s="126"/>
      <c r="AQ63" s="129" t="s">
        <v>89</v>
      </c>
      <c r="AR63" s="66"/>
      <c r="AS63" s="130">
        <v>0</v>
      </c>
      <c r="AT63" s="131">
        <f>ROUND(SUM(AV63:AW63),2)</f>
        <v>0</v>
      </c>
      <c r="AU63" s="132">
        <f>'02.2.a - Bourací práce'!P95</f>
        <v>0</v>
      </c>
      <c r="AV63" s="131">
        <f>'02.2.a - Bourací práce'!J35</f>
        <v>0</v>
      </c>
      <c r="AW63" s="131">
        <f>'02.2.a - Bourací práce'!J36</f>
        <v>0</v>
      </c>
      <c r="AX63" s="131">
        <f>'02.2.a - Bourací práce'!J37</f>
        <v>0</v>
      </c>
      <c r="AY63" s="131">
        <f>'02.2.a - Bourací práce'!J38</f>
        <v>0</v>
      </c>
      <c r="AZ63" s="131">
        <f>'02.2.a - Bourací práce'!F35</f>
        <v>0</v>
      </c>
      <c r="BA63" s="131">
        <f>'02.2.a - Bourací práce'!F36</f>
        <v>0</v>
      </c>
      <c r="BB63" s="131">
        <f>'02.2.a - Bourací práce'!F37</f>
        <v>0</v>
      </c>
      <c r="BC63" s="131">
        <f>'02.2.a - Bourací práce'!F38</f>
        <v>0</v>
      </c>
      <c r="BD63" s="133">
        <f>'02.2.a - Bourací práce'!F39</f>
        <v>0</v>
      </c>
      <c r="BE63" s="4"/>
      <c r="BT63" s="134" t="s">
        <v>85</v>
      </c>
      <c r="BV63" s="134" t="s">
        <v>78</v>
      </c>
      <c r="BW63" s="134" t="s">
        <v>110</v>
      </c>
      <c r="BX63" s="134" t="s">
        <v>108</v>
      </c>
      <c r="CL63" s="134" t="s">
        <v>19</v>
      </c>
    </row>
    <row r="64" s="4" customFormat="1" ht="16.5" customHeight="1">
      <c r="A64" s="125" t="s">
        <v>86</v>
      </c>
      <c r="B64" s="64"/>
      <c r="C64" s="126"/>
      <c r="D64" s="126"/>
      <c r="E64" s="127" t="s">
        <v>111</v>
      </c>
      <c r="F64" s="127"/>
      <c r="G64" s="127"/>
      <c r="H64" s="127"/>
      <c r="I64" s="127"/>
      <c r="J64" s="126"/>
      <c r="K64" s="127" t="s">
        <v>92</v>
      </c>
      <c r="L64" s="127"/>
      <c r="M64" s="127"/>
      <c r="N64" s="127"/>
      <c r="O64" s="127"/>
      <c r="P64" s="127"/>
      <c r="Q64" s="127"/>
      <c r="R64" s="127"/>
      <c r="S64" s="127"/>
      <c r="T64" s="127"/>
      <c r="U64" s="127"/>
      <c r="V64" s="127"/>
      <c r="W64" s="127"/>
      <c r="X64" s="127"/>
      <c r="Y64" s="127"/>
      <c r="Z64" s="127"/>
      <c r="AA64" s="127"/>
      <c r="AB64" s="127"/>
      <c r="AC64" s="127"/>
      <c r="AD64" s="127"/>
      <c r="AE64" s="127"/>
      <c r="AF64" s="127"/>
      <c r="AG64" s="128">
        <f>'02.2.b - Stavební část'!J32</f>
        <v>0</v>
      </c>
      <c r="AH64" s="126"/>
      <c r="AI64" s="126"/>
      <c r="AJ64" s="126"/>
      <c r="AK64" s="126"/>
      <c r="AL64" s="126"/>
      <c r="AM64" s="126"/>
      <c r="AN64" s="128">
        <f>SUM(AG64,AT64)</f>
        <v>0</v>
      </c>
      <c r="AO64" s="126"/>
      <c r="AP64" s="126"/>
      <c r="AQ64" s="129" t="s">
        <v>89</v>
      </c>
      <c r="AR64" s="66"/>
      <c r="AS64" s="130">
        <v>0</v>
      </c>
      <c r="AT64" s="131">
        <f>ROUND(SUM(AV64:AW64),2)</f>
        <v>0</v>
      </c>
      <c r="AU64" s="132">
        <f>'02.2.b - Stavební část'!P106</f>
        <v>0</v>
      </c>
      <c r="AV64" s="131">
        <f>'02.2.b - Stavební část'!J35</f>
        <v>0</v>
      </c>
      <c r="AW64" s="131">
        <f>'02.2.b - Stavební část'!J36</f>
        <v>0</v>
      </c>
      <c r="AX64" s="131">
        <f>'02.2.b - Stavební část'!J37</f>
        <v>0</v>
      </c>
      <c r="AY64" s="131">
        <f>'02.2.b - Stavební část'!J38</f>
        <v>0</v>
      </c>
      <c r="AZ64" s="131">
        <f>'02.2.b - Stavební část'!F35</f>
        <v>0</v>
      </c>
      <c r="BA64" s="131">
        <f>'02.2.b - Stavební část'!F36</f>
        <v>0</v>
      </c>
      <c r="BB64" s="131">
        <f>'02.2.b - Stavební část'!F37</f>
        <v>0</v>
      </c>
      <c r="BC64" s="131">
        <f>'02.2.b - Stavební část'!F38</f>
        <v>0</v>
      </c>
      <c r="BD64" s="133">
        <f>'02.2.b - Stavební část'!F39</f>
        <v>0</v>
      </c>
      <c r="BE64" s="4"/>
      <c r="BT64" s="134" t="s">
        <v>85</v>
      </c>
      <c r="BV64" s="134" t="s">
        <v>78</v>
      </c>
      <c r="BW64" s="134" t="s">
        <v>112</v>
      </c>
      <c r="BX64" s="134" t="s">
        <v>108</v>
      </c>
      <c r="CL64" s="134" t="s">
        <v>19</v>
      </c>
    </row>
    <row r="65" s="4" customFormat="1" ht="16.5" customHeight="1">
      <c r="A65" s="125" t="s">
        <v>86</v>
      </c>
      <c r="B65" s="64"/>
      <c r="C65" s="126"/>
      <c r="D65" s="126"/>
      <c r="E65" s="127" t="s">
        <v>113</v>
      </c>
      <c r="F65" s="127"/>
      <c r="G65" s="127"/>
      <c r="H65" s="127"/>
      <c r="I65" s="127"/>
      <c r="J65" s="126"/>
      <c r="K65" s="127" t="s">
        <v>114</v>
      </c>
      <c r="L65" s="127"/>
      <c r="M65" s="127"/>
      <c r="N65" s="127"/>
      <c r="O65" s="127"/>
      <c r="P65" s="127"/>
      <c r="Q65" s="127"/>
      <c r="R65" s="127"/>
      <c r="S65" s="127"/>
      <c r="T65" s="127"/>
      <c r="U65" s="127"/>
      <c r="V65" s="127"/>
      <c r="W65" s="127"/>
      <c r="X65" s="127"/>
      <c r="Y65" s="127"/>
      <c r="Z65" s="127"/>
      <c r="AA65" s="127"/>
      <c r="AB65" s="127"/>
      <c r="AC65" s="127"/>
      <c r="AD65" s="127"/>
      <c r="AE65" s="127"/>
      <c r="AF65" s="127"/>
      <c r="AG65" s="128">
        <f>'02.2.c - ÚT'!J32</f>
        <v>0</v>
      </c>
      <c r="AH65" s="126"/>
      <c r="AI65" s="126"/>
      <c r="AJ65" s="126"/>
      <c r="AK65" s="126"/>
      <c r="AL65" s="126"/>
      <c r="AM65" s="126"/>
      <c r="AN65" s="128">
        <f>SUM(AG65,AT65)</f>
        <v>0</v>
      </c>
      <c r="AO65" s="126"/>
      <c r="AP65" s="126"/>
      <c r="AQ65" s="129" t="s">
        <v>89</v>
      </c>
      <c r="AR65" s="66"/>
      <c r="AS65" s="130">
        <v>0</v>
      </c>
      <c r="AT65" s="131">
        <f>ROUND(SUM(AV65:AW65),2)</f>
        <v>0</v>
      </c>
      <c r="AU65" s="132">
        <f>'02.2.c - ÚT'!P96</f>
        <v>0</v>
      </c>
      <c r="AV65" s="131">
        <f>'02.2.c - ÚT'!J35</f>
        <v>0</v>
      </c>
      <c r="AW65" s="131">
        <f>'02.2.c - ÚT'!J36</f>
        <v>0</v>
      </c>
      <c r="AX65" s="131">
        <f>'02.2.c - ÚT'!J37</f>
        <v>0</v>
      </c>
      <c r="AY65" s="131">
        <f>'02.2.c - ÚT'!J38</f>
        <v>0</v>
      </c>
      <c r="AZ65" s="131">
        <f>'02.2.c - ÚT'!F35</f>
        <v>0</v>
      </c>
      <c r="BA65" s="131">
        <f>'02.2.c - ÚT'!F36</f>
        <v>0</v>
      </c>
      <c r="BB65" s="131">
        <f>'02.2.c - ÚT'!F37</f>
        <v>0</v>
      </c>
      <c r="BC65" s="131">
        <f>'02.2.c - ÚT'!F38</f>
        <v>0</v>
      </c>
      <c r="BD65" s="133">
        <f>'02.2.c - ÚT'!F39</f>
        <v>0</v>
      </c>
      <c r="BE65" s="4"/>
      <c r="BT65" s="134" t="s">
        <v>85</v>
      </c>
      <c r="BV65" s="134" t="s">
        <v>78</v>
      </c>
      <c r="BW65" s="134" t="s">
        <v>115</v>
      </c>
      <c r="BX65" s="134" t="s">
        <v>108</v>
      </c>
      <c r="CL65" s="134" t="s">
        <v>19</v>
      </c>
    </row>
    <row r="66" s="4" customFormat="1" ht="16.5" customHeight="1">
      <c r="A66" s="125" t="s">
        <v>86</v>
      </c>
      <c r="B66" s="64"/>
      <c r="C66" s="126"/>
      <c r="D66" s="126"/>
      <c r="E66" s="127" t="s">
        <v>116</v>
      </c>
      <c r="F66" s="127"/>
      <c r="G66" s="127"/>
      <c r="H66" s="127"/>
      <c r="I66" s="127"/>
      <c r="J66" s="126"/>
      <c r="K66" s="127" t="s">
        <v>98</v>
      </c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7"/>
      <c r="Z66" s="127"/>
      <c r="AA66" s="127"/>
      <c r="AB66" s="127"/>
      <c r="AC66" s="127"/>
      <c r="AD66" s="127"/>
      <c r="AE66" s="127"/>
      <c r="AF66" s="127"/>
      <c r="AG66" s="128">
        <f>'02.2.d - ZTI'!J32</f>
        <v>0</v>
      </c>
      <c r="AH66" s="126"/>
      <c r="AI66" s="126"/>
      <c r="AJ66" s="126"/>
      <c r="AK66" s="126"/>
      <c r="AL66" s="126"/>
      <c r="AM66" s="126"/>
      <c r="AN66" s="128">
        <f>SUM(AG66,AT66)</f>
        <v>0</v>
      </c>
      <c r="AO66" s="126"/>
      <c r="AP66" s="126"/>
      <c r="AQ66" s="129" t="s">
        <v>89</v>
      </c>
      <c r="AR66" s="66"/>
      <c r="AS66" s="130">
        <v>0</v>
      </c>
      <c r="AT66" s="131">
        <f>ROUND(SUM(AV66:AW66),2)</f>
        <v>0</v>
      </c>
      <c r="AU66" s="132">
        <f>'02.2.d - ZTI'!P99</f>
        <v>0</v>
      </c>
      <c r="AV66" s="131">
        <f>'02.2.d - ZTI'!J35</f>
        <v>0</v>
      </c>
      <c r="AW66" s="131">
        <f>'02.2.d - ZTI'!J36</f>
        <v>0</v>
      </c>
      <c r="AX66" s="131">
        <f>'02.2.d - ZTI'!J37</f>
        <v>0</v>
      </c>
      <c r="AY66" s="131">
        <f>'02.2.d - ZTI'!J38</f>
        <v>0</v>
      </c>
      <c r="AZ66" s="131">
        <f>'02.2.d - ZTI'!F35</f>
        <v>0</v>
      </c>
      <c r="BA66" s="131">
        <f>'02.2.d - ZTI'!F36</f>
        <v>0</v>
      </c>
      <c r="BB66" s="131">
        <f>'02.2.d - ZTI'!F37</f>
        <v>0</v>
      </c>
      <c r="BC66" s="131">
        <f>'02.2.d - ZTI'!F38</f>
        <v>0</v>
      </c>
      <c r="BD66" s="133">
        <f>'02.2.d - ZTI'!F39</f>
        <v>0</v>
      </c>
      <c r="BE66" s="4"/>
      <c r="BT66" s="134" t="s">
        <v>85</v>
      </c>
      <c r="BV66" s="134" t="s">
        <v>78</v>
      </c>
      <c r="BW66" s="134" t="s">
        <v>117</v>
      </c>
      <c r="BX66" s="134" t="s">
        <v>108</v>
      </c>
      <c r="CL66" s="134" t="s">
        <v>19</v>
      </c>
    </row>
    <row r="67" s="4" customFormat="1" ht="16.5" customHeight="1">
      <c r="A67" s="125" t="s">
        <v>86</v>
      </c>
      <c r="B67" s="64"/>
      <c r="C67" s="126"/>
      <c r="D67" s="126"/>
      <c r="E67" s="127" t="s">
        <v>118</v>
      </c>
      <c r="F67" s="127"/>
      <c r="G67" s="127"/>
      <c r="H67" s="127"/>
      <c r="I67" s="127"/>
      <c r="J67" s="126"/>
      <c r="K67" s="127" t="s">
        <v>119</v>
      </c>
      <c r="L67" s="127"/>
      <c r="M67" s="127"/>
      <c r="N67" s="127"/>
      <c r="O67" s="127"/>
      <c r="P67" s="127"/>
      <c r="Q67" s="127"/>
      <c r="R67" s="127"/>
      <c r="S67" s="127"/>
      <c r="T67" s="127"/>
      <c r="U67" s="127"/>
      <c r="V67" s="127"/>
      <c r="W67" s="127"/>
      <c r="X67" s="127"/>
      <c r="Y67" s="127"/>
      <c r="Z67" s="127"/>
      <c r="AA67" s="127"/>
      <c r="AB67" s="127"/>
      <c r="AC67" s="127"/>
      <c r="AD67" s="127"/>
      <c r="AE67" s="127"/>
      <c r="AF67" s="127"/>
      <c r="AG67" s="128">
        <f>'02.2.e - Silnoproud'!J32</f>
        <v>0</v>
      </c>
      <c r="AH67" s="126"/>
      <c r="AI67" s="126"/>
      <c r="AJ67" s="126"/>
      <c r="AK67" s="126"/>
      <c r="AL67" s="126"/>
      <c r="AM67" s="126"/>
      <c r="AN67" s="128">
        <f>SUM(AG67,AT67)</f>
        <v>0</v>
      </c>
      <c r="AO67" s="126"/>
      <c r="AP67" s="126"/>
      <c r="AQ67" s="129" t="s">
        <v>89</v>
      </c>
      <c r="AR67" s="66"/>
      <c r="AS67" s="130">
        <v>0</v>
      </c>
      <c r="AT67" s="131">
        <f>ROUND(SUM(AV67:AW67),2)</f>
        <v>0</v>
      </c>
      <c r="AU67" s="132">
        <f>'02.2.e - Silnoproud'!P93</f>
        <v>0</v>
      </c>
      <c r="AV67" s="131">
        <f>'02.2.e - Silnoproud'!J35</f>
        <v>0</v>
      </c>
      <c r="AW67" s="131">
        <f>'02.2.e - Silnoproud'!J36</f>
        <v>0</v>
      </c>
      <c r="AX67" s="131">
        <f>'02.2.e - Silnoproud'!J37</f>
        <v>0</v>
      </c>
      <c r="AY67" s="131">
        <f>'02.2.e - Silnoproud'!J38</f>
        <v>0</v>
      </c>
      <c r="AZ67" s="131">
        <f>'02.2.e - Silnoproud'!F35</f>
        <v>0</v>
      </c>
      <c r="BA67" s="131">
        <f>'02.2.e - Silnoproud'!F36</f>
        <v>0</v>
      </c>
      <c r="BB67" s="131">
        <f>'02.2.e - Silnoproud'!F37</f>
        <v>0</v>
      </c>
      <c r="BC67" s="131">
        <f>'02.2.e - Silnoproud'!F38</f>
        <v>0</v>
      </c>
      <c r="BD67" s="133">
        <f>'02.2.e - Silnoproud'!F39</f>
        <v>0</v>
      </c>
      <c r="BE67" s="4"/>
      <c r="BT67" s="134" t="s">
        <v>85</v>
      </c>
      <c r="BV67" s="134" t="s">
        <v>78</v>
      </c>
      <c r="BW67" s="134" t="s">
        <v>120</v>
      </c>
      <c r="BX67" s="134" t="s">
        <v>108</v>
      </c>
      <c r="CL67" s="134" t="s">
        <v>19</v>
      </c>
    </row>
    <row r="68" s="4" customFormat="1" ht="16.5" customHeight="1">
      <c r="A68" s="125" t="s">
        <v>86</v>
      </c>
      <c r="B68" s="64"/>
      <c r="C68" s="126"/>
      <c r="D68" s="126"/>
      <c r="E68" s="127" t="s">
        <v>121</v>
      </c>
      <c r="F68" s="127"/>
      <c r="G68" s="127"/>
      <c r="H68" s="127"/>
      <c r="I68" s="127"/>
      <c r="J68" s="126"/>
      <c r="K68" s="127" t="s">
        <v>122</v>
      </c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8">
        <f>'02.2.f - Slaboproud'!J32</f>
        <v>0</v>
      </c>
      <c r="AH68" s="126"/>
      <c r="AI68" s="126"/>
      <c r="AJ68" s="126"/>
      <c r="AK68" s="126"/>
      <c r="AL68" s="126"/>
      <c r="AM68" s="126"/>
      <c r="AN68" s="128">
        <f>SUM(AG68,AT68)</f>
        <v>0</v>
      </c>
      <c r="AO68" s="126"/>
      <c r="AP68" s="126"/>
      <c r="AQ68" s="129" t="s">
        <v>89</v>
      </c>
      <c r="AR68" s="66"/>
      <c r="AS68" s="130">
        <v>0</v>
      </c>
      <c r="AT68" s="131">
        <f>ROUND(SUM(AV68:AW68),2)</f>
        <v>0</v>
      </c>
      <c r="AU68" s="132">
        <f>'02.2.f - Slaboproud'!P88</f>
        <v>0</v>
      </c>
      <c r="AV68" s="131">
        <f>'02.2.f - Slaboproud'!J35</f>
        <v>0</v>
      </c>
      <c r="AW68" s="131">
        <f>'02.2.f - Slaboproud'!J36</f>
        <v>0</v>
      </c>
      <c r="AX68" s="131">
        <f>'02.2.f - Slaboproud'!J37</f>
        <v>0</v>
      </c>
      <c r="AY68" s="131">
        <f>'02.2.f - Slaboproud'!J38</f>
        <v>0</v>
      </c>
      <c r="AZ68" s="131">
        <f>'02.2.f - Slaboproud'!F35</f>
        <v>0</v>
      </c>
      <c r="BA68" s="131">
        <f>'02.2.f - Slaboproud'!F36</f>
        <v>0</v>
      </c>
      <c r="BB68" s="131">
        <f>'02.2.f - Slaboproud'!F37</f>
        <v>0</v>
      </c>
      <c r="BC68" s="131">
        <f>'02.2.f - Slaboproud'!F38</f>
        <v>0</v>
      </c>
      <c r="BD68" s="133">
        <f>'02.2.f - Slaboproud'!F39</f>
        <v>0</v>
      </c>
      <c r="BE68" s="4"/>
      <c r="BT68" s="134" t="s">
        <v>85</v>
      </c>
      <c r="BV68" s="134" t="s">
        <v>78</v>
      </c>
      <c r="BW68" s="134" t="s">
        <v>123</v>
      </c>
      <c r="BX68" s="134" t="s">
        <v>108</v>
      </c>
      <c r="CL68" s="134" t="s">
        <v>19</v>
      </c>
    </row>
    <row r="69" s="4" customFormat="1" ht="16.5" customHeight="1">
      <c r="A69" s="125" t="s">
        <v>86</v>
      </c>
      <c r="B69" s="64"/>
      <c r="C69" s="126"/>
      <c r="D69" s="126"/>
      <c r="E69" s="127" t="s">
        <v>124</v>
      </c>
      <c r="F69" s="127"/>
      <c r="G69" s="127"/>
      <c r="H69" s="127"/>
      <c r="I69" s="127"/>
      <c r="J69" s="126"/>
      <c r="K69" s="127" t="s">
        <v>125</v>
      </c>
      <c r="L69" s="127"/>
      <c r="M69" s="127"/>
      <c r="N69" s="127"/>
      <c r="O69" s="127"/>
      <c r="P69" s="127"/>
      <c r="Q69" s="127"/>
      <c r="R69" s="127"/>
      <c r="S69" s="127"/>
      <c r="T69" s="127"/>
      <c r="U69" s="127"/>
      <c r="V69" s="127"/>
      <c r="W69" s="127"/>
      <c r="X69" s="127"/>
      <c r="Y69" s="127"/>
      <c r="Z69" s="127"/>
      <c r="AA69" s="127"/>
      <c r="AB69" s="127"/>
      <c r="AC69" s="127"/>
      <c r="AD69" s="127"/>
      <c r="AE69" s="127"/>
      <c r="AF69" s="127"/>
      <c r="AG69" s="128">
        <f>'02.2.g - VZT'!J32</f>
        <v>0</v>
      </c>
      <c r="AH69" s="126"/>
      <c r="AI69" s="126"/>
      <c r="AJ69" s="126"/>
      <c r="AK69" s="126"/>
      <c r="AL69" s="126"/>
      <c r="AM69" s="126"/>
      <c r="AN69" s="128">
        <f>SUM(AG69,AT69)</f>
        <v>0</v>
      </c>
      <c r="AO69" s="126"/>
      <c r="AP69" s="126"/>
      <c r="AQ69" s="129" t="s">
        <v>89</v>
      </c>
      <c r="AR69" s="66"/>
      <c r="AS69" s="130">
        <v>0</v>
      </c>
      <c r="AT69" s="131">
        <f>ROUND(SUM(AV69:AW69),2)</f>
        <v>0</v>
      </c>
      <c r="AU69" s="132">
        <f>'02.2.g - VZT'!P91</f>
        <v>0</v>
      </c>
      <c r="AV69" s="131">
        <f>'02.2.g - VZT'!J35</f>
        <v>0</v>
      </c>
      <c r="AW69" s="131">
        <f>'02.2.g - VZT'!J36</f>
        <v>0</v>
      </c>
      <c r="AX69" s="131">
        <f>'02.2.g - VZT'!J37</f>
        <v>0</v>
      </c>
      <c r="AY69" s="131">
        <f>'02.2.g - VZT'!J38</f>
        <v>0</v>
      </c>
      <c r="AZ69" s="131">
        <f>'02.2.g - VZT'!F35</f>
        <v>0</v>
      </c>
      <c r="BA69" s="131">
        <f>'02.2.g - VZT'!F36</f>
        <v>0</v>
      </c>
      <c r="BB69" s="131">
        <f>'02.2.g - VZT'!F37</f>
        <v>0</v>
      </c>
      <c r="BC69" s="131">
        <f>'02.2.g - VZT'!F38</f>
        <v>0</v>
      </c>
      <c r="BD69" s="133">
        <f>'02.2.g - VZT'!F39</f>
        <v>0</v>
      </c>
      <c r="BE69" s="4"/>
      <c r="BT69" s="134" t="s">
        <v>85</v>
      </c>
      <c r="BV69" s="134" t="s">
        <v>78</v>
      </c>
      <c r="BW69" s="134" t="s">
        <v>126</v>
      </c>
      <c r="BX69" s="134" t="s">
        <v>108</v>
      </c>
      <c r="CL69" s="134" t="s">
        <v>19</v>
      </c>
    </row>
    <row r="70" s="4" customFormat="1" ht="16.5" customHeight="1">
      <c r="A70" s="125" t="s">
        <v>86</v>
      </c>
      <c r="B70" s="64"/>
      <c r="C70" s="126"/>
      <c r="D70" s="126"/>
      <c r="E70" s="127" t="s">
        <v>127</v>
      </c>
      <c r="F70" s="127"/>
      <c r="G70" s="127"/>
      <c r="H70" s="127"/>
      <c r="I70" s="127"/>
      <c r="J70" s="126"/>
      <c r="K70" s="127" t="s">
        <v>128</v>
      </c>
      <c r="L70" s="127"/>
      <c r="M70" s="127"/>
      <c r="N70" s="127"/>
      <c r="O70" s="127"/>
      <c r="P70" s="127"/>
      <c r="Q70" s="127"/>
      <c r="R70" s="127"/>
      <c r="S70" s="127"/>
      <c r="T70" s="127"/>
      <c r="U70" s="127"/>
      <c r="V70" s="127"/>
      <c r="W70" s="127"/>
      <c r="X70" s="127"/>
      <c r="Y70" s="127"/>
      <c r="Z70" s="127"/>
      <c r="AA70" s="127"/>
      <c r="AB70" s="127"/>
      <c r="AC70" s="127"/>
      <c r="AD70" s="127"/>
      <c r="AE70" s="127"/>
      <c r="AF70" s="127"/>
      <c r="AG70" s="128">
        <f>'02.2.h - Terasa a vnitroblok'!J32</f>
        <v>0</v>
      </c>
      <c r="AH70" s="126"/>
      <c r="AI70" s="126"/>
      <c r="AJ70" s="126"/>
      <c r="AK70" s="126"/>
      <c r="AL70" s="126"/>
      <c r="AM70" s="126"/>
      <c r="AN70" s="128">
        <f>SUM(AG70,AT70)</f>
        <v>0</v>
      </c>
      <c r="AO70" s="126"/>
      <c r="AP70" s="126"/>
      <c r="AQ70" s="129" t="s">
        <v>89</v>
      </c>
      <c r="AR70" s="66"/>
      <c r="AS70" s="130">
        <v>0</v>
      </c>
      <c r="AT70" s="131">
        <f>ROUND(SUM(AV70:AW70),2)</f>
        <v>0</v>
      </c>
      <c r="AU70" s="132">
        <f>'02.2.h - Terasa a vnitroblok'!P96</f>
        <v>0</v>
      </c>
      <c r="AV70" s="131">
        <f>'02.2.h - Terasa a vnitroblok'!J35</f>
        <v>0</v>
      </c>
      <c r="AW70" s="131">
        <f>'02.2.h - Terasa a vnitroblok'!J36</f>
        <v>0</v>
      </c>
      <c r="AX70" s="131">
        <f>'02.2.h - Terasa a vnitroblok'!J37</f>
        <v>0</v>
      </c>
      <c r="AY70" s="131">
        <f>'02.2.h - Terasa a vnitroblok'!J38</f>
        <v>0</v>
      </c>
      <c r="AZ70" s="131">
        <f>'02.2.h - Terasa a vnitroblok'!F35</f>
        <v>0</v>
      </c>
      <c r="BA70" s="131">
        <f>'02.2.h - Terasa a vnitroblok'!F36</f>
        <v>0</v>
      </c>
      <c r="BB70" s="131">
        <f>'02.2.h - Terasa a vnitroblok'!F37</f>
        <v>0</v>
      </c>
      <c r="BC70" s="131">
        <f>'02.2.h - Terasa a vnitroblok'!F38</f>
        <v>0</v>
      </c>
      <c r="BD70" s="133">
        <f>'02.2.h - Terasa a vnitroblok'!F39</f>
        <v>0</v>
      </c>
      <c r="BE70" s="4"/>
      <c r="BT70" s="134" t="s">
        <v>85</v>
      </c>
      <c r="BV70" s="134" t="s">
        <v>78</v>
      </c>
      <c r="BW70" s="134" t="s">
        <v>129</v>
      </c>
      <c r="BX70" s="134" t="s">
        <v>108</v>
      </c>
      <c r="CL70" s="134" t="s">
        <v>19</v>
      </c>
    </row>
    <row r="71" s="4" customFormat="1" ht="16.5" customHeight="1">
      <c r="A71" s="125" t="s">
        <v>86</v>
      </c>
      <c r="B71" s="64"/>
      <c r="C71" s="126"/>
      <c r="D71" s="126"/>
      <c r="E71" s="127" t="s">
        <v>130</v>
      </c>
      <c r="F71" s="127"/>
      <c r="G71" s="127"/>
      <c r="H71" s="127"/>
      <c r="I71" s="127"/>
      <c r="J71" s="126"/>
      <c r="K71" s="127" t="s">
        <v>104</v>
      </c>
      <c r="L71" s="127"/>
      <c r="M71" s="127"/>
      <c r="N71" s="127"/>
      <c r="O71" s="127"/>
      <c r="P71" s="127"/>
      <c r="Q71" s="127"/>
      <c r="R71" s="127"/>
      <c r="S71" s="127"/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8">
        <f>'02.2.x - VRN'!J32</f>
        <v>0</v>
      </c>
      <c r="AH71" s="126"/>
      <c r="AI71" s="126"/>
      <c r="AJ71" s="126"/>
      <c r="AK71" s="126"/>
      <c r="AL71" s="126"/>
      <c r="AM71" s="126"/>
      <c r="AN71" s="128">
        <f>SUM(AG71,AT71)</f>
        <v>0</v>
      </c>
      <c r="AO71" s="126"/>
      <c r="AP71" s="126"/>
      <c r="AQ71" s="129" t="s">
        <v>89</v>
      </c>
      <c r="AR71" s="66"/>
      <c r="AS71" s="135">
        <v>0</v>
      </c>
      <c r="AT71" s="136">
        <f>ROUND(SUM(AV71:AW71),2)</f>
        <v>0</v>
      </c>
      <c r="AU71" s="137">
        <f>'02.2.x - VRN'!P91</f>
        <v>0</v>
      </c>
      <c r="AV71" s="136">
        <f>'02.2.x - VRN'!J35</f>
        <v>0</v>
      </c>
      <c r="AW71" s="136">
        <f>'02.2.x - VRN'!J36</f>
        <v>0</v>
      </c>
      <c r="AX71" s="136">
        <f>'02.2.x - VRN'!J37</f>
        <v>0</v>
      </c>
      <c r="AY71" s="136">
        <f>'02.2.x - VRN'!J38</f>
        <v>0</v>
      </c>
      <c r="AZ71" s="136">
        <f>'02.2.x - VRN'!F35</f>
        <v>0</v>
      </c>
      <c r="BA71" s="136">
        <f>'02.2.x - VRN'!F36</f>
        <v>0</v>
      </c>
      <c r="BB71" s="136">
        <f>'02.2.x - VRN'!F37</f>
        <v>0</v>
      </c>
      <c r="BC71" s="136">
        <f>'02.2.x - VRN'!F38</f>
        <v>0</v>
      </c>
      <c r="BD71" s="138">
        <f>'02.2.x - VRN'!F39</f>
        <v>0</v>
      </c>
      <c r="BE71" s="4"/>
      <c r="BT71" s="134" t="s">
        <v>85</v>
      </c>
      <c r="BV71" s="134" t="s">
        <v>78</v>
      </c>
      <c r="BW71" s="134" t="s">
        <v>131</v>
      </c>
      <c r="BX71" s="134" t="s">
        <v>108</v>
      </c>
      <c r="CL71" s="134" t="s">
        <v>19</v>
      </c>
    </row>
    <row r="72" s="2" customFormat="1" ht="30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  <c r="AF72" s="41"/>
      <c r="AG72" s="41"/>
      <c r="AH72" s="41"/>
      <c r="AI72" s="41"/>
      <c r="AJ72" s="41"/>
      <c r="AK72" s="41"/>
      <c r="AL72" s="41"/>
      <c r="AM72" s="41"/>
      <c r="AN72" s="41"/>
      <c r="AO72" s="41"/>
      <c r="AP72" s="41"/>
      <c r="AQ72" s="41"/>
      <c r="AR72" s="45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45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</row>
  </sheetData>
  <sheetProtection sheet="1" formatColumns="0" formatRows="0" objects="1" scenarios="1" spinCount="100000" saltValue="Hb5PVnm9Oi3TrsiNvGzvKdoE3c7YxJ8D1KRj3lp2maZ0T5b/hJI/g0PN5D9xuWryzbSK5y73bUUcFYIRs/Wvkg==" hashValue="NbLjWJ5Sdh4yVvBEMfUegxsjORWL7QF4qhaffAfbTKtsDSCGBuroKpwiPizMHThdWl9xd9rUAjmdHpj0EDvzZg==" algorithmName="SHA-512" password="CC35"/>
  <mergeCells count="106">
    <mergeCell ref="C52:G52"/>
    <mergeCell ref="D55:H55"/>
    <mergeCell ref="D62:H62"/>
    <mergeCell ref="E61:I61"/>
    <mergeCell ref="E59:I59"/>
    <mergeCell ref="E57:I57"/>
    <mergeCell ref="E56:I56"/>
    <mergeCell ref="E60:I60"/>
    <mergeCell ref="E58:I58"/>
    <mergeCell ref="E63:I63"/>
    <mergeCell ref="E64:I64"/>
    <mergeCell ref="I52:AF52"/>
    <mergeCell ref="J62:AF62"/>
    <mergeCell ref="J55:AF55"/>
    <mergeCell ref="K60:AF60"/>
    <mergeCell ref="K57:AF57"/>
    <mergeCell ref="K58:AF58"/>
    <mergeCell ref="K59:AF59"/>
    <mergeCell ref="K56:AF56"/>
    <mergeCell ref="K61:AF61"/>
    <mergeCell ref="K63:AF63"/>
    <mergeCell ref="K64:AF64"/>
    <mergeCell ref="L45:AO45"/>
    <mergeCell ref="E65:I65"/>
    <mergeCell ref="K65:AF65"/>
    <mergeCell ref="E66:I66"/>
    <mergeCell ref="K66:AF66"/>
    <mergeCell ref="E67:I67"/>
    <mergeCell ref="K67:AF67"/>
    <mergeCell ref="E68:I68"/>
    <mergeCell ref="K68:AF68"/>
    <mergeCell ref="E69:I69"/>
    <mergeCell ref="K69:AF69"/>
    <mergeCell ref="E70:I70"/>
    <mergeCell ref="K70:AF70"/>
    <mergeCell ref="E71:I71"/>
    <mergeCell ref="K71:AF71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1:AM61"/>
    <mergeCell ref="AG62:AM62"/>
    <mergeCell ref="AG59:AM59"/>
    <mergeCell ref="AG63:AM63"/>
    <mergeCell ref="AG60:AM60"/>
    <mergeCell ref="AG64:AM64"/>
    <mergeCell ref="AG58:AM58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54:AP54"/>
  </mergeCells>
  <hyperlinks>
    <hyperlink ref="A56" location="'01.1.a - Bourací práce'!C2" display="/"/>
    <hyperlink ref="A57" location="'01.1.b - Stavební část'!C2" display="/"/>
    <hyperlink ref="A58" location="'01.1.c - Výtah'!C2" display="/"/>
    <hyperlink ref="A59" location="'01.1.d - ZTI'!C2" display="/"/>
    <hyperlink ref="A60" location="'01.1.e - Bezbarierová ter...'!C2" display="/"/>
    <hyperlink ref="A61" location="'01.1.x - VRN'!C2" display="/"/>
    <hyperlink ref="A63" location="'02.2.a - Bourací práce'!C2" display="/"/>
    <hyperlink ref="A64" location="'02.2.b - Stavební část'!C2" display="/"/>
    <hyperlink ref="A65" location="'02.2.c - ÚT'!C2" display="/"/>
    <hyperlink ref="A66" location="'02.2.d - ZTI'!C2" display="/"/>
    <hyperlink ref="A67" location="'02.2.e - Silnoproud'!C2" display="/"/>
    <hyperlink ref="A68" location="'02.2.f - Slaboproud'!C2" display="/"/>
    <hyperlink ref="A69" location="'02.2.g - VZT'!C2" display="/"/>
    <hyperlink ref="A70" location="'02.2.h - Terasa a vnitroblok'!C2" display="/"/>
    <hyperlink ref="A71" location="'02.2.x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2023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ROUND((SUM(BE96:BE167)),  2)</f>
        <v>0</v>
      </c>
      <c r="G35" s="39"/>
      <c r="H35" s="39"/>
      <c r="I35" s="158">
        <v>0.20999999999999999</v>
      </c>
      <c r="J35" s="157">
        <f>ROUND(((SUM(BE96:BE167))*I35),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ROUND((SUM(BF96:BF167)),  2)</f>
        <v>0</v>
      </c>
      <c r="G36" s="39"/>
      <c r="H36" s="39"/>
      <c r="I36" s="158">
        <v>0.14999999999999999</v>
      </c>
      <c r="J36" s="157">
        <f>ROUND(((SUM(BF96:BF167))*I36),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ROUND((SUM(BG96:BG167)),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ROUND((SUM(BH96:BH167)),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ROUND((SUM(BI96:BI167)),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02.2.c - ÚT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310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142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143</v>
      </c>
      <c r="E67" s="183"/>
      <c r="F67" s="183"/>
      <c r="G67" s="183"/>
      <c r="H67" s="183"/>
      <c r="I67" s="183"/>
      <c r="J67" s="184">
        <f>J106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75"/>
      <c r="C68" s="176"/>
      <c r="D68" s="177" t="s">
        <v>144</v>
      </c>
      <c r="E68" s="178"/>
      <c r="F68" s="178"/>
      <c r="G68" s="178"/>
      <c r="H68" s="178"/>
      <c r="I68" s="178"/>
      <c r="J68" s="179">
        <f>J111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1"/>
      <c r="C69" s="126"/>
      <c r="D69" s="182" t="s">
        <v>2024</v>
      </c>
      <c r="E69" s="183"/>
      <c r="F69" s="183"/>
      <c r="G69" s="183"/>
      <c r="H69" s="183"/>
      <c r="I69" s="183"/>
      <c r="J69" s="184">
        <f>J112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2025</v>
      </c>
      <c r="E70" s="183"/>
      <c r="F70" s="183"/>
      <c r="G70" s="183"/>
      <c r="H70" s="183"/>
      <c r="I70" s="183"/>
      <c r="J70" s="184">
        <f>J114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2026</v>
      </c>
      <c r="E71" s="183"/>
      <c r="F71" s="183"/>
      <c r="G71" s="183"/>
      <c r="H71" s="183"/>
      <c r="I71" s="183"/>
      <c r="J71" s="184">
        <f>J117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2027</v>
      </c>
      <c r="E72" s="183"/>
      <c r="F72" s="183"/>
      <c r="G72" s="183"/>
      <c r="H72" s="183"/>
      <c r="I72" s="183"/>
      <c r="J72" s="184">
        <f>J135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2028</v>
      </c>
      <c r="E73" s="183"/>
      <c r="F73" s="183"/>
      <c r="G73" s="183"/>
      <c r="H73" s="183"/>
      <c r="I73" s="183"/>
      <c r="J73" s="184">
        <f>J148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9" customFormat="1" ht="24.96" customHeight="1">
      <c r="A74" s="9"/>
      <c r="B74" s="175"/>
      <c r="C74" s="176"/>
      <c r="D74" s="177" t="s">
        <v>317</v>
      </c>
      <c r="E74" s="178"/>
      <c r="F74" s="178"/>
      <c r="G74" s="178"/>
      <c r="H74" s="178"/>
      <c r="I74" s="178"/>
      <c r="J74" s="179">
        <f>J164</f>
        <v>0</v>
      </c>
      <c r="K74" s="176"/>
      <c r="L74" s="180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hidden="1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hidden="1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/>
    <row r="78" hidden="1"/>
    <row r="79" hidden="1"/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147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Rekonstrukce interiérů budovy Sady 5.května 85/42, Plzeň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133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1283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135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02.2.c - ÚT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Sady 5.května 85/42</v>
      </c>
      <c r="G90" s="41"/>
      <c r="H90" s="41"/>
      <c r="I90" s="33" t="s">
        <v>23</v>
      </c>
      <c r="J90" s="73" t="str">
        <f>IF(J14="","",J14)</f>
        <v>30. 3. 2022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Krajské centrum vzdělávání a Jazyková škola</v>
      </c>
      <c r="G92" s="41"/>
      <c r="H92" s="41"/>
      <c r="I92" s="33" t="s">
        <v>33</v>
      </c>
      <c r="J92" s="37" t="str">
        <f>E23</f>
        <v>Luboš Beneda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31</v>
      </c>
      <c r="D93" s="41"/>
      <c r="E93" s="41"/>
      <c r="F93" s="28" t="str">
        <f>IF(E20="","",E20)</f>
        <v>Vyplň údaj</v>
      </c>
      <c r="G93" s="41"/>
      <c r="H93" s="41"/>
      <c r="I93" s="33" t="s">
        <v>38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148</v>
      </c>
      <c r="D95" s="189" t="s">
        <v>61</v>
      </c>
      <c r="E95" s="189" t="s">
        <v>57</v>
      </c>
      <c r="F95" s="189" t="s">
        <v>58</v>
      </c>
      <c r="G95" s="189" t="s">
        <v>149</v>
      </c>
      <c r="H95" s="189" t="s">
        <v>150</v>
      </c>
      <c r="I95" s="189" t="s">
        <v>151</v>
      </c>
      <c r="J95" s="189" t="s">
        <v>139</v>
      </c>
      <c r="K95" s="190" t="s">
        <v>152</v>
      </c>
      <c r="L95" s="191"/>
      <c r="M95" s="93" t="s">
        <v>19</v>
      </c>
      <c r="N95" s="94" t="s">
        <v>46</v>
      </c>
      <c r="O95" s="94" t="s">
        <v>153</v>
      </c>
      <c r="P95" s="94" t="s">
        <v>154</v>
      </c>
      <c r="Q95" s="94" t="s">
        <v>155</v>
      </c>
      <c r="R95" s="94" t="s">
        <v>156</v>
      </c>
      <c r="S95" s="94" t="s">
        <v>157</v>
      </c>
      <c r="T95" s="95" t="s">
        <v>158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159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P97+P111+P164</f>
        <v>0</v>
      </c>
      <c r="Q96" s="97"/>
      <c r="R96" s="194">
        <f>R97+R111+R164</f>
        <v>0</v>
      </c>
      <c r="S96" s="97"/>
      <c r="T96" s="195">
        <f>T97+T111+T164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75</v>
      </c>
      <c r="AU96" s="18" t="s">
        <v>140</v>
      </c>
      <c r="BK96" s="196">
        <f>BK97+BK111+BK164</f>
        <v>0</v>
      </c>
    </row>
    <row r="97" s="12" customFormat="1" ht="25.92" customHeight="1">
      <c r="A97" s="12"/>
      <c r="B97" s="197"/>
      <c r="C97" s="198"/>
      <c r="D97" s="199" t="s">
        <v>75</v>
      </c>
      <c r="E97" s="200" t="s">
        <v>160</v>
      </c>
      <c r="F97" s="200" t="s">
        <v>161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P98+P100+P106</f>
        <v>0</v>
      </c>
      <c r="Q97" s="205"/>
      <c r="R97" s="206">
        <f>R98+R100+R106</f>
        <v>0</v>
      </c>
      <c r="S97" s="205"/>
      <c r="T97" s="207">
        <f>T98+T100+T106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76</v>
      </c>
      <c r="AY97" s="208" t="s">
        <v>162</v>
      </c>
      <c r="BK97" s="210">
        <f>BK98+BK100+BK106</f>
        <v>0</v>
      </c>
    </row>
    <row r="98" s="12" customFormat="1" ht="22.8" customHeight="1">
      <c r="A98" s="12"/>
      <c r="B98" s="197"/>
      <c r="C98" s="198"/>
      <c r="D98" s="199" t="s">
        <v>75</v>
      </c>
      <c r="E98" s="211" t="s">
        <v>329</v>
      </c>
      <c r="F98" s="211" t="s">
        <v>330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P99</f>
        <v>0</v>
      </c>
      <c r="Q98" s="205"/>
      <c r="R98" s="206">
        <f>R99</f>
        <v>0</v>
      </c>
      <c r="S98" s="205"/>
      <c r="T98" s="207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83</v>
      </c>
      <c r="AT98" s="209" t="s">
        <v>75</v>
      </c>
      <c r="AU98" s="209" t="s">
        <v>83</v>
      </c>
      <c r="AY98" s="208" t="s">
        <v>162</v>
      </c>
      <c r="BK98" s="210">
        <f>BK99</f>
        <v>0</v>
      </c>
    </row>
    <row r="99" s="2" customFormat="1" ht="21.75" customHeight="1">
      <c r="A99" s="39"/>
      <c r="B99" s="40"/>
      <c r="C99" s="213" t="s">
        <v>83</v>
      </c>
      <c r="D99" s="213" t="s">
        <v>165</v>
      </c>
      <c r="E99" s="214" t="s">
        <v>916</v>
      </c>
      <c r="F99" s="215" t="s">
        <v>917</v>
      </c>
      <c r="G99" s="216" t="s">
        <v>168</v>
      </c>
      <c r="H99" s="217">
        <v>120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170</v>
      </c>
      <c r="BM99" s="224" t="s">
        <v>2029</v>
      </c>
    </row>
    <row r="100" s="12" customFormat="1" ht="22.8" customHeight="1">
      <c r="A100" s="12"/>
      <c r="B100" s="197"/>
      <c r="C100" s="198"/>
      <c r="D100" s="199" t="s">
        <v>75</v>
      </c>
      <c r="E100" s="211" t="s">
        <v>163</v>
      </c>
      <c r="F100" s="211" t="s">
        <v>164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SUM(P101:P105)</f>
        <v>0</v>
      </c>
      <c r="Q100" s="205"/>
      <c r="R100" s="206">
        <f>SUM(R101:R105)</f>
        <v>0</v>
      </c>
      <c r="S100" s="205"/>
      <c r="T100" s="207">
        <f>SUM(T101:T105)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83</v>
      </c>
      <c r="AT100" s="209" t="s">
        <v>75</v>
      </c>
      <c r="AU100" s="209" t="s">
        <v>83</v>
      </c>
      <c r="AY100" s="208" t="s">
        <v>162</v>
      </c>
      <c r="BK100" s="210">
        <f>SUM(BK101:BK105)</f>
        <v>0</v>
      </c>
    </row>
    <row r="101" s="2" customFormat="1" ht="24.15" customHeight="1">
      <c r="A101" s="39"/>
      <c r="B101" s="40"/>
      <c r="C101" s="213" t="s">
        <v>85</v>
      </c>
      <c r="D101" s="213" t="s">
        <v>165</v>
      </c>
      <c r="E101" s="214" t="s">
        <v>2030</v>
      </c>
      <c r="F101" s="215" t="s">
        <v>2031</v>
      </c>
      <c r="G101" s="216" t="s">
        <v>405</v>
      </c>
      <c r="H101" s="217">
        <v>20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170</v>
      </c>
      <c r="BM101" s="224" t="s">
        <v>2032</v>
      </c>
    </row>
    <row r="102" s="2" customFormat="1" ht="24.15" customHeight="1">
      <c r="A102" s="39"/>
      <c r="B102" s="40"/>
      <c r="C102" s="213" t="s">
        <v>195</v>
      </c>
      <c r="D102" s="213" t="s">
        <v>165</v>
      </c>
      <c r="E102" s="214" t="s">
        <v>2033</v>
      </c>
      <c r="F102" s="215" t="s">
        <v>2034</v>
      </c>
      <c r="G102" s="216" t="s">
        <v>638</v>
      </c>
      <c r="H102" s="217">
        <v>52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165</v>
      </c>
      <c r="AU102" s="224" t="s">
        <v>85</v>
      </c>
      <c r="AY102" s="18" t="s">
        <v>162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170</v>
      </c>
      <c r="BM102" s="224" t="s">
        <v>2035</v>
      </c>
    </row>
    <row r="103" s="2" customFormat="1" ht="24.15" customHeight="1">
      <c r="A103" s="39"/>
      <c r="B103" s="40"/>
      <c r="C103" s="213" t="s">
        <v>170</v>
      </c>
      <c r="D103" s="213" t="s">
        <v>165</v>
      </c>
      <c r="E103" s="214" t="s">
        <v>2036</v>
      </c>
      <c r="F103" s="215" t="s">
        <v>2037</v>
      </c>
      <c r="G103" s="216" t="s">
        <v>638</v>
      </c>
      <c r="H103" s="217">
        <v>496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165</v>
      </c>
      <c r="AU103" s="224" t="s">
        <v>85</v>
      </c>
      <c r="AY103" s="18" t="s">
        <v>162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170</v>
      </c>
      <c r="BM103" s="224" t="s">
        <v>2038</v>
      </c>
    </row>
    <row r="104" s="2" customFormat="1" ht="24.15" customHeight="1">
      <c r="A104" s="39"/>
      <c r="B104" s="40"/>
      <c r="C104" s="213" t="s">
        <v>678</v>
      </c>
      <c r="D104" s="213" t="s">
        <v>165</v>
      </c>
      <c r="E104" s="214" t="s">
        <v>2039</v>
      </c>
      <c r="F104" s="215" t="s">
        <v>2040</v>
      </c>
      <c r="G104" s="216" t="s">
        <v>638</v>
      </c>
      <c r="H104" s="217">
        <v>220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170</v>
      </c>
      <c r="BM104" s="224" t="s">
        <v>2041</v>
      </c>
    </row>
    <row r="105" s="2" customFormat="1" ht="24.15" customHeight="1">
      <c r="A105" s="39"/>
      <c r="B105" s="40"/>
      <c r="C105" s="213" t="s">
        <v>329</v>
      </c>
      <c r="D105" s="213" t="s">
        <v>165</v>
      </c>
      <c r="E105" s="214" t="s">
        <v>2042</v>
      </c>
      <c r="F105" s="215" t="s">
        <v>2043</v>
      </c>
      <c r="G105" s="216" t="s">
        <v>638</v>
      </c>
      <c r="H105" s="217">
        <v>156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165</v>
      </c>
      <c r="AU105" s="224" t="s">
        <v>85</v>
      </c>
      <c r="AY105" s="18" t="s">
        <v>162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170</v>
      </c>
      <c r="BM105" s="224" t="s">
        <v>2044</v>
      </c>
    </row>
    <row r="106" s="12" customFormat="1" ht="22.8" customHeight="1">
      <c r="A106" s="12"/>
      <c r="B106" s="197"/>
      <c r="C106" s="198"/>
      <c r="D106" s="199" t="s">
        <v>75</v>
      </c>
      <c r="E106" s="211" t="s">
        <v>257</v>
      </c>
      <c r="F106" s="211" t="s">
        <v>258</v>
      </c>
      <c r="G106" s="198"/>
      <c r="H106" s="198"/>
      <c r="I106" s="201"/>
      <c r="J106" s="212">
        <f>BK106</f>
        <v>0</v>
      </c>
      <c r="K106" s="198"/>
      <c r="L106" s="203"/>
      <c r="M106" s="204"/>
      <c r="N106" s="205"/>
      <c r="O106" s="205"/>
      <c r="P106" s="206">
        <f>SUM(P107:P110)</f>
        <v>0</v>
      </c>
      <c r="Q106" s="205"/>
      <c r="R106" s="206">
        <f>SUM(R107:R110)</f>
        <v>0</v>
      </c>
      <c r="S106" s="205"/>
      <c r="T106" s="207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8" t="s">
        <v>83</v>
      </c>
      <c r="AT106" s="209" t="s">
        <v>75</v>
      </c>
      <c r="AU106" s="209" t="s">
        <v>83</v>
      </c>
      <c r="AY106" s="208" t="s">
        <v>162</v>
      </c>
      <c r="BK106" s="210">
        <f>SUM(BK107:BK110)</f>
        <v>0</v>
      </c>
    </row>
    <row r="107" s="2" customFormat="1" ht="33" customHeight="1">
      <c r="A107" s="39"/>
      <c r="B107" s="40"/>
      <c r="C107" s="213" t="s">
        <v>276</v>
      </c>
      <c r="D107" s="213" t="s">
        <v>165</v>
      </c>
      <c r="E107" s="214" t="s">
        <v>2045</v>
      </c>
      <c r="F107" s="215" t="s">
        <v>2046</v>
      </c>
      <c r="G107" s="216" t="s">
        <v>262</v>
      </c>
      <c r="H107" s="217">
        <v>11.890000000000001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165</v>
      </c>
      <c r="AU107" s="224" t="s">
        <v>85</v>
      </c>
      <c r="AY107" s="18" t="s">
        <v>162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170</v>
      </c>
      <c r="BM107" s="224" t="s">
        <v>2047</v>
      </c>
    </row>
    <row r="108" s="2" customFormat="1" ht="24.15" customHeight="1">
      <c r="A108" s="39"/>
      <c r="B108" s="40"/>
      <c r="C108" s="213" t="s">
        <v>239</v>
      </c>
      <c r="D108" s="213" t="s">
        <v>165</v>
      </c>
      <c r="E108" s="214" t="s">
        <v>271</v>
      </c>
      <c r="F108" s="215" t="s">
        <v>2048</v>
      </c>
      <c r="G108" s="216" t="s">
        <v>262</v>
      </c>
      <c r="H108" s="217">
        <v>118.90000000000001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165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170</v>
      </c>
      <c r="BM108" s="224" t="s">
        <v>2049</v>
      </c>
    </row>
    <row r="109" s="2" customFormat="1" ht="33" customHeight="1">
      <c r="A109" s="39"/>
      <c r="B109" s="40"/>
      <c r="C109" s="213" t="s">
        <v>163</v>
      </c>
      <c r="D109" s="213" t="s">
        <v>165</v>
      </c>
      <c r="E109" s="214" t="s">
        <v>937</v>
      </c>
      <c r="F109" s="215" t="s">
        <v>938</v>
      </c>
      <c r="G109" s="216" t="s">
        <v>262</v>
      </c>
      <c r="H109" s="217">
        <v>11.890000000000001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165</v>
      </c>
      <c r="AU109" s="224" t="s">
        <v>85</v>
      </c>
      <c r="AY109" s="18" t="s">
        <v>162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170</v>
      </c>
      <c r="BM109" s="224" t="s">
        <v>2050</v>
      </c>
    </row>
    <row r="110" s="2" customFormat="1" ht="33" customHeight="1">
      <c r="A110" s="39"/>
      <c r="B110" s="40"/>
      <c r="C110" s="213" t="s">
        <v>701</v>
      </c>
      <c r="D110" s="213" t="s">
        <v>165</v>
      </c>
      <c r="E110" s="214" t="s">
        <v>940</v>
      </c>
      <c r="F110" s="215" t="s">
        <v>941</v>
      </c>
      <c r="G110" s="216" t="s">
        <v>262</v>
      </c>
      <c r="H110" s="217">
        <v>11.890000000000001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170</v>
      </c>
      <c r="BM110" s="224" t="s">
        <v>2051</v>
      </c>
    </row>
    <row r="111" s="12" customFormat="1" ht="25.92" customHeight="1">
      <c r="A111" s="12"/>
      <c r="B111" s="197"/>
      <c r="C111" s="198"/>
      <c r="D111" s="199" t="s">
        <v>75</v>
      </c>
      <c r="E111" s="200" t="s">
        <v>281</v>
      </c>
      <c r="F111" s="200" t="s">
        <v>282</v>
      </c>
      <c r="G111" s="198"/>
      <c r="H111" s="198"/>
      <c r="I111" s="201"/>
      <c r="J111" s="202">
        <f>BK111</f>
        <v>0</v>
      </c>
      <c r="K111" s="198"/>
      <c r="L111" s="203"/>
      <c r="M111" s="204"/>
      <c r="N111" s="205"/>
      <c r="O111" s="205"/>
      <c r="P111" s="206">
        <f>P112+P114+P117+P135+P148</f>
        <v>0</v>
      </c>
      <c r="Q111" s="205"/>
      <c r="R111" s="206">
        <f>R112+R114+R117+R135+R148</f>
        <v>0</v>
      </c>
      <c r="S111" s="205"/>
      <c r="T111" s="207">
        <f>T112+T114+T117+T135+T148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8" t="s">
        <v>85</v>
      </c>
      <c r="AT111" s="209" t="s">
        <v>75</v>
      </c>
      <c r="AU111" s="209" t="s">
        <v>76</v>
      </c>
      <c r="AY111" s="208" t="s">
        <v>162</v>
      </c>
      <c r="BK111" s="210">
        <f>BK112+BK114+BK117+BK135+BK148</f>
        <v>0</v>
      </c>
    </row>
    <row r="112" s="12" customFormat="1" ht="22.8" customHeight="1">
      <c r="A112" s="12"/>
      <c r="B112" s="197"/>
      <c r="C112" s="198"/>
      <c r="D112" s="199" t="s">
        <v>75</v>
      </c>
      <c r="E112" s="211" t="s">
        <v>2052</v>
      </c>
      <c r="F112" s="211" t="s">
        <v>2053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P113</f>
        <v>0</v>
      </c>
      <c r="Q112" s="205"/>
      <c r="R112" s="206">
        <f>R113</f>
        <v>0</v>
      </c>
      <c r="S112" s="205"/>
      <c r="T112" s="207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85</v>
      </c>
      <c r="AT112" s="209" t="s">
        <v>75</v>
      </c>
      <c r="AU112" s="209" t="s">
        <v>83</v>
      </c>
      <c r="AY112" s="208" t="s">
        <v>162</v>
      </c>
      <c r="BK112" s="210">
        <f>BK113</f>
        <v>0</v>
      </c>
    </row>
    <row r="113" s="2" customFormat="1" ht="33" customHeight="1">
      <c r="A113" s="39"/>
      <c r="B113" s="40"/>
      <c r="C113" s="213" t="s">
        <v>815</v>
      </c>
      <c r="D113" s="213" t="s">
        <v>165</v>
      </c>
      <c r="E113" s="214" t="s">
        <v>2054</v>
      </c>
      <c r="F113" s="215" t="s">
        <v>2055</v>
      </c>
      <c r="G113" s="216" t="s">
        <v>405</v>
      </c>
      <c r="H113" s="217">
        <v>48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214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214</v>
      </c>
      <c r="BM113" s="224" t="s">
        <v>2056</v>
      </c>
    </row>
    <row r="114" s="12" customFormat="1" ht="22.8" customHeight="1">
      <c r="A114" s="12"/>
      <c r="B114" s="197"/>
      <c r="C114" s="198"/>
      <c r="D114" s="199" t="s">
        <v>75</v>
      </c>
      <c r="E114" s="211" t="s">
        <v>2057</v>
      </c>
      <c r="F114" s="211" t="s">
        <v>2058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SUM(P115:P116)</f>
        <v>0</v>
      </c>
      <c r="Q114" s="205"/>
      <c r="R114" s="206">
        <f>SUM(R115:R116)</f>
        <v>0</v>
      </c>
      <c r="S114" s="205"/>
      <c r="T114" s="207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85</v>
      </c>
      <c r="AT114" s="209" t="s">
        <v>75</v>
      </c>
      <c r="AU114" s="209" t="s">
        <v>83</v>
      </c>
      <c r="AY114" s="208" t="s">
        <v>162</v>
      </c>
      <c r="BK114" s="210">
        <f>SUM(BK115:BK116)</f>
        <v>0</v>
      </c>
    </row>
    <row r="115" s="2" customFormat="1" ht="16.5" customHeight="1">
      <c r="A115" s="39"/>
      <c r="B115" s="40"/>
      <c r="C115" s="213" t="s">
        <v>299</v>
      </c>
      <c r="D115" s="213" t="s">
        <v>165</v>
      </c>
      <c r="E115" s="214" t="s">
        <v>2059</v>
      </c>
      <c r="F115" s="215" t="s">
        <v>2060</v>
      </c>
      <c r="G115" s="216" t="s">
        <v>1011</v>
      </c>
      <c r="H115" s="217">
        <v>10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214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214</v>
      </c>
      <c r="BM115" s="224" t="s">
        <v>2061</v>
      </c>
    </row>
    <row r="116" s="2" customFormat="1" ht="24.15" customHeight="1">
      <c r="A116" s="39"/>
      <c r="B116" s="40"/>
      <c r="C116" s="213" t="s">
        <v>251</v>
      </c>
      <c r="D116" s="213" t="s">
        <v>165</v>
      </c>
      <c r="E116" s="214" t="s">
        <v>2062</v>
      </c>
      <c r="F116" s="215" t="s">
        <v>2063</v>
      </c>
      <c r="G116" s="216" t="s">
        <v>1011</v>
      </c>
      <c r="H116" s="217">
        <v>10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214</v>
      </c>
      <c r="AT116" s="224" t="s">
        <v>165</v>
      </c>
      <c r="AU116" s="224" t="s">
        <v>85</v>
      </c>
      <c r="AY116" s="18" t="s">
        <v>162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214</v>
      </c>
      <c r="BM116" s="224" t="s">
        <v>2064</v>
      </c>
    </row>
    <row r="117" s="12" customFormat="1" ht="22.8" customHeight="1">
      <c r="A117" s="12"/>
      <c r="B117" s="197"/>
      <c r="C117" s="198"/>
      <c r="D117" s="199" t="s">
        <v>75</v>
      </c>
      <c r="E117" s="211" t="s">
        <v>2065</v>
      </c>
      <c r="F117" s="211" t="s">
        <v>2066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SUM(P118:P134)</f>
        <v>0</v>
      </c>
      <c r="Q117" s="205"/>
      <c r="R117" s="206">
        <f>SUM(R118:R134)</f>
        <v>0</v>
      </c>
      <c r="S117" s="205"/>
      <c r="T117" s="207">
        <f>SUM(T118:T134)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85</v>
      </c>
      <c r="AT117" s="209" t="s">
        <v>75</v>
      </c>
      <c r="AU117" s="209" t="s">
        <v>83</v>
      </c>
      <c r="AY117" s="208" t="s">
        <v>162</v>
      </c>
      <c r="BK117" s="210">
        <f>SUM(BK118:BK134)</f>
        <v>0</v>
      </c>
    </row>
    <row r="118" s="2" customFormat="1" ht="24.15" customHeight="1">
      <c r="A118" s="39"/>
      <c r="B118" s="40"/>
      <c r="C118" s="213" t="s">
        <v>246</v>
      </c>
      <c r="D118" s="213" t="s">
        <v>165</v>
      </c>
      <c r="E118" s="214" t="s">
        <v>2067</v>
      </c>
      <c r="F118" s="215" t="s">
        <v>2068</v>
      </c>
      <c r="G118" s="216" t="s">
        <v>638</v>
      </c>
      <c r="H118" s="217">
        <v>162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214</v>
      </c>
      <c r="AT118" s="224" t="s">
        <v>165</v>
      </c>
      <c r="AU118" s="224" t="s">
        <v>85</v>
      </c>
      <c r="AY118" s="18" t="s">
        <v>162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214</v>
      </c>
      <c r="BM118" s="224" t="s">
        <v>2069</v>
      </c>
    </row>
    <row r="119" s="2" customFormat="1" ht="24.15" customHeight="1">
      <c r="A119" s="39"/>
      <c r="B119" s="40"/>
      <c r="C119" s="213" t="s">
        <v>8</v>
      </c>
      <c r="D119" s="213" t="s">
        <v>165</v>
      </c>
      <c r="E119" s="214" t="s">
        <v>2070</v>
      </c>
      <c r="F119" s="215" t="s">
        <v>2071</v>
      </c>
      <c r="G119" s="216" t="s">
        <v>638</v>
      </c>
      <c r="H119" s="217">
        <v>38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214</v>
      </c>
      <c r="AT119" s="224" t="s">
        <v>165</v>
      </c>
      <c r="AU119" s="224" t="s">
        <v>85</v>
      </c>
      <c r="AY119" s="18" t="s">
        <v>162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214</v>
      </c>
      <c r="BM119" s="224" t="s">
        <v>2072</v>
      </c>
    </row>
    <row r="120" s="2" customFormat="1" ht="24.15" customHeight="1">
      <c r="A120" s="39"/>
      <c r="B120" s="40"/>
      <c r="C120" s="213" t="s">
        <v>214</v>
      </c>
      <c r="D120" s="213" t="s">
        <v>165</v>
      </c>
      <c r="E120" s="214" t="s">
        <v>2073</v>
      </c>
      <c r="F120" s="215" t="s">
        <v>2074</v>
      </c>
      <c r="G120" s="216" t="s">
        <v>638</v>
      </c>
      <c r="H120" s="217">
        <v>15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214</v>
      </c>
      <c r="AT120" s="224" t="s">
        <v>165</v>
      </c>
      <c r="AU120" s="224" t="s">
        <v>85</v>
      </c>
      <c r="AY120" s="18" t="s">
        <v>162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214</v>
      </c>
      <c r="BM120" s="224" t="s">
        <v>2075</v>
      </c>
    </row>
    <row r="121" s="2" customFormat="1" ht="16.5" customHeight="1">
      <c r="A121" s="39"/>
      <c r="B121" s="40"/>
      <c r="C121" s="213" t="s">
        <v>227</v>
      </c>
      <c r="D121" s="213" t="s">
        <v>165</v>
      </c>
      <c r="E121" s="214" t="s">
        <v>2076</v>
      </c>
      <c r="F121" s="215" t="s">
        <v>2077</v>
      </c>
      <c r="G121" s="216" t="s">
        <v>405</v>
      </c>
      <c r="H121" s="217">
        <v>105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214</v>
      </c>
      <c r="AT121" s="224" t="s">
        <v>165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214</v>
      </c>
      <c r="BM121" s="224" t="s">
        <v>2078</v>
      </c>
    </row>
    <row r="122" s="2" customFormat="1" ht="21.75" customHeight="1">
      <c r="A122" s="39"/>
      <c r="B122" s="40"/>
      <c r="C122" s="213" t="s">
        <v>259</v>
      </c>
      <c r="D122" s="213" t="s">
        <v>165</v>
      </c>
      <c r="E122" s="214" t="s">
        <v>2079</v>
      </c>
      <c r="F122" s="215" t="s">
        <v>2080</v>
      </c>
      <c r="G122" s="216" t="s">
        <v>405</v>
      </c>
      <c r="H122" s="217">
        <v>10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214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214</v>
      </c>
      <c r="BM122" s="224" t="s">
        <v>2081</v>
      </c>
    </row>
    <row r="123" s="2" customFormat="1" ht="21.75" customHeight="1">
      <c r="A123" s="39"/>
      <c r="B123" s="40"/>
      <c r="C123" s="213" t="s">
        <v>265</v>
      </c>
      <c r="D123" s="213" t="s">
        <v>165</v>
      </c>
      <c r="E123" s="214" t="s">
        <v>2082</v>
      </c>
      <c r="F123" s="215" t="s">
        <v>2083</v>
      </c>
      <c r="G123" s="216" t="s">
        <v>405</v>
      </c>
      <c r="H123" s="217">
        <v>6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214</v>
      </c>
      <c r="AT123" s="224" t="s">
        <v>165</v>
      </c>
      <c r="AU123" s="224" t="s">
        <v>85</v>
      </c>
      <c r="AY123" s="18" t="s">
        <v>162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214</v>
      </c>
      <c r="BM123" s="224" t="s">
        <v>2084</v>
      </c>
    </row>
    <row r="124" s="2" customFormat="1" ht="21.75" customHeight="1">
      <c r="A124" s="39"/>
      <c r="B124" s="40"/>
      <c r="C124" s="213" t="s">
        <v>270</v>
      </c>
      <c r="D124" s="213" t="s">
        <v>165</v>
      </c>
      <c r="E124" s="214" t="s">
        <v>2085</v>
      </c>
      <c r="F124" s="215" t="s">
        <v>2086</v>
      </c>
      <c r="G124" s="216" t="s">
        <v>405</v>
      </c>
      <c r="H124" s="217">
        <v>4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214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214</v>
      </c>
      <c r="BM124" s="224" t="s">
        <v>2087</v>
      </c>
    </row>
    <row r="125" s="2" customFormat="1" ht="21.75" customHeight="1">
      <c r="A125" s="39"/>
      <c r="B125" s="40"/>
      <c r="C125" s="213" t="s">
        <v>7</v>
      </c>
      <c r="D125" s="213" t="s">
        <v>165</v>
      </c>
      <c r="E125" s="214" t="s">
        <v>2088</v>
      </c>
      <c r="F125" s="215" t="s">
        <v>2089</v>
      </c>
      <c r="G125" s="216" t="s">
        <v>638</v>
      </c>
      <c r="H125" s="217">
        <v>52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214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214</v>
      </c>
      <c r="BM125" s="224" t="s">
        <v>2090</v>
      </c>
    </row>
    <row r="126" s="2" customFormat="1" ht="21.75" customHeight="1">
      <c r="A126" s="39"/>
      <c r="B126" s="40"/>
      <c r="C126" s="213" t="s">
        <v>319</v>
      </c>
      <c r="D126" s="213" t="s">
        <v>165</v>
      </c>
      <c r="E126" s="214" t="s">
        <v>2091</v>
      </c>
      <c r="F126" s="215" t="s">
        <v>2092</v>
      </c>
      <c r="G126" s="216" t="s">
        <v>638</v>
      </c>
      <c r="H126" s="217">
        <v>508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214</v>
      </c>
      <c r="AT126" s="224" t="s">
        <v>165</v>
      </c>
      <c r="AU126" s="224" t="s">
        <v>85</v>
      </c>
      <c r="AY126" s="18" t="s">
        <v>162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214</v>
      </c>
      <c r="BM126" s="224" t="s">
        <v>2093</v>
      </c>
    </row>
    <row r="127" s="2" customFormat="1" ht="21.75" customHeight="1">
      <c r="A127" s="39"/>
      <c r="B127" s="40"/>
      <c r="C127" s="213" t="s">
        <v>453</v>
      </c>
      <c r="D127" s="213" t="s">
        <v>165</v>
      </c>
      <c r="E127" s="214" t="s">
        <v>2094</v>
      </c>
      <c r="F127" s="215" t="s">
        <v>2095</v>
      </c>
      <c r="G127" s="216" t="s">
        <v>638</v>
      </c>
      <c r="H127" s="217">
        <v>306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214</v>
      </c>
      <c r="AT127" s="224" t="s">
        <v>165</v>
      </c>
      <c r="AU127" s="224" t="s">
        <v>85</v>
      </c>
      <c r="AY127" s="18" t="s">
        <v>162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214</v>
      </c>
      <c r="BM127" s="224" t="s">
        <v>2096</v>
      </c>
    </row>
    <row r="128" s="2" customFormat="1" ht="24.15" customHeight="1">
      <c r="A128" s="39"/>
      <c r="B128" s="40"/>
      <c r="C128" s="213" t="s">
        <v>458</v>
      </c>
      <c r="D128" s="213" t="s">
        <v>165</v>
      </c>
      <c r="E128" s="214" t="s">
        <v>2097</v>
      </c>
      <c r="F128" s="215" t="s">
        <v>2098</v>
      </c>
      <c r="G128" s="216" t="s">
        <v>638</v>
      </c>
      <c r="H128" s="217">
        <v>144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214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214</v>
      </c>
      <c r="BM128" s="224" t="s">
        <v>2099</v>
      </c>
    </row>
    <row r="129" s="2" customFormat="1" ht="24.15" customHeight="1">
      <c r="A129" s="39"/>
      <c r="B129" s="40"/>
      <c r="C129" s="213" t="s">
        <v>378</v>
      </c>
      <c r="D129" s="213" t="s">
        <v>165</v>
      </c>
      <c r="E129" s="214" t="s">
        <v>2100</v>
      </c>
      <c r="F129" s="215" t="s">
        <v>2101</v>
      </c>
      <c r="G129" s="216" t="s">
        <v>638</v>
      </c>
      <c r="H129" s="217">
        <v>30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214</v>
      </c>
      <c r="AT129" s="224" t="s">
        <v>165</v>
      </c>
      <c r="AU129" s="224" t="s">
        <v>85</v>
      </c>
      <c r="AY129" s="18" t="s">
        <v>162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214</v>
      </c>
      <c r="BM129" s="224" t="s">
        <v>2102</v>
      </c>
    </row>
    <row r="130" s="2" customFormat="1" ht="16.5" customHeight="1">
      <c r="A130" s="39"/>
      <c r="B130" s="40"/>
      <c r="C130" s="213" t="s">
        <v>441</v>
      </c>
      <c r="D130" s="213" t="s">
        <v>165</v>
      </c>
      <c r="E130" s="214" t="s">
        <v>2103</v>
      </c>
      <c r="F130" s="215" t="s">
        <v>2104</v>
      </c>
      <c r="G130" s="216" t="s">
        <v>638</v>
      </c>
      <c r="H130" s="217">
        <v>1040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214</v>
      </c>
      <c r="AT130" s="224" t="s">
        <v>165</v>
      </c>
      <c r="AU130" s="224" t="s">
        <v>85</v>
      </c>
      <c r="AY130" s="18" t="s">
        <v>162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214</v>
      </c>
      <c r="BM130" s="224" t="s">
        <v>2105</v>
      </c>
    </row>
    <row r="131" s="2" customFormat="1" ht="33" customHeight="1">
      <c r="A131" s="39"/>
      <c r="B131" s="40"/>
      <c r="C131" s="213" t="s">
        <v>447</v>
      </c>
      <c r="D131" s="213" t="s">
        <v>165</v>
      </c>
      <c r="E131" s="214" t="s">
        <v>2106</v>
      </c>
      <c r="F131" s="215" t="s">
        <v>2107</v>
      </c>
      <c r="G131" s="216" t="s">
        <v>638</v>
      </c>
      <c r="H131" s="217">
        <v>866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214</v>
      </c>
      <c r="AT131" s="224" t="s">
        <v>165</v>
      </c>
      <c r="AU131" s="224" t="s">
        <v>85</v>
      </c>
      <c r="AY131" s="18" t="s">
        <v>162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214</v>
      </c>
      <c r="BM131" s="224" t="s">
        <v>2108</v>
      </c>
    </row>
    <row r="132" s="2" customFormat="1" ht="37.8" customHeight="1">
      <c r="A132" s="39"/>
      <c r="B132" s="40"/>
      <c r="C132" s="213" t="s">
        <v>464</v>
      </c>
      <c r="D132" s="213" t="s">
        <v>165</v>
      </c>
      <c r="E132" s="214" t="s">
        <v>2109</v>
      </c>
      <c r="F132" s="215" t="s">
        <v>2110</v>
      </c>
      <c r="G132" s="216" t="s">
        <v>638</v>
      </c>
      <c r="H132" s="217">
        <v>174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214</v>
      </c>
      <c r="AT132" s="224" t="s">
        <v>165</v>
      </c>
      <c r="AU132" s="224" t="s">
        <v>85</v>
      </c>
      <c r="AY132" s="18" t="s">
        <v>162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214</v>
      </c>
      <c r="BM132" s="224" t="s">
        <v>2111</v>
      </c>
    </row>
    <row r="133" s="2" customFormat="1" ht="24.15" customHeight="1">
      <c r="A133" s="39"/>
      <c r="B133" s="40"/>
      <c r="C133" s="213" t="s">
        <v>470</v>
      </c>
      <c r="D133" s="213" t="s">
        <v>165</v>
      </c>
      <c r="E133" s="214" t="s">
        <v>2112</v>
      </c>
      <c r="F133" s="215" t="s">
        <v>2113</v>
      </c>
      <c r="G133" s="216" t="s">
        <v>262</v>
      </c>
      <c r="H133" s="217">
        <v>1.5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214</v>
      </c>
      <c r="AT133" s="224" t="s">
        <v>165</v>
      </c>
      <c r="AU133" s="224" t="s">
        <v>85</v>
      </c>
      <c r="AY133" s="18" t="s">
        <v>162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214</v>
      </c>
      <c r="BM133" s="224" t="s">
        <v>2114</v>
      </c>
    </row>
    <row r="134" s="2" customFormat="1" ht="24.15" customHeight="1">
      <c r="A134" s="39"/>
      <c r="B134" s="40"/>
      <c r="C134" s="213" t="s">
        <v>487</v>
      </c>
      <c r="D134" s="213" t="s">
        <v>165</v>
      </c>
      <c r="E134" s="214" t="s">
        <v>2115</v>
      </c>
      <c r="F134" s="215" t="s">
        <v>2116</v>
      </c>
      <c r="G134" s="216" t="s">
        <v>262</v>
      </c>
      <c r="H134" s="217">
        <v>0.90500000000000003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47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214</v>
      </c>
      <c r="AT134" s="224" t="s">
        <v>165</v>
      </c>
      <c r="AU134" s="224" t="s">
        <v>85</v>
      </c>
      <c r="AY134" s="18" t="s">
        <v>162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214</v>
      </c>
      <c r="BM134" s="224" t="s">
        <v>2117</v>
      </c>
    </row>
    <row r="135" s="12" customFormat="1" ht="22.8" customHeight="1">
      <c r="A135" s="12"/>
      <c r="B135" s="197"/>
      <c r="C135" s="198"/>
      <c r="D135" s="199" t="s">
        <v>75</v>
      </c>
      <c r="E135" s="211" t="s">
        <v>2118</v>
      </c>
      <c r="F135" s="211" t="s">
        <v>2119</v>
      </c>
      <c r="G135" s="198"/>
      <c r="H135" s="198"/>
      <c r="I135" s="201"/>
      <c r="J135" s="212">
        <f>BK135</f>
        <v>0</v>
      </c>
      <c r="K135" s="198"/>
      <c r="L135" s="203"/>
      <c r="M135" s="204"/>
      <c r="N135" s="205"/>
      <c r="O135" s="205"/>
      <c r="P135" s="206">
        <f>SUM(P136:P147)</f>
        <v>0</v>
      </c>
      <c r="Q135" s="205"/>
      <c r="R135" s="206">
        <f>SUM(R136:R147)</f>
        <v>0</v>
      </c>
      <c r="S135" s="205"/>
      <c r="T135" s="207">
        <f>SUM(T136:T147)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8" t="s">
        <v>85</v>
      </c>
      <c r="AT135" s="209" t="s">
        <v>75</v>
      </c>
      <c r="AU135" s="209" t="s">
        <v>83</v>
      </c>
      <c r="AY135" s="208" t="s">
        <v>162</v>
      </c>
      <c r="BK135" s="210">
        <f>SUM(BK136:BK147)</f>
        <v>0</v>
      </c>
    </row>
    <row r="136" s="2" customFormat="1" ht="24.15" customHeight="1">
      <c r="A136" s="39"/>
      <c r="B136" s="40"/>
      <c r="C136" s="213" t="s">
        <v>492</v>
      </c>
      <c r="D136" s="213" t="s">
        <v>165</v>
      </c>
      <c r="E136" s="214" t="s">
        <v>2120</v>
      </c>
      <c r="F136" s="215" t="s">
        <v>2121</v>
      </c>
      <c r="G136" s="216" t="s">
        <v>405</v>
      </c>
      <c r="H136" s="217">
        <v>28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214</v>
      </c>
      <c r="AT136" s="224" t="s">
        <v>165</v>
      </c>
      <c r="AU136" s="224" t="s">
        <v>85</v>
      </c>
      <c r="AY136" s="18" t="s">
        <v>162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214</v>
      </c>
      <c r="BM136" s="224" t="s">
        <v>2122</v>
      </c>
    </row>
    <row r="137" s="2" customFormat="1" ht="16.5" customHeight="1">
      <c r="A137" s="39"/>
      <c r="B137" s="40"/>
      <c r="C137" s="213" t="s">
        <v>450</v>
      </c>
      <c r="D137" s="213" t="s">
        <v>165</v>
      </c>
      <c r="E137" s="214" t="s">
        <v>2123</v>
      </c>
      <c r="F137" s="215" t="s">
        <v>2124</v>
      </c>
      <c r="G137" s="216" t="s">
        <v>405</v>
      </c>
      <c r="H137" s="217">
        <v>10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214</v>
      </c>
      <c r="AT137" s="224" t="s">
        <v>165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214</v>
      </c>
      <c r="BM137" s="224" t="s">
        <v>2125</v>
      </c>
    </row>
    <row r="138" s="2" customFormat="1" ht="16.5" customHeight="1">
      <c r="A138" s="39"/>
      <c r="B138" s="40"/>
      <c r="C138" s="278" t="s">
        <v>501</v>
      </c>
      <c r="D138" s="278" t="s">
        <v>411</v>
      </c>
      <c r="E138" s="279" t="s">
        <v>2126</v>
      </c>
      <c r="F138" s="280" t="s">
        <v>2127</v>
      </c>
      <c r="G138" s="281" t="s">
        <v>405</v>
      </c>
      <c r="H138" s="282">
        <v>10</v>
      </c>
      <c r="I138" s="283"/>
      <c r="J138" s="284">
        <f>ROUND(I138*H138,2)</f>
        <v>0</v>
      </c>
      <c r="K138" s="280" t="s">
        <v>19</v>
      </c>
      <c r="L138" s="285"/>
      <c r="M138" s="286" t="s">
        <v>19</v>
      </c>
      <c r="N138" s="287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450</v>
      </c>
      <c r="AT138" s="224" t="s">
        <v>411</v>
      </c>
      <c r="AU138" s="224" t="s">
        <v>85</v>
      </c>
      <c r="AY138" s="18" t="s">
        <v>162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214</v>
      </c>
      <c r="BM138" s="224" t="s">
        <v>2128</v>
      </c>
    </row>
    <row r="139" s="2" customFormat="1" ht="16.5" customHeight="1">
      <c r="A139" s="39"/>
      <c r="B139" s="40"/>
      <c r="C139" s="213" t="s">
        <v>362</v>
      </c>
      <c r="D139" s="213" t="s">
        <v>165</v>
      </c>
      <c r="E139" s="214" t="s">
        <v>2129</v>
      </c>
      <c r="F139" s="215" t="s">
        <v>2130</v>
      </c>
      <c r="G139" s="216" t="s">
        <v>405</v>
      </c>
      <c r="H139" s="217">
        <v>8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214</v>
      </c>
      <c r="AT139" s="224" t="s">
        <v>165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214</v>
      </c>
      <c r="BM139" s="224" t="s">
        <v>2131</v>
      </c>
    </row>
    <row r="140" s="2" customFormat="1" ht="16.5" customHeight="1">
      <c r="A140" s="39"/>
      <c r="B140" s="40"/>
      <c r="C140" s="278" t="s">
        <v>384</v>
      </c>
      <c r="D140" s="278" t="s">
        <v>411</v>
      </c>
      <c r="E140" s="279" t="s">
        <v>2132</v>
      </c>
      <c r="F140" s="280" t="s">
        <v>2133</v>
      </c>
      <c r="G140" s="281" t="s">
        <v>405</v>
      </c>
      <c r="H140" s="282">
        <v>8</v>
      </c>
      <c r="I140" s="283"/>
      <c r="J140" s="284">
        <f>ROUND(I140*H140,2)</f>
        <v>0</v>
      </c>
      <c r="K140" s="280" t="s">
        <v>19</v>
      </c>
      <c r="L140" s="285"/>
      <c r="M140" s="286" t="s">
        <v>19</v>
      </c>
      <c r="N140" s="287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450</v>
      </c>
      <c r="AT140" s="224" t="s">
        <v>411</v>
      </c>
      <c r="AU140" s="224" t="s">
        <v>85</v>
      </c>
      <c r="AY140" s="18" t="s">
        <v>162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214</v>
      </c>
      <c r="BM140" s="224" t="s">
        <v>2134</v>
      </c>
    </row>
    <row r="141" s="2" customFormat="1" ht="24.15" customHeight="1">
      <c r="A141" s="39"/>
      <c r="B141" s="40"/>
      <c r="C141" s="213" t="s">
        <v>630</v>
      </c>
      <c r="D141" s="213" t="s">
        <v>165</v>
      </c>
      <c r="E141" s="214" t="s">
        <v>2135</v>
      </c>
      <c r="F141" s="215" t="s">
        <v>2136</v>
      </c>
      <c r="G141" s="216" t="s">
        <v>405</v>
      </c>
      <c r="H141" s="217">
        <v>8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214</v>
      </c>
      <c r="AT141" s="224" t="s">
        <v>165</v>
      </c>
      <c r="AU141" s="224" t="s">
        <v>85</v>
      </c>
      <c r="AY141" s="18" t="s">
        <v>162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214</v>
      </c>
      <c r="BM141" s="224" t="s">
        <v>2137</v>
      </c>
    </row>
    <row r="142" s="2" customFormat="1" ht="24.15" customHeight="1">
      <c r="A142" s="39"/>
      <c r="B142" s="40"/>
      <c r="C142" s="213" t="s">
        <v>721</v>
      </c>
      <c r="D142" s="213" t="s">
        <v>165</v>
      </c>
      <c r="E142" s="214" t="s">
        <v>2138</v>
      </c>
      <c r="F142" s="215" t="s">
        <v>2139</v>
      </c>
      <c r="G142" s="216" t="s">
        <v>405</v>
      </c>
      <c r="H142" s="217">
        <v>8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47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214</v>
      </c>
      <c r="AT142" s="224" t="s">
        <v>165</v>
      </c>
      <c r="AU142" s="224" t="s">
        <v>85</v>
      </c>
      <c r="AY142" s="18" t="s">
        <v>162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214</v>
      </c>
      <c r="BM142" s="224" t="s">
        <v>2140</v>
      </c>
    </row>
    <row r="143" s="2" customFormat="1" ht="24.15" customHeight="1">
      <c r="A143" s="39"/>
      <c r="B143" s="40"/>
      <c r="C143" s="213" t="s">
        <v>1018</v>
      </c>
      <c r="D143" s="213" t="s">
        <v>165</v>
      </c>
      <c r="E143" s="214" t="s">
        <v>2141</v>
      </c>
      <c r="F143" s="215" t="s">
        <v>2142</v>
      </c>
      <c r="G143" s="216" t="s">
        <v>405</v>
      </c>
      <c r="H143" s="217">
        <v>4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47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214</v>
      </c>
      <c r="AT143" s="224" t="s">
        <v>165</v>
      </c>
      <c r="AU143" s="224" t="s">
        <v>85</v>
      </c>
      <c r="AY143" s="18" t="s">
        <v>162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214</v>
      </c>
      <c r="BM143" s="224" t="s">
        <v>2143</v>
      </c>
    </row>
    <row r="144" s="2" customFormat="1" ht="24.15" customHeight="1">
      <c r="A144" s="39"/>
      <c r="B144" s="40"/>
      <c r="C144" s="213" t="s">
        <v>1023</v>
      </c>
      <c r="D144" s="213" t="s">
        <v>165</v>
      </c>
      <c r="E144" s="214" t="s">
        <v>2144</v>
      </c>
      <c r="F144" s="215" t="s">
        <v>2145</v>
      </c>
      <c r="G144" s="216" t="s">
        <v>405</v>
      </c>
      <c r="H144" s="217">
        <v>71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214</v>
      </c>
      <c r="AT144" s="224" t="s">
        <v>165</v>
      </c>
      <c r="AU144" s="224" t="s">
        <v>85</v>
      </c>
      <c r="AY144" s="18" t="s">
        <v>162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214</v>
      </c>
      <c r="BM144" s="224" t="s">
        <v>2146</v>
      </c>
    </row>
    <row r="145" s="2" customFormat="1" ht="24.15" customHeight="1">
      <c r="A145" s="39"/>
      <c r="B145" s="40"/>
      <c r="C145" s="213" t="s">
        <v>540</v>
      </c>
      <c r="D145" s="213" t="s">
        <v>165</v>
      </c>
      <c r="E145" s="214" t="s">
        <v>2147</v>
      </c>
      <c r="F145" s="215" t="s">
        <v>2148</v>
      </c>
      <c r="G145" s="216" t="s">
        <v>405</v>
      </c>
      <c r="H145" s="217">
        <v>71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214</v>
      </c>
      <c r="AT145" s="224" t="s">
        <v>165</v>
      </c>
      <c r="AU145" s="224" t="s">
        <v>85</v>
      </c>
      <c r="AY145" s="18" t="s">
        <v>162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214</v>
      </c>
      <c r="BM145" s="224" t="s">
        <v>2149</v>
      </c>
    </row>
    <row r="146" s="2" customFormat="1" ht="24.15" customHeight="1">
      <c r="A146" s="39"/>
      <c r="B146" s="40"/>
      <c r="C146" s="213" t="s">
        <v>547</v>
      </c>
      <c r="D146" s="213" t="s">
        <v>165</v>
      </c>
      <c r="E146" s="214" t="s">
        <v>2150</v>
      </c>
      <c r="F146" s="215" t="s">
        <v>2151</v>
      </c>
      <c r="G146" s="216" t="s">
        <v>405</v>
      </c>
      <c r="H146" s="217">
        <v>12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47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214</v>
      </c>
      <c r="AT146" s="224" t="s">
        <v>165</v>
      </c>
      <c r="AU146" s="224" t="s">
        <v>85</v>
      </c>
      <c r="AY146" s="18" t="s">
        <v>162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214</v>
      </c>
      <c r="BM146" s="224" t="s">
        <v>2152</v>
      </c>
    </row>
    <row r="147" s="2" customFormat="1" ht="24.15" customHeight="1">
      <c r="A147" s="39"/>
      <c r="B147" s="40"/>
      <c r="C147" s="213" t="s">
        <v>552</v>
      </c>
      <c r="D147" s="213" t="s">
        <v>165</v>
      </c>
      <c r="E147" s="214" t="s">
        <v>2153</v>
      </c>
      <c r="F147" s="215" t="s">
        <v>2154</v>
      </c>
      <c r="G147" s="216" t="s">
        <v>262</v>
      </c>
      <c r="H147" s="217">
        <v>0.089999999999999997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214</v>
      </c>
      <c r="AT147" s="224" t="s">
        <v>165</v>
      </c>
      <c r="AU147" s="224" t="s">
        <v>85</v>
      </c>
      <c r="AY147" s="18" t="s">
        <v>162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214</v>
      </c>
      <c r="BM147" s="224" t="s">
        <v>2155</v>
      </c>
    </row>
    <row r="148" s="12" customFormat="1" ht="22.8" customHeight="1">
      <c r="A148" s="12"/>
      <c r="B148" s="197"/>
      <c r="C148" s="198"/>
      <c r="D148" s="199" t="s">
        <v>75</v>
      </c>
      <c r="E148" s="211" t="s">
        <v>2156</v>
      </c>
      <c r="F148" s="211" t="s">
        <v>2157</v>
      </c>
      <c r="G148" s="198"/>
      <c r="H148" s="198"/>
      <c r="I148" s="201"/>
      <c r="J148" s="212">
        <f>BK148</f>
        <v>0</v>
      </c>
      <c r="K148" s="198"/>
      <c r="L148" s="203"/>
      <c r="M148" s="204"/>
      <c r="N148" s="205"/>
      <c r="O148" s="205"/>
      <c r="P148" s="206">
        <f>SUM(P149:P163)</f>
        <v>0</v>
      </c>
      <c r="Q148" s="205"/>
      <c r="R148" s="206">
        <f>SUM(R149:R163)</f>
        <v>0</v>
      </c>
      <c r="S148" s="205"/>
      <c r="T148" s="207">
        <f>SUM(T149:T163)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8" t="s">
        <v>85</v>
      </c>
      <c r="AT148" s="209" t="s">
        <v>75</v>
      </c>
      <c r="AU148" s="209" t="s">
        <v>83</v>
      </c>
      <c r="AY148" s="208" t="s">
        <v>162</v>
      </c>
      <c r="BK148" s="210">
        <f>SUM(BK149:BK163)</f>
        <v>0</v>
      </c>
    </row>
    <row r="149" s="2" customFormat="1" ht="16.5" customHeight="1">
      <c r="A149" s="39"/>
      <c r="B149" s="40"/>
      <c r="C149" s="213" t="s">
        <v>533</v>
      </c>
      <c r="D149" s="213" t="s">
        <v>165</v>
      </c>
      <c r="E149" s="214" t="s">
        <v>2158</v>
      </c>
      <c r="F149" s="215" t="s">
        <v>2159</v>
      </c>
      <c r="G149" s="216" t="s">
        <v>168</v>
      </c>
      <c r="H149" s="217">
        <v>165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214</v>
      </c>
      <c r="AT149" s="224" t="s">
        <v>165</v>
      </c>
      <c r="AU149" s="224" t="s">
        <v>85</v>
      </c>
      <c r="AY149" s="18" t="s">
        <v>162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214</v>
      </c>
      <c r="BM149" s="224" t="s">
        <v>2160</v>
      </c>
    </row>
    <row r="150" s="2" customFormat="1" ht="24.15" customHeight="1">
      <c r="A150" s="39"/>
      <c r="B150" s="40"/>
      <c r="C150" s="213" t="s">
        <v>744</v>
      </c>
      <c r="D150" s="213" t="s">
        <v>165</v>
      </c>
      <c r="E150" s="214" t="s">
        <v>2161</v>
      </c>
      <c r="F150" s="215" t="s">
        <v>2162</v>
      </c>
      <c r="G150" s="216" t="s">
        <v>405</v>
      </c>
      <c r="H150" s="217">
        <v>17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214</v>
      </c>
      <c r="AT150" s="224" t="s">
        <v>165</v>
      </c>
      <c r="AU150" s="224" t="s">
        <v>85</v>
      </c>
      <c r="AY150" s="18" t="s">
        <v>162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83</v>
      </c>
      <c r="BK150" s="225">
        <f>ROUND(I150*H150,2)</f>
        <v>0</v>
      </c>
      <c r="BL150" s="18" t="s">
        <v>214</v>
      </c>
      <c r="BM150" s="224" t="s">
        <v>2163</v>
      </c>
    </row>
    <row r="151" s="2" customFormat="1" ht="24.15" customHeight="1">
      <c r="A151" s="39"/>
      <c r="B151" s="40"/>
      <c r="C151" s="213" t="s">
        <v>750</v>
      </c>
      <c r="D151" s="213" t="s">
        <v>165</v>
      </c>
      <c r="E151" s="214" t="s">
        <v>2164</v>
      </c>
      <c r="F151" s="215" t="s">
        <v>2165</v>
      </c>
      <c r="G151" s="216" t="s">
        <v>405</v>
      </c>
      <c r="H151" s="217">
        <v>28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214</v>
      </c>
      <c r="AT151" s="224" t="s">
        <v>165</v>
      </c>
      <c r="AU151" s="224" t="s">
        <v>85</v>
      </c>
      <c r="AY151" s="18" t="s">
        <v>162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214</v>
      </c>
      <c r="BM151" s="224" t="s">
        <v>2166</v>
      </c>
    </row>
    <row r="152" s="2" customFormat="1" ht="24.15" customHeight="1">
      <c r="A152" s="39"/>
      <c r="B152" s="40"/>
      <c r="C152" s="213" t="s">
        <v>739</v>
      </c>
      <c r="D152" s="213" t="s">
        <v>165</v>
      </c>
      <c r="E152" s="214" t="s">
        <v>2167</v>
      </c>
      <c r="F152" s="215" t="s">
        <v>2168</v>
      </c>
      <c r="G152" s="216" t="s">
        <v>405</v>
      </c>
      <c r="H152" s="217">
        <v>4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214</v>
      </c>
      <c r="AT152" s="224" t="s">
        <v>165</v>
      </c>
      <c r="AU152" s="224" t="s">
        <v>85</v>
      </c>
      <c r="AY152" s="18" t="s">
        <v>162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214</v>
      </c>
      <c r="BM152" s="224" t="s">
        <v>2169</v>
      </c>
    </row>
    <row r="153" s="2" customFormat="1" ht="24.15" customHeight="1">
      <c r="A153" s="39"/>
      <c r="B153" s="40"/>
      <c r="C153" s="213" t="s">
        <v>708</v>
      </c>
      <c r="D153" s="213" t="s">
        <v>165</v>
      </c>
      <c r="E153" s="214" t="s">
        <v>2170</v>
      </c>
      <c r="F153" s="215" t="s">
        <v>2171</v>
      </c>
      <c r="G153" s="216" t="s">
        <v>405</v>
      </c>
      <c r="H153" s="217">
        <v>17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214</v>
      </c>
      <c r="AT153" s="224" t="s">
        <v>165</v>
      </c>
      <c r="AU153" s="224" t="s">
        <v>85</v>
      </c>
      <c r="AY153" s="18" t="s">
        <v>162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214</v>
      </c>
      <c r="BM153" s="224" t="s">
        <v>2172</v>
      </c>
    </row>
    <row r="154" s="2" customFormat="1" ht="33" customHeight="1">
      <c r="A154" s="39"/>
      <c r="B154" s="40"/>
      <c r="C154" s="213" t="s">
        <v>348</v>
      </c>
      <c r="D154" s="213" t="s">
        <v>165</v>
      </c>
      <c r="E154" s="214" t="s">
        <v>2173</v>
      </c>
      <c r="F154" s="215" t="s">
        <v>2174</v>
      </c>
      <c r="G154" s="216" t="s">
        <v>405</v>
      </c>
      <c r="H154" s="217">
        <v>1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214</v>
      </c>
      <c r="AT154" s="224" t="s">
        <v>165</v>
      </c>
      <c r="AU154" s="224" t="s">
        <v>85</v>
      </c>
      <c r="AY154" s="18" t="s">
        <v>162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214</v>
      </c>
      <c r="BM154" s="224" t="s">
        <v>2175</v>
      </c>
    </row>
    <row r="155" s="2" customFormat="1" ht="24.15" customHeight="1">
      <c r="A155" s="39"/>
      <c r="B155" s="40"/>
      <c r="C155" s="213" t="s">
        <v>425</v>
      </c>
      <c r="D155" s="213" t="s">
        <v>165</v>
      </c>
      <c r="E155" s="214" t="s">
        <v>2176</v>
      </c>
      <c r="F155" s="215" t="s">
        <v>2177</v>
      </c>
      <c r="G155" s="216" t="s">
        <v>405</v>
      </c>
      <c r="H155" s="217">
        <v>1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214</v>
      </c>
      <c r="AT155" s="224" t="s">
        <v>165</v>
      </c>
      <c r="AU155" s="224" t="s">
        <v>85</v>
      </c>
      <c r="AY155" s="18" t="s">
        <v>162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214</v>
      </c>
      <c r="BM155" s="224" t="s">
        <v>2178</v>
      </c>
    </row>
    <row r="156" s="2" customFormat="1" ht="24.15" customHeight="1">
      <c r="A156" s="39"/>
      <c r="B156" s="40"/>
      <c r="C156" s="213" t="s">
        <v>757</v>
      </c>
      <c r="D156" s="213" t="s">
        <v>165</v>
      </c>
      <c r="E156" s="214" t="s">
        <v>2179</v>
      </c>
      <c r="F156" s="215" t="s">
        <v>2180</v>
      </c>
      <c r="G156" s="216" t="s">
        <v>405</v>
      </c>
      <c r="H156" s="217">
        <v>2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214</v>
      </c>
      <c r="AT156" s="224" t="s">
        <v>165</v>
      </c>
      <c r="AU156" s="224" t="s">
        <v>85</v>
      </c>
      <c r="AY156" s="18" t="s">
        <v>162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214</v>
      </c>
      <c r="BM156" s="224" t="s">
        <v>2181</v>
      </c>
    </row>
    <row r="157" s="2" customFormat="1" ht="24.15" customHeight="1">
      <c r="A157" s="39"/>
      <c r="B157" s="40"/>
      <c r="C157" s="213" t="s">
        <v>729</v>
      </c>
      <c r="D157" s="213" t="s">
        <v>165</v>
      </c>
      <c r="E157" s="214" t="s">
        <v>2182</v>
      </c>
      <c r="F157" s="215" t="s">
        <v>2183</v>
      </c>
      <c r="G157" s="216" t="s">
        <v>405</v>
      </c>
      <c r="H157" s="217">
        <v>2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214</v>
      </c>
      <c r="AT157" s="224" t="s">
        <v>165</v>
      </c>
      <c r="AU157" s="224" t="s">
        <v>85</v>
      </c>
      <c r="AY157" s="18" t="s">
        <v>162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214</v>
      </c>
      <c r="BM157" s="224" t="s">
        <v>2184</v>
      </c>
    </row>
    <row r="158" s="2" customFormat="1" ht="24.15" customHeight="1">
      <c r="A158" s="39"/>
      <c r="B158" s="40"/>
      <c r="C158" s="213" t="s">
        <v>734</v>
      </c>
      <c r="D158" s="213" t="s">
        <v>165</v>
      </c>
      <c r="E158" s="214" t="s">
        <v>2185</v>
      </c>
      <c r="F158" s="215" t="s">
        <v>2186</v>
      </c>
      <c r="G158" s="216" t="s">
        <v>405</v>
      </c>
      <c r="H158" s="217">
        <v>2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214</v>
      </c>
      <c r="AT158" s="224" t="s">
        <v>165</v>
      </c>
      <c r="AU158" s="224" t="s">
        <v>85</v>
      </c>
      <c r="AY158" s="18" t="s">
        <v>162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83</v>
      </c>
      <c r="BK158" s="225">
        <f>ROUND(I158*H158,2)</f>
        <v>0</v>
      </c>
      <c r="BL158" s="18" t="s">
        <v>214</v>
      </c>
      <c r="BM158" s="224" t="s">
        <v>2187</v>
      </c>
    </row>
    <row r="159" s="2" customFormat="1" ht="16.5" customHeight="1">
      <c r="A159" s="39"/>
      <c r="B159" s="40"/>
      <c r="C159" s="213" t="s">
        <v>689</v>
      </c>
      <c r="D159" s="213" t="s">
        <v>165</v>
      </c>
      <c r="E159" s="214" t="s">
        <v>2188</v>
      </c>
      <c r="F159" s="215" t="s">
        <v>2189</v>
      </c>
      <c r="G159" s="216" t="s">
        <v>405</v>
      </c>
      <c r="H159" s="217">
        <v>71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214</v>
      </c>
      <c r="AT159" s="224" t="s">
        <v>165</v>
      </c>
      <c r="AU159" s="224" t="s">
        <v>85</v>
      </c>
      <c r="AY159" s="18" t="s">
        <v>162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214</v>
      </c>
      <c r="BM159" s="224" t="s">
        <v>2190</v>
      </c>
    </row>
    <row r="160" s="2" customFormat="1" ht="16.5" customHeight="1">
      <c r="A160" s="39"/>
      <c r="B160" s="40"/>
      <c r="C160" s="213" t="s">
        <v>694</v>
      </c>
      <c r="D160" s="213" t="s">
        <v>165</v>
      </c>
      <c r="E160" s="214" t="s">
        <v>2191</v>
      </c>
      <c r="F160" s="215" t="s">
        <v>2192</v>
      </c>
      <c r="G160" s="216" t="s">
        <v>405</v>
      </c>
      <c r="H160" s="217">
        <v>71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214</v>
      </c>
      <c r="AT160" s="224" t="s">
        <v>165</v>
      </c>
      <c r="AU160" s="224" t="s">
        <v>85</v>
      </c>
      <c r="AY160" s="18" t="s">
        <v>162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214</v>
      </c>
      <c r="BM160" s="224" t="s">
        <v>2193</v>
      </c>
    </row>
    <row r="161" s="2" customFormat="1" ht="16.5" customHeight="1">
      <c r="A161" s="39"/>
      <c r="B161" s="40"/>
      <c r="C161" s="213" t="s">
        <v>557</v>
      </c>
      <c r="D161" s="213" t="s">
        <v>165</v>
      </c>
      <c r="E161" s="214" t="s">
        <v>2194</v>
      </c>
      <c r="F161" s="215" t="s">
        <v>2195</v>
      </c>
      <c r="G161" s="216" t="s">
        <v>168</v>
      </c>
      <c r="H161" s="217">
        <v>165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214</v>
      </c>
      <c r="AT161" s="224" t="s">
        <v>165</v>
      </c>
      <c r="AU161" s="224" t="s">
        <v>85</v>
      </c>
      <c r="AY161" s="18" t="s">
        <v>162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83</v>
      </c>
      <c r="BK161" s="225">
        <f>ROUND(I161*H161,2)</f>
        <v>0</v>
      </c>
      <c r="BL161" s="18" t="s">
        <v>214</v>
      </c>
      <c r="BM161" s="224" t="s">
        <v>2196</v>
      </c>
    </row>
    <row r="162" s="2" customFormat="1" ht="33" customHeight="1">
      <c r="A162" s="39"/>
      <c r="B162" s="40"/>
      <c r="C162" s="213" t="s">
        <v>562</v>
      </c>
      <c r="D162" s="213" t="s">
        <v>165</v>
      </c>
      <c r="E162" s="214" t="s">
        <v>2197</v>
      </c>
      <c r="F162" s="215" t="s">
        <v>2198</v>
      </c>
      <c r="G162" s="216" t="s">
        <v>262</v>
      </c>
      <c r="H162" s="217">
        <v>1.6499999999999999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47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214</v>
      </c>
      <c r="AT162" s="224" t="s">
        <v>165</v>
      </c>
      <c r="AU162" s="224" t="s">
        <v>85</v>
      </c>
      <c r="AY162" s="18" t="s">
        <v>162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214</v>
      </c>
      <c r="BM162" s="224" t="s">
        <v>2199</v>
      </c>
    </row>
    <row r="163" s="2" customFormat="1" ht="24.15" customHeight="1">
      <c r="A163" s="39"/>
      <c r="B163" s="40"/>
      <c r="C163" s="213" t="s">
        <v>506</v>
      </c>
      <c r="D163" s="213" t="s">
        <v>165</v>
      </c>
      <c r="E163" s="214" t="s">
        <v>2200</v>
      </c>
      <c r="F163" s="215" t="s">
        <v>2201</v>
      </c>
      <c r="G163" s="216" t="s">
        <v>262</v>
      </c>
      <c r="H163" s="217">
        <v>3.1429999999999998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214</v>
      </c>
      <c r="AT163" s="224" t="s">
        <v>165</v>
      </c>
      <c r="AU163" s="224" t="s">
        <v>85</v>
      </c>
      <c r="AY163" s="18" t="s">
        <v>162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214</v>
      </c>
      <c r="BM163" s="224" t="s">
        <v>2202</v>
      </c>
    </row>
    <row r="164" s="12" customFormat="1" ht="25.92" customHeight="1">
      <c r="A164" s="12"/>
      <c r="B164" s="197"/>
      <c r="C164" s="198"/>
      <c r="D164" s="199" t="s">
        <v>75</v>
      </c>
      <c r="E164" s="200" t="s">
        <v>755</v>
      </c>
      <c r="F164" s="200" t="s">
        <v>756</v>
      </c>
      <c r="G164" s="198"/>
      <c r="H164" s="198"/>
      <c r="I164" s="201"/>
      <c r="J164" s="202">
        <f>BK164</f>
        <v>0</v>
      </c>
      <c r="K164" s="198"/>
      <c r="L164" s="203"/>
      <c r="M164" s="204"/>
      <c r="N164" s="205"/>
      <c r="O164" s="205"/>
      <c r="P164" s="206">
        <f>SUM(P165:P167)</f>
        <v>0</v>
      </c>
      <c r="Q164" s="205"/>
      <c r="R164" s="206">
        <f>SUM(R165:R167)</f>
        <v>0</v>
      </c>
      <c r="S164" s="205"/>
      <c r="T164" s="207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170</v>
      </c>
      <c r="AT164" s="209" t="s">
        <v>75</v>
      </c>
      <c r="AU164" s="209" t="s">
        <v>76</v>
      </c>
      <c r="AY164" s="208" t="s">
        <v>162</v>
      </c>
      <c r="BK164" s="210">
        <f>SUM(BK165:BK167)</f>
        <v>0</v>
      </c>
    </row>
    <row r="165" s="2" customFormat="1" ht="21.75" customHeight="1">
      <c r="A165" s="39"/>
      <c r="B165" s="40"/>
      <c r="C165" s="213" t="s">
        <v>511</v>
      </c>
      <c r="D165" s="213" t="s">
        <v>165</v>
      </c>
      <c r="E165" s="214" t="s">
        <v>2203</v>
      </c>
      <c r="F165" s="215" t="s">
        <v>2204</v>
      </c>
      <c r="G165" s="216" t="s">
        <v>760</v>
      </c>
      <c r="H165" s="217">
        <v>8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2205</v>
      </c>
      <c r="AT165" s="224" t="s">
        <v>165</v>
      </c>
      <c r="AU165" s="224" t="s">
        <v>83</v>
      </c>
      <c r="AY165" s="18" t="s">
        <v>162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2205</v>
      </c>
      <c r="BM165" s="224" t="s">
        <v>2206</v>
      </c>
    </row>
    <row r="166" s="2" customFormat="1" ht="24.15" customHeight="1">
      <c r="A166" s="39"/>
      <c r="B166" s="40"/>
      <c r="C166" s="213" t="s">
        <v>475</v>
      </c>
      <c r="D166" s="213" t="s">
        <v>165</v>
      </c>
      <c r="E166" s="214" t="s">
        <v>2207</v>
      </c>
      <c r="F166" s="215" t="s">
        <v>2208</v>
      </c>
      <c r="G166" s="216" t="s">
        <v>760</v>
      </c>
      <c r="H166" s="217">
        <v>46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2205</v>
      </c>
      <c r="AT166" s="224" t="s">
        <v>165</v>
      </c>
      <c r="AU166" s="224" t="s">
        <v>83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2205</v>
      </c>
      <c r="BM166" s="224" t="s">
        <v>2209</v>
      </c>
    </row>
    <row r="167" s="2" customFormat="1" ht="24.15" customHeight="1">
      <c r="A167" s="39"/>
      <c r="B167" s="40"/>
      <c r="C167" s="213" t="s">
        <v>480</v>
      </c>
      <c r="D167" s="213" t="s">
        <v>165</v>
      </c>
      <c r="E167" s="214" t="s">
        <v>2210</v>
      </c>
      <c r="F167" s="215" t="s">
        <v>2211</v>
      </c>
      <c r="G167" s="216" t="s">
        <v>760</v>
      </c>
      <c r="H167" s="217">
        <v>72</v>
      </c>
      <c r="I167" s="218"/>
      <c r="J167" s="219">
        <f>ROUND(I167*H167,2)</f>
        <v>0</v>
      </c>
      <c r="K167" s="215" t="s">
        <v>19</v>
      </c>
      <c r="L167" s="45"/>
      <c r="M167" s="296" t="s">
        <v>19</v>
      </c>
      <c r="N167" s="297" t="s">
        <v>47</v>
      </c>
      <c r="O167" s="290"/>
      <c r="P167" s="294">
        <f>O167*H167</f>
        <v>0</v>
      </c>
      <c r="Q167" s="294">
        <v>0</v>
      </c>
      <c r="R167" s="294">
        <f>Q167*H167</f>
        <v>0</v>
      </c>
      <c r="S167" s="294">
        <v>0</v>
      </c>
      <c r="T167" s="29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2205</v>
      </c>
      <c r="AT167" s="224" t="s">
        <v>165</v>
      </c>
      <c r="AU167" s="224" t="s">
        <v>83</v>
      </c>
      <c r="AY167" s="18" t="s">
        <v>162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2205</v>
      </c>
      <c r="BM167" s="224" t="s">
        <v>2212</v>
      </c>
    </row>
    <row r="168" s="2" customFormat="1" ht="6.96" customHeight="1">
      <c r="A168" s="39"/>
      <c r="B168" s="60"/>
      <c r="C168" s="61"/>
      <c r="D168" s="61"/>
      <c r="E168" s="61"/>
      <c r="F168" s="61"/>
      <c r="G168" s="61"/>
      <c r="H168" s="61"/>
      <c r="I168" s="61"/>
      <c r="J168" s="61"/>
      <c r="K168" s="61"/>
      <c r="L168" s="45"/>
      <c r="M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</row>
  </sheetData>
  <sheetProtection sheet="1" autoFilter="0" formatColumns="0" formatRows="0" objects="1" scenarios="1" spinCount="100000" saltValue="rdsdKKEXHuCXp5+IDAYLolAK5bGZ4Bn8nX0X3/0vj/EKo47PAVn+0lfQeZSaSK5aq6uQPIWwlnF3Py1585nyoQ==" hashValue="UTE2hGPXYDGmm1ulJJnYpXT2NZqhrRbZcWkzoijz5xJGnoyq46FyOX1AAaC0W+SkT/wHGpXUa99LarUBfZJ5UQ==" algorithmName="SHA-512" password="CC35"/>
  <autoFilter ref="C95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2213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ROUND((SUM(BE99:BE243)),  2)</f>
        <v>0</v>
      </c>
      <c r="G35" s="39"/>
      <c r="H35" s="39"/>
      <c r="I35" s="158">
        <v>0.20999999999999999</v>
      </c>
      <c r="J35" s="157">
        <f>ROUND(((SUM(BE99:BE243))*I35),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ROUND((SUM(BF99:BF243)),  2)</f>
        <v>0</v>
      </c>
      <c r="G36" s="39"/>
      <c r="H36" s="39"/>
      <c r="I36" s="158">
        <v>0.14999999999999999</v>
      </c>
      <c r="J36" s="157">
        <f>ROUND(((SUM(BF99:BF243))*I36),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ROUND((SUM(BG99:BG243)),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ROUND((SUM(BH99:BH243)),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ROUND((SUM(BI99:BI243)),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02.2.d - ZTI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J100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765</v>
      </c>
      <c r="E65" s="183"/>
      <c r="F65" s="183"/>
      <c r="G65" s="183"/>
      <c r="H65" s="183"/>
      <c r="I65" s="183"/>
      <c r="J65" s="184">
        <f>J101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310</v>
      </c>
      <c r="E66" s="183"/>
      <c r="F66" s="183"/>
      <c r="G66" s="183"/>
      <c r="H66" s="183"/>
      <c r="I66" s="183"/>
      <c r="J66" s="184">
        <f>J103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142</v>
      </c>
      <c r="E67" s="183"/>
      <c r="F67" s="183"/>
      <c r="G67" s="183"/>
      <c r="H67" s="183"/>
      <c r="I67" s="183"/>
      <c r="J67" s="184">
        <f>J105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143</v>
      </c>
      <c r="E68" s="183"/>
      <c r="F68" s="183"/>
      <c r="G68" s="183"/>
      <c r="H68" s="183"/>
      <c r="I68" s="183"/>
      <c r="J68" s="184">
        <f>J112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5"/>
      <c r="C69" s="176"/>
      <c r="D69" s="177" t="s">
        <v>144</v>
      </c>
      <c r="E69" s="178"/>
      <c r="F69" s="178"/>
      <c r="G69" s="178"/>
      <c r="H69" s="178"/>
      <c r="I69" s="178"/>
      <c r="J69" s="179">
        <f>J117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81"/>
      <c r="C70" s="126"/>
      <c r="D70" s="182" t="s">
        <v>912</v>
      </c>
      <c r="E70" s="183"/>
      <c r="F70" s="183"/>
      <c r="G70" s="183"/>
      <c r="H70" s="183"/>
      <c r="I70" s="183"/>
      <c r="J70" s="184">
        <f>J118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913</v>
      </c>
      <c r="E71" s="183"/>
      <c r="F71" s="183"/>
      <c r="G71" s="183"/>
      <c r="H71" s="183"/>
      <c r="I71" s="183"/>
      <c r="J71" s="184">
        <f>J145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914</v>
      </c>
      <c r="E72" s="183"/>
      <c r="F72" s="183"/>
      <c r="G72" s="183"/>
      <c r="H72" s="183"/>
      <c r="I72" s="183"/>
      <c r="J72" s="184">
        <f>J175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915</v>
      </c>
      <c r="E73" s="183"/>
      <c r="F73" s="183"/>
      <c r="G73" s="183"/>
      <c r="H73" s="183"/>
      <c r="I73" s="183"/>
      <c r="J73" s="184">
        <f>J230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2024</v>
      </c>
      <c r="E74" s="183"/>
      <c r="F74" s="183"/>
      <c r="G74" s="183"/>
      <c r="H74" s="183"/>
      <c r="I74" s="183"/>
      <c r="J74" s="184">
        <f>J233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9" customFormat="1" ht="24.96" customHeight="1">
      <c r="A75" s="9"/>
      <c r="B75" s="175"/>
      <c r="C75" s="176"/>
      <c r="D75" s="177" t="s">
        <v>2214</v>
      </c>
      <c r="E75" s="178"/>
      <c r="F75" s="178"/>
      <c r="G75" s="178"/>
      <c r="H75" s="178"/>
      <c r="I75" s="178"/>
      <c r="J75" s="179">
        <f>J236</f>
        <v>0</v>
      </c>
      <c r="K75" s="176"/>
      <c r="L75" s="180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hidden="1" s="10" customFormat="1" ht="19.92" customHeight="1">
      <c r="A76" s="10"/>
      <c r="B76" s="181"/>
      <c r="C76" s="126"/>
      <c r="D76" s="182" t="s">
        <v>2215</v>
      </c>
      <c r="E76" s="183"/>
      <c r="F76" s="183"/>
      <c r="G76" s="183"/>
      <c r="H76" s="183"/>
      <c r="I76" s="183"/>
      <c r="J76" s="184">
        <f>J237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9" customFormat="1" ht="24.96" customHeight="1">
      <c r="A77" s="9"/>
      <c r="B77" s="175"/>
      <c r="C77" s="176"/>
      <c r="D77" s="177" t="s">
        <v>317</v>
      </c>
      <c r="E77" s="178"/>
      <c r="F77" s="178"/>
      <c r="G77" s="178"/>
      <c r="H77" s="178"/>
      <c r="I77" s="178"/>
      <c r="J77" s="179">
        <f>J241</f>
        <v>0</v>
      </c>
      <c r="K77" s="176"/>
      <c r="L77" s="180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hidden="1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hidden="1"/>
    <row r="81" hidden="1"/>
    <row r="82" hidden="1"/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147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0" t="str">
        <f>E7</f>
        <v>Rekonstrukce interiérů budovy Sady 5.května 85/42, Plzeň</v>
      </c>
      <c r="F87" s="33"/>
      <c r="G87" s="33"/>
      <c r="H87" s="33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133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70" t="s">
        <v>1283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135</v>
      </c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02.2.d - ZTI</v>
      </c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F14</f>
        <v>Sady 5.května 85/42</v>
      </c>
      <c r="G93" s="41"/>
      <c r="H93" s="41"/>
      <c r="I93" s="33" t="s">
        <v>23</v>
      </c>
      <c r="J93" s="73" t="str">
        <f>IF(J14="","",J14)</f>
        <v>30. 3. 2022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E17</f>
        <v>Krajské centrum vzdělávání a Jazyková škola</v>
      </c>
      <c r="G95" s="41"/>
      <c r="H95" s="41"/>
      <c r="I95" s="33" t="s">
        <v>33</v>
      </c>
      <c r="J95" s="37" t="str">
        <f>E23</f>
        <v>Luboš Beneda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IF(E20="","",E20)</f>
        <v>Vyplň údaj</v>
      </c>
      <c r="G96" s="41"/>
      <c r="H96" s="41"/>
      <c r="I96" s="33" t="s">
        <v>38</v>
      </c>
      <c r="J96" s="37" t="str">
        <f>E26</f>
        <v xml:space="preserve"> 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6"/>
      <c r="B98" s="187"/>
      <c r="C98" s="188" t="s">
        <v>148</v>
      </c>
      <c r="D98" s="189" t="s">
        <v>61</v>
      </c>
      <c r="E98" s="189" t="s">
        <v>57</v>
      </c>
      <c r="F98" s="189" t="s">
        <v>58</v>
      </c>
      <c r="G98" s="189" t="s">
        <v>149</v>
      </c>
      <c r="H98" s="189" t="s">
        <v>150</v>
      </c>
      <c r="I98" s="189" t="s">
        <v>151</v>
      </c>
      <c r="J98" s="189" t="s">
        <v>139</v>
      </c>
      <c r="K98" s="190" t="s">
        <v>152</v>
      </c>
      <c r="L98" s="191"/>
      <c r="M98" s="93" t="s">
        <v>19</v>
      </c>
      <c r="N98" s="94" t="s">
        <v>46</v>
      </c>
      <c r="O98" s="94" t="s">
        <v>153</v>
      </c>
      <c r="P98" s="94" t="s">
        <v>154</v>
      </c>
      <c r="Q98" s="94" t="s">
        <v>155</v>
      </c>
      <c r="R98" s="94" t="s">
        <v>156</v>
      </c>
      <c r="S98" s="94" t="s">
        <v>157</v>
      </c>
      <c r="T98" s="95" t="s">
        <v>158</v>
      </c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</row>
    <row r="99" s="2" customFormat="1" ht="22.8" customHeight="1">
      <c r="A99" s="39"/>
      <c r="B99" s="40"/>
      <c r="C99" s="100" t="s">
        <v>159</v>
      </c>
      <c r="D99" s="41"/>
      <c r="E99" s="41"/>
      <c r="F99" s="41"/>
      <c r="G99" s="41"/>
      <c r="H99" s="41"/>
      <c r="I99" s="41"/>
      <c r="J99" s="192">
        <f>BK99</f>
        <v>0</v>
      </c>
      <c r="K99" s="41"/>
      <c r="L99" s="45"/>
      <c r="M99" s="96"/>
      <c r="N99" s="193"/>
      <c r="O99" s="97"/>
      <c r="P99" s="194">
        <f>P100+P117+P236+P241</f>
        <v>0</v>
      </c>
      <c r="Q99" s="97"/>
      <c r="R99" s="194">
        <f>R100+R117+R236+R241</f>
        <v>0</v>
      </c>
      <c r="S99" s="97"/>
      <c r="T99" s="195">
        <f>T100+T117+T236+T241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75</v>
      </c>
      <c r="AU99" s="18" t="s">
        <v>140</v>
      </c>
      <c r="BK99" s="196">
        <f>BK100+BK117+BK236+BK241</f>
        <v>0</v>
      </c>
    </row>
    <row r="100" s="12" customFormat="1" ht="25.92" customHeight="1">
      <c r="A100" s="12"/>
      <c r="B100" s="197"/>
      <c r="C100" s="198"/>
      <c r="D100" s="199" t="s">
        <v>75</v>
      </c>
      <c r="E100" s="200" t="s">
        <v>160</v>
      </c>
      <c r="F100" s="200" t="s">
        <v>161</v>
      </c>
      <c r="G100" s="198"/>
      <c r="H100" s="198"/>
      <c r="I100" s="201"/>
      <c r="J100" s="202">
        <f>BK100</f>
        <v>0</v>
      </c>
      <c r="K100" s="198"/>
      <c r="L100" s="203"/>
      <c r="M100" s="204"/>
      <c r="N100" s="205"/>
      <c r="O100" s="205"/>
      <c r="P100" s="206">
        <f>P101+P103+P105+P112</f>
        <v>0</v>
      </c>
      <c r="Q100" s="205"/>
      <c r="R100" s="206">
        <f>R101+R103+R105+R112</f>
        <v>0</v>
      </c>
      <c r="S100" s="205"/>
      <c r="T100" s="207">
        <f>T101+T103+T105+T112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83</v>
      </c>
      <c r="AT100" s="209" t="s">
        <v>75</v>
      </c>
      <c r="AU100" s="209" t="s">
        <v>76</v>
      </c>
      <c r="AY100" s="208" t="s">
        <v>162</v>
      </c>
      <c r="BK100" s="210">
        <f>BK101+BK103+BK105+BK112</f>
        <v>0</v>
      </c>
    </row>
    <row r="101" s="12" customFormat="1" ht="22.8" customHeight="1">
      <c r="A101" s="12"/>
      <c r="B101" s="197"/>
      <c r="C101" s="198"/>
      <c r="D101" s="199" t="s">
        <v>75</v>
      </c>
      <c r="E101" s="211" t="s">
        <v>83</v>
      </c>
      <c r="F101" s="211" t="s">
        <v>769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P102</f>
        <v>0</v>
      </c>
      <c r="Q101" s="205"/>
      <c r="R101" s="206">
        <f>R102</f>
        <v>0</v>
      </c>
      <c r="S101" s="205"/>
      <c r="T101" s="207">
        <f>T102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83</v>
      </c>
      <c r="AT101" s="209" t="s">
        <v>75</v>
      </c>
      <c r="AU101" s="209" t="s">
        <v>83</v>
      </c>
      <c r="AY101" s="208" t="s">
        <v>162</v>
      </c>
      <c r="BK101" s="210">
        <f>BK102</f>
        <v>0</v>
      </c>
    </row>
    <row r="102" s="2" customFormat="1" ht="33" customHeight="1">
      <c r="A102" s="39"/>
      <c r="B102" s="40"/>
      <c r="C102" s="213" t="s">
        <v>83</v>
      </c>
      <c r="D102" s="213" t="s">
        <v>165</v>
      </c>
      <c r="E102" s="214" t="s">
        <v>2216</v>
      </c>
      <c r="F102" s="215" t="s">
        <v>2217</v>
      </c>
      <c r="G102" s="216" t="s">
        <v>176</v>
      </c>
      <c r="H102" s="217">
        <v>10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165</v>
      </c>
      <c r="AU102" s="224" t="s">
        <v>85</v>
      </c>
      <c r="AY102" s="18" t="s">
        <v>162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170</v>
      </c>
      <c r="BM102" s="224" t="s">
        <v>2218</v>
      </c>
    </row>
    <row r="103" s="12" customFormat="1" ht="22.8" customHeight="1">
      <c r="A103" s="12"/>
      <c r="B103" s="197"/>
      <c r="C103" s="198"/>
      <c r="D103" s="199" t="s">
        <v>75</v>
      </c>
      <c r="E103" s="211" t="s">
        <v>329</v>
      </c>
      <c r="F103" s="211" t="s">
        <v>330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P104</f>
        <v>0</v>
      </c>
      <c r="Q103" s="205"/>
      <c r="R103" s="206">
        <f>R104</f>
        <v>0</v>
      </c>
      <c r="S103" s="205"/>
      <c r="T103" s="207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83</v>
      </c>
      <c r="AT103" s="209" t="s">
        <v>75</v>
      </c>
      <c r="AU103" s="209" t="s">
        <v>83</v>
      </c>
      <c r="AY103" s="208" t="s">
        <v>162</v>
      </c>
      <c r="BK103" s="210">
        <f>BK104</f>
        <v>0</v>
      </c>
    </row>
    <row r="104" s="2" customFormat="1" ht="21.75" customHeight="1">
      <c r="A104" s="39"/>
      <c r="B104" s="40"/>
      <c r="C104" s="213" t="s">
        <v>85</v>
      </c>
      <c r="D104" s="213" t="s">
        <v>165</v>
      </c>
      <c r="E104" s="214" t="s">
        <v>916</v>
      </c>
      <c r="F104" s="215" t="s">
        <v>917</v>
      </c>
      <c r="G104" s="216" t="s">
        <v>168</v>
      </c>
      <c r="H104" s="217">
        <v>128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170</v>
      </c>
      <c r="BM104" s="224" t="s">
        <v>2219</v>
      </c>
    </row>
    <row r="105" s="12" customFormat="1" ht="22.8" customHeight="1">
      <c r="A105" s="12"/>
      <c r="B105" s="197"/>
      <c r="C105" s="198"/>
      <c r="D105" s="199" t="s">
        <v>75</v>
      </c>
      <c r="E105" s="211" t="s">
        <v>163</v>
      </c>
      <c r="F105" s="211" t="s">
        <v>164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SUM(P106:P111)</f>
        <v>0</v>
      </c>
      <c r="Q105" s="205"/>
      <c r="R105" s="206">
        <f>SUM(R106:R111)</f>
        <v>0</v>
      </c>
      <c r="S105" s="205"/>
      <c r="T105" s="207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83</v>
      </c>
      <c r="AT105" s="209" t="s">
        <v>75</v>
      </c>
      <c r="AU105" s="209" t="s">
        <v>83</v>
      </c>
      <c r="AY105" s="208" t="s">
        <v>162</v>
      </c>
      <c r="BK105" s="210">
        <f>SUM(BK106:BK111)</f>
        <v>0</v>
      </c>
    </row>
    <row r="106" s="2" customFormat="1" ht="33" customHeight="1">
      <c r="A106" s="39"/>
      <c r="B106" s="40"/>
      <c r="C106" s="213" t="s">
        <v>195</v>
      </c>
      <c r="D106" s="213" t="s">
        <v>165</v>
      </c>
      <c r="E106" s="214" t="s">
        <v>2220</v>
      </c>
      <c r="F106" s="215" t="s">
        <v>2221</v>
      </c>
      <c r="G106" s="216" t="s">
        <v>405</v>
      </c>
      <c r="H106" s="217">
        <v>12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170</v>
      </c>
      <c r="BM106" s="224" t="s">
        <v>2222</v>
      </c>
    </row>
    <row r="107" s="2" customFormat="1" ht="33" customHeight="1">
      <c r="A107" s="39"/>
      <c r="B107" s="40"/>
      <c r="C107" s="213" t="s">
        <v>170</v>
      </c>
      <c r="D107" s="213" t="s">
        <v>165</v>
      </c>
      <c r="E107" s="214" t="s">
        <v>166</v>
      </c>
      <c r="F107" s="215" t="s">
        <v>2223</v>
      </c>
      <c r="G107" s="216" t="s">
        <v>168</v>
      </c>
      <c r="H107" s="217">
        <v>12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165</v>
      </c>
      <c r="AU107" s="224" t="s">
        <v>85</v>
      </c>
      <c r="AY107" s="18" t="s">
        <v>162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170</v>
      </c>
      <c r="BM107" s="224" t="s">
        <v>2224</v>
      </c>
    </row>
    <row r="108" s="2" customFormat="1" ht="24.15" customHeight="1">
      <c r="A108" s="39"/>
      <c r="B108" s="40"/>
      <c r="C108" s="213" t="s">
        <v>678</v>
      </c>
      <c r="D108" s="213" t="s">
        <v>165</v>
      </c>
      <c r="E108" s="214" t="s">
        <v>919</v>
      </c>
      <c r="F108" s="215" t="s">
        <v>920</v>
      </c>
      <c r="G108" s="216" t="s">
        <v>405</v>
      </c>
      <c r="H108" s="217">
        <v>36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165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170</v>
      </c>
      <c r="BM108" s="224" t="s">
        <v>2225</v>
      </c>
    </row>
    <row r="109" s="2" customFormat="1" ht="24.15" customHeight="1">
      <c r="A109" s="39"/>
      <c r="B109" s="40"/>
      <c r="C109" s="213" t="s">
        <v>329</v>
      </c>
      <c r="D109" s="213" t="s">
        <v>165</v>
      </c>
      <c r="E109" s="214" t="s">
        <v>922</v>
      </c>
      <c r="F109" s="215" t="s">
        <v>923</v>
      </c>
      <c r="G109" s="216" t="s">
        <v>638</v>
      </c>
      <c r="H109" s="217">
        <v>130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165</v>
      </c>
      <c r="AU109" s="224" t="s">
        <v>85</v>
      </c>
      <c r="AY109" s="18" t="s">
        <v>162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170</v>
      </c>
      <c r="BM109" s="224" t="s">
        <v>2226</v>
      </c>
    </row>
    <row r="110" s="2" customFormat="1" ht="24.15" customHeight="1">
      <c r="A110" s="39"/>
      <c r="B110" s="40"/>
      <c r="C110" s="213" t="s">
        <v>276</v>
      </c>
      <c r="D110" s="213" t="s">
        <v>165</v>
      </c>
      <c r="E110" s="214" t="s">
        <v>925</v>
      </c>
      <c r="F110" s="215" t="s">
        <v>926</v>
      </c>
      <c r="G110" s="216" t="s">
        <v>638</v>
      </c>
      <c r="H110" s="217">
        <v>180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170</v>
      </c>
      <c r="BM110" s="224" t="s">
        <v>2227</v>
      </c>
    </row>
    <row r="111" s="2" customFormat="1" ht="24.15" customHeight="1">
      <c r="A111" s="39"/>
      <c r="B111" s="40"/>
      <c r="C111" s="213" t="s">
        <v>239</v>
      </c>
      <c r="D111" s="213" t="s">
        <v>165</v>
      </c>
      <c r="E111" s="214" t="s">
        <v>928</v>
      </c>
      <c r="F111" s="215" t="s">
        <v>929</v>
      </c>
      <c r="G111" s="216" t="s">
        <v>638</v>
      </c>
      <c r="H111" s="217">
        <v>120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165</v>
      </c>
      <c r="AU111" s="224" t="s">
        <v>85</v>
      </c>
      <c r="AY111" s="18" t="s">
        <v>162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170</v>
      </c>
      <c r="BM111" s="224" t="s">
        <v>2228</v>
      </c>
    </row>
    <row r="112" s="12" customFormat="1" ht="22.8" customHeight="1">
      <c r="A112" s="12"/>
      <c r="B112" s="197"/>
      <c r="C112" s="198"/>
      <c r="D112" s="199" t="s">
        <v>75</v>
      </c>
      <c r="E112" s="211" t="s">
        <v>257</v>
      </c>
      <c r="F112" s="211" t="s">
        <v>258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SUM(P113:P116)</f>
        <v>0</v>
      </c>
      <c r="Q112" s="205"/>
      <c r="R112" s="206">
        <f>SUM(R113:R116)</f>
        <v>0</v>
      </c>
      <c r="S112" s="205"/>
      <c r="T112" s="207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83</v>
      </c>
      <c r="AT112" s="209" t="s">
        <v>75</v>
      </c>
      <c r="AU112" s="209" t="s">
        <v>83</v>
      </c>
      <c r="AY112" s="208" t="s">
        <v>162</v>
      </c>
      <c r="BK112" s="210">
        <f>SUM(BK113:BK116)</f>
        <v>0</v>
      </c>
    </row>
    <row r="113" s="2" customFormat="1" ht="33" customHeight="1">
      <c r="A113" s="39"/>
      <c r="B113" s="40"/>
      <c r="C113" s="213" t="s">
        <v>163</v>
      </c>
      <c r="D113" s="213" t="s">
        <v>165</v>
      </c>
      <c r="E113" s="214" t="s">
        <v>931</v>
      </c>
      <c r="F113" s="215" t="s">
        <v>932</v>
      </c>
      <c r="G113" s="216" t="s">
        <v>262</v>
      </c>
      <c r="H113" s="217">
        <v>18.664000000000001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170</v>
      </c>
      <c r="BM113" s="224" t="s">
        <v>2229</v>
      </c>
    </row>
    <row r="114" s="2" customFormat="1" ht="21.75" customHeight="1">
      <c r="A114" s="39"/>
      <c r="B114" s="40"/>
      <c r="C114" s="213" t="s">
        <v>701</v>
      </c>
      <c r="D114" s="213" t="s">
        <v>165</v>
      </c>
      <c r="E114" s="214" t="s">
        <v>934</v>
      </c>
      <c r="F114" s="215" t="s">
        <v>935</v>
      </c>
      <c r="G114" s="216" t="s">
        <v>262</v>
      </c>
      <c r="H114" s="217">
        <v>185.28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165</v>
      </c>
      <c r="AU114" s="224" t="s">
        <v>85</v>
      </c>
      <c r="AY114" s="18" t="s">
        <v>162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170</v>
      </c>
      <c r="BM114" s="224" t="s">
        <v>2230</v>
      </c>
    </row>
    <row r="115" s="2" customFormat="1" ht="33" customHeight="1">
      <c r="A115" s="39"/>
      <c r="B115" s="40"/>
      <c r="C115" s="213" t="s">
        <v>815</v>
      </c>
      <c r="D115" s="213" t="s">
        <v>165</v>
      </c>
      <c r="E115" s="214" t="s">
        <v>937</v>
      </c>
      <c r="F115" s="215" t="s">
        <v>938</v>
      </c>
      <c r="G115" s="216" t="s">
        <v>262</v>
      </c>
      <c r="H115" s="217">
        <v>18.664000000000001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170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170</v>
      </c>
      <c r="BM115" s="224" t="s">
        <v>2231</v>
      </c>
    </row>
    <row r="116" s="2" customFormat="1" ht="33" customHeight="1">
      <c r="A116" s="39"/>
      <c r="B116" s="40"/>
      <c r="C116" s="213" t="s">
        <v>299</v>
      </c>
      <c r="D116" s="213" t="s">
        <v>165</v>
      </c>
      <c r="E116" s="214" t="s">
        <v>940</v>
      </c>
      <c r="F116" s="215" t="s">
        <v>941</v>
      </c>
      <c r="G116" s="216" t="s">
        <v>262</v>
      </c>
      <c r="H116" s="217">
        <v>18.527999999999999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165</v>
      </c>
      <c r="AU116" s="224" t="s">
        <v>85</v>
      </c>
      <c r="AY116" s="18" t="s">
        <v>162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170</v>
      </c>
      <c r="BM116" s="224" t="s">
        <v>2232</v>
      </c>
    </row>
    <row r="117" s="12" customFormat="1" ht="25.92" customHeight="1">
      <c r="A117" s="12"/>
      <c r="B117" s="197"/>
      <c r="C117" s="198"/>
      <c r="D117" s="199" t="s">
        <v>75</v>
      </c>
      <c r="E117" s="200" t="s">
        <v>281</v>
      </c>
      <c r="F117" s="200" t="s">
        <v>282</v>
      </c>
      <c r="G117" s="198"/>
      <c r="H117" s="198"/>
      <c r="I117" s="201"/>
      <c r="J117" s="202">
        <f>BK117</f>
        <v>0</v>
      </c>
      <c r="K117" s="198"/>
      <c r="L117" s="203"/>
      <c r="M117" s="204"/>
      <c r="N117" s="205"/>
      <c r="O117" s="205"/>
      <c r="P117" s="206">
        <f>P118+P145+P175+P230+P233</f>
        <v>0</v>
      </c>
      <c r="Q117" s="205"/>
      <c r="R117" s="206">
        <f>R118+R145+R175+R230+R233</f>
        <v>0</v>
      </c>
      <c r="S117" s="205"/>
      <c r="T117" s="207">
        <f>T118+T145+T175+T230+T233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85</v>
      </c>
      <c r="AT117" s="209" t="s">
        <v>75</v>
      </c>
      <c r="AU117" s="209" t="s">
        <v>76</v>
      </c>
      <c r="AY117" s="208" t="s">
        <v>162</v>
      </c>
      <c r="BK117" s="210">
        <f>BK118+BK145+BK175+BK230+BK233</f>
        <v>0</v>
      </c>
    </row>
    <row r="118" s="12" customFormat="1" ht="22.8" customHeight="1">
      <c r="A118" s="12"/>
      <c r="B118" s="197"/>
      <c r="C118" s="198"/>
      <c r="D118" s="199" t="s">
        <v>75</v>
      </c>
      <c r="E118" s="211" t="s">
        <v>943</v>
      </c>
      <c r="F118" s="211" t="s">
        <v>944</v>
      </c>
      <c r="G118" s="198"/>
      <c r="H118" s="198"/>
      <c r="I118" s="201"/>
      <c r="J118" s="212">
        <f>BK118</f>
        <v>0</v>
      </c>
      <c r="K118" s="198"/>
      <c r="L118" s="203"/>
      <c r="M118" s="204"/>
      <c r="N118" s="205"/>
      <c r="O118" s="205"/>
      <c r="P118" s="206">
        <f>SUM(P119:P144)</f>
        <v>0</v>
      </c>
      <c r="Q118" s="205"/>
      <c r="R118" s="206">
        <f>SUM(R119:R144)</f>
        <v>0</v>
      </c>
      <c r="S118" s="205"/>
      <c r="T118" s="207">
        <f>SUM(T119:T144)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8" t="s">
        <v>85</v>
      </c>
      <c r="AT118" s="209" t="s">
        <v>75</v>
      </c>
      <c r="AU118" s="209" t="s">
        <v>83</v>
      </c>
      <c r="AY118" s="208" t="s">
        <v>162</v>
      </c>
      <c r="BK118" s="210">
        <f>SUM(BK119:BK144)</f>
        <v>0</v>
      </c>
    </row>
    <row r="119" s="2" customFormat="1" ht="21.75" customHeight="1">
      <c r="A119" s="39"/>
      <c r="B119" s="40"/>
      <c r="C119" s="213" t="s">
        <v>251</v>
      </c>
      <c r="D119" s="213" t="s">
        <v>165</v>
      </c>
      <c r="E119" s="214" t="s">
        <v>2233</v>
      </c>
      <c r="F119" s="215" t="s">
        <v>2234</v>
      </c>
      <c r="G119" s="216" t="s">
        <v>405</v>
      </c>
      <c r="H119" s="217">
        <v>4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214</v>
      </c>
      <c r="AT119" s="224" t="s">
        <v>165</v>
      </c>
      <c r="AU119" s="224" t="s">
        <v>85</v>
      </c>
      <c r="AY119" s="18" t="s">
        <v>162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214</v>
      </c>
      <c r="BM119" s="224" t="s">
        <v>2235</v>
      </c>
    </row>
    <row r="120" s="2" customFormat="1" ht="16.5" customHeight="1">
      <c r="A120" s="39"/>
      <c r="B120" s="40"/>
      <c r="C120" s="213" t="s">
        <v>246</v>
      </c>
      <c r="D120" s="213" t="s">
        <v>165</v>
      </c>
      <c r="E120" s="214" t="s">
        <v>2236</v>
      </c>
      <c r="F120" s="215" t="s">
        <v>2237</v>
      </c>
      <c r="G120" s="216" t="s">
        <v>638</v>
      </c>
      <c r="H120" s="217">
        <v>22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214</v>
      </c>
      <c r="AT120" s="224" t="s">
        <v>165</v>
      </c>
      <c r="AU120" s="224" t="s">
        <v>85</v>
      </c>
      <c r="AY120" s="18" t="s">
        <v>162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214</v>
      </c>
      <c r="BM120" s="224" t="s">
        <v>2238</v>
      </c>
    </row>
    <row r="121" s="2" customFormat="1" ht="16.5" customHeight="1">
      <c r="A121" s="39"/>
      <c r="B121" s="40"/>
      <c r="C121" s="213" t="s">
        <v>8</v>
      </c>
      <c r="D121" s="213" t="s">
        <v>165</v>
      </c>
      <c r="E121" s="214" t="s">
        <v>2239</v>
      </c>
      <c r="F121" s="215" t="s">
        <v>2240</v>
      </c>
      <c r="G121" s="216" t="s">
        <v>638</v>
      </c>
      <c r="H121" s="217">
        <v>10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214</v>
      </c>
      <c r="AT121" s="224" t="s">
        <v>165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214</v>
      </c>
      <c r="BM121" s="224" t="s">
        <v>2241</v>
      </c>
    </row>
    <row r="122" s="2" customFormat="1" ht="24.15" customHeight="1">
      <c r="A122" s="39"/>
      <c r="B122" s="40"/>
      <c r="C122" s="213" t="s">
        <v>214</v>
      </c>
      <c r="D122" s="213" t="s">
        <v>165</v>
      </c>
      <c r="E122" s="214" t="s">
        <v>2242</v>
      </c>
      <c r="F122" s="215" t="s">
        <v>2243</v>
      </c>
      <c r="G122" s="216" t="s">
        <v>638</v>
      </c>
      <c r="H122" s="217">
        <v>10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214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214</v>
      </c>
      <c r="BM122" s="224" t="s">
        <v>2244</v>
      </c>
    </row>
    <row r="123" s="2" customFormat="1" ht="24.15" customHeight="1">
      <c r="A123" s="39"/>
      <c r="B123" s="40"/>
      <c r="C123" s="213" t="s">
        <v>227</v>
      </c>
      <c r="D123" s="213" t="s">
        <v>165</v>
      </c>
      <c r="E123" s="214" t="s">
        <v>2245</v>
      </c>
      <c r="F123" s="215" t="s">
        <v>2246</v>
      </c>
      <c r="G123" s="216" t="s">
        <v>638</v>
      </c>
      <c r="H123" s="217">
        <v>138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214</v>
      </c>
      <c r="AT123" s="224" t="s">
        <v>165</v>
      </c>
      <c r="AU123" s="224" t="s">
        <v>85</v>
      </c>
      <c r="AY123" s="18" t="s">
        <v>162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214</v>
      </c>
      <c r="BM123" s="224" t="s">
        <v>2247</v>
      </c>
    </row>
    <row r="124" s="2" customFormat="1" ht="24.15" customHeight="1">
      <c r="A124" s="39"/>
      <c r="B124" s="40"/>
      <c r="C124" s="213" t="s">
        <v>259</v>
      </c>
      <c r="D124" s="213" t="s">
        <v>165</v>
      </c>
      <c r="E124" s="214" t="s">
        <v>2248</v>
      </c>
      <c r="F124" s="215" t="s">
        <v>2249</v>
      </c>
      <c r="G124" s="216" t="s">
        <v>638</v>
      </c>
      <c r="H124" s="217">
        <v>6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214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214</v>
      </c>
      <c r="BM124" s="224" t="s">
        <v>2250</v>
      </c>
    </row>
    <row r="125" s="2" customFormat="1" ht="24.15" customHeight="1">
      <c r="A125" s="39"/>
      <c r="B125" s="40"/>
      <c r="C125" s="213" t="s">
        <v>265</v>
      </c>
      <c r="D125" s="213" t="s">
        <v>165</v>
      </c>
      <c r="E125" s="214" t="s">
        <v>948</v>
      </c>
      <c r="F125" s="215" t="s">
        <v>949</v>
      </c>
      <c r="G125" s="216" t="s">
        <v>638</v>
      </c>
      <c r="H125" s="217">
        <v>36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214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214</v>
      </c>
      <c r="BM125" s="224" t="s">
        <v>2251</v>
      </c>
    </row>
    <row r="126" s="2" customFormat="1" ht="24.15" customHeight="1">
      <c r="A126" s="39"/>
      <c r="B126" s="40"/>
      <c r="C126" s="213" t="s">
        <v>270</v>
      </c>
      <c r="D126" s="213" t="s">
        <v>165</v>
      </c>
      <c r="E126" s="214" t="s">
        <v>2252</v>
      </c>
      <c r="F126" s="215" t="s">
        <v>2253</v>
      </c>
      <c r="G126" s="216" t="s">
        <v>638</v>
      </c>
      <c r="H126" s="217">
        <v>22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214</v>
      </c>
      <c r="AT126" s="224" t="s">
        <v>165</v>
      </c>
      <c r="AU126" s="224" t="s">
        <v>85</v>
      </c>
      <c r="AY126" s="18" t="s">
        <v>162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214</v>
      </c>
      <c r="BM126" s="224" t="s">
        <v>2254</v>
      </c>
    </row>
    <row r="127" s="2" customFormat="1" ht="24.15" customHeight="1">
      <c r="A127" s="39"/>
      <c r="B127" s="40"/>
      <c r="C127" s="213" t="s">
        <v>7</v>
      </c>
      <c r="D127" s="213" t="s">
        <v>165</v>
      </c>
      <c r="E127" s="214" t="s">
        <v>951</v>
      </c>
      <c r="F127" s="215" t="s">
        <v>952</v>
      </c>
      <c r="G127" s="216" t="s">
        <v>638</v>
      </c>
      <c r="H127" s="217">
        <v>110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214</v>
      </c>
      <c r="AT127" s="224" t="s">
        <v>165</v>
      </c>
      <c r="AU127" s="224" t="s">
        <v>85</v>
      </c>
      <c r="AY127" s="18" t="s">
        <v>162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214</v>
      </c>
      <c r="BM127" s="224" t="s">
        <v>2255</v>
      </c>
    </row>
    <row r="128" s="2" customFormat="1" ht="24.15" customHeight="1">
      <c r="A128" s="39"/>
      <c r="B128" s="40"/>
      <c r="C128" s="213" t="s">
        <v>319</v>
      </c>
      <c r="D128" s="213" t="s">
        <v>165</v>
      </c>
      <c r="E128" s="214" t="s">
        <v>2256</v>
      </c>
      <c r="F128" s="215" t="s">
        <v>2257</v>
      </c>
      <c r="G128" s="216" t="s">
        <v>638</v>
      </c>
      <c r="H128" s="217">
        <v>10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214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214</v>
      </c>
      <c r="BM128" s="224" t="s">
        <v>2258</v>
      </c>
    </row>
    <row r="129" s="2" customFormat="1" ht="24.15" customHeight="1">
      <c r="A129" s="39"/>
      <c r="B129" s="40"/>
      <c r="C129" s="213" t="s">
        <v>453</v>
      </c>
      <c r="D129" s="213" t="s">
        <v>165</v>
      </c>
      <c r="E129" s="214" t="s">
        <v>954</v>
      </c>
      <c r="F129" s="215" t="s">
        <v>955</v>
      </c>
      <c r="G129" s="216" t="s">
        <v>638</v>
      </c>
      <c r="H129" s="217">
        <v>86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214</v>
      </c>
      <c r="AT129" s="224" t="s">
        <v>165</v>
      </c>
      <c r="AU129" s="224" t="s">
        <v>85</v>
      </c>
      <c r="AY129" s="18" t="s">
        <v>162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214</v>
      </c>
      <c r="BM129" s="224" t="s">
        <v>2259</v>
      </c>
    </row>
    <row r="130" s="2" customFormat="1" ht="24.15" customHeight="1">
      <c r="A130" s="39"/>
      <c r="B130" s="40"/>
      <c r="C130" s="213" t="s">
        <v>458</v>
      </c>
      <c r="D130" s="213" t="s">
        <v>165</v>
      </c>
      <c r="E130" s="214" t="s">
        <v>2260</v>
      </c>
      <c r="F130" s="215" t="s">
        <v>2261</v>
      </c>
      <c r="G130" s="216" t="s">
        <v>638</v>
      </c>
      <c r="H130" s="217">
        <v>52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214</v>
      </c>
      <c r="AT130" s="224" t="s">
        <v>165</v>
      </c>
      <c r="AU130" s="224" t="s">
        <v>85</v>
      </c>
      <c r="AY130" s="18" t="s">
        <v>162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214</v>
      </c>
      <c r="BM130" s="224" t="s">
        <v>2262</v>
      </c>
    </row>
    <row r="131" s="2" customFormat="1" ht="16.5" customHeight="1">
      <c r="A131" s="39"/>
      <c r="B131" s="40"/>
      <c r="C131" s="213" t="s">
        <v>378</v>
      </c>
      <c r="D131" s="213" t="s">
        <v>165</v>
      </c>
      <c r="E131" s="214" t="s">
        <v>2263</v>
      </c>
      <c r="F131" s="215" t="s">
        <v>2264</v>
      </c>
      <c r="G131" s="216" t="s">
        <v>405</v>
      </c>
      <c r="H131" s="217">
        <v>7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214</v>
      </c>
      <c r="AT131" s="224" t="s">
        <v>165</v>
      </c>
      <c r="AU131" s="224" t="s">
        <v>85</v>
      </c>
      <c r="AY131" s="18" t="s">
        <v>162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214</v>
      </c>
      <c r="BM131" s="224" t="s">
        <v>2265</v>
      </c>
    </row>
    <row r="132" s="2" customFormat="1" ht="16.5" customHeight="1">
      <c r="A132" s="39"/>
      <c r="B132" s="40"/>
      <c r="C132" s="213" t="s">
        <v>441</v>
      </c>
      <c r="D132" s="213" t="s">
        <v>165</v>
      </c>
      <c r="E132" s="214" t="s">
        <v>2266</v>
      </c>
      <c r="F132" s="215" t="s">
        <v>2267</v>
      </c>
      <c r="G132" s="216" t="s">
        <v>405</v>
      </c>
      <c r="H132" s="217">
        <v>68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214</v>
      </c>
      <c r="AT132" s="224" t="s">
        <v>165</v>
      </c>
      <c r="AU132" s="224" t="s">
        <v>85</v>
      </c>
      <c r="AY132" s="18" t="s">
        <v>162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214</v>
      </c>
      <c r="BM132" s="224" t="s">
        <v>2268</v>
      </c>
    </row>
    <row r="133" s="2" customFormat="1" ht="21.75" customHeight="1">
      <c r="A133" s="39"/>
      <c r="B133" s="40"/>
      <c r="C133" s="213" t="s">
        <v>447</v>
      </c>
      <c r="D133" s="213" t="s">
        <v>165</v>
      </c>
      <c r="E133" s="214" t="s">
        <v>2269</v>
      </c>
      <c r="F133" s="215" t="s">
        <v>2270</v>
      </c>
      <c r="G133" s="216" t="s">
        <v>405</v>
      </c>
      <c r="H133" s="217">
        <v>22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214</v>
      </c>
      <c r="AT133" s="224" t="s">
        <v>165</v>
      </c>
      <c r="AU133" s="224" t="s">
        <v>85</v>
      </c>
      <c r="AY133" s="18" t="s">
        <v>162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214</v>
      </c>
      <c r="BM133" s="224" t="s">
        <v>2271</v>
      </c>
    </row>
    <row r="134" s="2" customFormat="1" ht="24.15" customHeight="1">
      <c r="A134" s="39"/>
      <c r="B134" s="40"/>
      <c r="C134" s="213" t="s">
        <v>464</v>
      </c>
      <c r="D134" s="213" t="s">
        <v>165</v>
      </c>
      <c r="E134" s="214" t="s">
        <v>2272</v>
      </c>
      <c r="F134" s="215" t="s">
        <v>2273</v>
      </c>
      <c r="G134" s="216" t="s">
        <v>405</v>
      </c>
      <c r="H134" s="217">
        <v>1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47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214</v>
      </c>
      <c r="AT134" s="224" t="s">
        <v>165</v>
      </c>
      <c r="AU134" s="224" t="s">
        <v>85</v>
      </c>
      <c r="AY134" s="18" t="s">
        <v>162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214</v>
      </c>
      <c r="BM134" s="224" t="s">
        <v>2274</v>
      </c>
    </row>
    <row r="135" s="2" customFormat="1" ht="16.5" customHeight="1">
      <c r="A135" s="39"/>
      <c r="B135" s="40"/>
      <c r="C135" s="213" t="s">
        <v>492</v>
      </c>
      <c r="D135" s="213" t="s">
        <v>165</v>
      </c>
      <c r="E135" s="214" t="s">
        <v>2275</v>
      </c>
      <c r="F135" s="215" t="s">
        <v>2276</v>
      </c>
      <c r="G135" s="216" t="s">
        <v>405</v>
      </c>
      <c r="H135" s="217">
        <v>2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47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214</v>
      </c>
      <c r="AT135" s="224" t="s">
        <v>165</v>
      </c>
      <c r="AU135" s="224" t="s">
        <v>85</v>
      </c>
      <c r="AY135" s="18" t="s">
        <v>162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214</v>
      </c>
      <c r="BM135" s="224" t="s">
        <v>2277</v>
      </c>
    </row>
    <row r="136" s="2" customFormat="1" ht="16.5" customHeight="1">
      <c r="A136" s="39"/>
      <c r="B136" s="40"/>
      <c r="C136" s="213" t="s">
        <v>501</v>
      </c>
      <c r="D136" s="213" t="s">
        <v>165</v>
      </c>
      <c r="E136" s="214" t="s">
        <v>957</v>
      </c>
      <c r="F136" s="215" t="s">
        <v>958</v>
      </c>
      <c r="G136" s="216" t="s">
        <v>405</v>
      </c>
      <c r="H136" s="217">
        <v>6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214</v>
      </c>
      <c r="AT136" s="224" t="s">
        <v>165</v>
      </c>
      <c r="AU136" s="224" t="s">
        <v>85</v>
      </c>
      <c r="AY136" s="18" t="s">
        <v>162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214</v>
      </c>
      <c r="BM136" s="224" t="s">
        <v>2278</v>
      </c>
    </row>
    <row r="137" s="2" customFormat="1" ht="21.75" customHeight="1">
      <c r="A137" s="39"/>
      <c r="B137" s="40"/>
      <c r="C137" s="213" t="s">
        <v>362</v>
      </c>
      <c r="D137" s="213" t="s">
        <v>165</v>
      </c>
      <c r="E137" s="214" t="s">
        <v>960</v>
      </c>
      <c r="F137" s="215" t="s">
        <v>961</v>
      </c>
      <c r="G137" s="216" t="s">
        <v>638</v>
      </c>
      <c r="H137" s="217">
        <v>470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214</v>
      </c>
      <c r="AT137" s="224" t="s">
        <v>165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214</v>
      </c>
      <c r="BM137" s="224" t="s">
        <v>2279</v>
      </c>
    </row>
    <row r="138" s="2" customFormat="1" ht="16.5" customHeight="1">
      <c r="A138" s="39"/>
      <c r="B138" s="40"/>
      <c r="C138" s="213" t="s">
        <v>384</v>
      </c>
      <c r="D138" s="213" t="s">
        <v>165</v>
      </c>
      <c r="E138" s="214" t="s">
        <v>2280</v>
      </c>
      <c r="F138" s="215" t="s">
        <v>2281</v>
      </c>
      <c r="G138" s="216" t="s">
        <v>405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214</v>
      </c>
      <c r="AT138" s="224" t="s">
        <v>165</v>
      </c>
      <c r="AU138" s="224" t="s">
        <v>85</v>
      </c>
      <c r="AY138" s="18" t="s">
        <v>162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214</v>
      </c>
      <c r="BM138" s="224" t="s">
        <v>2282</v>
      </c>
    </row>
    <row r="139" s="2" customFormat="1" ht="24.15" customHeight="1">
      <c r="A139" s="39"/>
      <c r="B139" s="40"/>
      <c r="C139" s="213" t="s">
        <v>470</v>
      </c>
      <c r="D139" s="213" t="s">
        <v>165</v>
      </c>
      <c r="E139" s="214" t="s">
        <v>2283</v>
      </c>
      <c r="F139" s="215" t="s">
        <v>2284</v>
      </c>
      <c r="G139" s="216" t="s">
        <v>405</v>
      </c>
      <c r="H139" s="217">
        <v>12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214</v>
      </c>
      <c r="AT139" s="224" t="s">
        <v>165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214</v>
      </c>
      <c r="BM139" s="224" t="s">
        <v>2285</v>
      </c>
    </row>
    <row r="140" s="2" customFormat="1" ht="24.15" customHeight="1">
      <c r="A140" s="39"/>
      <c r="B140" s="40"/>
      <c r="C140" s="278" t="s">
        <v>487</v>
      </c>
      <c r="D140" s="278" t="s">
        <v>411</v>
      </c>
      <c r="E140" s="279" t="s">
        <v>2286</v>
      </c>
      <c r="F140" s="280" t="s">
        <v>2287</v>
      </c>
      <c r="G140" s="281" t="s">
        <v>405</v>
      </c>
      <c r="H140" s="282">
        <v>12.359999999999999</v>
      </c>
      <c r="I140" s="283"/>
      <c r="J140" s="284">
        <f>ROUND(I140*H140,2)</f>
        <v>0</v>
      </c>
      <c r="K140" s="280" t="s">
        <v>19</v>
      </c>
      <c r="L140" s="285"/>
      <c r="M140" s="286" t="s">
        <v>19</v>
      </c>
      <c r="N140" s="287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450</v>
      </c>
      <c r="AT140" s="224" t="s">
        <v>411</v>
      </c>
      <c r="AU140" s="224" t="s">
        <v>85</v>
      </c>
      <c r="AY140" s="18" t="s">
        <v>162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214</v>
      </c>
      <c r="BM140" s="224" t="s">
        <v>2288</v>
      </c>
    </row>
    <row r="141" s="14" customFormat="1">
      <c r="A141" s="14"/>
      <c r="B141" s="242"/>
      <c r="C141" s="243"/>
      <c r="D141" s="233" t="s">
        <v>179</v>
      </c>
      <c r="E141" s="244" t="s">
        <v>19</v>
      </c>
      <c r="F141" s="245" t="s">
        <v>2289</v>
      </c>
      <c r="G141" s="243"/>
      <c r="H141" s="246">
        <v>12.359999999999999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179</v>
      </c>
      <c r="AU141" s="252" t="s">
        <v>85</v>
      </c>
      <c r="AV141" s="14" t="s">
        <v>85</v>
      </c>
      <c r="AW141" s="14" t="s">
        <v>37</v>
      </c>
      <c r="AX141" s="14" t="s">
        <v>76</v>
      </c>
      <c r="AY141" s="252" t="s">
        <v>162</v>
      </c>
    </row>
    <row r="142" s="15" customFormat="1">
      <c r="A142" s="15"/>
      <c r="B142" s="253"/>
      <c r="C142" s="254"/>
      <c r="D142" s="233" t="s">
        <v>179</v>
      </c>
      <c r="E142" s="255" t="s">
        <v>19</v>
      </c>
      <c r="F142" s="256" t="s">
        <v>194</v>
      </c>
      <c r="G142" s="254"/>
      <c r="H142" s="257">
        <v>12.359999999999999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179</v>
      </c>
      <c r="AU142" s="263" t="s">
        <v>85</v>
      </c>
      <c r="AV142" s="15" t="s">
        <v>170</v>
      </c>
      <c r="AW142" s="15" t="s">
        <v>37</v>
      </c>
      <c r="AX142" s="15" t="s">
        <v>83</v>
      </c>
      <c r="AY142" s="263" t="s">
        <v>162</v>
      </c>
    </row>
    <row r="143" s="2" customFormat="1" ht="24.15" customHeight="1">
      <c r="A143" s="39"/>
      <c r="B143" s="40"/>
      <c r="C143" s="213" t="s">
        <v>450</v>
      </c>
      <c r="D143" s="213" t="s">
        <v>165</v>
      </c>
      <c r="E143" s="214" t="s">
        <v>2290</v>
      </c>
      <c r="F143" s="215" t="s">
        <v>2291</v>
      </c>
      <c r="G143" s="216" t="s">
        <v>1220</v>
      </c>
      <c r="H143" s="217">
        <v>2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47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214</v>
      </c>
      <c r="AT143" s="224" t="s">
        <v>165</v>
      </c>
      <c r="AU143" s="224" t="s">
        <v>85</v>
      </c>
      <c r="AY143" s="18" t="s">
        <v>162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214</v>
      </c>
      <c r="BM143" s="224" t="s">
        <v>2292</v>
      </c>
    </row>
    <row r="144" s="2" customFormat="1" ht="24.15" customHeight="1">
      <c r="A144" s="39"/>
      <c r="B144" s="40"/>
      <c r="C144" s="213" t="s">
        <v>630</v>
      </c>
      <c r="D144" s="213" t="s">
        <v>165</v>
      </c>
      <c r="E144" s="214" t="s">
        <v>963</v>
      </c>
      <c r="F144" s="215" t="s">
        <v>964</v>
      </c>
      <c r="G144" s="216" t="s">
        <v>262</v>
      </c>
      <c r="H144" s="217">
        <v>3.6299999999999999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214</v>
      </c>
      <c r="AT144" s="224" t="s">
        <v>165</v>
      </c>
      <c r="AU144" s="224" t="s">
        <v>85</v>
      </c>
      <c r="AY144" s="18" t="s">
        <v>162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214</v>
      </c>
      <c r="BM144" s="224" t="s">
        <v>2293</v>
      </c>
    </row>
    <row r="145" s="12" customFormat="1" ht="22.8" customHeight="1">
      <c r="A145" s="12"/>
      <c r="B145" s="197"/>
      <c r="C145" s="198"/>
      <c r="D145" s="199" t="s">
        <v>75</v>
      </c>
      <c r="E145" s="211" t="s">
        <v>966</v>
      </c>
      <c r="F145" s="211" t="s">
        <v>967</v>
      </c>
      <c r="G145" s="198"/>
      <c r="H145" s="198"/>
      <c r="I145" s="201"/>
      <c r="J145" s="212">
        <f>BK145</f>
        <v>0</v>
      </c>
      <c r="K145" s="198"/>
      <c r="L145" s="203"/>
      <c r="M145" s="204"/>
      <c r="N145" s="205"/>
      <c r="O145" s="205"/>
      <c r="P145" s="206">
        <f>SUM(P146:P174)</f>
        <v>0</v>
      </c>
      <c r="Q145" s="205"/>
      <c r="R145" s="206">
        <f>SUM(R146:R174)</f>
        <v>0</v>
      </c>
      <c r="S145" s="205"/>
      <c r="T145" s="207">
        <f>SUM(T146:T174)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8" t="s">
        <v>85</v>
      </c>
      <c r="AT145" s="209" t="s">
        <v>75</v>
      </c>
      <c r="AU145" s="209" t="s">
        <v>83</v>
      </c>
      <c r="AY145" s="208" t="s">
        <v>162</v>
      </c>
      <c r="BK145" s="210">
        <f>SUM(BK146:BK174)</f>
        <v>0</v>
      </c>
    </row>
    <row r="146" s="2" customFormat="1" ht="24.15" customHeight="1">
      <c r="A146" s="39"/>
      <c r="B146" s="40"/>
      <c r="C146" s="213" t="s">
        <v>721</v>
      </c>
      <c r="D146" s="213" t="s">
        <v>165</v>
      </c>
      <c r="E146" s="214" t="s">
        <v>2294</v>
      </c>
      <c r="F146" s="215" t="s">
        <v>2295</v>
      </c>
      <c r="G146" s="216" t="s">
        <v>638</v>
      </c>
      <c r="H146" s="217">
        <v>10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47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214</v>
      </c>
      <c r="AT146" s="224" t="s">
        <v>165</v>
      </c>
      <c r="AU146" s="224" t="s">
        <v>85</v>
      </c>
      <c r="AY146" s="18" t="s">
        <v>162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214</v>
      </c>
      <c r="BM146" s="224" t="s">
        <v>2296</v>
      </c>
    </row>
    <row r="147" s="2" customFormat="1" ht="24.15" customHeight="1">
      <c r="A147" s="39"/>
      <c r="B147" s="40"/>
      <c r="C147" s="213" t="s">
        <v>1018</v>
      </c>
      <c r="D147" s="213" t="s">
        <v>165</v>
      </c>
      <c r="E147" s="214" t="s">
        <v>2297</v>
      </c>
      <c r="F147" s="215" t="s">
        <v>2298</v>
      </c>
      <c r="G147" s="216" t="s">
        <v>638</v>
      </c>
      <c r="H147" s="217">
        <v>44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214</v>
      </c>
      <c r="AT147" s="224" t="s">
        <v>165</v>
      </c>
      <c r="AU147" s="224" t="s">
        <v>85</v>
      </c>
      <c r="AY147" s="18" t="s">
        <v>162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214</v>
      </c>
      <c r="BM147" s="224" t="s">
        <v>2299</v>
      </c>
    </row>
    <row r="148" s="2" customFormat="1" ht="24.15" customHeight="1">
      <c r="A148" s="39"/>
      <c r="B148" s="40"/>
      <c r="C148" s="213" t="s">
        <v>1023</v>
      </c>
      <c r="D148" s="213" t="s">
        <v>165</v>
      </c>
      <c r="E148" s="214" t="s">
        <v>2300</v>
      </c>
      <c r="F148" s="215" t="s">
        <v>2301</v>
      </c>
      <c r="G148" s="216" t="s">
        <v>638</v>
      </c>
      <c r="H148" s="217">
        <v>55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47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214</v>
      </c>
      <c r="AT148" s="224" t="s">
        <v>165</v>
      </c>
      <c r="AU148" s="224" t="s">
        <v>85</v>
      </c>
      <c r="AY148" s="18" t="s">
        <v>162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214</v>
      </c>
      <c r="BM148" s="224" t="s">
        <v>2302</v>
      </c>
    </row>
    <row r="149" s="2" customFormat="1" ht="24.15" customHeight="1">
      <c r="A149" s="39"/>
      <c r="B149" s="40"/>
      <c r="C149" s="213" t="s">
        <v>540</v>
      </c>
      <c r="D149" s="213" t="s">
        <v>165</v>
      </c>
      <c r="E149" s="214" t="s">
        <v>2303</v>
      </c>
      <c r="F149" s="215" t="s">
        <v>2304</v>
      </c>
      <c r="G149" s="216" t="s">
        <v>638</v>
      </c>
      <c r="H149" s="217">
        <v>25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214</v>
      </c>
      <c r="AT149" s="224" t="s">
        <v>165</v>
      </c>
      <c r="AU149" s="224" t="s">
        <v>85</v>
      </c>
      <c r="AY149" s="18" t="s">
        <v>162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214</v>
      </c>
      <c r="BM149" s="224" t="s">
        <v>2305</v>
      </c>
    </row>
    <row r="150" s="2" customFormat="1" ht="24.15" customHeight="1">
      <c r="A150" s="39"/>
      <c r="B150" s="40"/>
      <c r="C150" s="213" t="s">
        <v>547</v>
      </c>
      <c r="D150" s="213" t="s">
        <v>165</v>
      </c>
      <c r="E150" s="214" t="s">
        <v>2306</v>
      </c>
      <c r="F150" s="215" t="s">
        <v>2307</v>
      </c>
      <c r="G150" s="216" t="s">
        <v>405</v>
      </c>
      <c r="H150" s="217">
        <v>10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214</v>
      </c>
      <c r="AT150" s="224" t="s">
        <v>165</v>
      </c>
      <c r="AU150" s="224" t="s">
        <v>85</v>
      </c>
      <c r="AY150" s="18" t="s">
        <v>162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83</v>
      </c>
      <c r="BK150" s="225">
        <f>ROUND(I150*H150,2)</f>
        <v>0</v>
      </c>
      <c r="BL150" s="18" t="s">
        <v>214</v>
      </c>
      <c r="BM150" s="224" t="s">
        <v>2308</v>
      </c>
    </row>
    <row r="151" s="2" customFormat="1" ht="24.15" customHeight="1">
      <c r="A151" s="39"/>
      <c r="B151" s="40"/>
      <c r="C151" s="213" t="s">
        <v>552</v>
      </c>
      <c r="D151" s="213" t="s">
        <v>165</v>
      </c>
      <c r="E151" s="214" t="s">
        <v>968</v>
      </c>
      <c r="F151" s="215" t="s">
        <v>969</v>
      </c>
      <c r="G151" s="216" t="s">
        <v>638</v>
      </c>
      <c r="H151" s="217">
        <v>268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214</v>
      </c>
      <c r="AT151" s="224" t="s">
        <v>165</v>
      </c>
      <c r="AU151" s="224" t="s">
        <v>85</v>
      </c>
      <c r="AY151" s="18" t="s">
        <v>162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214</v>
      </c>
      <c r="BM151" s="224" t="s">
        <v>2309</v>
      </c>
    </row>
    <row r="152" s="2" customFormat="1" ht="24.15" customHeight="1">
      <c r="A152" s="39"/>
      <c r="B152" s="40"/>
      <c r="C152" s="213" t="s">
        <v>533</v>
      </c>
      <c r="D152" s="213" t="s">
        <v>165</v>
      </c>
      <c r="E152" s="214" t="s">
        <v>971</v>
      </c>
      <c r="F152" s="215" t="s">
        <v>972</v>
      </c>
      <c r="G152" s="216" t="s">
        <v>638</v>
      </c>
      <c r="H152" s="217">
        <v>128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214</v>
      </c>
      <c r="AT152" s="224" t="s">
        <v>165</v>
      </c>
      <c r="AU152" s="224" t="s">
        <v>85</v>
      </c>
      <c r="AY152" s="18" t="s">
        <v>162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214</v>
      </c>
      <c r="BM152" s="224" t="s">
        <v>2310</v>
      </c>
    </row>
    <row r="153" s="2" customFormat="1" ht="24.15" customHeight="1">
      <c r="A153" s="39"/>
      <c r="B153" s="40"/>
      <c r="C153" s="213" t="s">
        <v>744</v>
      </c>
      <c r="D153" s="213" t="s">
        <v>165</v>
      </c>
      <c r="E153" s="214" t="s">
        <v>2311</v>
      </c>
      <c r="F153" s="215" t="s">
        <v>2312</v>
      </c>
      <c r="G153" s="216" t="s">
        <v>638</v>
      </c>
      <c r="H153" s="217">
        <v>76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214</v>
      </c>
      <c r="AT153" s="224" t="s">
        <v>165</v>
      </c>
      <c r="AU153" s="224" t="s">
        <v>85</v>
      </c>
      <c r="AY153" s="18" t="s">
        <v>162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214</v>
      </c>
      <c r="BM153" s="224" t="s">
        <v>2313</v>
      </c>
    </row>
    <row r="154" s="2" customFormat="1" ht="37.8" customHeight="1">
      <c r="A154" s="39"/>
      <c r="B154" s="40"/>
      <c r="C154" s="213" t="s">
        <v>750</v>
      </c>
      <c r="D154" s="213" t="s">
        <v>165</v>
      </c>
      <c r="E154" s="214" t="s">
        <v>2314</v>
      </c>
      <c r="F154" s="215" t="s">
        <v>2315</v>
      </c>
      <c r="G154" s="216" t="s">
        <v>638</v>
      </c>
      <c r="H154" s="217">
        <v>162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214</v>
      </c>
      <c r="AT154" s="224" t="s">
        <v>165</v>
      </c>
      <c r="AU154" s="224" t="s">
        <v>85</v>
      </c>
      <c r="AY154" s="18" t="s">
        <v>162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214</v>
      </c>
      <c r="BM154" s="224" t="s">
        <v>2316</v>
      </c>
    </row>
    <row r="155" s="2" customFormat="1" ht="37.8" customHeight="1">
      <c r="A155" s="39"/>
      <c r="B155" s="40"/>
      <c r="C155" s="213" t="s">
        <v>739</v>
      </c>
      <c r="D155" s="213" t="s">
        <v>165</v>
      </c>
      <c r="E155" s="214" t="s">
        <v>2317</v>
      </c>
      <c r="F155" s="215" t="s">
        <v>2318</v>
      </c>
      <c r="G155" s="216" t="s">
        <v>638</v>
      </c>
      <c r="H155" s="217">
        <v>86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214</v>
      </c>
      <c r="AT155" s="224" t="s">
        <v>165</v>
      </c>
      <c r="AU155" s="224" t="s">
        <v>85</v>
      </c>
      <c r="AY155" s="18" t="s">
        <v>162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214</v>
      </c>
      <c r="BM155" s="224" t="s">
        <v>2319</v>
      </c>
    </row>
    <row r="156" s="2" customFormat="1" ht="37.8" customHeight="1">
      <c r="A156" s="39"/>
      <c r="B156" s="40"/>
      <c r="C156" s="213" t="s">
        <v>708</v>
      </c>
      <c r="D156" s="213" t="s">
        <v>165</v>
      </c>
      <c r="E156" s="214" t="s">
        <v>2320</v>
      </c>
      <c r="F156" s="215" t="s">
        <v>2321</v>
      </c>
      <c r="G156" s="216" t="s">
        <v>638</v>
      </c>
      <c r="H156" s="217">
        <v>44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214</v>
      </c>
      <c r="AT156" s="224" t="s">
        <v>165</v>
      </c>
      <c r="AU156" s="224" t="s">
        <v>85</v>
      </c>
      <c r="AY156" s="18" t="s">
        <v>162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214</v>
      </c>
      <c r="BM156" s="224" t="s">
        <v>2322</v>
      </c>
    </row>
    <row r="157" s="2" customFormat="1" ht="37.8" customHeight="1">
      <c r="A157" s="39"/>
      <c r="B157" s="40"/>
      <c r="C157" s="213" t="s">
        <v>348</v>
      </c>
      <c r="D157" s="213" t="s">
        <v>165</v>
      </c>
      <c r="E157" s="214" t="s">
        <v>980</v>
      </c>
      <c r="F157" s="215" t="s">
        <v>981</v>
      </c>
      <c r="G157" s="216" t="s">
        <v>638</v>
      </c>
      <c r="H157" s="217">
        <v>106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214</v>
      </c>
      <c r="AT157" s="224" t="s">
        <v>165</v>
      </c>
      <c r="AU157" s="224" t="s">
        <v>85</v>
      </c>
      <c r="AY157" s="18" t="s">
        <v>162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214</v>
      </c>
      <c r="BM157" s="224" t="s">
        <v>2323</v>
      </c>
    </row>
    <row r="158" s="2" customFormat="1" ht="37.8" customHeight="1">
      <c r="A158" s="39"/>
      <c r="B158" s="40"/>
      <c r="C158" s="213" t="s">
        <v>425</v>
      </c>
      <c r="D158" s="213" t="s">
        <v>165</v>
      </c>
      <c r="E158" s="214" t="s">
        <v>2324</v>
      </c>
      <c r="F158" s="215" t="s">
        <v>2325</v>
      </c>
      <c r="G158" s="216" t="s">
        <v>638</v>
      </c>
      <c r="H158" s="217">
        <v>42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214</v>
      </c>
      <c r="AT158" s="224" t="s">
        <v>165</v>
      </c>
      <c r="AU158" s="224" t="s">
        <v>85</v>
      </c>
      <c r="AY158" s="18" t="s">
        <v>162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83</v>
      </c>
      <c r="BK158" s="225">
        <f>ROUND(I158*H158,2)</f>
        <v>0</v>
      </c>
      <c r="BL158" s="18" t="s">
        <v>214</v>
      </c>
      <c r="BM158" s="224" t="s">
        <v>2326</v>
      </c>
    </row>
    <row r="159" s="2" customFormat="1" ht="16.5" customHeight="1">
      <c r="A159" s="39"/>
      <c r="B159" s="40"/>
      <c r="C159" s="213" t="s">
        <v>757</v>
      </c>
      <c r="D159" s="213" t="s">
        <v>165</v>
      </c>
      <c r="E159" s="214" t="s">
        <v>2327</v>
      </c>
      <c r="F159" s="215" t="s">
        <v>2328</v>
      </c>
      <c r="G159" s="216" t="s">
        <v>638</v>
      </c>
      <c r="H159" s="217">
        <v>78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214</v>
      </c>
      <c r="AT159" s="224" t="s">
        <v>165</v>
      </c>
      <c r="AU159" s="224" t="s">
        <v>85</v>
      </c>
      <c r="AY159" s="18" t="s">
        <v>162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214</v>
      </c>
      <c r="BM159" s="224" t="s">
        <v>2329</v>
      </c>
    </row>
    <row r="160" s="2" customFormat="1" ht="16.5" customHeight="1">
      <c r="A160" s="39"/>
      <c r="B160" s="40"/>
      <c r="C160" s="213" t="s">
        <v>729</v>
      </c>
      <c r="D160" s="213" t="s">
        <v>165</v>
      </c>
      <c r="E160" s="214" t="s">
        <v>2330</v>
      </c>
      <c r="F160" s="215" t="s">
        <v>2331</v>
      </c>
      <c r="G160" s="216" t="s">
        <v>638</v>
      </c>
      <c r="H160" s="217">
        <v>85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214</v>
      </c>
      <c r="AT160" s="224" t="s">
        <v>165</v>
      </c>
      <c r="AU160" s="224" t="s">
        <v>85</v>
      </c>
      <c r="AY160" s="18" t="s">
        <v>162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214</v>
      </c>
      <c r="BM160" s="224" t="s">
        <v>2332</v>
      </c>
    </row>
    <row r="161" s="2" customFormat="1" ht="16.5" customHeight="1">
      <c r="A161" s="39"/>
      <c r="B161" s="40"/>
      <c r="C161" s="213" t="s">
        <v>734</v>
      </c>
      <c r="D161" s="213" t="s">
        <v>165</v>
      </c>
      <c r="E161" s="214" t="s">
        <v>2333</v>
      </c>
      <c r="F161" s="215" t="s">
        <v>2334</v>
      </c>
      <c r="G161" s="216" t="s">
        <v>638</v>
      </c>
      <c r="H161" s="217">
        <v>15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214</v>
      </c>
      <c r="AT161" s="224" t="s">
        <v>165</v>
      </c>
      <c r="AU161" s="224" t="s">
        <v>85</v>
      </c>
      <c r="AY161" s="18" t="s">
        <v>162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83</v>
      </c>
      <c r="BK161" s="225">
        <f>ROUND(I161*H161,2)</f>
        <v>0</v>
      </c>
      <c r="BL161" s="18" t="s">
        <v>214</v>
      </c>
      <c r="BM161" s="224" t="s">
        <v>2335</v>
      </c>
    </row>
    <row r="162" s="2" customFormat="1" ht="16.5" customHeight="1">
      <c r="A162" s="39"/>
      <c r="B162" s="40"/>
      <c r="C162" s="213" t="s">
        <v>689</v>
      </c>
      <c r="D162" s="213" t="s">
        <v>165</v>
      </c>
      <c r="E162" s="214" t="s">
        <v>2336</v>
      </c>
      <c r="F162" s="215" t="s">
        <v>2337</v>
      </c>
      <c r="G162" s="216" t="s">
        <v>405</v>
      </c>
      <c r="H162" s="217">
        <v>167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47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214</v>
      </c>
      <c r="AT162" s="224" t="s">
        <v>165</v>
      </c>
      <c r="AU162" s="224" t="s">
        <v>85</v>
      </c>
      <c r="AY162" s="18" t="s">
        <v>162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214</v>
      </c>
      <c r="BM162" s="224" t="s">
        <v>2338</v>
      </c>
    </row>
    <row r="163" s="2" customFormat="1" ht="21.75" customHeight="1">
      <c r="A163" s="39"/>
      <c r="B163" s="40"/>
      <c r="C163" s="213" t="s">
        <v>694</v>
      </c>
      <c r="D163" s="213" t="s">
        <v>165</v>
      </c>
      <c r="E163" s="214" t="s">
        <v>983</v>
      </c>
      <c r="F163" s="215" t="s">
        <v>984</v>
      </c>
      <c r="G163" s="216" t="s">
        <v>405</v>
      </c>
      <c r="H163" s="217">
        <v>167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214</v>
      </c>
      <c r="AT163" s="224" t="s">
        <v>165</v>
      </c>
      <c r="AU163" s="224" t="s">
        <v>85</v>
      </c>
      <c r="AY163" s="18" t="s">
        <v>162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214</v>
      </c>
      <c r="BM163" s="224" t="s">
        <v>2339</v>
      </c>
    </row>
    <row r="164" s="2" customFormat="1" ht="16.5" customHeight="1">
      <c r="A164" s="39"/>
      <c r="B164" s="40"/>
      <c r="C164" s="213" t="s">
        <v>557</v>
      </c>
      <c r="D164" s="213" t="s">
        <v>165</v>
      </c>
      <c r="E164" s="214" t="s">
        <v>2340</v>
      </c>
      <c r="F164" s="215" t="s">
        <v>2341</v>
      </c>
      <c r="G164" s="216" t="s">
        <v>2342</v>
      </c>
      <c r="H164" s="217">
        <v>12</v>
      </c>
      <c r="I164" s="218"/>
      <c r="J164" s="219">
        <f>ROUND(I164*H164,2)</f>
        <v>0</v>
      </c>
      <c r="K164" s="215" t="s">
        <v>19</v>
      </c>
      <c r="L164" s="45"/>
      <c r="M164" s="220" t="s">
        <v>19</v>
      </c>
      <c r="N164" s="221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214</v>
      </c>
      <c r="AT164" s="224" t="s">
        <v>165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214</v>
      </c>
      <c r="BM164" s="224" t="s">
        <v>2343</v>
      </c>
    </row>
    <row r="165" s="2" customFormat="1" ht="16.5" customHeight="1">
      <c r="A165" s="39"/>
      <c r="B165" s="40"/>
      <c r="C165" s="213" t="s">
        <v>562</v>
      </c>
      <c r="D165" s="213" t="s">
        <v>165</v>
      </c>
      <c r="E165" s="214" t="s">
        <v>992</v>
      </c>
      <c r="F165" s="215" t="s">
        <v>993</v>
      </c>
      <c r="G165" s="216" t="s">
        <v>405</v>
      </c>
      <c r="H165" s="217">
        <v>17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214</v>
      </c>
      <c r="AT165" s="224" t="s">
        <v>165</v>
      </c>
      <c r="AU165" s="224" t="s">
        <v>85</v>
      </c>
      <c r="AY165" s="18" t="s">
        <v>162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214</v>
      </c>
      <c r="BM165" s="224" t="s">
        <v>2344</v>
      </c>
    </row>
    <row r="166" s="2" customFormat="1" ht="16.5" customHeight="1">
      <c r="A166" s="39"/>
      <c r="B166" s="40"/>
      <c r="C166" s="213" t="s">
        <v>506</v>
      </c>
      <c r="D166" s="213" t="s">
        <v>165</v>
      </c>
      <c r="E166" s="214" t="s">
        <v>995</v>
      </c>
      <c r="F166" s="215" t="s">
        <v>996</v>
      </c>
      <c r="G166" s="216" t="s">
        <v>405</v>
      </c>
      <c r="H166" s="217">
        <v>12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214</v>
      </c>
      <c r="AT166" s="224" t="s">
        <v>165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214</v>
      </c>
      <c r="BM166" s="224" t="s">
        <v>2345</v>
      </c>
    </row>
    <row r="167" s="2" customFormat="1" ht="16.5" customHeight="1">
      <c r="A167" s="39"/>
      <c r="B167" s="40"/>
      <c r="C167" s="213" t="s">
        <v>511</v>
      </c>
      <c r="D167" s="213" t="s">
        <v>165</v>
      </c>
      <c r="E167" s="214" t="s">
        <v>2346</v>
      </c>
      <c r="F167" s="215" t="s">
        <v>2347</v>
      </c>
      <c r="G167" s="216" t="s">
        <v>405</v>
      </c>
      <c r="H167" s="217">
        <v>6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214</v>
      </c>
      <c r="AT167" s="224" t="s">
        <v>165</v>
      </c>
      <c r="AU167" s="224" t="s">
        <v>85</v>
      </c>
      <c r="AY167" s="18" t="s">
        <v>162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214</v>
      </c>
      <c r="BM167" s="224" t="s">
        <v>2348</v>
      </c>
    </row>
    <row r="168" s="2" customFormat="1" ht="16.5" customHeight="1">
      <c r="A168" s="39"/>
      <c r="B168" s="40"/>
      <c r="C168" s="213" t="s">
        <v>475</v>
      </c>
      <c r="D168" s="213" t="s">
        <v>165</v>
      </c>
      <c r="E168" s="214" t="s">
        <v>2349</v>
      </c>
      <c r="F168" s="215" t="s">
        <v>2350</v>
      </c>
      <c r="G168" s="216" t="s">
        <v>405</v>
      </c>
      <c r="H168" s="217">
        <v>4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47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214</v>
      </c>
      <c r="AT168" s="224" t="s">
        <v>165</v>
      </c>
      <c r="AU168" s="224" t="s">
        <v>85</v>
      </c>
      <c r="AY168" s="18" t="s">
        <v>162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214</v>
      </c>
      <c r="BM168" s="224" t="s">
        <v>2351</v>
      </c>
    </row>
    <row r="169" s="2" customFormat="1" ht="16.5" customHeight="1">
      <c r="A169" s="39"/>
      <c r="B169" s="40"/>
      <c r="C169" s="213" t="s">
        <v>480</v>
      </c>
      <c r="D169" s="213" t="s">
        <v>165</v>
      </c>
      <c r="E169" s="214" t="s">
        <v>2352</v>
      </c>
      <c r="F169" s="215" t="s">
        <v>2353</v>
      </c>
      <c r="G169" s="216" t="s">
        <v>405</v>
      </c>
      <c r="H169" s="217">
        <v>4</v>
      </c>
      <c r="I169" s="218"/>
      <c r="J169" s="219">
        <f>ROUND(I169*H169,2)</f>
        <v>0</v>
      </c>
      <c r="K169" s="215" t="s">
        <v>19</v>
      </c>
      <c r="L169" s="45"/>
      <c r="M169" s="220" t="s">
        <v>19</v>
      </c>
      <c r="N169" s="221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214</v>
      </c>
      <c r="AT169" s="224" t="s">
        <v>165</v>
      </c>
      <c r="AU169" s="224" t="s">
        <v>85</v>
      </c>
      <c r="AY169" s="18" t="s">
        <v>162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83</v>
      </c>
      <c r="BK169" s="225">
        <f>ROUND(I169*H169,2)</f>
        <v>0</v>
      </c>
      <c r="BL169" s="18" t="s">
        <v>214</v>
      </c>
      <c r="BM169" s="224" t="s">
        <v>2354</v>
      </c>
    </row>
    <row r="170" s="2" customFormat="1" ht="24.15" customHeight="1">
      <c r="A170" s="39"/>
      <c r="B170" s="40"/>
      <c r="C170" s="213" t="s">
        <v>434</v>
      </c>
      <c r="D170" s="213" t="s">
        <v>165</v>
      </c>
      <c r="E170" s="214" t="s">
        <v>2355</v>
      </c>
      <c r="F170" s="215" t="s">
        <v>2356</v>
      </c>
      <c r="G170" s="216" t="s">
        <v>405</v>
      </c>
      <c r="H170" s="217">
        <v>7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47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214</v>
      </c>
      <c r="AT170" s="224" t="s">
        <v>165</v>
      </c>
      <c r="AU170" s="224" t="s">
        <v>85</v>
      </c>
      <c r="AY170" s="18" t="s">
        <v>162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214</v>
      </c>
      <c r="BM170" s="224" t="s">
        <v>2357</v>
      </c>
    </row>
    <row r="171" s="2" customFormat="1" ht="24.15" customHeight="1">
      <c r="A171" s="39"/>
      <c r="B171" s="40"/>
      <c r="C171" s="213" t="s">
        <v>1890</v>
      </c>
      <c r="D171" s="213" t="s">
        <v>165</v>
      </c>
      <c r="E171" s="214" t="s">
        <v>2358</v>
      </c>
      <c r="F171" s="215" t="s">
        <v>2359</v>
      </c>
      <c r="G171" s="216" t="s">
        <v>405</v>
      </c>
      <c r="H171" s="217">
        <v>7</v>
      </c>
      <c r="I171" s="218"/>
      <c r="J171" s="219">
        <f>ROUND(I171*H171,2)</f>
        <v>0</v>
      </c>
      <c r="K171" s="215" t="s">
        <v>19</v>
      </c>
      <c r="L171" s="45"/>
      <c r="M171" s="220" t="s">
        <v>19</v>
      </c>
      <c r="N171" s="221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214</v>
      </c>
      <c r="AT171" s="224" t="s">
        <v>165</v>
      </c>
      <c r="AU171" s="224" t="s">
        <v>85</v>
      </c>
      <c r="AY171" s="18" t="s">
        <v>162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214</v>
      </c>
      <c r="BM171" s="224" t="s">
        <v>2360</v>
      </c>
    </row>
    <row r="172" s="2" customFormat="1" ht="24.15" customHeight="1">
      <c r="A172" s="39"/>
      <c r="B172" s="40"/>
      <c r="C172" s="213" t="s">
        <v>1898</v>
      </c>
      <c r="D172" s="213" t="s">
        <v>165</v>
      </c>
      <c r="E172" s="214" t="s">
        <v>2361</v>
      </c>
      <c r="F172" s="215" t="s">
        <v>2362</v>
      </c>
      <c r="G172" s="216" t="s">
        <v>1011</v>
      </c>
      <c r="H172" s="217">
        <v>4</v>
      </c>
      <c r="I172" s="218"/>
      <c r="J172" s="219">
        <f>ROUND(I172*H172,2)</f>
        <v>0</v>
      </c>
      <c r="K172" s="215" t="s">
        <v>19</v>
      </c>
      <c r="L172" s="45"/>
      <c r="M172" s="220" t="s">
        <v>19</v>
      </c>
      <c r="N172" s="221" t="s">
        <v>47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214</v>
      </c>
      <c r="AT172" s="224" t="s">
        <v>165</v>
      </c>
      <c r="AU172" s="224" t="s">
        <v>85</v>
      </c>
      <c r="AY172" s="18" t="s">
        <v>162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214</v>
      </c>
      <c r="BM172" s="224" t="s">
        <v>2363</v>
      </c>
    </row>
    <row r="173" s="2" customFormat="1" ht="21.75" customHeight="1">
      <c r="A173" s="39"/>
      <c r="B173" s="40"/>
      <c r="C173" s="213" t="s">
        <v>610</v>
      </c>
      <c r="D173" s="213" t="s">
        <v>165</v>
      </c>
      <c r="E173" s="214" t="s">
        <v>1001</v>
      </c>
      <c r="F173" s="215" t="s">
        <v>1002</v>
      </c>
      <c r="G173" s="216" t="s">
        <v>638</v>
      </c>
      <c r="H173" s="217">
        <v>472</v>
      </c>
      <c r="I173" s="218"/>
      <c r="J173" s="219">
        <f>ROUND(I173*H173,2)</f>
        <v>0</v>
      </c>
      <c r="K173" s="215" t="s">
        <v>19</v>
      </c>
      <c r="L173" s="45"/>
      <c r="M173" s="220" t="s">
        <v>19</v>
      </c>
      <c r="N173" s="221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214</v>
      </c>
      <c r="AT173" s="224" t="s">
        <v>165</v>
      </c>
      <c r="AU173" s="224" t="s">
        <v>85</v>
      </c>
      <c r="AY173" s="18" t="s">
        <v>162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214</v>
      </c>
      <c r="BM173" s="224" t="s">
        <v>2364</v>
      </c>
    </row>
    <row r="174" s="2" customFormat="1" ht="24.15" customHeight="1">
      <c r="A174" s="39"/>
      <c r="B174" s="40"/>
      <c r="C174" s="213" t="s">
        <v>614</v>
      </c>
      <c r="D174" s="213" t="s">
        <v>165</v>
      </c>
      <c r="E174" s="214" t="s">
        <v>1004</v>
      </c>
      <c r="F174" s="215" t="s">
        <v>1005</v>
      </c>
      <c r="G174" s="216" t="s">
        <v>262</v>
      </c>
      <c r="H174" s="217">
        <v>1.4490000000000001</v>
      </c>
      <c r="I174" s="218"/>
      <c r="J174" s="219">
        <f>ROUND(I174*H174,2)</f>
        <v>0</v>
      </c>
      <c r="K174" s="215" t="s">
        <v>19</v>
      </c>
      <c r="L174" s="45"/>
      <c r="M174" s="220" t="s">
        <v>19</v>
      </c>
      <c r="N174" s="221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214</v>
      </c>
      <c r="AT174" s="224" t="s">
        <v>165</v>
      </c>
      <c r="AU174" s="224" t="s">
        <v>85</v>
      </c>
      <c r="AY174" s="18" t="s">
        <v>162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214</v>
      </c>
      <c r="BM174" s="224" t="s">
        <v>2365</v>
      </c>
    </row>
    <row r="175" s="12" customFormat="1" ht="22.8" customHeight="1">
      <c r="A175" s="12"/>
      <c r="B175" s="197"/>
      <c r="C175" s="198"/>
      <c r="D175" s="199" t="s">
        <v>75</v>
      </c>
      <c r="E175" s="211" t="s">
        <v>1007</v>
      </c>
      <c r="F175" s="211" t="s">
        <v>1008</v>
      </c>
      <c r="G175" s="198"/>
      <c r="H175" s="198"/>
      <c r="I175" s="201"/>
      <c r="J175" s="212">
        <f>BK175</f>
        <v>0</v>
      </c>
      <c r="K175" s="198"/>
      <c r="L175" s="203"/>
      <c r="M175" s="204"/>
      <c r="N175" s="205"/>
      <c r="O175" s="205"/>
      <c r="P175" s="206">
        <f>SUM(P176:P229)</f>
        <v>0</v>
      </c>
      <c r="Q175" s="205"/>
      <c r="R175" s="206">
        <f>SUM(R176:R229)</f>
        <v>0</v>
      </c>
      <c r="S175" s="205"/>
      <c r="T175" s="207">
        <f>SUM(T176:T229)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8" t="s">
        <v>85</v>
      </c>
      <c r="AT175" s="209" t="s">
        <v>75</v>
      </c>
      <c r="AU175" s="209" t="s">
        <v>83</v>
      </c>
      <c r="AY175" s="208" t="s">
        <v>162</v>
      </c>
      <c r="BK175" s="210">
        <f>SUM(BK176:BK229)</f>
        <v>0</v>
      </c>
    </row>
    <row r="176" s="2" customFormat="1" ht="16.5" customHeight="1">
      <c r="A176" s="39"/>
      <c r="B176" s="40"/>
      <c r="C176" s="213" t="s">
        <v>618</v>
      </c>
      <c r="D176" s="213" t="s">
        <v>165</v>
      </c>
      <c r="E176" s="214" t="s">
        <v>2366</v>
      </c>
      <c r="F176" s="215" t="s">
        <v>2367</v>
      </c>
      <c r="G176" s="216" t="s">
        <v>1011</v>
      </c>
      <c r="H176" s="217">
        <v>24</v>
      </c>
      <c r="I176" s="218"/>
      <c r="J176" s="219">
        <f>ROUND(I176*H176,2)</f>
        <v>0</v>
      </c>
      <c r="K176" s="215" t="s">
        <v>19</v>
      </c>
      <c r="L176" s="45"/>
      <c r="M176" s="220" t="s">
        <v>19</v>
      </c>
      <c r="N176" s="221" t="s">
        <v>47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214</v>
      </c>
      <c r="AT176" s="224" t="s">
        <v>165</v>
      </c>
      <c r="AU176" s="224" t="s">
        <v>85</v>
      </c>
      <c r="AY176" s="18" t="s">
        <v>162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214</v>
      </c>
      <c r="BM176" s="224" t="s">
        <v>2368</v>
      </c>
    </row>
    <row r="177" s="13" customFormat="1">
      <c r="A177" s="13"/>
      <c r="B177" s="231"/>
      <c r="C177" s="232"/>
      <c r="D177" s="233" t="s">
        <v>179</v>
      </c>
      <c r="E177" s="234" t="s">
        <v>19</v>
      </c>
      <c r="F177" s="235" t="s">
        <v>220</v>
      </c>
      <c r="G177" s="232"/>
      <c r="H177" s="234" t="s">
        <v>19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179</v>
      </c>
      <c r="AU177" s="241" t="s">
        <v>85</v>
      </c>
      <c r="AV177" s="13" t="s">
        <v>83</v>
      </c>
      <c r="AW177" s="13" t="s">
        <v>37</v>
      </c>
      <c r="AX177" s="13" t="s">
        <v>76</v>
      </c>
      <c r="AY177" s="241" t="s">
        <v>162</v>
      </c>
    </row>
    <row r="178" s="14" customFormat="1">
      <c r="A178" s="14"/>
      <c r="B178" s="242"/>
      <c r="C178" s="243"/>
      <c r="D178" s="233" t="s">
        <v>179</v>
      </c>
      <c r="E178" s="244" t="s">
        <v>19</v>
      </c>
      <c r="F178" s="245" t="s">
        <v>678</v>
      </c>
      <c r="G178" s="243"/>
      <c r="H178" s="246">
        <v>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179</v>
      </c>
      <c r="AU178" s="252" t="s">
        <v>85</v>
      </c>
      <c r="AV178" s="14" t="s">
        <v>85</v>
      </c>
      <c r="AW178" s="14" t="s">
        <v>37</v>
      </c>
      <c r="AX178" s="14" t="s">
        <v>76</v>
      </c>
      <c r="AY178" s="252" t="s">
        <v>162</v>
      </c>
    </row>
    <row r="179" s="13" customFormat="1">
      <c r="A179" s="13"/>
      <c r="B179" s="231"/>
      <c r="C179" s="232"/>
      <c r="D179" s="233" t="s">
        <v>179</v>
      </c>
      <c r="E179" s="234" t="s">
        <v>19</v>
      </c>
      <c r="F179" s="235" t="s">
        <v>187</v>
      </c>
      <c r="G179" s="232"/>
      <c r="H179" s="234" t="s">
        <v>19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179</v>
      </c>
      <c r="AU179" s="241" t="s">
        <v>85</v>
      </c>
      <c r="AV179" s="13" t="s">
        <v>83</v>
      </c>
      <c r="AW179" s="13" t="s">
        <v>37</v>
      </c>
      <c r="AX179" s="13" t="s">
        <v>76</v>
      </c>
      <c r="AY179" s="241" t="s">
        <v>162</v>
      </c>
    </row>
    <row r="180" s="14" customFormat="1">
      <c r="A180" s="14"/>
      <c r="B180" s="242"/>
      <c r="C180" s="243"/>
      <c r="D180" s="233" t="s">
        <v>179</v>
      </c>
      <c r="E180" s="244" t="s">
        <v>19</v>
      </c>
      <c r="F180" s="245" t="s">
        <v>276</v>
      </c>
      <c r="G180" s="243"/>
      <c r="H180" s="246">
        <v>7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179</v>
      </c>
      <c r="AU180" s="252" t="s">
        <v>85</v>
      </c>
      <c r="AV180" s="14" t="s">
        <v>85</v>
      </c>
      <c r="AW180" s="14" t="s">
        <v>37</v>
      </c>
      <c r="AX180" s="14" t="s">
        <v>76</v>
      </c>
      <c r="AY180" s="252" t="s">
        <v>162</v>
      </c>
    </row>
    <row r="181" s="13" customFormat="1">
      <c r="A181" s="13"/>
      <c r="B181" s="231"/>
      <c r="C181" s="232"/>
      <c r="D181" s="233" t="s">
        <v>179</v>
      </c>
      <c r="E181" s="234" t="s">
        <v>19</v>
      </c>
      <c r="F181" s="235" t="s">
        <v>525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179</v>
      </c>
      <c r="AU181" s="241" t="s">
        <v>85</v>
      </c>
      <c r="AV181" s="13" t="s">
        <v>83</v>
      </c>
      <c r="AW181" s="13" t="s">
        <v>37</v>
      </c>
      <c r="AX181" s="13" t="s">
        <v>76</v>
      </c>
      <c r="AY181" s="241" t="s">
        <v>162</v>
      </c>
    </row>
    <row r="182" s="14" customFormat="1">
      <c r="A182" s="14"/>
      <c r="B182" s="242"/>
      <c r="C182" s="243"/>
      <c r="D182" s="233" t="s">
        <v>179</v>
      </c>
      <c r="E182" s="244" t="s">
        <v>19</v>
      </c>
      <c r="F182" s="245" t="s">
        <v>329</v>
      </c>
      <c r="G182" s="243"/>
      <c r="H182" s="246">
        <v>6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179</v>
      </c>
      <c r="AU182" s="252" t="s">
        <v>85</v>
      </c>
      <c r="AV182" s="14" t="s">
        <v>85</v>
      </c>
      <c r="AW182" s="14" t="s">
        <v>37</v>
      </c>
      <c r="AX182" s="14" t="s">
        <v>76</v>
      </c>
      <c r="AY182" s="252" t="s">
        <v>162</v>
      </c>
    </row>
    <row r="183" s="13" customFormat="1">
      <c r="A183" s="13"/>
      <c r="B183" s="231"/>
      <c r="C183" s="232"/>
      <c r="D183" s="233" t="s">
        <v>179</v>
      </c>
      <c r="E183" s="234" t="s">
        <v>19</v>
      </c>
      <c r="F183" s="235" t="s">
        <v>306</v>
      </c>
      <c r="G183" s="232"/>
      <c r="H183" s="234" t="s">
        <v>19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179</v>
      </c>
      <c r="AU183" s="241" t="s">
        <v>85</v>
      </c>
      <c r="AV183" s="13" t="s">
        <v>83</v>
      </c>
      <c r="AW183" s="13" t="s">
        <v>37</v>
      </c>
      <c r="AX183" s="13" t="s">
        <v>76</v>
      </c>
      <c r="AY183" s="241" t="s">
        <v>162</v>
      </c>
    </row>
    <row r="184" s="14" customFormat="1">
      <c r="A184" s="14"/>
      <c r="B184" s="242"/>
      <c r="C184" s="243"/>
      <c r="D184" s="233" t="s">
        <v>179</v>
      </c>
      <c r="E184" s="244" t="s">
        <v>19</v>
      </c>
      <c r="F184" s="245" t="s">
        <v>329</v>
      </c>
      <c r="G184" s="243"/>
      <c r="H184" s="246">
        <v>6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179</v>
      </c>
      <c r="AU184" s="252" t="s">
        <v>85</v>
      </c>
      <c r="AV184" s="14" t="s">
        <v>85</v>
      </c>
      <c r="AW184" s="14" t="s">
        <v>37</v>
      </c>
      <c r="AX184" s="14" t="s">
        <v>76</v>
      </c>
      <c r="AY184" s="252" t="s">
        <v>162</v>
      </c>
    </row>
    <row r="185" s="15" customFormat="1">
      <c r="A185" s="15"/>
      <c r="B185" s="253"/>
      <c r="C185" s="254"/>
      <c r="D185" s="233" t="s">
        <v>179</v>
      </c>
      <c r="E185" s="255" t="s">
        <v>19</v>
      </c>
      <c r="F185" s="256" t="s">
        <v>194</v>
      </c>
      <c r="G185" s="254"/>
      <c r="H185" s="257">
        <v>24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179</v>
      </c>
      <c r="AU185" s="263" t="s">
        <v>85</v>
      </c>
      <c r="AV185" s="15" t="s">
        <v>170</v>
      </c>
      <c r="AW185" s="15" t="s">
        <v>37</v>
      </c>
      <c r="AX185" s="15" t="s">
        <v>83</v>
      </c>
      <c r="AY185" s="263" t="s">
        <v>162</v>
      </c>
    </row>
    <row r="186" s="2" customFormat="1" ht="24.15" customHeight="1">
      <c r="A186" s="39"/>
      <c r="B186" s="40"/>
      <c r="C186" s="213" t="s">
        <v>1931</v>
      </c>
      <c r="D186" s="213" t="s">
        <v>165</v>
      </c>
      <c r="E186" s="214" t="s">
        <v>2369</v>
      </c>
      <c r="F186" s="215" t="s">
        <v>2370</v>
      </c>
      <c r="G186" s="216" t="s">
        <v>1011</v>
      </c>
      <c r="H186" s="217">
        <v>3</v>
      </c>
      <c r="I186" s="218"/>
      <c r="J186" s="219">
        <f>ROUND(I186*H186,2)</f>
        <v>0</v>
      </c>
      <c r="K186" s="215" t="s">
        <v>19</v>
      </c>
      <c r="L186" s="45"/>
      <c r="M186" s="220" t="s">
        <v>19</v>
      </c>
      <c r="N186" s="221" t="s">
        <v>47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214</v>
      </c>
      <c r="AT186" s="224" t="s">
        <v>165</v>
      </c>
      <c r="AU186" s="224" t="s">
        <v>85</v>
      </c>
      <c r="AY186" s="18" t="s">
        <v>162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214</v>
      </c>
      <c r="BM186" s="224" t="s">
        <v>2371</v>
      </c>
    </row>
    <row r="187" s="2" customFormat="1" ht="24.15" customHeight="1">
      <c r="A187" s="39"/>
      <c r="B187" s="40"/>
      <c r="C187" s="213" t="s">
        <v>587</v>
      </c>
      <c r="D187" s="213" t="s">
        <v>165</v>
      </c>
      <c r="E187" s="214" t="s">
        <v>2372</v>
      </c>
      <c r="F187" s="215" t="s">
        <v>2373</v>
      </c>
      <c r="G187" s="216" t="s">
        <v>1011</v>
      </c>
      <c r="H187" s="217">
        <v>19</v>
      </c>
      <c r="I187" s="218"/>
      <c r="J187" s="219">
        <f>ROUND(I187*H187,2)</f>
        <v>0</v>
      </c>
      <c r="K187" s="215" t="s">
        <v>19</v>
      </c>
      <c r="L187" s="45"/>
      <c r="M187" s="220" t="s">
        <v>19</v>
      </c>
      <c r="N187" s="221" t="s">
        <v>47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214</v>
      </c>
      <c r="AT187" s="224" t="s">
        <v>165</v>
      </c>
      <c r="AU187" s="224" t="s">
        <v>85</v>
      </c>
      <c r="AY187" s="18" t="s">
        <v>162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214</v>
      </c>
      <c r="BM187" s="224" t="s">
        <v>2374</v>
      </c>
    </row>
    <row r="188" s="2" customFormat="1" ht="24.15" customHeight="1">
      <c r="A188" s="39"/>
      <c r="B188" s="40"/>
      <c r="C188" s="213" t="s">
        <v>592</v>
      </c>
      <c r="D188" s="213" t="s">
        <v>165</v>
      </c>
      <c r="E188" s="214" t="s">
        <v>2375</v>
      </c>
      <c r="F188" s="215" t="s">
        <v>2376</v>
      </c>
      <c r="G188" s="216" t="s">
        <v>1011</v>
      </c>
      <c r="H188" s="217">
        <v>12</v>
      </c>
      <c r="I188" s="218"/>
      <c r="J188" s="219">
        <f>ROUND(I188*H188,2)</f>
        <v>0</v>
      </c>
      <c r="K188" s="215" t="s">
        <v>19</v>
      </c>
      <c r="L188" s="45"/>
      <c r="M188" s="220" t="s">
        <v>19</v>
      </c>
      <c r="N188" s="221" t="s">
        <v>47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214</v>
      </c>
      <c r="AT188" s="224" t="s">
        <v>165</v>
      </c>
      <c r="AU188" s="224" t="s">
        <v>85</v>
      </c>
      <c r="AY188" s="18" t="s">
        <v>162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83</v>
      </c>
      <c r="BK188" s="225">
        <f>ROUND(I188*H188,2)</f>
        <v>0</v>
      </c>
      <c r="BL188" s="18" t="s">
        <v>214</v>
      </c>
      <c r="BM188" s="224" t="s">
        <v>2377</v>
      </c>
    </row>
    <row r="189" s="2" customFormat="1" ht="24.15" customHeight="1">
      <c r="A189" s="39"/>
      <c r="B189" s="40"/>
      <c r="C189" s="213" t="s">
        <v>622</v>
      </c>
      <c r="D189" s="213" t="s">
        <v>165</v>
      </c>
      <c r="E189" s="214" t="s">
        <v>2378</v>
      </c>
      <c r="F189" s="215" t="s">
        <v>2379</v>
      </c>
      <c r="G189" s="216" t="s">
        <v>1011</v>
      </c>
      <c r="H189" s="217">
        <v>9</v>
      </c>
      <c r="I189" s="218"/>
      <c r="J189" s="219">
        <f>ROUND(I189*H189,2)</f>
        <v>0</v>
      </c>
      <c r="K189" s="215" t="s">
        <v>19</v>
      </c>
      <c r="L189" s="45"/>
      <c r="M189" s="220" t="s">
        <v>19</v>
      </c>
      <c r="N189" s="221" t="s">
        <v>47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214</v>
      </c>
      <c r="AT189" s="224" t="s">
        <v>165</v>
      </c>
      <c r="AU189" s="224" t="s">
        <v>85</v>
      </c>
      <c r="AY189" s="18" t="s">
        <v>162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83</v>
      </c>
      <c r="BK189" s="225">
        <f>ROUND(I189*H189,2)</f>
        <v>0</v>
      </c>
      <c r="BL189" s="18" t="s">
        <v>214</v>
      </c>
      <c r="BM189" s="224" t="s">
        <v>2380</v>
      </c>
    </row>
    <row r="190" s="13" customFormat="1">
      <c r="A190" s="13"/>
      <c r="B190" s="231"/>
      <c r="C190" s="232"/>
      <c r="D190" s="233" t="s">
        <v>179</v>
      </c>
      <c r="E190" s="234" t="s">
        <v>19</v>
      </c>
      <c r="F190" s="235" t="s">
        <v>187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179</v>
      </c>
      <c r="AU190" s="241" t="s">
        <v>85</v>
      </c>
      <c r="AV190" s="13" t="s">
        <v>83</v>
      </c>
      <c r="AW190" s="13" t="s">
        <v>37</v>
      </c>
      <c r="AX190" s="13" t="s">
        <v>76</v>
      </c>
      <c r="AY190" s="241" t="s">
        <v>162</v>
      </c>
    </row>
    <row r="191" s="14" customFormat="1">
      <c r="A191" s="14"/>
      <c r="B191" s="242"/>
      <c r="C191" s="243"/>
      <c r="D191" s="233" t="s">
        <v>179</v>
      </c>
      <c r="E191" s="244" t="s">
        <v>19</v>
      </c>
      <c r="F191" s="245" t="s">
        <v>195</v>
      </c>
      <c r="G191" s="243"/>
      <c r="H191" s="246">
        <v>3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179</v>
      </c>
      <c r="AU191" s="252" t="s">
        <v>85</v>
      </c>
      <c r="AV191" s="14" t="s">
        <v>85</v>
      </c>
      <c r="AW191" s="14" t="s">
        <v>37</v>
      </c>
      <c r="AX191" s="14" t="s">
        <v>76</v>
      </c>
      <c r="AY191" s="252" t="s">
        <v>162</v>
      </c>
    </row>
    <row r="192" s="13" customFormat="1">
      <c r="A192" s="13"/>
      <c r="B192" s="231"/>
      <c r="C192" s="232"/>
      <c r="D192" s="233" t="s">
        <v>179</v>
      </c>
      <c r="E192" s="234" t="s">
        <v>19</v>
      </c>
      <c r="F192" s="235" t="s">
        <v>525</v>
      </c>
      <c r="G192" s="232"/>
      <c r="H192" s="234" t="s">
        <v>19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179</v>
      </c>
      <c r="AU192" s="241" t="s">
        <v>85</v>
      </c>
      <c r="AV192" s="13" t="s">
        <v>83</v>
      </c>
      <c r="AW192" s="13" t="s">
        <v>37</v>
      </c>
      <c r="AX192" s="13" t="s">
        <v>76</v>
      </c>
      <c r="AY192" s="241" t="s">
        <v>162</v>
      </c>
    </row>
    <row r="193" s="14" customFormat="1">
      <c r="A193" s="14"/>
      <c r="B193" s="242"/>
      <c r="C193" s="243"/>
      <c r="D193" s="233" t="s">
        <v>179</v>
      </c>
      <c r="E193" s="244" t="s">
        <v>19</v>
      </c>
      <c r="F193" s="245" t="s">
        <v>195</v>
      </c>
      <c r="G193" s="243"/>
      <c r="H193" s="246">
        <v>3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179</v>
      </c>
      <c r="AU193" s="252" t="s">
        <v>85</v>
      </c>
      <c r="AV193" s="14" t="s">
        <v>85</v>
      </c>
      <c r="AW193" s="14" t="s">
        <v>37</v>
      </c>
      <c r="AX193" s="14" t="s">
        <v>76</v>
      </c>
      <c r="AY193" s="252" t="s">
        <v>162</v>
      </c>
    </row>
    <row r="194" s="13" customFormat="1">
      <c r="A194" s="13"/>
      <c r="B194" s="231"/>
      <c r="C194" s="232"/>
      <c r="D194" s="233" t="s">
        <v>179</v>
      </c>
      <c r="E194" s="234" t="s">
        <v>19</v>
      </c>
      <c r="F194" s="235" t="s">
        <v>306</v>
      </c>
      <c r="G194" s="232"/>
      <c r="H194" s="234" t="s">
        <v>19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179</v>
      </c>
      <c r="AU194" s="241" t="s">
        <v>85</v>
      </c>
      <c r="AV194" s="13" t="s">
        <v>83</v>
      </c>
      <c r="AW194" s="13" t="s">
        <v>37</v>
      </c>
      <c r="AX194" s="13" t="s">
        <v>76</v>
      </c>
      <c r="AY194" s="241" t="s">
        <v>162</v>
      </c>
    </row>
    <row r="195" s="14" customFormat="1">
      <c r="A195" s="14"/>
      <c r="B195" s="242"/>
      <c r="C195" s="243"/>
      <c r="D195" s="233" t="s">
        <v>179</v>
      </c>
      <c r="E195" s="244" t="s">
        <v>19</v>
      </c>
      <c r="F195" s="245" t="s">
        <v>195</v>
      </c>
      <c r="G195" s="243"/>
      <c r="H195" s="246">
        <v>3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179</v>
      </c>
      <c r="AU195" s="252" t="s">
        <v>85</v>
      </c>
      <c r="AV195" s="14" t="s">
        <v>85</v>
      </c>
      <c r="AW195" s="14" t="s">
        <v>37</v>
      </c>
      <c r="AX195" s="14" t="s">
        <v>76</v>
      </c>
      <c r="AY195" s="252" t="s">
        <v>162</v>
      </c>
    </row>
    <row r="196" s="15" customFormat="1">
      <c r="A196" s="15"/>
      <c r="B196" s="253"/>
      <c r="C196" s="254"/>
      <c r="D196" s="233" t="s">
        <v>179</v>
      </c>
      <c r="E196" s="255" t="s">
        <v>19</v>
      </c>
      <c r="F196" s="256" t="s">
        <v>194</v>
      </c>
      <c r="G196" s="254"/>
      <c r="H196" s="257">
        <v>9</v>
      </c>
      <c r="I196" s="258"/>
      <c r="J196" s="254"/>
      <c r="K196" s="254"/>
      <c r="L196" s="259"/>
      <c r="M196" s="260"/>
      <c r="N196" s="261"/>
      <c r="O196" s="261"/>
      <c r="P196" s="261"/>
      <c r="Q196" s="261"/>
      <c r="R196" s="261"/>
      <c r="S196" s="261"/>
      <c r="T196" s="26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3" t="s">
        <v>179</v>
      </c>
      <c r="AU196" s="263" t="s">
        <v>85</v>
      </c>
      <c r="AV196" s="15" t="s">
        <v>170</v>
      </c>
      <c r="AW196" s="15" t="s">
        <v>37</v>
      </c>
      <c r="AX196" s="15" t="s">
        <v>83</v>
      </c>
      <c r="AY196" s="263" t="s">
        <v>162</v>
      </c>
    </row>
    <row r="197" s="2" customFormat="1" ht="21.75" customHeight="1">
      <c r="A197" s="39"/>
      <c r="B197" s="40"/>
      <c r="C197" s="213" t="s">
        <v>415</v>
      </c>
      <c r="D197" s="213" t="s">
        <v>165</v>
      </c>
      <c r="E197" s="214" t="s">
        <v>2381</v>
      </c>
      <c r="F197" s="215" t="s">
        <v>2382</v>
      </c>
      <c r="G197" s="216" t="s">
        <v>1011</v>
      </c>
      <c r="H197" s="217">
        <v>31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47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214</v>
      </c>
      <c r="AT197" s="224" t="s">
        <v>165</v>
      </c>
      <c r="AU197" s="224" t="s">
        <v>85</v>
      </c>
      <c r="AY197" s="18" t="s">
        <v>162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83</v>
      </c>
      <c r="BK197" s="225">
        <f>ROUND(I197*H197,2)</f>
        <v>0</v>
      </c>
      <c r="BL197" s="18" t="s">
        <v>214</v>
      </c>
      <c r="BM197" s="224" t="s">
        <v>2383</v>
      </c>
    </row>
    <row r="198" s="13" customFormat="1">
      <c r="A198" s="13"/>
      <c r="B198" s="231"/>
      <c r="C198" s="232"/>
      <c r="D198" s="233" t="s">
        <v>179</v>
      </c>
      <c r="E198" s="234" t="s">
        <v>19</v>
      </c>
      <c r="F198" s="235" t="s">
        <v>180</v>
      </c>
      <c r="G198" s="232"/>
      <c r="H198" s="234" t="s">
        <v>19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179</v>
      </c>
      <c r="AU198" s="241" t="s">
        <v>85</v>
      </c>
      <c r="AV198" s="13" t="s">
        <v>83</v>
      </c>
      <c r="AW198" s="13" t="s">
        <v>37</v>
      </c>
      <c r="AX198" s="13" t="s">
        <v>76</v>
      </c>
      <c r="AY198" s="241" t="s">
        <v>162</v>
      </c>
    </row>
    <row r="199" s="14" customFormat="1">
      <c r="A199" s="14"/>
      <c r="B199" s="242"/>
      <c r="C199" s="243"/>
      <c r="D199" s="233" t="s">
        <v>179</v>
      </c>
      <c r="E199" s="244" t="s">
        <v>19</v>
      </c>
      <c r="F199" s="245" t="s">
        <v>85</v>
      </c>
      <c r="G199" s="243"/>
      <c r="H199" s="246">
        <v>2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179</v>
      </c>
      <c r="AU199" s="252" t="s">
        <v>85</v>
      </c>
      <c r="AV199" s="14" t="s">
        <v>85</v>
      </c>
      <c r="AW199" s="14" t="s">
        <v>37</v>
      </c>
      <c r="AX199" s="14" t="s">
        <v>76</v>
      </c>
      <c r="AY199" s="252" t="s">
        <v>162</v>
      </c>
    </row>
    <row r="200" s="13" customFormat="1">
      <c r="A200" s="13"/>
      <c r="B200" s="231"/>
      <c r="C200" s="232"/>
      <c r="D200" s="233" t="s">
        <v>179</v>
      </c>
      <c r="E200" s="234" t="s">
        <v>19</v>
      </c>
      <c r="F200" s="235" t="s">
        <v>220</v>
      </c>
      <c r="G200" s="232"/>
      <c r="H200" s="234" t="s">
        <v>19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179</v>
      </c>
      <c r="AU200" s="241" t="s">
        <v>85</v>
      </c>
      <c r="AV200" s="13" t="s">
        <v>83</v>
      </c>
      <c r="AW200" s="13" t="s">
        <v>37</v>
      </c>
      <c r="AX200" s="13" t="s">
        <v>76</v>
      </c>
      <c r="AY200" s="241" t="s">
        <v>162</v>
      </c>
    </row>
    <row r="201" s="14" customFormat="1">
      <c r="A201" s="14"/>
      <c r="B201" s="242"/>
      <c r="C201" s="243"/>
      <c r="D201" s="233" t="s">
        <v>179</v>
      </c>
      <c r="E201" s="244" t="s">
        <v>19</v>
      </c>
      <c r="F201" s="245" t="s">
        <v>170</v>
      </c>
      <c r="G201" s="243"/>
      <c r="H201" s="246">
        <v>4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179</v>
      </c>
      <c r="AU201" s="252" t="s">
        <v>85</v>
      </c>
      <c r="AV201" s="14" t="s">
        <v>85</v>
      </c>
      <c r="AW201" s="14" t="s">
        <v>37</v>
      </c>
      <c r="AX201" s="14" t="s">
        <v>76</v>
      </c>
      <c r="AY201" s="252" t="s">
        <v>162</v>
      </c>
    </row>
    <row r="202" s="13" customFormat="1">
      <c r="A202" s="13"/>
      <c r="B202" s="231"/>
      <c r="C202" s="232"/>
      <c r="D202" s="233" t="s">
        <v>179</v>
      </c>
      <c r="E202" s="234" t="s">
        <v>19</v>
      </c>
      <c r="F202" s="235" t="s">
        <v>187</v>
      </c>
      <c r="G202" s="232"/>
      <c r="H202" s="234" t="s">
        <v>19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179</v>
      </c>
      <c r="AU202" s="241" t="s">
        <v>85</v>
      </c>
      <c r="AV202" s="13" t="s">
        <v>83</v>
      </c>
      <c r="AW202" s="13" t="s">
        <v>37</v>
      </c>
      <c r="AX202" s="13" t="s">
        <v>76</v>
      </c>
      <c r="AY202" s="241" t="s">
        <v>162</v>
      </c>
    </row>
    <row r="203" s="14" customFormat="1">
      <c r="A203" s="14"/>
      <c r="B203" s="242"/>
      <c r="C203" s="243"/>
      <c r="D203" s="233" t="s">
        <v>179</v>
      </c>
      <c r="E203" s="244" t="s">
        <v>19</v>
      </c>
      <c r="F203" s="245" t="s">
        <v>163</v>
      </c>
      <c r="G203" s="243"/>
      <c r="H203" s="246">
        <v>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179</v>
      </c>
      <c r="AU203" s="252" t="s">
        <v>85</v>
      </c>
      <c r="AV203" s="14" t="s">
        <v>85</v>
      </c>
      <c r="AW203" s="14" t="s">
        <v>37</v>
      </c>
      <c r="AX203" s="14" t="s">
        <v>76</v>
      </c>
      <c r="AY203" s="252" t="s">
        <v>162</v>
      </c>
    </row>
    <row r="204" s="13" customFormat="1">
      <c r="A204" s="13"/>
      <c r="B204" s="231"/>
      <c r="C204" s="232"/>
      <c r="D204" s="233" t="s">
        <v>179</v>
      </c>
      <c r="E204" s="234" t="s">
        <v>19</v>
      </c>
      <c r="F204" s="235" t="s">
        <v>525</v>
      </c>
      <c r="G204" s="232"/>
      <c r="H204" s="234" t="s">
        <v>19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179</v>
      </c>
      <c r="AU204" s="241" t="s">
        <v>85</v>
      </c>
      <c r="AV204" s="13" t="s">
        <v>83</v>
      </c>
      <c r="AW204" s="13" t="s">
        <v>37</v>
      </c>
      <c r="AX204" s="13" t="s">
        <v>76</v>
      </c>
      <c r="AY204" s="241" t="s">
        <v>162</v>
      </c>
    </row>
    <row r="205" s="14" customFormat="1">
      <c r="A205" s="14"/>
      <c r="B205" s="242"/>
      <c r="C205" s="243"/>
      <c r="D205" s="233" t="s">
        <v>179</v>
      </c>
      <c r="E205" s="244" t="s">
        <v>19</v>
      </c>
      <c r="F205" s="245" t="s">
        <v>239</v>
      </c>
      <c r="G205" s="243"/>
      <c r="H205" s="246">
        <v>8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179</v>
      </c>
      <c r="AU205" s="252" t="s">
        <v>85</v>
      </c>
      <c r="AV205" s="14" t="s">
        <v>85</v>
      </c>
      <c r="AW205" s="14" t="s">
        <v>37</v>
      </c>
      <c r="AX205" s="14" t="s">
        <v>76</v>
      </c>
      <c r="AY205" s="252" t="s">
        <v>162</v>
      </c>
    </row>
    <row r="206" s="13" customFormat="1">
      <c r="A206" s="13"/>
      <c r="B206" s="231"/>
      <c r="C206" s="232"/>
      <c r="D206" s="233" t="s">
        <v>179</v>
      </c>
      <c r="E206" s="234" t="s">
        <v>19</v>
      </c>
      <c r="F206" s="235" t="s">
        <v>306</v>
      </c>
      <c r="G206" s="232"/>
      <c r="H206" s="234" t="s">
        <v>19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179</v>
      </c>
      <c r="AU206" s="241" t="s">
        <v>85</v>
      </c>
      <c r="AV206" s="13" t="s">
        <v>83</v>
      </c>
      <c r="AW206" s="13" t="s">
        <v>37</v>
      </c>
      <c r="AX206" s="13" t="s">
        <v>76</v>
      </c>
      <c r="AY206" s="241" t="s">
        <v>162</v>
      </c>
    </row>
    <row r="207" s="14" customFormat="1">
      <c r="A207" s="14"/>
      <c r="B207" s="242"/>
      <c r="C207" s="243"/>
      <c r="D207" s="233" t="s">
        <v>179</v>
      </c>
      <c r="E207" s="244" t="s">
        <v>19</v>
      </c>
      <c r="F207" s="245" t="s">
        <v>239</v>
      </c>
      <c r="G207" s="243"/>
      <c r="H207" s="246">
        <v>8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179</v>
      </c>
      <c r="AU207" s="252" t="s">
        <v>85</v>
      </c>
      <c r="AV207" s="14" t="s">
        <v>85</v>
      </c>
      <c r="AW207" s="14" t="s">
        <v>37</v>
      </c>
      <c r="AX207" s="14" t="s">
        <v>76</v>
      </c>
      <c r="AY207" s="252" t="s">
        <v>162</v>
      </c>
    </row>
    <row r="208" s="15" customFormat="1">
      <c r="A208" s="15"/>
      <c r="B208" s="253"/>
      <c r="C208" s="254"/>
      <c r="D208" s="233" t="s">
        <v>179</v>
      </c>
      <c r="E208" s="255" t="s">
        <v>19</v>
      </c>
      <c r="F208" s="256" t="s">
        <v>194</v>
      </c>
      <c r="G208" s="254"/>
      <c r="H208" s="257">
        <v>31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3" t="s">
        <v>179</v>
      </c>
      <c r="AU208" s="263" t="s">
        <v>85</v>
      </c>
      <c r="AV208" s="15" t="s">
        <v>170</v>
      </c>
      <c r="AW208" s="15" t="s">
        <v>37</v>
      </c>
      <c r="AX208" s="15" t="s">
        <v>83</v>
      </c>
      <c r="AY208" s="263" t="s">
        <v>162</v>
      </c>
    </row>
    <row r="209" s="2" customFormat="1" ht="24.15" customHeight="1">
      <c r="A209" s="39"/>
      <c r="B209" s="40"/>
      <c r="C209" s="213" t="s">
        <v>596</v>
      </c>
      <c r="D209" s="213" t="s">
        <v>165</v>
      </c>
      <c r="E209" s="214" t="s">
        <v>2384</v>
      </c>
      <c r="F209" s="215" t="s">
        <v>2385</v>
      </c>
      <c r="G209" s="216" t="s">
        <v>1011</v>
      </c>
      <c r="H209" s="217">
        <v>53</v>
      </c>
      <c r="I209" s="218"/>
      <c r="J209" s="219">
        <f>ROUND(I209*H209,2)</f>
        <v>0</v>
      </c>
      <c r="K209" s="215" t="s">
        <v>19</v>
      </c>
      <c r="L209" s="45"/>
      <c r="M209" s="220" t="s">
        <v>19</v>
      </c>
      <c r="N209" s="221" t="s">
        <v>47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214</v>
      </c>
      <c r="AT209" s="224" t="s">
        <v>165</v>
      </c>
      <c r="AU209" s="224" t="s">
        <v>85</v>
      </c>
      <c r="AY209" s="18" t="s">
        <v>162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83</v>
      </c>
      <c r="BK209" s="225">
        <f>ROUND(I209*H209,2)</f>
        <v>0</v>
      </c>
      <c r="BL209" s="18" t="s">
        <v>214</v>
      </c>
      <c r="BM209" s="224" t="s">
        <v>2386</v>
      </c>
    </row>
    <row r="210" s="2" customFormat="1" ht="24.15" customHeight="1">
      <c r="A210" s="39"/>
      <c r="B210" s="40"/>
      <c r="C210" s="213" t="s">
        <v>601</v>
      </c>
      <c r="D210" s="213" t="s">
        <v>165</v>
      </c>
      <c r="E210" s="214" t="s">
        <v>2387</v>
      </c>
      <c r="F210" s="215" t="s">
        <v>2388</v>
      </c>
      <c r="G210" s="216" t="s">
        <v>1011</v>
      </c>
      <c r="H210" s="217">
        <v>3</v>
      </c>
      <c r="I210" s="218"/>
      <c r="J210" s="219">
        <f>ROUND(I210*H210,2)</f>
        <v>0</v>
      </c>
      <c r="K210" s="215" t="s">
        <v>19</v>
      </c>
      <c r="L210" s="45"/>
      <c r="M210" s="220" t="s">
        <v>19</v>
      </c>
      <c r="N210" s="221" t="s">
        <v>47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214</v>
      </c>
      <c r="AT210" s="224" t="s">
        <v>165</v>
      </c>
      <c r="AU210" s="224" t="s">
        <v>85</v>
      </c>
      <c r="AY210" s="18" t="s">
        <v>162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214</v>
      </c>
      <c r="BM210" s="224" t="s">
        <v>2389</v>
      </c>
    </row>
    <row r="211" s="2" customFormat="1" ht="33" customHeight="1">
      <c r="A211" s="39"/>
      <c r="B211" s="40"/>
      <c r="C211" s="213" t="s">
        <v>402</v>
      </c>
      <c r="D211" s="213" t="s">
        <v>165</v>
      </c>
      <c r="E211" s="214" t="s">
        <v>2390</v>
      </c>
      <c r="F211" s="215" t="s">
        <v>2391</v>
      </c>
      <c r="G211" s="216" t="s">
        <v>1011</v>
      </c>
      <c r="H211" s="217">
        <v>3</v>
      </c>
      <c r="I211" s="218"/>
      <c r="J211" s="219">
        <f>ROUND(I211*H211,2)</f>
        <v>0</v>
      </c>
      <c r="K211" s="215" t="s">
        <v>19</v>
      </c>
      <c r="L211" s="45"/>
      <c r="M211" s="220" t="s">
        <v>19</v>
      </c>
      <c r="N211" s="221" t="s">
        <v>47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214</v>
      </c>
      <c r="AT211" s="224" t="s">
        <v>165</v>
      </c>
      <c r="AU211" s="224" t="s">
        <v>85</v>
      </c>
      <c r="AY211" s="18" t="s">
        <v>162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83</v>
      </c>
      <c r="BK211" s="225">
        <f>ROUND(I211*H211,2)</f>
        <v>0</v>
      </c>
      <c r="BL211" s="18" t="s">
        <v>214</v>
      </c>
      <c r="BM211" s="224" t="s">
        <v>2392</v>
      </c>
    </row>
    <row r="212" s="2" customFormat="1" ht="24.15" customHeight="1">
      <c r="A212" s="39"/>
      <c r="B212" s="40"/>
      <c r="C212" s="213" t="s">
        <v>410</v>
      </c>
      <c r="D212" s="213" t="s">
        <v>165</v>
      </c>
      <c r="E212" s="214" t="s">
        <v>2393</v>
      </c>
      <c r="F212" s="215" t="s">
        <v>2394</v>
      </c>
      <c r="G212" s="216" t="s">
        <v>1011</v>
      </c>
      <c r="H212" s="217">
        <v>3</v>
      </c>
      <c r="I212" s="218"/>
      <c r="J212" s="219">
        <f>ROUND(I212*H212,2)</f>
        <v>0</v>
      </c>
      <c r="K212" s="215" t="s">
        <v>19</v>
      </c>
      <c r="L212" s="45"/>
      <c r="M212" s="220" t="s">
        <v>19</v>
      </c>
      <c r="N212" s="221" t="s">
        <v>47</v>
      </c>
      <c r="O212" s="85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24" t="s">
        <v>214</v>
      </c>
      <c r="AT212" s="224" t="s">
        <v>165</v>
      </c>
      <c r="AU212" s="224" t="s">
        <v>85</v>
      </c>
      <c r="AY212" s="18" t="s">
        <v>162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8" t="s">
        <v>83</v>
      </c>
      <c r="BK212" s="225">
        <f>ROUND(I212*H212,2)</f>
        <v>0</v>
      </c>
      <c r="BL212" s="18" t="s">
        <v>214</v>
      </c>
      <c r="BM212" s="224" t="s">
        <v>2395</v>
      </c>
    </row>
    <row r="213" s="2" customFormat="1" ht="24.15" customHeight="1">
      <c r="A213" s="39"/>
      <c r="B213" s="40"/>
      <c r="C213" s="213" t="s">
        <v>578</v>
      </c>
      <c r="D213" s="213" t="s">
        <v>165</v>
      </c>
      <c r="E213" s="214" t="s">
        <v>2396</v>
      </c>
      <c r="F213" s="215" t="s">
        <v>2397</v>
      </c>
      <c r="G213" s="216" t="s">
        <v>1011</v>
      </c>
      <c r="H213" s="217">
        <v>7</v>
      </c>
      <c r="I213" s="218"/>
      <c r="J213" s="219">
        <f>ROUND(I213*H213,2)</f>
        <v>0</v>
      </c>
      <c r="K213" s="215" t="s">
        <v>19</v>
      </c>
      <c r="L213" s="45"/>
      <c r="M213" s="220" t="s">
        <v>19</v>
      </c>
      <c r="N213" s="221" t="s">
        <v>47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214</v>
      </c>
      <c r="AT213" s="224" t="s">
        <v>165</v>
      </c>
      <c r="AU213" s="224" t="s">
        <v>85</v>
      </c>
      <c r="AY213" s="18" t="s">
        <v>162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83</v>
      </c>
      <c r="BK213" s="225">
        <f>ROUND(I213*H213,2)</f>
        <v>0</v>
      </c>
      <c r="BL213" s="18" t="s">
        <v>214</v>
      </c>
      <c r="BM213" s="224" t="s">
        <v>2398</v>
      </c>
    </row>
    <row r="214" s="2" customFormat="1" ht="21.75" customHeight="1">
      <c r="A214" s="39"/>
      <c r="B214" s="40"/>
      <c r="C214" s="213" t="s">
        <v>583</v>
      </c>
      <c r="D214" s="213" t="s">
        <v>165</v>
      </c>
      <c r="E214" s="214" t="s">
        <v>1028</v>
      </c>
      <c r="F214" s="215" t="s">
        <v>1029</v>
      </c>
      <c r="G214" s="216" t="s">
        <v>1011</v>
      </c>
      <c r="H214" s="217">
        <v>167</v>
      </c>
      <c r="I214" s="218"/>
      <c r="J214" s="219">
        <f>ROUND(I214*H214,2)</f>
        <v>0</v>
      </c>
      <c r="K214" s="215" t="s">
        <v>19</v>
      </c>
      <c r="L214" s="45"/>
      <c r="M214" s="220" t="s">
        <v>19</v>
      </c>
      <c r="N214" s="221" t="s">
        <v>47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214</v>
      </c>
      <c r="AT214" s="224" t="s">
        <v>165</v>
      </c>
      <c r="AU214" s="224" t="s">
        <v>85</v>
      </c>
      <c r="AY214" s="18" t="s">
        <v>162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83</v>
      </c>
      <c r="BK214" s="225">
        <f>ROUND(I214*H214,2)</f>
        <v>0</v>
      </c>
      <c r="BL214" s="18" t="s">
        <v>214</v>
      </c>
      <c r="BM214" s="224" t="s">
        <v>2399</v>
      </c>
    </row>
    <row r="215" s="2" customFormat="1" ht="16.5" customHeight="1">
      <c r="A215" s="39"/>
      <c r="B215" s="40"/>
      <c r="C215" s="278" t="s">
        <v>569</v>
      </c>
      <c r="D215" s="278" t="s">
        <v>411</v>
      </c>
      <c r="E215" s="279" t="s">
        <v>1031</v>
      </c>
      <c r="F215" s="280" t="s">
        <v>1032</v>
      </c>
      <c r="G215" s="281" t="s">
        <v>405</v>
      </c>
      <c r="H215" s="282">
        <v>167</v>
      </c>
      <c r="I215" s="283"/>
      <c r="J215" s="284">
        <f>ROUND(I215*H215,2)</f>
        <v>0</v>
      </c>
      <c r="K215" s="280" t="s">
        <v>19</v>
      </c>
      <c r="L215" s="285"/>
      <c r="M215" s="286" t="s">
        <v>19</v>
      </c>
      <c r="N215" s="287" t="s">
        <v>47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450</v>
      </c>
      <c r="AT215" s="224" t="s">
        <v>411</v>
      </c>
      <c r="AU215" s="224" t="s">
        <v>85</v>
      </c>
      <c r="AY215" s="18" t="s">
        <v>162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83</v>
      </c>
      <c r="BK215" s="225">
        <f>ROUND(I215*H215,2)</f>
        <v>0</v>
      </c>
      <c r="BL215" s="18" t="s">
        <v>214</v>
      </c>
      <c r="BM215" s="224" t="s">
        <v>2400</v>
      </c>
    </row>
    <row r="216" s="2" customFormat="1" ht="16.5" customHeight="1">
      <c r="A216" s="39"/>
      <c r="B216" s="40"/>
      <c r="C216" s="213" t="s">
        <v>421</v>
      </c>
      <c r="D216" s="213" t="s">
        <v>165</v>
      </c>
      <c r="E216" s="214" t="s">
        <v>2401</v>
      </c>
      <c r="F216" s="215" t="s">
        <v>2402</v>
      </c>
      <c r="G216" s="216" t="s">
        <v>1011</v>
      </c>
      <c r="H216" s="217">
        <v>31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47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214</v>
      </c>
      <c r="AT216" s="224" t="s">
        <v>165</v>
      </c>
      <c r="AU216" s="224" t="s">
        <v>85</v>
      </c>
      <c r="AY216" s="18" t="s">
        <v>162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83</v>
      </c>
      <c r="BK216" s="225">
        <f>ROUND(I216*H216,2)</f>
        <v>0</v>
      </c>
      <c r="BL216" s="18" t="s">
        <v>214</v>
      </c>
      <c r="BM216" s="224" t="s">
        <v>2403</v>
      </c>
    </row>
    <row r="217" s="2" customFormat="1" ht="24.15" customHeight="1">
      <c r="A217" s="39"/>
      <c r="B217" s="40"/>
      <c r="C217" s="213" t="s">
        <v>574</v>
      </c>
      <c r="D217" s="213" t="s">
        <v>165</v>
      </c>
      <c r="E217" s="214" t="s">
        <v>2404</v>
      </c>
      <c r="F217" s="215" t="s">
        <v>2405</v>
      </c>
      <c r="G217" s="216" t="s">
        <v>1011</v>
      </c>
      <c r="H217" s="217">
        <v>3</v>
      </c>
      <c r="I217" s="218"/>
      <c r="J217" s="219">
        <f>ROUND(I217*H217,2)</f>
        <v>0</v>
      </c>
      <c r="K217" s="215" t="s">
        <v>19</v>
      </c>
      <c r="L217" s="45"/>
      <c r="M217" s="220" t="s">
        <v>19</v>
      </c>
      <c r="N217" s="221" t="s">
        <v>47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214</v>
      </c>
      <c r="AT217" s="224" t="s">
        <v>165</v>
      </c>
      <c r="AU217" s="224" t="s">
        <v>85</v>
      </c>
      <c r="AY217" s="18" t="s">
        <v>162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83</v>
      </c>
      <c r="BK217" s="225">
        <f>ROUND(I217*H217,2)</f>
        <v>0</v>
      </c>
      <c r="BL217" s="18" t="s">
        <v>214</v>
      </c>
      <c r="BM217" s="224" t="s">
        <v>2406</v>
      </c>
    </row>
    <row r="218" s="2" customFormat="1" ht="24.15" customHeight="1">
      <c r="A218" s="39"/>
      <c r="B218" s="40"/>
      <c r="C218" s="213" t="s">
        <v>605</v>
      </c>
      <c r="D218" s="213" t="s">
        <v>165</v>
      </c>
      <c r="E218" s="214" t="s">
        <v>2407</v>
      </c>
      <c r="F218" s="215" t="s">
        <v>2408</v>
      </c>
      <c r="G218" s="216" t="s">
        <v>1011</v>
      </c>
      <c r="H218" s="217">
        <v>3</v>
      </c>
      <c r="I218" s="218"/>
      <c r="J218" s="219">
        <f>ROUND(I218*H218,2)</f>
        <v>0</v>
      </c>
      <c r="K218" s="215" t="s">
        <v>19</v>
      </c>
      <c r="L218" s="45"/>
      <c r="M218" s="220" t="s">
        <v>19</v>
      </c>
      <c r="N218" s="221" t="s">
        <v>47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214</v>
      </c>
      <c r="AT218" s="224" t="s">
        <v>165</v>
      </c>
      <c r="AU218" s="224" t="s">
        <v>85</v>
      </c>
      <c r="AY218" s="18" t="s">
        <v>162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83</v>
      </c>
      <c r="BK218" s="225">
        <f>ROUND(I218*H218,2)</f>
        <v>0</v>
      </c>
      <c r="BL218" s="18" t="s">
        <v>214</v>
      </c>
      <c r="BM218" s="224" t="s">
        <v>2409</v>
      </c>
    </row>
    <row r="219" s="2" customFormat="1" ht="24.15" customHeight="1">
      <c r="A219" s="39"/>
      <c r="B219" s="40"/>
      <c r="C219" s="213" t="s">
        <v>427</v>
      </c>
      <c r="D219" s="213" t="s">
        <v>165</v>
      </c>
      <c r="E219" s="214" t="s">
        <v>2410</v>
      </c>
      <c r="F219" s="215" t="s">
        <v>2411</v>
      </c>
      <c r="G219" s="216" t="s">
        <v>1011</v>
      </c>
      <c r="H219" s="217">
        <v>27</v>
      </c>
      <c r="I219" s="218"/>
      <c r="J219" s="219">
        <f>ROUND(I219*H219,2)</f>
        <v>0</v>
      </c>
      <c r="K219" s="215" t="s">
        <v>19</v>
      </c>
      <c r="L219" s="45"/>
      <c r="M219" s="220" t="s">
        <v>19</v>
      </c>
      <c r="N219" s="221" t="s">
        <v>47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214</v>
      </c>
      <c r="AT219" s="224" t="s">
        <v>165</v>
      </c>
      <c r="AU219" s="224" t="s">
        <v>85</v>
      </c>
      <c r="AY219" s="18" t="s">
        <v>162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214</v>
      </c>
      <c r="BM219" s="224" t="s">
        <v>2412</v>
      </c>
    </row>
    <row r="220" s="2" customFormat="1" ht="24.15" customHeight="1">
      <c r="A220" s="39"/>
      <c r="B220" s="40"/>
      <c r="C220" s="213" t="s">
        <v>635</v>
      </c>
      <c r="D220" s="213" t="s">
        <v>165</v>
      </c>
      <c r="E220" s="214" t="s">
        <v>2413</v>
      </c>
      <c r="F220" s="215" t="s">
        <v>2414</v>
      </c>
      <c r="G220" s="216" t="s">
        <v>1011</v>
      </c>
      <c r="H220" s="217">
        <v>24</v>
      </c>
      <c r="I220" s="218"/>
      <c r="J220" s="219">
        <f>ROUND(I220*H220,2)</f>
        <v>0</v>
      </c>
      <c r="K220" s="215" t="s">
        <v>19</v>
      </c>
      <c r="L220" s="45"/>
      <c r="M220" s="220" t="s">
        <v>19</v>
      </c>
      <c r="N220" s="221" t="s">
        <v>47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214</v>
      </c>
      <c r="AT220" s="224" t="s">
        <v>165</v>
      </c>
      <c r="AU220" s="224" t="s">
        <v>85</v>
      </c>
      <c r="AY220" s="18" t="s">
        <v>162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83</v>
      </c>
      <c r="BK220" s="225">
        <f>ROUND(I220*H220,2)</f>
        <v>0</v>
      </c>
      <c r="BL220" s="18" t="s">
        <v>214</v>
      </c>
      <c r="BM220" s="224" t="s">
        <v>2415</v>
      </c>
    </row>
    <row r="221" s="2" customFormat="1" ht="16.5" customHeight="1">
      <c r="A221" s="39"/>
      <c r="B221" s="40"/>
      <c r="C221" s="213" t="s">
        <v>648</v>
      </c>
      <c r="D221" s="213" t="s">
        <v>165</v>
      </c>
      <c r="E221" s="214" t="s">
        <v>2416</v>
      </c>
      <c r="F221" s="215" t="s">
        <v>2417</v>
      </c>
      <c r="G221" s="216" t="s">
        <v>1011</v>
      </c>
      <c r="H221" s="217">
        <v>3</v>
      </c>
      <c r="I221" s="218"/>
      <c r="J221" s="219">
        <f>ROUND(I221*H221,2)</f>
        <v>0</v>
      </c>
      <c r="K221" s="215" t="s">
        <v>19</v>
      </c>
      <c r="L221" s="45"/>
      <c r="M221" s="220" t="s">
        <v>19</v>
      </c>
      <c r="N221" s="221" t="s">
        <v>47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214</v>
      </c>
      <c r="AT221" s="224" t="s">
        <v>165</v>
      </c>
      <c r="AU221" s="224" t="s">
        <v>85</v>
      </c>
      <c r="AY221" s="18" t="s">
        <v>162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83</v>
      </c>
      <c r="BK221" s="225">
        <f>ROUND(I221*H221,2)</f>
        <v>0</v>
      </c>
      <c r="BL221" s="18" t="s">
        <v>214</v>
      </c>
      <c r="BM221" s="224" t="s">
        <v>2418</v>
      </c>
    </row>
    <row r="222" s="2" customFormat="1" ht="16.5" customHeight="1">
      <c r="A222" s="39"/>
      <c r="B222" s="40"/>
      <c r="C222" s="213" t="s">
        <v>1877</v>
      </c>
      <c r="D222" s="213" t="s">
        <v>165</v>
      </c>
      <c r="E222" s="214" t="s">
        <v>2419</v>
      </c>
      <c r="F222" s="215" t="s">
        <v>2420</v>
      </c>
      <c r="G222" s="216" t="s">
        <v>405</v>
      </c>
      <c r="H222" s="217">
        <v>31</v>
      </c>
      <c r="I222" s="218"/>
      <c r="J222" s="219">
        <f>ROUND(I222*H222,2)</f>
        <v>0</v>
      </c>
      <c r="K222" s="215" t="s">
        <v>19</v>
      </c>
      <c r="L222" s="45"/>
      <c r="M222" s="220" t="s">
        <v>19</v>
      </c>
      <c r="N222" s="221" t="s">
        <v>47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214</v>
      </c>
      <c r="AT222" s="224" t="s">
        <v>165</v>
      </c>
      <c r="AU222" s="224" t="s">
        <v>85</v>
      </c>
      <c r="AY222" s="18" t="s">
        <v>162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83</v>
      </c>
      <c r="BK222" s="225">
        <f>ROUND(I222*H222,2)</f>
        <v>0</v>
      </c>
      <c r="BL222" s="18" t="s">
        <v>214</v>
      </c>
      <c r="BM222" s="224" t="s">
        <v>2421</v>
      </c>
    </row>
    <row r="223" s="2" customFormat="1" ht="16.5" customHeight="1">
      <c r="A223" s="39"/>
      <c r="B223" s="40"/>
      <c r="C223" s="213" t="s">
        <v>653</v>
      </c>
      <c r="D223" s="213" t="s">
        <v>165</v>
      </c>
      <c r="E223" s="214" t="s">
        <v>2422</v>
      </c>
      <c r="F223" s="215" t="s">
        <v>2423</v>
      </c>
      <c r="G223" s="216" t="s">
        <v>405</v>
      </c>
      <c r="H223" s="217">
        <v>53</v>
      </c>
      <c r="I223" s="218"/>
      <c r="J223" s="219">
        <f>ROUND(I223*H223,2)</f>
        <v>0</v>
      </c>
      <c r="K223" s="215" t="s">
        <v>19</v>
      </c>
      <c r="L223" s="45"/>
      <c r="M223" s="220" t="s">
        <v>19</v>
      </c>
      <c r="N223" s="221" t="s">
        <v>47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214</v>
      </c>
      <c r="AT223" s="224" t="s">
        <v>165</v>
      </c>
      <c r="AU223" s="224" t="s">
        <v>85</v>
      </c>
      <c r="AY223" s="18" t="s">
        <v>162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83</v>
      </c>
      <c r="BK223" s="225">
        <f>ROUND(I223*H223,2)</f>
        <v>0</v>
      </c>
      <c r="BL223" s="18" t="s">
        <v>214</v>
      </c>
      <c r="BM223" s="224" t="s">
        <v>2424</v>
      </c>
    </row>
    <row r="224" s="2" customFormat="1" ht="24.15" customHeight="1">
      <c r="A224" s="39"/>
      <c r="B224" s="40"/>
      <c r="C224" s="213" t="s">
        <v>665</v>
      </c>
      <c r="D224" s="213" t="s">
        <v>165</v>
      </c>
      <c r="E224" s="214" t="s">
        <v>2425</v>
      </c>
      <c r="F224" s="215" t="s">
        <v>2426</v>
      </c>
      <c r="G224" s="216" t="s">
        <v>405</v>
      </c>
      <c r="H224" s="217">
        <v>2</v>
      </c>
      <c r="I224" s="218"/>
      <c r="J224" s="219">
        <f>ROUND(I224*H224,2)</f>
        <v>0</v>
      </c>
      <c r="K224" s="215" t="s">
        <v>19</v>
      </c>
      <c r="L224" s="45"/>
      <c r="M224" s="220" t="s">
        <v>19</v>
      </c>
      <c r="N224" s="221" t="s">
        <v>47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214</v>
      </c>
      <c r="AT224" s="224" t="s">
        <v>165</v>
      </c>
      <c r="AU224" s="224" t="s">
        <v>85</v>
      </c>
      <c r="AY224" s="18" t="s">
        <v>162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83</v>
      </c>
      <c r="BK224" s="225">
        <f>ROUND(I224*H224,2)</f>
        <v>0</v>
      </c>
      <c r="BL224" s="18" t="s">
        <v>214</v>
      </c>
      <c r="BM224" s="224" t="s">
        <v>2427</v>
      </c>
    </row>
    <row r="225" s="2" customFormat="1" ht="24.15" customHeight="1">
      <c r="A225" s="39"/>
      <c r="B225" s="40"/>
      <c r="C225" s="213" t="s">
        <v>518</v>
      </c>
      <c r="D225" s="213" t="s">
        <v>165</v>
      </c>
      <c r="E225" s="214" t="s">
        <v>2428</v>
      </c>
      <c r="F225" s="215" t="s">
        <v>2429</v>
      </c>
      <c r="G225" s="216" t="s">
        <v>405</v>
      </c>
      <c r="H225" s="217">
        <v>7</v>
      </c>
      <c r="I225" s="218"/>
      <c r="J225" s="219">
        <f>ROUND(I225*H225,2)</f>
        <v>0</v>
      </c>
      <c r="K225" s="215" t="s">
        <v>19</v>
      </c>
      <c r="L225" s="45"/>
      <c r="M225" s="220" t="s">
        <v>19</v>
      </c>
      <c r="N225" s="221" t="s">
        <v>47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214</v>
      </c>
      <c r="AT225" s="224" t="s">
        <v>165</v>
      </c>
      <c r="AU225" s="224" t="s">
        <v>85</v>
      </c>
      <c r="AY225" s="18" t="s">
        <v>162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83</v>
      </c>
      <c r="BK225" s="225">
        <f>ROUND(I225*H225,2)</f>
        <v>0</v>
      </c>
      <c r="BL225" s="18" t="s">
        <v>214</v>
      </c>
      <c r="BM225" s="224" t="s">
        <v>2430</v>
      </c>
    </row>
    <row r="226" s="2" customFormat="1" ht="16.5" customHeight="1">
      <c r="A226" s="39"/>
      <c r="B226" s="40"/>
      <c r="C226" s="213" t="s">
        <v>528</v>
      </c>
      <c r="D226" s="213" t="s">
        <v>165</v>
      </c>
      <c r="E226" s="214" t="s">
        <v>2431</v>
      </c>
      <c r="F226" s="215" t="s">
        <v>2432</v>
      </c>
      <c r="G226" s="216" t="s">
        <v>405</v>
      </c>
      <c r="H226" s="217">
        <v>3</v>
      </c>
      <c r="I226" s="218"/>
      <c r="J226" s="219">
        <f>ROUND(I226*H226,2)</f>
        <v>0</v>
      </c>
      <c r="K226" s="215" t="s">
        <v>19</v>
      </c>
      <c r="L226" s="45"/>
      <c r="M226" s="220" t="s">
        <v>19</v>
      </c>
      <c r="N226" s="221" t="s">
        <v>47</v>
      </c>
      <c r="O226" s="85"/>
      <c r="P226" s="222">
        <f>O226*H226</f>
        <v>0</v>
      </c>
      <c r="Q226" s="222">
        <v>0</v>
      </c>
      <c r="R226" s="222">
        <f>Q226*H226</f>
        <v>0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214</v>
      </c>
      <c r="AT226" s="224" t="s">
        <v>165</v>
      </c>
      <c r="AU226" s="224" t="s">
        <v>85</v>
      </c>
      <c r="AY226" s="18" t="s">
        <v>162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83</v>
      </c>
      <c r="BK226" s="225">
        <f>ROUND(I226*H226,2)</f>
        <v>0</v>
      </c>
      <c r="BL226" s="18" t="s">
        <v>214</v>
      </c>
      <c r="BM226" s="224" t="s">
        <v>2433</v>
      </c>
    </row>
    <row r="227" s="2" customFormat="1" ht="16.5" customHeight="1">
      <c r="A227" s="39"/>
      <c r="B227" s="40"/>
      <c r="C227" s="213" t="s">
        <v>393</v>
      </c>
      <c r="D227" s="213" t="s">
        <v>165</v>
      </c>
      <c r="E227" s="214" t="s">
        <v>2434</v>
      </c>
      <c r="F227" s="215" t="s">
        <v>2435</v>
      </c>
      <c r="G227" s="216" t="s">
        <v>405</v>
      </c>
      <c r="H227" s="217">
        <v>3</v>
      </c>
      <c r="I227" s="218"/>
      <c r="J227" s="219">
        <f>ROUND(I227*H227,2)</f>
        <v>0</v>
      </c>
      <c r="K227" s="215" t="s">
        <v>19</v>
      </c>
      <c r="L227" s="45"/>
      <c r="M227" s="220" t="s">
        <v>19</v>
      </c>
      <c r="N227" s="221" t="s">
        <v>47</v>
      </c>
      <c r="O227" s="85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24" t="s">
        <v>214</v>
      </c>
      <c r="AT227" s="224" t="s">
        <v>165</v>
      </c>
      <c r="AU227" s="224" t="s">
        <v>85</v>
      </c>
      <c r="AY227" s="18" t="s">
        <v>162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8" t="s">
        <v>83</v>
      </c>
      <c r="BK227" s="225">
        <f>ROUND(I227*H227,2)</f>
        <v>0</v>
      </c>
      <c r="BL227" s="18" t="s">
        <v>214</v>
      </c>
      <c r="BM227" s="224" t="s">
        <v>2436</v>
      </c>
    </row>
    <row r="228" s="2" customFormat="1" ht="16.5" customHeight="1">
      <c r="A228" s="39"/>
      <c r="B228" s="40"/>
      <c r="C228" s="213" t="s">
        <v>1622</v>
      </c>
      <c r="D228" s="213" t="s">
        <v>165</v>
      </c>
      <c r="E228" s="214" t="s">
        <v>2437</v>
      </c>
      <c r="F228" s="215" t="s">
        <v>2438</v>
      </c>
      <c r="G228" s="216" t="s">
        <v>405</v>
      </c>
      <c r="H228" s="217">
        <v>12</v>
      </c>
      <c r="I228" s="218"/>
      <c r="J228" s="219">
        <f>ROUND(I228*H228,2)</f>
        <v>0</v>
      </c>
      <c r="K228" s="215" t="s">
        <v>19</v>
      </c>
      <c r="L228" s="45"/>
      <c r="M228" s="220" t="s">
        <v>19</v>
      </c>
      <c r="N228" s="221" t="s">
        <v>47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214</v>
      </c>
      <c r="AT228" s="224" t="s">
        <v>165</v>
      </c>
      <c r="AU228" s="224" t="s">
        <v>85</v>
      </c>
      <c r="AY228" s="18" t="s">
        <v>162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83</v>
      </c>
      <c r="BK228" s="225">
        <f>ROUND(I228*H228,2)</f>
        <v>0</v>
      </c>
      <c r="BL228" s="18" t="s">
        <v>214</v>
      </c>
      <c r="BM228" s="224" t="s">
        <v>2439</v>
      </c>
    </row>
    <row r="229" s="2" customFormat="1" ht="24.15" customHeight="1">
      <c r="A229" s="39"/>
      <c r="B229" s="40"/>
      <c r="C229" s="213" t="s">
        <v>1624</v>
      </c>
      <c r="D229" s="213" t="s">
        <v>165</v>
      </c>
      <c r="E229" s="214" t="s">
        <v>2440</v>
      </c>
      <c r="F229" s="215" t="s">
        <v>2441</v>
      </c>
      <c r="G229" s="216" t="s">
        <v>262</v>
      </c>
      <c r="H229" s="217">
        <v>1.8240000000000001</v>
      </c>
      <c r="I229" s="218"/>
      <c r="J229" s="219">
        <f>ROUND(I229*H229,2)</f>
        <v>0</v>
      </c>
      <c r="K229" s="215" t="s">
        <v>19</v>
      </c>
      <c r="L229" s="45"/>
      <c r="M229" s="220" t="s">
        <v>19</v>
      </c>
      <c r="N229" s="221" t="s">
        <v>47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214</v>
      </c>
      <c r="AT229" s="224" t="s">
        <v>165</v>
      </c>
      <c r="AU229" s="224" t="s">
        <v>85</v>
      </c>
      <c r="AY229" s="18" t="s">
        <v>162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83</v>
      </c>
      <c r="BK229" s="225">
        <f>ROUND(I229*H229,2)</f>
        <v>0</v>
      </c>
      <c r="BL229" s="18" t="s">
        <v>214</v>
      </c>
      <c r="BM229" s="224" t="s">
        <v>2442</v>
      </c>
    </row>
    <row r="230" s="12" customFormat="1" ht="22.8" customHeight="1">
      <c r="A230" s="12"/>
      <c r="B230" s="197"/>
      <c r="C230" s="198"/>
      <c r="D230" s="199" t="s">
        <v>75</v>
      </c>
      <c r="E230" s="211" t="s">
        <v>1067</v>
      </c>
      <c r="F230" s="211" t="s">
        <v>1068</v>
      </c>
      <c r="G230" s="198"/>
      <c r="H230" s="198"/>
      <c r="I230" s="201"/>
      <c r="J230" s="212">
        <f>BK230</f>
        <v>0</v>
      </c>
      <c r="K230" s="198"/>
      <c r="L230" s="203"/>
      <c r="M230" s="204"/>
      <c r="N230" s="205"/>
      <c r="O230" s="205"/>
      <c r="P230" s="206">
        <f>SUM(P231:P232)</f>
        <v>0</v>
      </c>
      <c r="Q230" s="205"/>
      <c r="R230" s="206">
        <f>SUM(R231:R232)</f>
        <v>0</v>
      </c>
      <c r="S230" s="205"/>
      <c r="T230" s="207">
        <f>SUM(T231:T232)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8" t="s">
        <v>85</v>
      </c>
      <c r="AT230" s="209" t="s">
        <v>75</v>
      </c>
      <c r="AU230" s="209" t="s">
        <v>83</v>
      </c>
      <c r="AY230" s="208" t="s">
        <v>162</v>
      </c>
      <c r="BK230" s="210">
        <f>SUM(BK231:BK232)</f>
        <v>0</v>
      </c>
    </row>
    <row r="231" s="2" customFormat="1" ht="33" customHeight="1">
      <c r="A231" s="39"/>
      <c r="B231" s="40"/>
      <c r="C231" s="213" t="s">
        <v>1642</v>
      </c>
      <c r="D231" s="213" t="s">
        <v>165</v>
      </c>
      <c r="E231" s="214" t="s">
        <v>2443</v>
      </c>
      <c r="F231" s="215" t="s">
        <v>2444</v>
      </c>
      <c r="G231" s="216" t="s">
        <v>1011</v>
      </c>
      <c r="H231" s="217">
        <v>19</v>
      </c>
      <c r="I231" s="218"/>
      <c r="J231" s="219">
        <f>ROUND(I231*H231,2)</f>
        <v>0</v>
      </c>
      <c r="K231" s="215" t="s">
        <v>19</v>
      </c>
      <c r="L231" s="45"/>
      <c r="M231" s="220" t="s">
        <v>19</v>
      </c>
      <c r="N231" s="221" t="s">
        <v>47</v>
      </c>
      <c r="O231" s="85"/>
      <c r="P231" s="222">
        <f>O231*H231</f>
        <v>0</v>
      </c>
      <c r="Q231" s="222">
        <v>0</v>
      </c>
      <c r="R231" s="222">
        <f>Q231*H231</f>
        <v>0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214</v>
      </c>
      <c r="AT231" s="224" t="s">
        <v>165</v>
      </c>
      <c r="AU231" s="224" t="s">
        <v>85</v>
      </c>
      <c r="AY231" s="18" t="s">
        <v>162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83</v>
      </c>
      <c r="BK231" s="225">
        <f>ROUND(I231*H231,2)</f>
        <v>0</v>
      </c>
      <c r="BL231" s="18" t="s">
        <v>214</v>
      </c>
      <c r="BM231" s="224" t="s">
        <v>2445</v>
      </c>
    </row>
    <row r="232" s="2" customFormat="1" ht="24.15" customHeight="1">
      <c r="A232" s="39"/>
      <c r="B232" s="40"/>
      <c r="C232" s="213" t="s">
        <v>1644</v>
      </c>
      <c r="D232" s="213" t="s">
        <v>165</v>
      </c>
      <c r="E232" s="214" t="s">
        <v>1078</v>
      </c>
      <c r="F232" s="215" t="s">
        <v>1079</v>
      </c>
      <c r="G232" s="216" t="s">
        <v>262</v>
      </c>
      <c r="H232" s="217">
        <v>0.17499999999999999</v>
      </c>
      <c r="I232" s="218"/>
      <c r="J232" s="219">
        <f>ROUND(I232*H232,2)</f>
        <v>0</v>
      </c>
      <c r="K232" s="215" t="s">
        <v>19</v>
      </c>
      <c r="L232" s="45"/>
      <c r="M232" s="220" t="s">
        <v>19</v>
      </c>
      <c r="N232" s="221" t="s">
        <v>47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214</v>
      </c>
      <c r="AT232" s="224" t="s">
        <v>165</v>
      </c>
      <c r="AU232" s="224" t="s">
        <v>85</v>
      </c>
      <c r="AY232" s="18" t="s">
        <v>162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83</v>
      </c>
      <c r="BK232" s="225">
        <f>ROUND(I232*H232,2)</f>
        <v>0</v>
      </c>
      <c r="BL232" s="18" t="s">
        <v>214</v>
      </c>
      <c r="BM232" s="224" t="s">
        <v>2446</v>
      </c>
    </row>
    <row r="233" s="12" customFormat="1" ht="22.8" customHeight="1">
      <c r="A233" s="12"/>
      <c r="B233" s="197"/>
      <c r="C233" s="198"/>
      <c r="D233" s="199" t="s">
        <v>75</v>
      </c>
      <c r="E233" s="211" t="s">
        <v>2052</v>
      </c>
      <c r="F233" s="211" t="s">
        <v>2053</v>
      </c>
      <c r="G233" s="198"/>
      <c r="H233" s="198"/>
      <c r="I233" s="201"/>
      <c r="J233" s="212">
        <f>BK233</f>
        <v>0</v>
      </c>
      <c r="K233" s="198"/>
      <c r="L233" s="203"/>
      <c r="M233" s="204"/>
      <c r="N233" s="205"/>
      <c r="O233" s="205"/>
      <c r="P233" s="206">
        <f>SUM(P234:P235)</f>
        <v>0</v>
      </c>
      <c r="Q233" s="205"/>
      <c r="R233" s="206">
        <f>SUM(R234:R235)</f>
        <v>0</v>
      </c>
      <c r="S233" s="205"/>
      <c r="T233" s="207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8" t="s">
        <v>85</v>
      </c>
      <c r="AT233" s="209" t="s">
        <v>75</v>
      </c>
      <c r="AU233" s="209" t="s">
        <v>83</v>
      </c>
      <c r="AY233" s="208" t="s">
        <v>162</v>
      </c>
      <c r="BK233" s="210">
        <f>SUM(BK234:BK235)</f>
        <v>0</v>
      </c>
    </row>
    <row r="234" s="2" customFormat="1" ht="33" customHeight="1">
      <c r="A234" s="39"/>
      <c r="B234" s="40"/>
      <c r="C234" s="213" t="s">
        <v>1674</v>
      </c>
      <c r="D234" s="213" t="s">
        <v>165</v>
      </c>
      <c r="E234" s="214" t="s">
        <v>2447</v>
      </c>
      <c r="F234" s="215" t="s">
        <v>2448</v>
      </c>
      <c r="G234" s="216" t="s">
        <v>405</v>
      </c>
      <c r="H234" s="217">
        <v>12</v>
      </c>
      <c r="I234" s="218"/>
      <c r="J234" s="219">
        <f>ROUND(I234*H234,2)</f>
        <v>0</v>
      </c>
      <c r="K234" s="215" t="s">
        <v>19</v>
      </c>
      <c r="L234" s="45"/>
      <c r="M234" s="220" t="s">
        <v>19</v>
      </c>
      <c r="N234" s="221" t="s">
        <v>47</v>
      </c>
      <c r="O234" s="85"/>
      <c r="P234" s="222">
        <f>O234*H234</f>
        <v>0</v>
      </c>
      <c r="Q234" s="222">
        <v>0</v>
      </c>
      <c r="R234" s="222">
        <f>Q234*H234</f>
        <v>0</v>
      </c>
      <c r="S234" s="222">
        <v>0</v>
      </c>
      <c r="T234" s="223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4" t="s">
        <v>214</v>
      </c>
      <c r="AT234" s="224" t="s">
        <v>165</v>
      </c>
      <c r="AU234" s="224" t="s">
        <v>85</v>
      </c>
      <c r="AY234" s="18" t="s">
        <v>162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8" t="s">
        <v>83</v>
      </c>
      <c r="BK234" s="225">
        <f>ROUND(I234*H234,2)</f>
        <v>0</v>
      </c>
      <c r="BL234" s="18" t="s">
        <v>214</v>
      </c>
      <c r="BM234" s="224" t="s">
        <v>2449</v>
      </c>
    </row>
    <row r="235" s="2" customFormat="1" ht="33" customHeight="1">
      <c r="A235" s="39"/>
      <c r="B235" s="40"/>
      <c r="C235" s="213" t="s">
        <v>1676</v>
      </c>
      <c r="D235" s="213" t="s">
        <v>165</v>
      </c>
      <c r="E235" s="214" t="s">
        <v>2450</v>
      </c>
      <c r="F235" s="215" t="s">
        <v>2451</v>
      </c>
      <c r="G235" s="216" t="s">
        <v>405</v>
      </c>
      <c r="H235" s="217">
        <v>14</v>
      </c>
      <c r="I235" s="218"/>
      <c r="J235" s="219">
        <f>ROUND(I235*H235,2)</f>
        <v>0</v>
      </c>
      <c r="K235" s="215" t="s">
        <v>19</v>
      </c>
      <c r="L235" s="45"/>
      <c r="M235" s="220" t="s">
        <v>19</v>
      </c>
      <c r="N235" s="221" t="s">
        <v>47</v>
      </c>
      <c r="O235" s="85"/>
      <c r="P235" s="222">
        <f>O235*H235</f>
        <v>0</v>
      </c>
      <c r="Q235" s="222">
        <v>0</v>
      </c>
      <c r="R235" s="222">
        <f>Q235*H235</f>
        <v>0</v>
      </c>
      <c r="S235" s="222">
        <v>0</v>
      </c>
      <c r="T235" s="223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214</v>
      </c>
      <c r="AT235" s="224" t="s">
        <v>165</v>
      </c>
      <c r="AU235" s="224" t="s">
        <v>85</v>
      </c>
      <c r="AY235" s="18" t="s">
        <v>162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83</v>
      </c>
      <c r="BK235" s="225">
        <f>ROUND(I235*H235,2)</f>
        <v>0</v>
      </c>
      <c r="BL235" s="18" t="s">
        <v>214</v>
      </c>
      <c r="BM235" s="224" t="s">
        <v>2452</v>
      </c>
    </row>
    <row r="236" s="12" customFormat="1" ht="25.92" customHeight="1">
      <c r="A236" s="12"/>
      <c r="B236" s="197"/>
      <c r="C236" s="198"/>
      <c r="D236" s="199" t="s">
        <v>75</v>
      </c>
      <c r="E236" s="200" t="s">
        <v>411</v>
      </c>
      <c r="F236" s="200" t="s">
        <v>2453</v>
      </c>
      <c r="G236" s="198"/>
      <c r="H236" s="198"/>
      <c r="I236" s="201"/>
      <c r="J236" s="202">
        <f>BK236</f>
        <v>0</v>
      </c>
      <c r="K236" s="198"/>
      <c r="L236" s="203"/>
      <c r="M236" s="204"/>
      <c r="N236" s="205"/>
      <c r="O236" s="205"/>
      <c r="P236" s="206">
        <f>P237</f>
        <v>0</v>
      </c>
      <c r="Q236" s="205"/>
      <c r="R236" s="206">
        <f>R237</f>
        <v>0</v>
      </c>
      <c r="S236" s="205"/>
      <c r="T236" s="207">
        <f>T237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8" t="s">
        <v>195</v>
      </c>
      <c r="AT236" s="209" t="s">
        <v>75</v>
      </c>
      <c r="AU236" s="209" t="s">
        <v>76</v>
      </c>
      <c r="AY236" s="208" t="s">
        <v>162</v>
      </c>
      <c r="BK236" s="210">
        <f>BK237</f>
        <v>0</v>
      </c>
    </row>
    <row r="237" s="12" customFormat="1" ht="22.8" customHeight="1">
      <c r="A237" s="12"/>
      <c r="B237" s="197"/>
      <c r="C237" s="198"/>
      <c r="D237" s="199" t="s">
        <v>75</v>
      </c>
      <c r="E237" s="211" t="s">
        <v>2454</v>
      </c>
      <c r="F237" s="211" t="s">
        <v>2455</v>
      </c>
      <c r="G237" s="198"/>
      <c r="H237" s="198"/>
      <c r="I237" s="201"/>
      <c r="J237" s="212">
        <f>BK237</f>
        <v>0</v>
      </c>
      <c r="K237" s="198"/>
      <c r="L237" s="203"/>
      <c r="M237" s="204"/>
      <c r="N237" s="205"/>
      <c r="O237" s="205"/>
      <c r="P237" s="206">
        <f>SUM(P238:P240)</f>
        <v>0</v>
      </c>
      <c r="Q237" s="205"/>
      <c r="R237" s="206">
        <f>SUM(R238:R240)</f>
        <v>0</v>
      </c>
      <c r="S237" s="205"/>
      <c r="T237" s="207">
        <f>SUM(T238:T240)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8" t="s">
        <v>195</v>
      </c>
      <c r="AT237" s="209" t="s">
        <v>75</v>
      </c>
      <c r="AU237" s="209" t="s">
        <v>83</v>
      </c>
      <c r="AY237" s="208" t="s">
        <v>162</v>
      </c>
      <c r="BK237" s="210">
        <f>SUM(BK238:BK240)</f>
        <v>0</v>
      </c>
    </row>
    <row r="238" s="2" customFormat="1" ht="24.15" customHeight="1">
      <c r="A238" s="39"/>
      <c r="B238" s="40"/>
      <c r="C238" s="213" t="s">
        <v>1873</v>
      </c>
      <c r="D238" s="213" t="s">
        <v>165</v>
      </c>
      <c r="E238" s="214" t="s">
        <v>2456</v>
      </c>
      <c r="F238" s="215" t="s">
        <v>2457</v>
      </c>
      <c r="G238" s="216" t="s">
        <v>405</v>
      </c>
      <c r="H238" s="217">
        <v>25</v>
      </c>
      <c r="I238" s="218"/>
      <c r="J238" s="219">
        <f>ROUND(I238*H238,2)</f>
        <v>0</v>
      </c>
      <c r="K238" s="215" t="s">
        <v>19</v>
      </c>
      <c r="L238" s="45"/>
      <c r="M238" s="220" t="s">
        <v>19</v>
      </c>
      <c r="N238" s="221" t="s">
        <v>47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610</v>
      </c>
      <c r="AT238" s="224" t="s">
        <v>165</v>
      </c>
      <c r="AU238" s="224" t="s">
        <v>85</v>
      </c>
      <c r="AY238" s="18" t="s">
        <v>162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83</v>
      </c>
      <c r="BK238" s="225">
        <f>ROUND(I238*H238,2)</f>
        <v>0</v>
      </c>
      <c r="BL238" s="18" t="s">
        <v>610</v>
      </c>
      <c r="BM238" s="224" t="s">
        <v>2458</v>
      </c>
    </row>
    <row r="239" s="2" customFormat="1" ht="24.15" customHeight="1">
      <c r="A239" s="39"/>
      <c r="B239" s="40"/>
      <c r="C239" s="213" t="s">
        <v>1875</v>
      </c>
      <c r="D239" s="213" t="s">
        <v>165</v>
      </c>
      <c r="E239" s="214" t="s">
        <v>2459</v>
      </c>
      <c r="F239" s="215" t="s">
        <v>2460</v>
      </c>
      <c r="G239" s="216" t="s">
        <v>405</v>
      </c>
      <c r="H239" s="217">
        <v>22</v>
      </c>
      <c r="I239" s="218"/>
      <c r="J239" s="219">
        <f>ROUND(I239*H239,2)</f>
        <v>0</v>
      </c>
      <c r="K239" s="215" t="s">
        <v>19</v>
      </c>
      <c r="L239" s="45"/>
      <c r="M239" s="220" t="s">
        <v>19</v>
      </c>
      <c r="N239" s="221" t="s">
        <v>47</v>
      </c>
      <c r="O239" s="85"/>
      <c r="P239" s="222">
        <f>O239*H239</f>
        <v>0</v>
      </c>
      <c r="Q239" s="222">
        <v>0</v>
      </c>
      <c r="R239" s="222">
        <f>Q239*H239</f>
        <v>0</v>
      </c>
      <c r="S239" s="222">
        <v>0</v>
      </c>
      <c r="T239" s="223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4" t="s">
        <v>610</v>
      </c>
      <c r="AT239" s="224" t="s">
        <v>165</v>
      </c>
      <c r="AU239" s="224" t="s">
        <v>85</v>
      </c>
      <c r="AY239" s="18" t="s">
        <v>162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8" t="s">
        <v>83</v>
      </c>
      <c r="BK239" s="225">
        <f>ROUND(I239*H239,2)</f>
        <v>0</v>
      </c>
      <c r="BL239" s="18" t="s">
        <v>610</v>
      </c>
      <c r="BM239" s="224" t="s">
        <v>2461</v>
      </c>
    </row>
    <row r="240" s="2" customFormat="1" ht="21.75" customHeight="1">
      <c r="A240" s="39"/>
      <c r="B240" s="40"/>
      <c r="C240" s="213" t="s">
        <v>1939</v>
      </c>
      <c r="D240" s="213" t="s">
        <v>165</v>
      </c>
      <c r="E240" s="214" t="s">
        <v>2462</v>
      </c>
      <c r="F240" s="215" t="s">
        <v>2463</v>
      </c>
      <c r="G240" s="216" t="s">
        <v>638</v>
      </c>
      <c r="H240" s="217">
        <v>470</v>
      </c>
      <c r="I240" s="218"/>
      <c r="J240" s="219">
        <f>ROUND(I240*H240,2)</f>
        <v>0</v>
      </c>
      <c r="K240" s="215" t="s">
        <v>19</v>
      </c>
      <c r="L240" s="45"/>
      <c r="M240" s="220" t="s">
        <v>19</v>
      </c>
      <c r="N240" s="221" t="s">
        <v>47</v>
      </c>
      <c r="O240" s="85"/>
      <c r="P240" s="222">
        <f>O240*H240</f>
        <v>0</v>
      </c>
      <c r="Q240" s="222">
        <v>0</v>
      </c>
      <c r="R240" s="222">
        <f>Q240*H240</f>
        <v>0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610</v>
      </c>
      <c r="AT240" s="224" t="s">
        <v>165</v>
      </c>
      <c r="AU240" s="224" t="s">
        <v>85</v>
      </c>
      <c r="AY240" s="18" t="s">
        <v>162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83</v>
      </c>
      <c r="BK240" s="225">
        <f>ROUND(I240*H240,2)</f>
        <v>0</v>
      </c>
      <c r="BL240" s="18" t="s">
        <v>610</v>
      </c>
      <c r="BM240" s="224" t="s">
        <v>2464</v>
      </c>
    </row>
    <row r="241" s="12" customFormat="1" ht="25.92" customHeight="1">
      <c r="A241" s="12"/>
      <c r="B241" s="197"/>
      <c r="C241" s="198"/>
      <c r="D241" s="199" t="s">
        <v>75</v>
      </c>
      <c r="E241" s="200" t="s">
        <v>755</v>
      </c>
      <c r="F241" s="200" t="s">
        <v>756</v>
      </c>
      <c r="G241" s="198"/>
      <c r="H241" s="198"/>
      <c r="I241" s="201"/>
      <c r="J241" s="202">
        <f>BK241</f>
        <v>0</v>
      </c>
      <c r="K241" s="198"/>
      <c r="L241" s="203"/>
      <c r="M241" s="204"/>
      <c r="N241" s="205"/>
      <c r="O241" s="205"/>
      <c r="P241" s="206">
        <f>SUM(P242:P243)</f>
        <v>0</v>
      </c>
      <c r="Q241" s="205"/>
      <c r="R241" s="206">
        <f>SUM(R242:R243)</f>
        <v>0</v>
      </c>
      <c r="S241" s="205"/>
      <c r="T241" s="207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8" t="s">
        <v>170</v>
      </c>
      <c r="AT241" s="209" t="s">
        <v>75</v>
      </c>
      <c r="AU241" s="209" t="s">
        <v>76</v>
      </c>
      <c r="AY241" s="208" t="s">
        <v>162</v>
      </c>
      <c r="BK241" s="210">
        <f>SUM(BK242:BK243)</f>
        <v>0</v>
      </c>
    </row>
    <row r="242" s="2" customFormat="1" ht="24.15" customHeight="1">
      <c r="A242" s="39"/>
      <c r="B242" s="40"/>
      <c r="C242" s="213" t="s">
        <v>1944</v>
      </c>
      <c r="D242" s="213" t="s">
        <v>165</v>
      </c>
      <c r="E242" s="214" t="s">
        <v>2465</v>
      </c>
      <c r="F242" s="215" t="s">
        <v>2466</v>
      </c>
      <c r="G242" s="216" t="s">
        <v>760</v>
      </c>
      <c r="H242" s="217">
        <v>35</v>
      </c>
      <c r="I242" s="218"/>
      <c r="J242" s="219">
        <f>ROUND(I242*H242,2)</f>
        <v>0</v>
      </c>
      <c r="K242" s="215" t="s">
        <v>19</v>
      </c>
      <c r="L242" s="45"/>
      <c r="M242" s="220" t="s">
        <v>19</v>
      </c>
      <c r="N242" s="221" t="s">
        <v>47</v>
      </c>
      <c r="O242" s="85"/>
      <c r="P242" s="222">
        <f>O242*H242</f>
        <v>0</v>
      </c>
      <c r="Q242" s="222">
        <v>0</v>
      </c>
      <c r="R242" s="222">
        <f>Q242*H242</f>
        <v>0</v>
      </c>
      <c r="S242" s="222">
        <v>0</v>
      </c>
      <c r="T242" s="22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4" t="s">
        <v>2205</v>
      </c>
      <c r="AT242" s="224" t="s">
        <v>165</v>
      </c>
      <c r="AU242" s="224" t="s">
        <v>83</v>
      </c>
      <c r="AY242" s="18" t="s">
        <v>162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8" t="s">
        <v>83</v>
      </c>
      <c r="BK242" s="225">
        <f>ROUND(I242*H242,2)</f>
        <v>0</v>
      </c>
      <c r="BL242" s="18" t="s">
        <v>2205</v>
      </c>
      <c r="BM242" s="224" t="s">
        <v>2467</v>
      </c>
    </row>
    <row r="243" s="2" customFormat="1" ht="24.15" customHeight="1">
      <c r="A243" s="39"/>
      <c r="B243" s="40"/>
      <c r="C243" s="213" t="s">
        <v>1968</v>
      </c>
      <c r="D243" s="213" t="s">
        <v>165</v>
      </c>
      <c r="E243" s="214" t="s">
        <v>2468</v>
      </c>
      <c r="F243" s="215" t="s">
        <v>2469</v>
      </c>
      <c r="G243" s="216" t="s">
        <v>760</v>
      </c>
      <c r="H243" s="217">
        <v>22</v>
      </c>
      <c r="I243" s="218"/>
      <c r="J243" s="219">
        <f>ROUND(I243*H243,2)</f>
        <v>0</v>
      </c>
      <c r="K243" s="215" t="s">
        <v>19</v>
      </c>
      <c r="L243" s="45"/>
      <c r="M243" s="296" t="s">
        <v>19</v>
      </c>
      <c r="N243" s="297" t="s">
        <v>47</v>
      </c>
      <c r="O243" s="290"/>
      <c r="P243" s="294">
        <f>O243*H243</f>
        <v>0</v>
      </c>
      <c r="Q243" s="294">
        <v>0</v>
      </c>
      <c r="R243" s="294">
        <f>Q243*H243</f>
        <v>0</v>
      </c>
      <c r="S243" s="294">
        <v>0</v>
      </c>
      <c r="T243" s="29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24" t="s">
        <v>2205</v>
      </c>
      <c r="AT243" s="224" t="s">
        <v>165</v>
      </c>
      <c r="AU243" s="224" t="s">
        <v>83</v>
      </c>
      <c r="AY243" s="18" t="s">
        <v>162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8" t="s">
        <v>83</v>
      </c>
      <c r="BK243" s="225">
        <f>ROUND(I243*H243,2)</f>
        <v>0</v>
      </c>
      <c r="BL243" s="18" t="s">
        <v>2205</v>
      </c>
      <c r="BM243" s="224" t="s">
        <v>2470</v>
      </c>
    </row>
    <row r="244" s="2" customFormat="1" ht="6.96" customHeight="1">
      <c r="A244" s="39"/>
      <c r="B244" s="60"/>
      <c r="C244" s="61"/>
      <c r="D244" s="61"/>
      <c r="E244" s="61"/>
      <c r="F244" s="61"/>
      <c r="G244" s="61"/>
      <c r="H244" s="61"/>
      <c r="I244" s="61"/>
      <c r="J244" s="61"/>
      <c r="K244" s="61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TQQPEqmeq5+/wxLZFuNr7SaWzRXhlAsSLy//VTt4vkSHPea7zwN1z7KZvakgN8KfbzMiszlry+u5CRCer+KXDQ==" hashValue="75aAspYzH0e9ciKoWajdUtOmcGm7MwO5xpM7Yp5HLoEJht5wevz3qwTmHEdA8KkTSuqwHB1uwCrUikhVm506lQ==" algorithmName="SHA-512" password="CC35"/>
  <autoFilter ref="C98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2471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ROUND((SUM(BE93:BE235)),  2)</f>
        <v>0</v>
      </c>
      <c r="G35" s="39"/>
      <c r="H35" s="39"/>
      <c r="I35" s="158">
        <v>0.20999999999999999</v>
      </c>
      <c r="J35" s="157">
        <f>ROUND(((SUM(BE93:BE235))*I35),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ROUND((SUM(BF93:BF235)),  2)</f>
        <v>0</v>
      </c>
      <c r="G36" s="39"/>
      <c r="H36" s="39"/>
      <c r="I36" s="158">
        <v>0.14999999999999999</v>
      </c>
      <c r="J36" s="157">
        <f>ROUND(((SUM(BF93:BF235))*I36),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ROUND((SUM(BG93:BG235)),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ROUND((SUM(BH93:BH235)),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ROUND((SUM(BI93:BI235)),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02.2.e - Silnoproud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310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142</v>
      </c>
      <c r="E66" s="183"/>
      <c r="F66" s="183"/>
      <c r="G66" s="183"/>
      <c r="H66" s="183"/>
      <c r="I66" s="183"/>
      <c r="J66" s="184">
        <f>J97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5"/>
      <c r="C67" s="176"/>
      <c r="D67" s="177" t="s">
        <v>144</v>
      </c>
      <c r="E67" s="178"/>
      <c r="F67" s="178"/>
      <c r="G67" s="178"/>
      <c r="H67" s="178"/>
      <c r="I67" s="178"/>
      <c r="J67" s="179">
        <f>J102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81"/>
      <c r="C68" s="126"/>
      <c r="D68" s="182" t="s">
        <v>2472</v>
      </c>
      <c r="E68" s="183"/>
      <c r="F68" s="183"/>
      <c r="G68" s="183"/>
      <c r="H68" s="183"/>
      <c r="I68" s="183"/>
      <c r="J68" s="184">
        <f>J103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5"/>
      <c r="C69" s="176"/>
      <c r="D69" s="177" t="s">
        <v>2214</v>
      </c>
      <c r="E69" s="178"/>
      <c r="F69" s="178"/>
      <c r="G69" s="178"/>
      <c r="H69" s="178"/>
      <c r="I69" s="178"/>
      <c r="J69" s="179">
        <f>J211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81"/>
      <c r="C70" s="126"/>
      <c r="D70" s="182" t="s">
        <v>2473</v>
      </c>
      <c r="E70" s="183"/>
      <c r="F70" s="183"/>
      <c r="G70" s="183"/>
      <c r="H70" s="183"/>
      <c r="I70" s="183"/>
      <c r="J70" s="184">
        <f>J212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9" customFormat="1" ht="24.96" customHeight="1">
      <c r="A71" s="9"/>
      <c r="B71" s="175"/>
      <c r="C71" s="176"/>
      <c r="D71" s="177" t="s">
        <v>317</v>
      </c>
      <c r="E71" s="178"/>
      <c r="F71" s="178"/>
      <c r="G71" s="178"/>
      <c r="H71" s="178"/>
      <c r="I71" s="178"/>
      <c r="J71" s="179">
        <f>J231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hidden="1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/>
    <row r="75" hidden="1"/>
    <row r="76" hidden="1"/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147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Rekonstrukce interiérů budovy Sady 5.května 85/42, Plzeň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133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1283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135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02.2.e - Silnoproud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>Sady 5.května 85/42</v>
      </c>
      <c r="G87" s="41"/>
      <c r="H87" s="41"/>
      <c r="I87" s="33" t="s">
        <v>23</v>
      </c>
      <c r="J87" s="73" t="str">
        <f>IF(J14="","",J14)</f>
        <v>30. 3. 2022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25</v>
      </c>
      <c r="D89" s="41"/>
      <c r="E89" s="41"/>
      <c r="F89" s="28" t="str">
        <f>E17</f>
        <v>Krajské centrum vzdělávání a Jazyková škola</v>
      </c>
      <c r="G89" s="41"/>
      <c r="H89" s="41"/>
      <c r="I89" s="33" t="s">
        <v>33</v>
      </c>
      <c r="J89" s="37" t="str">
        <f>E23</f>
        <v>Luboš Beneda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31</v>
      </c>
      <c r="D90" s="41"/>
      <c r="E90" s="41"/>
      <c r="F90" s="28" t="str">
        <f>IF(E20="","",E20)</f>
        <v>Vyplň údaj</v>
      </c>
      <c r="G90" s="41"/>
      <c r="H90" s="41"/>
      <c r="I90" s="33" t="s">
        <v>38</v>
      </c>
      <c r="J90" s="37" t="str">
        <f>E26</f>
        <v xml:space="preserve"> 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148</v>
      </c>
      <c r="D92" s="189" t="s">
        <v>61</v>
      </c>
      <c r="E92" s="189" t="s">
        <v>57</v>
      </c>
      <c r="F92" s="189" t="s">
        <v>58</v>
      </c>
      <c r="G92" s="189" t="s">
        <v>149</v>
      </c>
      <c r="H92" s="189" t="s">
        <v>150</v>
      </c>
      <c r="I92" s="189" t="s">
        <v>151</v>
      </c>
      <c r="J92" s="189" t="s">
        <v>139</v>
      </c>
      <c r="K92" s="190" t="s">
        <v>152</v>
      </c>
      <c r="L92" s="191"/>
      <c r="M92" s="93" t="s">
        <v>19</v>
      </c>
      <c r="N92" s="94" t="s">
        <v>46</v>
      </c>
      <c r="O92" s="94" t="s">
        <v>153</v>
      </c>
      <c r="P92" s="94" t="s">
        <v>154</v>
      </c>
      <c r="Q92" s="94" t="s">
        <v>155</v>
      </c>
      <c r="R92" s="94" t="s">
        <v>156</v>
      </c>
      <c r="S92" s="94" t="s">
        <v>157</v>
      </c>
      <c r="T92" s="95" t="s">
        <v>158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159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P94+P102+P211+P231</f>
        <v>0</v>
      </c>
      <c r="Q93" s="97"/>
      <c r="R93" s="194">
        <f>R94+R102+R211+R231</f>
        <v>0</v>
      </c>
      <c r="S93" s="97"/>
      <c r="T93" s="195">
        <f>T94+T102+T211+T231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75</v>
      </c>
      <c r="AU93" s="18" t="s">
        <v>140</v>
      </c>
      <c r="BK93" s="196">
        <f>BK94+BK102+BK211+BK231</f>
        <v>0</v>
      </c>
    </row>
    <row r="94" s="12" customFormat="1" ht="25.92" customHeight="1">
      <c r="A94" s="12"/>
      <c r="B94" s="197"/>
      <c r="C94" s="198"/>
      <c r="D94" s="199" t="s">
        <v>75</v>
      </c>
      <c r="E94" s="200" t="s">
        <v>160</v>
      </c>
      <c r="F94" s="200" t="s">
        <v>161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P95+P97</f>
        <v>0</v>
      </c>
      <c r="Q94" s="205"/>
      <c r="R94" s="206">
        <f>R95+R97</f>
        <v>0</v>
      </c>
      <c r="S94" s="205"/>
      <c r="T94" s="207">
        <f>T95+T97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83</v>
      </c>
      <c r="AT94" s="209" t="s">
        <v>75</v>
      </c>
      <c r="AU94" s="209" t="s">
        <v>76</v>
      </c>
      <c r="AY94" s="208" t="s">
        <v>162</v>
      </c>
      <c r="BK94" s="210">
        <f>BK95+BK97</f>
        <v>0</v>
      </c>
    </row>
    <row r="95" s="12" customFormat="1" ht="22.8" customHeight="1">
      <c r="A95" s="12"/>
      <c r="B95" s="197"/>
      <c r="C95" s="198"/>
      <c r="D95" s="199" t="s">
        <v>75</v>
      </c>
      <c r="E95" s="211" t="s">
        <v>329</v>
      </c>
      <c r="F95" s="211" t="s">
        <v>330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P96</f>
        <v>0</v>
      </c>
      <c r="Q95" s="205"/>
      <c r="R95" s="206">
        <f>R96</f>
        <v>0</v>
      </c>
      <c r="S95" s="205"/>
      <c r="T95" s="207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83</v>
      </c>
      <c r="AT95" s="209" t="s">
        <v>75</v>
      </c>
      <c r="AU95" s="209" t="s">
        <v>83</v>
      </c>
      <c r="AY95" s="208" t="s">
        <v>162</v>
      </c>
      <c r="BK95" s="210">
        <f>BK96</f>
        <v>0</v>
      </c>
    </row>
    <row r="96" s="2" customFormat="1" ht="21.75" customHeight="1">
      <c r="A96" s="39"/>
      <c r="B96" s="40"/>
      <c r="C96" s="213" t="s">
        <v>83</v>
      </c>
      <c r="D96" s="213" t="s">
        <v>165</v>
      </c>
      <c r="E96" s="214" t="s">
        <v>2474</v>
      </c>
      <c r="F96" s="215" t="s">
        <v>2475</v>
      </c>
      <c r="G96" s="216" t="s">
        <v>168</v>
      </c>
      <c r="H96" s="217">
        <v>610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170</v>
      </c>
      <c r="AT96" s="224" t="s">
        <v>165</v>
      </c>
      <c r="AU96" s="224" t="s">
        <v>85</v>
      </c>
      <c r="AY96" s="18" t="s">
        <v>162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170</v>
      </c>
      <c r="BM96" s="224" t="s">
        <v>2476</v>
      </c>
    </row>
    <row r="97" s="12" customFormat="1" ht="22.8" customHeight="1">
      <c r="A97" s="12"/>
      <c r="B97" s="197"/>
      <c r="C97" s="198"/>
      <c r="D97" s="199" t="s">
        <v>75</v>
      </c>
      <c r="E97" s="211" t="s">
        <v>163</v>
      </c>
      <c r="F97" s="211" t="s">
        <v>164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SUM(P98:P101)</f>
        <v>0</v>
      </c>
      <c r="Q97" s="205"/>
      <c r="R97" s="206">
        <f>SUM(R98:R101)</f>
        <v>0</v>
      </c>
      <c r="S97" s="205"/>
      <c r="T97" s="207">
        <f>SUM(T98:T101)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83</v>
      </c>
      <c r="AY97" s="208" t="s">
        <v>162</v>
      </c>
      <c r="BK97" s="210">
        <f>SUM(BK98:BK101)</f>
        <v>0</v>
      </c>
    </row>
    <row r="98" s="2" customFormat="1" ht="24.15" customHeight="1">
      <c r="A98" s="39"/>
      <c r="B98" s="40"/>
      <c r="C98" s="213" t="s">
        <v>85</v>
      </c>
      <c r="D98" s="213" t="s">
        <v>165</v>
      </c>
      <c r="E98" s="214" t="s">
        <v>2477</v>
      </c>
      <c r="F98" s="215" t="s">
        <v>2478</v>
      </c>
      <c r="G98" s="216" t="s">
        <v>405</v>
      </c>
      <c r="H98" s="217">
        <v>40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170</v>
      </c>
      <c r="AT98" s="224" t="s">
        <v>165</v>
      </c>
      <c r="AU98" s="224" t="s">
        <v>85</v>
      </c>
      <c r="AY98" s="18" t="s">
        <v>162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170</v>
      </c>
      <c r="BM98" s="224" t="s">
        <v>2479</v>
      </c>
    </row>
    <row r="99" s="2" customFormat="1" ht="24.15" customHeight="1">
      <c r="A99" s="39"/>
      <c r="B99" s="40"/>
      <c r="C99" s="213" t="s">
        <v>195</v>
      </c>
      <c r="D99" s="213" t="s">
        <v>165</v>
      </c>
      <c r="E99" s="214" t="s">
        <v>2480</v>
      </c>
      <c r="F99" s="215" t="s">
        <v>2481</v>
      </c>
      <c r="G99" s="216" t="s">
        <v>405</v>
      </c>
      <c r="H99" s="217">
        <v>250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170</v>
      </c>
      <c r="BM99" s="224" t="s">
        <v>2482</v>
      </c>
    </row>
    <row r="100" s="2" customFormat="1" ht="24.15" customHeight="1">
      <c r="A100" s="39"/>
      <c r="B100" s="40"/>
      <c r="C100" s="213" t="s">
        <v>170</v>
      </c>
      <c r="D100" s="213" t="s">
        <v>165</v>
      </c>
      <c r="E100" s="214" t="s">
        <v>2033</v>
      </c>
      <c r="F100" s="215" t="s">
        <v>2034</v>
      </c>
      <c r="G100" s="216" t="s">
        <v>638</v>
      </c>
      <c r="H100" s="217">
        <v>510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47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170</v>
      </c>
      <c r="AT100" s="224" t="s">
        <v>165</v>
      </c>
      <c r="AU100" s="224" t="s">
        <v>85</v>
      </c>
      <c r="AY100" s="18" t="s">
        <v>162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170</v>
      </c>
      <c r="BM100" s="224" t="s">
        <v>2483</v>
      </c>
    </row>
    <row r="101" s="2" customFormat="1" ht="24.15" customHeight="1">
      <c r="A101" s="39"/>
      <c r="B101" s="40"/>
      <c r="C101" s="213" t="s">
        <v>678</v>
      </c>
      <c r="D101" s="213" t="s">
        <v>165</v>
      </c>
      <c r="E101" s="214" t="s">
        <v>2484</v>
      </c>
      <c r="F101" s="215" t="s">
        <v>2485</v>
      </c>
      <c r="G101" s="216" t="s">
        <v>638</v>
      </c>
      <c r="H101" s="217">
        <v>100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170</v>
      </c>
      <c r="BM101" s="224" t="s">
        <v>2486</v>
      </c>
    </row>
    <row r="102" s="12" customFormat="1" ht="25.92" customHeight="1">
      <c r="A102" s="12"/>
      <c r="B102" s="197"/>
      <c r="C102" s="198"/>
      <c r="D102" s="199" t="s">
        <v>75</v>
      </c>
      <c r="E102" s="200" t="s">
        <v>281</v>
      </c>
      <c r="F102" s="200" t="s">
        <v>282</v>
      </c>
      <c r="G102" s="198"/>
      <c r="H102" s="198"/>
      <c r="I102" s="201"/>
      <c r="J102" s="202">
        <f>BK102</f>
        <v>0</v>
      </c>
      <c r="K102" s="198"/>
      <c r="L102" s="203"/>
      <c r="M102" s="204"/>
      <c r="N102" s="205"/>
      <c r="O102" s="205"/>
      <c r="P102" s="206">
        <f>P103</f>
        <v>0</v>
      </c>
      <c r="Q102" s="205"/>
      <c r="R102" s="206">
        <f>R103</f>
        <v>0</v>
      </c>
      <c r="S102" s="205"/>
      <c r="T102" s="207">
        <f>T103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85</v>
      </c>
      <c r="AT102" s="209" t="s">
        <v>75</v>
      </c>
      <c r="AU102" s="209" t="s">
        <v>76</v>
      </c>
      <c r="AY102" s="208" t="s">
        <v>162</v>
      </c>
      <c r="BK102" s="210">
        <f>BK103</f>
        <v>0</v>
      </c>
    </row>
    <row r="103" s="12" customFormat="1" ht="22.8" customHeight="1">
      <c r="A103" s="12"/>
      <c r="B103" s="197"/>
      <c r="C103" s="198"/>
      <c r="D103" s="199" t="s">
        <v>75</v>
      </c>
      <c r="E103" s="211" t="s">
        <v>2487</v>
      </c>
      <c r="F103" s="211" t="s">
        <v>2488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SUM(P104:P210)</f>
        <v>0</v>
      </c>
      <c r="Q103" s="205"/>
      <c r="R103" s="206">
        <f>SUM(R104:R210)</f>
        <v>0</v>
      </c>
      <c r="S103" s="205"/>
      <c r="T103" s="207">
        <f>SUM(T104:T210)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85</v>
      </c>
      <c r="AT103" s="209" t="s">
        <v>75</v>
      </c>
      <c r="AU103" s="209" t="s">
        <v>83</v>
      </c>
      <c r="AY103" s="208" t="s">
        <v>162</v>
      </c>
      <c r="BK103" s="210">
        <f>SUM(BK104:BK210)</f>
        <v>0</v>
      </c>
    </row>
    <row r="104" s="2" customFormat="1" ht="21.75" customHeight="1">
      <c r="A104" s="39"/>
      <c r="B104" s="40"/>
      <c r="C104" s="213" t="s">
        <v>734</v>
      </c>
      <c r="D104" s="213" t="s">
        <v>165</v>
      </c>
      <c r="E104" s="214" t="s">
        <v>2489</v>
      </c>
      <c r="F104" s="215" t="s">
        <v>2490</v>
      </c>
      <c r="G104" s="216" t="s">
        <v>405</v>
      </c>
      <c r="H104" s="217">
        <v>6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214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214</v>
      </c>
      <c r="BM104" s="224" t="s">
        <v>2491</v>
      </c>
    </row>
    <row r="105" s="2" customFormat="1" ht="16.5" customHeight="1">
      <c r="A105" s="39"/>
      <c r="B105" s="40"/>
      <c r="C105" s="278" t="s">
        <v>689</v>
      </c>
      <c r="D105" s="278" t="s">
        <v>411</v>
      </c>
      <c r="E105" s="279" t="s">
        <v>2492</v>
      </c>
      <c r="F105" s="280" t="s">
        <v>2493</v>
      </c>
      <c r="G105" s="281" t="s">
        <v>608</v>
      </c>
      <c r="H105" s="282">
        <v>6</v>
      </c>
      <c r="I105" s="283"/>
      <c r="J105" s="284">
        <f>ROUND(I105*H105,2)</f>
        <v>0</v>
      </c>
      <c r="K105" s="280" t="s">
        <v>19</v>
      </c>
      <c r="L105" s="285"/>
      <c r="M105" s="286" t="s">
        <v>19</v>
      </c>
      <c r="N105" s="287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450</v>
      </c>
      <c r="AT105" s="224" t="s">
        <v>411</v>
      </c>
      <c r="AU105" s="224" t="s">
        <v>85</v>
      </c>
      <c r="AY105" s="18" t="s">
        <v>162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214</v>
      </c>
      <c r="BM105" s="224" t="s">
        <v>2494</v>
      </c>
    </row>
    <row r="106" s="2" customFormat="1" ht="21.75" customHeight="1">
      <c r="A106" s="39"/>
      <c r="B106" s="40"/>
      <c r="C106" s="213" t="s">
        <v>694</v>
      </c>
      <c r="D106" s="213" t="s">
        <v>165</v>
      </c>
      <c r="E106" s="214" t="s">
        <v>2495</v>
      </c>
      <c r="F106" s="215" t="s">
        <v>2496</v>
      </c>
      <c r="G106" s="216" t="s">
        <v>1011</v>
      </c>
      <c r="H106" s="217">
        <v>6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214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214</v>
      </c>
      <c r="BM106" s="224" t="s">
        <v>2497</v>
      </c>
    </row>
    <row r="107" s="2" customFormat="1" ht="24.15" customHeight="1">
      <c r="A107" s="39"/>
      <c r="B107" s="40"/>
      <c r="C107" s="213" t="s">
        <v>329</v>
      </c>
      <c r="D107" s="213" t="s">
        <v>165</v>
      </c>
      <c r="E107" s="214" t="s">
        <v>2498</v>
      </c>
      <c r="F107" s="215" t="s">
        <v>2499</v>
      </c>
      <c r="G107" s="216" t="s">
        <v>638</v>
      </c>
      <c r="H107" s="217">
        <v>500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214</v>
      </c>
      <c r="AT107" s="224" t="s">
        <v>165</v>
      </c>
      <c r="AU107" s="224" t="s">
        <v>85</v>
      </c>
      <c r="AY107" s="18" t="s">
        <v>162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214</v>
      </c>
      <c r="BM107" s="224" t="s">
        <v>2500</v>
      </c>
    </row>
    <row r="108" s="2" customFormat="1" ht="21.75" customHeight="1">
      <c r="A108" s="39"/>
      <c r="B108" s="40"/>
      <c r="C108" s="278" t="s">
        <v>276</v>
      </c>
      <c r="D108" s="278" t="s">
        <v>411</v>
      </c>
      <c r="E108" s="279" t="s">
        <v>2501</v>
      </c>
      <c r="F108" s="280" t="s">
        <v>2502</v>
      </c>
      <c r="G108" s="281" t="s">
        <v>638</v>
      </c>
      <c r="H108" s="282">
        <v>525</v>
      </c>
      <c r="I108" s="283"/>
      <c r="J108" s="284">
        <f>ROUND(I108*H108,2)</f>
        <v>0</v>
      </c>
      <c r="K108" s="280" t="s">
        <v>19</v>
      </c>
      <c r="L108" s="285"/>
      <c r="M108" s="286" t="s">
        <v>19</v>
      </c>
      <c r="N108" s="287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450</v>
      </c>
      <c r="AT108" s="224" t="s">
        <v>411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214</v>
      </c>
      <c r="BM108" s="224" t="s">
        <v>2503</v>
      </c>
    </row>
    <row r="109" s="14" customFormat="1">
      <c r="A109" s="14"/>
      <c r="B109" s="242"/>
      <c r="C109" s="243"/>
      <c r="D109" s="233" t="s">
        <v>179</v>
      </c>
      <c r="E109" s="244" t="s">
        <v>19</v>
      </c>
      <c r="F109" s="245" t="s">
        <v>2504</v>
      </c>
      <c r="G109" s="243"/>
      <c r="H109" s="246">
        <v>525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179</v>
      </c>
      <c r="AU109" s="252" t="s">
        <v>85</v>
      </c>
      <c r="AV109" s="14" t="s">
        <v>85</v>
      </c>
      <c r="AW109" s="14" t="s">
        <v>37</v>
      </c>
      <c r="AX109" s="14" t="s">
        <v>76</v>
      </c>
      <c r="AY109" s="252" t="s">
        <v>162</v>
      </c>
    </row>
    <row r="110" s="15" customFormat="1">
      <c r="A110" s="15"/>
      <c r="B110" s="253"/>
      <c r="C110" s="254"/>
      <c r="D110" s="233" t="s">
        <v>179</v>
      </c>
      <c r="E110" s="255" t="s">
        <v>19</v>
      </c>
      <c r="F110" s="256" t="s">
        <v>194</v>
      </c>
      <c r="G110" s="254"/>
      <c r="H110" s="257">
        <v>525</v>
      </c>
      <c r="I110" s="258"/>
      <c r="J110" s="254"/>
      <c r="K110" s="254"/>
      <c r="L110" s="259"/>
      <c r="M110" s="260"/>
      <c r="N110" s="261"/>
      <c r="O110" s="261"/>
      <c r="P110" s="261"/>
      <c r="Q110" s="261"/>
      <c r="R110" s="261"/>
      <c r="S110" s="261"/>
      <c r="T110" s="262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3" t="s">
        <v>179</v>
      </c>
      <c r="AU110" s="263" t="s">
        <v>85</v>
      </c>
      <c r="AV110" s="15" t="s">
        <v>170</v>
      </c>
      <c r="AW110" s="15" t="s">
        <v>37</v>
      </c>
      <c r="AX110" s="15" t="s">
        <v>83</v>
      </c>
      <c r="AY110" s="263" t="s">
        <v>162</v>
      </c>
    </row>
    <row r="111" s="2" customFormat="1" ht="21.75" customHeight="1">
      <c r="A111" s="39"/>
      <c r="B111" s="40"/>
      <c r="C111" s="213" t="s">
        <v>239</v>
      </c>
      <c r="D111" s="213" t="s">
        <v>165</v>
      </c>
      <c r="E111" s="214" t="s">
        <v>2505</v>
      </c>
      <c r="F111" s="215" t="s">
        <v>2506</v>
      </c>
      <c r="G111" s="216" t="s">
        <v>638</v>
      </c>
      <c r="H111" s="217">
        <v>50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214</v>
      </c>
      <c r="AT111" s="224" t="s">
        <v>165</v>
      </c>
      <c r="AU111" s="224" t="s">
        <v>85</v>
      </c>
      <c r="AY111" s="18" t="s">
        <v>162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214</v>
      </c>
      <c r="BM111" s="224" t="s">
        <v>2507</v>
      </c>
    </row>
    <row r="112" s="2" customFormat="1" ht="16.5" customHeight="1">
      <c r="A112" s="39"/>
      <c r="B112" s="40"/>
      <c r="C112" s="278" t="s">
        <v>163</v>
      </c>
      <c r="D112" s="278" t="s">
        <v>411</v>
      </c>
      <c r="E112" s="279" t="s">
        <v>2508</v>
      </c>
      <c r="F112" s="280" t="s">
        <v>2509</v>
      </c>
      <c r="G112" s="281" t="s">
        <v>638</v>
      </c>
      <c r="H112" s="282">
        <v>52.5</v>
      </c>
      <c r="I112" s="283"/>
      <c r="J112" s="284">
        <f>ROUND(I112*H112,2)</f>
        <v>0</v>
      </c>
      <c r="K112" s="280" t="s">
        <v>19</v>
      </c>
      <c r="L112" s="285"/>
      <c r="M112" s="286" t="s">
        <v>19</v>
      </c>
      <c r="N112" s="287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450</v>
      </c>
      <c r="AT112" s="224" t="s">
        <v>411</v>
      </c>
      <c r="AU112" s="224" t="s">
        <v>85</v>
      </c>
      <c r="AY112" s="18" t="s">
        <v>162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214</v>
      </c>
      <c r="BM112" s="224" t="s">
        <v>2510</v>
      </c>
    </row>
    <row r="113" s="14" customFormat="1">
      <c r="A113" s="14"/>
      <c r="B113" s="242"/>
      <c r="C113" s="243"/>
      <c r="D113" s="233" t="s">
        <v>179</v>
      </c>
      <c r="E113" s="244" t="s">
        <v>19</v>
      </c>
      <c r="F113" s="245" t="s">
        <v>2511</v>
      </c>
      <c r="G113" s="243"/>
      <c r="H113" s="246">
        <v>52.5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179</v>
      </c>
      <c r="AU113" s="252" t="s">
        <v>85</v>
      </c>
      <c r="AV113" s="14" t="s">
        <v>85</v>
      </c>
      <c r="AW113" s="14" t="s">
        <v>37</v>
      </c>
      <c r="AX113" s="14" t="s">
        <v>76</v>
      </c>
      <c r="AY113" s="252" t="s">
        <v>162</v>
      </c>
    </row>
    <row r="114" s="15" customFormat="1">
      <c r="A114" s="15"/>
      <c r="B114" s="253"/>
      <c r="C114" s="254"/>
      <c r="D114" s="233" t="s">
        <v>179</v>
      </c>
      <c r="E114" s="255" t="s">
        <v>19</v>
      </c>
      <c r="F114" s="256" t="s">
        <v>194</v>
      </c>
      <c r="G114" s="254"/>
      <c r="H114" s="257">
        <v>52.5</v>
      </c>
      <c r="I114" s="258"/>
      <c r="J114" s="254"/>
      <c r="K114" s="254"/>
      <c r="L114" s="259"/>
      <c r="M114" s="260"/>
      <c r="N114" s="261"/>
      <c r="O114" s="261"/>
      <c r="P114" s="261"/>
      <c r="Q114" s="261"/>
      <c r="R114" s="261"/>
      <c r="S114" s="261"/>
      <c r="T114" s="262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3" t="s">
        <v>179</v>
      </c>
      <c r="AU114" s="263" t="s">
        <v>85</v>
      </c>
      <c r="AV114" s="15" t="s">
        <v>170</v>
      </c>
      <c r="AW114" s="15" t="s">
        <v>37</v>
      </c>
      <c r="AX114" s="15" t="s">
        <v>83</v>
      </c>
      <c r="AY114" s="263" t="s">
        <v>162</v>
      </c>
    </row>
    <row r="115" s="2" customFormat="1" ht="16.5" customHeight="1">
      <c r="A115" s="39"/>
      <c r="B115" s="40"/>
      <c r="C115" s="213" t="s">
        <v>701</v>
      </c>
      <c r="D115" s="213" t="s">
        <v>165</v>
      </c>
      <c r="E115" s="214" t="s">
        <v>2512</v>
      </c>
      <c r="F115" s="215" t="s">
        <v>2513</v>
      </c>
      <c r="G115" s="216" t="s">
        <v>405</v>
      </c>
      <c r="H115" s="217">
        <v>400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214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214</v>
      </c>
      <c r="BM115" s="224" t="s">
        <v>2514</v>
      </c>
    </row>
    <row r="116" s="2" customFormat="1" ht="24.15" customHeight="1">
      <c r="A116" s="39"/>
      <c r="B116" s="40"/>
      <c r="C116" s="278" t="s">
        <v>815</v>
      </c>
      <c r="D116" s="278" t="s">
        <v>411</v>
      </c>
      <c r="E116" s="279" t="s">
        <v>2515</v>
      </c>
      <c r="F116" s="280" t="s">
        <v>2516</v>
      </c>
      <c r="G116" s="281" t="s">
        <v>405</v>
      </c>
      <c r="H116" s="282">
        <v>400</v>
      </c>
      <c r="I116" s="283"/>
      <c r="J116" s="284">
        <f>ROUND(I116*H116,2)</f>
        <v>0</v>
      </c>
      <c r="K116" s="280" t="s">
        <v>19</v>
      </c>
      <c r="L116" s="285"/>
      <c r="M116" s="286" t="s">
        <v>19</v>
      </c>
      <c r="N116" s="287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450</v>
      </c>
      <c r="AT116" s="224" t="s">
        <v>411</v>
      </c>
      <c r="AU116" s="224" t="s">
        <v>85</v>
      </c>
      <c r="AY116" s="18" t="s">
        <v>162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214</v>
      </c>
      <c r="BM116" s="224" t="s">
        <v>2517</v>
      </c>
    </row>
    <row r="117" s="2" customFormat="1" ht="24.15" customHeight="1">
      <c r="A117" s="39"/>
      <c r="B117" s="40"/>
      <c r="C117" s="213" t="s">
        <v>299</v>
      </c>
      <c r="D117" s="213" t="s">
        <v>165</v>
      </c>
      <c r="E117" s="214" t="s">
        <v>2518</v>
      </c>
      <c r="F117" s="215" t="s">
        <v>2519</v>
      </c>
      <c r="G117" s="216" t="s">
        <v>638</v>
      </c>
      <c r="H117" s="217">
        <v>400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214</v>
      </c>
      <c r="AT117" s="224" t="s">
        <v>165</v>
      </c>
      <c r="AU117" s="224" t="s">
        <v>85</v>
      </c>
      <c r="AY117" s="18" t="s">
        <v>162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214</v>
      </c>
      <c r="BM117" s="224" t="s">
        <v>2520</v>
      </c>
    </row>
    <row r="118" s="2" customFormat="1" ht="24.15" customHeight="1">
      <c r="A118" s="39"/>
      <c r="B118" s="40"/>
      <c r="C118" s="278" t="s">
        <v>251</v>
      </c>
      <c r="D118" s="278" t="s">
        <v>411</v>
      </c>
      <c r="E118" s="279" t="s">
        <v>2521</v>
      </c>
      <c r="F118" s="280" t="s">
        <v>2522</v>
      </c>
      <c r="G118" s="281" t="s">
        <v>638</v>
      </c>
      <c r="H118" s="282">
        <v>230</v>
      </c>
      <c r="I118" s="283"/>
      <c r="J118" s="284">
        <f>ROUND(I118*H118,2)</f>
        <v>0</v>
      </c>
      <c r="K118" s="280" t="s">
        <v>19</v>
      </c>
      <c r="L118" s="285"/>
      <c r="M118" s="286" t="s">
        <v>19</v>
      </c>
      <c r="N118" s="287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450</v>
      </c>
      <c r="AT118" s="224" t="s">
        <v>411</v>
      </c>
      <c r="AU118" s="224" t="s">
        <v>85</v>
      </c>
      <c r="AY118" s="18" t="s">
        <v>162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214</v>
      </c>
      <c r="BM118" s="224" t="s">
        <v>2523</v>
      </c>
    </row>
    <row r="119" s="14" customFormat="1">
      <c r="A119" s="14"/>
      <c r="B119" s="242"/>
      <c r="C119" s="243"/>
      <c r="D119" s="233" t="s">
        <v>179</v>
      </c>
      <c r="E119" s="244" t="s">
        <v>19</v>
      </c>
      <c r="F119" s="245" t="s">
        <v>2524</v>
      </c>
      <c r="G119" s="243"/>
      <c r="H119" s="246">
        <v>230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179</v>
      </c>
      <c r="AU119" s="252" t="s">
        <v>85</v>
      </c>
      <c r="AV119" s="14" t="s">
        <v>85</v>
      </c>
      <c r="AW119" s="14" t="s">
        <v>37</v>
      </c>
      <c r="AX119" s="14" t="s">
        <v>76</v>
      </c>
      <c r="AY119" s="252" t="s">
        <v>162</v>
      </c>
    </row>
    <row r="120" s="15" customFormat="1">
      <c r="A120" s="15"/>
      <c r="B120" s="253"/>
      <c r="C120" s="254"/>
      <c r="D120" s="233" t="s">
        <v>179</v>
      </c>
      <c r="E120" s="255" t="s">
        <v>19</v>
      </c>
      <c r="F120" s="256" t="s">
        <v>194</v>
      </c>
      <c r="G120" s="254"/>
      <c r="H120" s="257">
        <v>230</v>
      </c>
      <c r="I120" s="258"/>
      <c r="J120" s="254"/>
      <c r="K120" s="254"/>
      <c r="L120" s="259"/>
      <c r="M120" s="260"/>
      <c r="N120" s="261"/>
      <c r="O120" s="261"/>
      <c r="P120" s="261"/>
      <c r="Q120" s="261"/>
      <c r="R120" s="261"/>
      <c r="S120" s="261"/>
      <c r="T120" s="262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3" t="s">
        <v>179</v>
      </c>
      <c r="AU120" s="263" t="s">
        <v>85</v>
      </c>
      <c r="AV120" s="15" t="s">
        <v>170</v>
      </c>
      <c r="AW120" s="15" t="s">
        <v>37</v>
      </c>
      <c r="AX120" s="15" t="s">
        <v>83</v>
      </c>
      <c r="AY120" s="263" t="s">
        <v>162</v>
      </c>
    </row>
    <row r="121" s="2" customFormat="1" ht="24.15" customHeight="1">
      <c r="A121" s="39"/>
      <c r="B121" s="40"/>
      <c r="C121" s="278" t="s">
        <v>246</v>
      </c>
      <c r="D121" s="278" t="s">
        <v>411</v>
      </c>
      <c r="E121" s="279" t="s">
        <v>2525</v>
      </c>
      <c r="F121" s="280" t="s">
        <v>2526</v>
      </c>
      <c r="G121" s="281" t="s">
        <v>638</v>
      </c>
      <c r="H121" s="282">
        <v>230</v>
      </c>
      <c r="I121" s="283"/>
      <c r="J121" s="284">
        <f>ROUND(I121*H121,2)</f>
        <v>0</v>
      </c>
      <c r="K121" s="280" t="s">
        <v>19</v>
      </c>
      <c r="L121" s="285"/>
      <c r="M121" s="286" t="s">
        <v>19</v>
      </c>
      <c r="N121" s="287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450</v>
      </c>
      <c r="AT121" s="224" t="s">
        <v>411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214</v>
      </c>
      <c r="BM121" s="224" t="s">
        <v>2527</v>
      </c>
    </row>
    <row r="122" s="14" customFormat="1">
      <c r="A122" s="14"/>
      <c r="B122" s="242"/>
      <c r="C122" s="243"/>
      <c r="D122" s="233" t="s">
        <v>179</v>
      </c>
      <c r="E122" s="244" t="s">
        <v>19</v>
      </c>
      <c r="F122" s="245" t="s">
        <v>2524</v>
      </c>
      <c r="G122" s="243"/>
      <c r="H122" s="246">
        <v>230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179</v>
      </c>
      <c r="AU122" s="252" t="s">
        <v>85</v>
      </c>
      <c r="AV122" s="14" t="s">
        <v>85</v>
      </c>
      <c r="AW122" s="14" t="s">
        <v>37</v>
      </c>
      <c r="AX122" s="14" t="s">
        <v>76</v>
      </c>
      <c r="AY122" s="252" t="s">
        <v>162</v>
      </c>
    </row>
    <row r="123" s="15" customFormat="1">
      <c r="A123" s="15"/>
      <c r="B123" s="253"/>
      <c r="C123" s="254"/>
      <c r="D123" s="233" t="s">
        <v>179</v>
      </c>
      <c r="E123" s="255" t="s">
        <v>19</v>
      </c>
      <c r="F123" s="256" t="s">
        <v>194</v>
      </c>
      <c r="G123" s="254"/>
      <c r="H123" s="257">
        <v>230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3" t="s">
        <v>179</v>
      </c>
      <c r="AU123" s="263" t="s">
        <v>85</v>
      </c>
      <c r="AV123" s="15" t="s">
        <v>170</v>
      </c>
      <c r="AW123" s="15" t="s">
        <v>37</v>
      </c>
      <c r="AX123" s="15" t="s">
        <v>83</v>
      </c>
      <c r="AY123" s="263" t="s">
        <v>162</v>
      </c>
    </row>
    <row r="124" s="2" customFormat="1" ht="24.15" customHeight="1">
      <c r="A124" s="39"/>
      <c r="B124" s="40"/>
      <c r="C124" s="213" t="s">
        <v>622</v>
      </c>
      <c r="D124" s="213" t="s">
        <v>165</v>
      </c>
      <c r="E124" s="214" t="s">
        <v>2528</v>
      </c>
      <c r="F124" s="215" t="s">
        <v>2529</v>
      </c>
      <c r="G124" s="216" t="s">
        <v>638</v>
      </c>
      <c r="H124" s="217">
        <v>146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214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214</v>
      </c>
      <c r="BM124" s="224" t="s">
        <v>2530</v>
      </c>
    </row>
    <row r="125" s="2" customFormat="1" ht="24.15" customHeight="1">
      <c r="A125" s="39"/>
      <c r="B125" s="40"/>
      <c r="C125" s="278" t="s">
        <v>415</v>
      </c>
      <c r="D125" s="278" t="s">
        <v>411</v>
      </c>
      <c r="E125" s="279" t="s">
        <v>2531</v>
      </c>
      <c r="F125" s="280" t="s">
        <v>2532</v>
      </c>
      <c r="G125" s="281" t="s">
        <v>638</v>
      </c>
      <c r="H125" s="282">
        <v>167.90000000000001</v>
      </c>
      <c r="I125" s="283"/>
      <c r="J125" s="284">
        <f>ROUND(I125*H125,2)</f>
        <v>0</v>
      </c>
      <c r="K125" s="280" t="s">
        <v>19</v>
      </c>
      <c r="L125" s="285"/>
      <c r="M125" s="286" t="s">
        <v>19</v>
      </c>
      <c r="N125" s="287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450</v>
      </c>
      <c r="AT125" s="224" t="s">
        <v>411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214</v>
      </c>
      <c r="BM125" s="224" t="s">
        <v>2533</v>
      </c>
    </row>
    <row r="126" s="14" customFormat="1">
      <c r="A126" s="14"/>
      <c r="B126" s="242"/>
      <c r="C126" s="243"/>
      <c r="D126" s="233" t="s">
        <v>179</v>
      </c>
      <c r="E126" s="244" t="s">
        <v>19</v>
      </c>
      <c r="F126" s="245" t="s">
        <v>2534</v>
      </c>
      <c r="G126" s="243"/>
      <c r="H126" s="246">
        <v>167.90000000000001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179</v>
      </c>
      <c r="AU126" s="252" t="s">
        <v>85</v>
      </c>
      <c r="AV126" s="14" t="s">
        <v>85</v>
      </c>
      <c r="AW126" s="14" t="s">
        <v>37</v>
      </c>
      <c r="AX126" s="14" t="s">
        <v>76</v>
      </c>
      <c r="AY126" s="252" t="s">
        <v>162</v>
      </c>
    </row>
    <row r="127" s="15" customFormat="1">
      <c r="A127" s="15"/>
      <c r="B127" s="253"/>
      <c r="C127" s="254"/>
      <c r="D127" s="233" t="s">
        <v>179</v>
      </c>
      <c r="E127" s="255" t="s">
        <v>19</v>
      </c>
      <c r="F127" s="256" t="s">
        <v>194</v>
      </c>
      <c r="G127" s="254"/>
      <c r="H127" s="257">
        <v>167.90000000000001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3" t="s">
        <v>179</v>
      </c>
      <c r="AU127" s="263" t="s">
        <v>85</v>
      </c>
      <c r="AV127" s="15" t="s">
        <v>170</v>
      </c>
      <c r="AW127" s="15" t="s">
        <v>37</v>
      </c>
      <c r="AX127" s="15" t="s">
        <v>83</v>
      </c>
      <c r="AY127" s="263" t="s">
        <v>162</v>
      </c>
    </row>
    <row r="128" s="2" customFormat="1" ht="24.15" customHeight="1">
      <c r="A128" s="39"/>
      <c r="B128" s="40"/>
      <c r="C128" s="213" t="s">
        <v>421</v>
      </c>
      <c r="D128" s="213" t="s">
        <v>165</v>
      </c>
      <c r="E128" s="214" t="s">
        <v>2535</v>
      </c>
      <c r="F128" s="215" t="s">
        <v>2536</v>
      </c>
      <c r="G128" s="216" t="s">
        <v>638</v>
      </c>
      <c r="H128" s="217">
        <v>250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214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214</v>
      </c>
      <c r="BM128" s="224" t="s">
        <v>2537</v>
      </c>
    </row>
    <row r="129" s="2" customFormat="1" ht="33" customHeight="1">
      <c r="A129" s="39"/>
      <c r="B129" s="40"/>
      <c r="C129" s="278" t="s">
        <v>1877</v>
      </c>
      <c r="D129" s="278" t="s">
        <v>411</v>
      </c>
      <c r="E129" s="279" t="s">
        <v>2538</v>
      </c>
      <c r="F129" s="280" t="s">
        <v>2539</v>
      </c>
      <c r="G129" s="281" t="s">
        <v>638</v>
      </c>
      <c r="H129" s="282">
        <v>287.5</v>
      </c>
      <c r="I129" s="283"/>
      <c r="J129" s="284">
        <f>ROUND(I129*H129,2)</f>
        <v>0</v>
      </c>
      <c r="K129" s="280" t="s">
        <v>19</v>
      </c>
      <c r="L129" s="285"/>
      <c r="M129" s="286" t="s">
        <v>19</v>
      </c>
      <c r="N129" s="287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450</v>
      </c>
      <c r="AT129" s="224" t="s">
        <v>411</v>
      </c>
      <c r="AU129" s="224" t="s">
        <v>85</v>
      </c>
      <c r="AY129" s="18" t="s">
        <v>162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214</v>
      </c>
      <c r="BM129" s="224" t="s">
        <v>2540</v>
      </c>
    </row>
    <row r="130" s="14" customFormat="1">
      <c r="A130" s="14"/>
      <c r="B130" s="242"/>
      <c r="C130" s="243"/>
      <c r="D130" s="233" t="s">
        <v>179</v>
      </c>
      <c r="E130" s="244" t="s">
        <v>19</v>
      </c>
      <c r="F130" s="245" t="s">
        <v>2541</v>
      </c>
      <c r="G130" s="243"/>
      <c r="H130" s="246">
        <v>287.5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179</v>
      </c>
      <c r="AU130" s="252" t="s">
        <v>85</v>
      </c>
      <c r="AV130" s="14" t="s">
        <v>85</v>
      </c>
      <c r="AW130" s="14" t="s">
        <v>37</v>
      </c>
      <c r="AX130" s="14" t="s">
        <v>76</v>
      </c>
      <c r="AY130" s="252" t="s">
        <v>162</v>
      </c>
    </row>
    <row r="131" s="15" customFormat="1">
      <c r="A131" s="15"/>
      <c r="B131" s="253"/>
      <c r="C131" s="254"/>
      <c r="D131" s="233" t="s">
        <v>179</v>
      </c>
      <c r="E131" s="255" t="s">
        <v>19</v>
      </c>
      <c r="F131" s="256" t="s">
        <v>194</v>
      </c>
      <c r="G131" s="254"/>
      <c r="H131" s="257">
        <v>287.5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179</v>
      </c>
      <c r="AU131" s="263" t="s">
        <v>85</v>
      </c>
      <c r="AV131" s="15" t="s">
        <v>170</v>
      </c>
      <c r="AW131" s="15" t="s">
        <v>37</v>
      </c>
      <c r="AX131" s="15" t="s">
        <v>83</v>
      </c>
      <c r="AY131" s="263" t="s">
        <v>162</v>
      </c>
    </row>
    <row r="132" s="2" customFormat="1" ht="24.15" customHeight="1">
      <c r="A132" s="39"/>
      <c r="B132" s="40"/>
      <c r="C132" s="213" t="s">
        <v>1931</v>
      </c>
      <c r="D132" s="213" t="s">
        <v>165</v>
      </c>
      <c r="E132" s="214" t="s">
        <v>2542</v>
      </c>
      <c r="F132" s="215" t="s">
        <v>2543</v>
      </c>
      <c r="G132" s="216" t="s">
        <v>638</v>
      </c>
      <c r="H132" s="217">
        <v>2665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214</v>
      </c>
      <c r="AT132" s="224" t="s">
        <v>165</v>
      </c>
      <c r="AU132" s="224" t="s">
        <v>85</v>
      </c>
      <c r="AY132" s="18" t="s">
        <v>162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214</v>
      </c>
      <c r="BM132" s="224" t="s">
        <v>2544</v>
      </c>
    </row>
    <row r="133" s="2" customFormat="1" ht="24.15" customHeight="1">
      <c r="A133" s="39"/>
      <c r="B133" s="40"/>
      <c r="C133" s="278" t="s">
        <v>587</v>
      </c>
      <c r="D133" s="278" t="s">
        <v>411</v>
      </c>
      <c r="E133" s="279" t="s">
        <v>2545</v>
      </c>
      <c r="F133" s="280" t="s">
        <v>2546</v>
      </c>
      <c r="G133" s="281" t="s">
        <v>638</v>
      </c>
      <c r="H133" s="282">
        <v>3064.75</v>
      </c>
      <c r="I133" s="283"/>
      <c r="J133" s="284">
        <f>ROUND(I133*H133,2)</f>
        <v>0</v>
      </c>
      <c r="K133" s="280" t="s">
        <v>19</v>
      </c>
      <c r="L133" s="285"/>
      <c r="M133" s="286" t="s">
        <v>19</v>
      </c>
      <c r="N133" s="287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450</v>
      </c>
      <c r="AT133" s="224" t="s">
        <v>411</v>
      </c>
      <c r="AU133" s="224" t="s">
        <v>85</v>
      </c>
      <c r="AY133" s="18" t="s">
        <v>162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214</v>
      </c>
      <c r="BM133" s="224" t="s">
        <v>2547</v>
      </c>
    </row>
    <row r="134" s="14" customFormat="1">
      <c r="A134" s="14"/>
      <c r="B134" s="242"/>
      <c r="C134" s="243"/>
      <c r="D134" s="233" t="s">
        <v>179</v>
      </c>
      <c r="E134" s="244" t="s">
        <v>19</v>
      </c>
      <c r="F134" s="245" t="s">
        <v>2548</v>
      </c>
      <c r="G134" s="243"/>
      <c r="H134" s="246">
        <v>3064.75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179</v>
      </c>
      <c r="AU134" s="252" t="s">
        <v>85</v>
      </c>
      <c r="AV134" s="14" t="s">
        <v>85</v>
      </c>
      <c r="AW134" s="14" t="s">
        <v>37</v>
      </c>
      <c r="AX134" s="14" t="s">
        <v>76</v>
      </c>
      <c r="AY134" s="252" t="s">
        <v>162</v>
      </c>
    </row>
    <row r="135" s="15" customFormat="1">
      <c r="A135" s="15"/>
      <c r="B135" s="253"/>
      <c r="C135" s="254"/>
      <c r="D135" s="233" t="s">
        <v>179</v>
      </c>
      <c r="E135" s="255" t="s">
        <v>19</v>
      </c>
      <c r="F135" s="256" t="s">
        <v>194</v>
      </c>
      <c r="G135" s="254"/>
      <c r="H135" s="257">
        <v>3064.75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3" t="s">
        <v>179</v>
      </c>
      <c r="AU135" s="263" t="s">
        <v>85</v>
      </c>
      <c r="AV135" s="15" t="s">
        <v>170</v>
      </c>
      <c r="AW135" s="15" t="s">
        <v>37</v>
      </c>
      <c r="AX135" s="15" t="s">
        <v>83</v>
      </c>
      <c r="AY135" s="263" t="s">
        <v>162</v>
      </c>
    </row>
    <row r="136" s="2" customFormat="1" ht="33" customHeight="1">
      <c r="A136" s="39"/>
      <c r="B136" s="40"/>
      <c r="C136" s="213" t="s">
        <v>592</v>
      </c>
      <c r="D136" s="213" t="s">
        <v>165</v>
      </c>
      <c r="E136" s="214" t="s">
        <v>2549</v>
      </c>
      <c r="F136" s="215" t="s">
        <v>2550</v>
      </c>
      <c r="G136" s="216" t="s">
        <v>638</v>
      </c>
      <c r="H136" s="217">
        <v>2100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214</v>
      </c>
      <c r="AT136" s="224" t="s">
        <v>165</v>
      </c>
      <c r="AU136" s="224" t="s">
        <v>85</v>
      </c>
      <c r="AY136" s="18" t="s">
        <v>162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214</v>
      </c>
      <c r="BM136" s="224" t="s">
        <v>2551</v>
      </c>
    </row>
    <row r="137" s="2" customFormat="1" ht="24.15" customHeight="1">
      <c r="A137" s="39"/>
      <c r="B137" s="40"/>
      <c r="C137" s="278" t="s">
        <v>596</v>
      </c>
      <c r="D137" s="278" t="s">
        <v>411</v>
      </c>
      <c r="E137" s="279" t="s">
        <v>2552</v>
      </c>
      <c r="F137" s="280" t="s">
        <v>2553</v>
      </c>
      <c r="G137" s="281" t="s">
        <v>638</v>
      </c>
      <c r="H137" s="282">
        <v>2415</v>
      </c>
      <c r="I137" s="283"/>
      <c r="J137" s="284">
        <f>ROUND(I137*H137,2)</f>
        <v>0</v>
      </c>
      <c r="K137" s="280" t="s">
        <v>19</v>
      </c>
      <c r="L137" s="285"/>
      <c r="M137" s="286" t="s">
        <v>19</v>
      </c>
      <c r="N137" s="287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450</v>
      </c>
      <c r="AT137" s="224" t="s">
        <v>411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214</v>
      </c>
      <c r="BM137" s="224" t="s">
        <v>2554</v>
      </c>
    </row>
    <row r="138" s="14" customFormat="1">
      <c r="A138" s="14"/>
      <c r="B138" s="242"/>
      <c r="C138" s="243"/>
      <c r="D138" s="233" t="s">
        <v>179</v>
      </c>
      <c r="E138" s="244" t="s">
        <v>19</v>
      </c>
      <c r="F138" s="245" t="s">
        <v>2555</v>
      </c>
      <c r="G138" s="243"/>
      <c r="H138" s="246">
        <v>2415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179</v>
      </c>
      <c r="AU138" s="252" t="s">
        <v>85</v>
      </c>
      <c r="AV138" s="14" t="s">
        <v>85</v>
      </c>
      <c r="AW138" s="14" t="s">
        <v>37</v>
      </c>
      <c r="AX138" s="14" t="s">
        <v>76</v>
      </c>
      <c r="AY138" s="252" t="s">
        <v>162</v>
      </c>
    </row>
    <row r="139" s="15" customFormat="1">
      <c r="A139" s="15"/>
      <c r="B139" s="253"/>
      <c r="C139" s="254"/>
      <c r="D139" s="233" t="s">
        <v>179</v>
      </c>
      <c r="E139" s="255" t="s">
        <v>19</v>
      </c>
      <c r="F139" s="256" t="s">
        <v>194</v>
      </c>
      <c r="G139" s="254"/>
      <c r="H139" s="257">
        <v>2415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3" t="s">
        <v>179</v>
      </c>
      <c r="AU139" s="263" t="s">
        <v>85</v>
      </c>
      <c r="AV139" s="15" t="s">
        <v>170</v>
      </c>
      <c r="AW139" s="15" t="s">
        <v>37</v>
      </c>
      <c r="AX139" s="15" t="s">
        <v>83</v>
      </c>
      <c r="AY139" s="263" t="s">
        <v>162</v>
      </c>
    </row>
    <row r="140" s="2" customFormat="1" ht="33" customHeight="1">
      <c r="A140" s="39"/>
      <c r="B140" s="40"/>
      <c r="C140" s="213" t="s">
        <v>601</v>
      </c>
      <c r="D140" s="213" t="s">
        <v>165</v>
      </c>
      <c r="E140" s="214" t="s">
        <v>2556</v>
      </c>
      <c r="F140" s="215" t="s">
        <v>2557</v>
      </c>
      <c r="G140" s="216" t="s">
        <v>638</v>
      </c>
      <c r="H140" s="217">
        <v>100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214</v>
      </c>
      <c r="AT140" s="224" t="s">
        <v>165</v>
      </c>
      <c r="AU140" s="224" t="s">
        <v>85</v>
      </c>
      <c r="AY140" s="18" t="s">
        <v>162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214</v>
      </c>
      <c r="BM140" s="224" t="s">
        <v>2558</v>
      </c>
    </row>
    <row r="141" s="2" customFormat="1" ht="24.15" customHeight="1">
      <c r="A141" s="39"/>
      <c r="B141" s="40"/>
      <c r="C141" s="278" t="s">
        <v>402</v>
      </c>
      <c r="D141" s="278" t="s">
        <v>411</v>
      </c>
      <c r="E141" s="279" t="s">
        <v>2559</v>
      </c>
      <c r="F141" s="280" t="s">
        <v>2560</v>
      </c>
      <c r="G141" s="281" t="s">
        <v>638</v>
      </c>
      <c r="H141" s="282">
        <v>115</v>
      </c>
      <c r="I141" s="283"/>
      <c r="J141" s="284">
        <f>ROUND(I141*H141,2)</f>
        <v>0</v>
      </c>
      <c r="K141" s="280" t="s">
        <v>19</v>
      </c>
      <c r="L141" s="285"/>
      <c r="M141" s="286" t="s">
        <v>19</v>
      </c>
      <c r="N141" s="287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450</v>
      </c>
      <c r="AT141" s="224" t="s">
        <v>411</v>
      </c>
      <c r="AU141" s="224" t="s">
        <v>85</v>
      </c>
      <c r="AY141" s="18" t="s">
        <v>162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214</v>
      </c>
      <c r="BM141" s="224" t="s">
        <v>2561</v>
      </c>
    </row>
    <row r="142" s="14" customFormat="1">
      <c r="A142" s="14"/>
      <c r="B142" s="242"/>
      <c r="C142" s="243"/>
      <c r="D142" s="233" t="s">
        <v>179</v>
      </c>
      <c r="E142" s="244" t="s">
        <v>19</v>
      </c>
      <c r="F142" s="245" t="s">
        <v>2562</v>
      </c>
      <c r="G142" s="243"/>
      <c r="H142" s="246">
        <v>115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179</v>
      </c>
      <c r="AU142" s="252" t="s">
        <v>85</v>
      </c>
      <c r="AV142" s="14" t="s">
        <v>85</v>
      </c>
      <c r="AW142" s="14" t="s">
        <v>37</v>
      </c>
      <c r="AX142" s="14" t="s">
        <v>76</v>
      </c>
      <c r="AY142" s="252" t="s">
        <v>162</v>
      </c>
    </row>
    <row r="143" s="15" customFormat="1">
      <c r="A143" s="15"/>
      <c r="B143" s="253"/>
      <c r="C143" s="254"/>
      <c r="D143" s="233" t="s">
        <v>179</v>
      </c>
      <c r="E143" s="255" t="s">
        <v>19</v>
      </c>
      <c r="F143" s="256" t="s">
        <v>194</v>
      </c>
      <c r="G143" s="254"/>
      <c r="H143" s="257">
        <v>115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3" t="s">
        <v>179</v>
      </c>
      <c r="AU143" s="263" t="s">
        <v>85</v>
      </c>
      <c r="AV143" s="15" t="s">
        <v>170</v>
      </c>
      <c r="AW143" s="15" t="s">
        <v>37</v>
      </c>
      <c r="AX143" s="15" t="s">
        <v>83</v>
      </c>
      <c r="AY143" s="263" t="s">
        <v>162</v>
      </c>
    </row>
    <row r="144" s="2" customFormat="1" ht="33" customHeight="1">
      <c r="A144" s="39"/>
      <c r="B144" s="40"/>
      <c r="C144" s="213" t="s">
        <v>410</v>
      </c>
      <c r="D144" s="213" t="s">
        <v>165</v>
      </c>
      <c r="E144" s="214" t="s">
        <v>2563</v>
      </c>
      <c r="F144" s="215" t="s">
        <v>2564</v>
      </c>
      <c r="G144" s="216" t="s">
        <v>638</v>
      </c>
      <c r="H144" s="217">
        <v>290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214</v>
      </c>
      <c r="AT144" s="224" t="s">
        <v>165</v>
      </c>
      <c r="AU144" s="224" t="s">
        <v>85</v>
      </c>
      <c r="AY144" s="18" t="s">
        <v>162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214</v>
      </c>
      <c r="BM144" s="224" t="s">
        <v>2565</v>
      </c>
    </row>
    <row r="145" s="2" customFormat="1" ht="24.15" customHeight="1">
      <c r="A145" s="39"/>
      <c r="B145" s="40"/>
      <c r="C145" s="278" t="s">
        <v>578</v>
      </c>
      <c r="D145" s="278" t="s">
        <v>411</v>
      </c>
      <c r="E145" s="279" t="s">
        <v>2566</v>
      </c>
      <c r="F145" s="280" t="s">
        <v>2567</v>
      </c>
      <c r="G145" s="281" t="s">
        <v>638</v>
      </c>
      <c r="H145" s="282">
        <v>287.5</v>
      </c>
      <c r="I145" s="283"/>
      <c r="J145" s="284">
        <f>ROUND(I145*H145,2)</f>
        <v>0</v>
      </c>
      <c r="K145" s="280" t="s">
        <v>19</v>
      </c>
      <c r="L145" s="285"/>
      <c r="M145" s="286" t="s">
        <v>19</v>
      </c>
      <c r="N145" s="287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450</v>
      </c>
      <c r="AT145" s="224" t="s">
        <v>411</v>
      </c>
      <c r="AU145" s="224" t="s">
        <v>85</v>
      </c>
      <c r="AY145" s="18" t="s">
        <v>162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214</v>
      </c>
      <c r="BM145" s="224" t="s">
        <v>2568</v>
      </c>
    </row>
    <row r="146" s="14" customFormat="1">
      <c r="A146" s="14"/>
      <c r="B146" s="242"/>
      <c r="C146" s="243"/>
      <c r="D146" s="233" t="s">
        <v>179</v>
      </c>
      <c r="E146" s="244" t="s">
        <v>19</v>
      </c>
      <c r="F146" s="245" t="s">
        <v>2541</v>
      </c>
      <c r="G146" s="243"/>
      <c r="H146" s="246">
        <v>287.5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179</v>
      </c>
      <c r="AU146" s="252" t="s">
        <v>85</v>
      </c>
      <c r="AV146" s="14" t="s">
        <v>85</v>
      </c>
      <c r="AW146" s="14" t="s">
        <v>37</v>
      </c>
      <c r="AX146" s="14" t="s">
        <v>76</v>
      </c>
      <c r="AY146" s="252" t="s">
        <v>162</v>
      </c>
    </row>
    <row r="147" s="15" customFormat="1">
      <c r="A147" s="15"/>
      <c r="B147" s="253"/>
      <c r="C147" s="254"/>
      <c r="D147" s="233" t="s">
        <v>179</v>
      </c>
      <c r="E147" s="255" t="s">
        <v>19</v>
      </c>
      <c r="F147" s="256" t="s">
        <v>194</v>
      </c>
      <c r="G147" s="254"/>
      <c r="H147" s="257">
        <v>287.5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179</v>
      </c>
      <c r="AU147" s="263" t="s">
        <v>85</v>
      </c>
      <c r="AV147" s="15" t="s">
        <v>170</v>
      </c>
      <c r="AW147" s="15" t="s">
        <v>37</v>
      </c>
      <c r="AX147" s="15" t="s">
        <v>83</v>
      </c>
      <c r="AY147" s="263" t="s">
        <v>162</v>
      </c>
    </row>
    <row r="148" s="2" customFormat="1" ht="24.15" customHeight="1">
      <c r="A148" s="39"/>
      <c r="B148" s="40"/>
      <c r="C148" s="278" t="s">
        <v>583</v>
      </c>
      <c r="D148" s="278" t="s">
        <v>411</v>
      </c>
      <c r="E148" s="279" t="s">
        <v>2569</v>
      </c>
      <c r="F148" s="280" t="s">
        <v>2570</v>
      </c>
      <c r="G148" s="281" t="s">
        <v>638</v>
      </c>
      <c r="H148" s="282">
        <v>46</v>
      </c>
      <c r="I148" s="283"/>
      <c r="J148" s="284">
        <f>ROUND(I148*H148,2)</f>
        <v>0</v>
      </c>
      <c r="K148" s="280" t="s">
        <v>19</v>
      </c>
      <c r="L148" s="285"/>
      <c r="M148" s="286" t="s">
        <v>19</v>
      </c>
      <c r="N148" s="287" t="s">
        <v>47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450</v>
      </c>
      <c r="AT148" s="224" t="s">
        <v>411</v>
      </c>
      <c r="AU148" s="224" t="s">
        <v>85</v>
      </c>
      <c r="AY148" s="18" t="s">
        <v>162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214</v>
      </c>
      <c r="BM148" s="224" t="s">
        <v>2571</v>
      </c>
    </row>
    <row r="149" s="14" customFormat="1">
      <c r="A149" s="14"/>
      <c r="B149" s="242"/>
      <c r="C149" s="243"/>
      <c r="D149" s="233" t="s">
        <v>179</v>
      </c>
      <c r="E149" s="244" t="s">
        <v>19</v>
      </c>
      <c r="F149" s="245" t="s">
        <v>2572</v>
      </c>
      <c r="G149" s="243"/>
      <c r="H149" s="246">
        <v>46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179</v>
      </c>
      <c r="AU149" s="252" t="s">
        <v>85</v>
      </c>
      <c r="AV149" s="14" t="s">
        <v>85</v>
      </c>
      <c r="AW149" s="14" t="s">
        <v>37</v>
      </c>
      <c r="AX149" s="14" t="s">
        <v>76</v>
      </c>
      <c r="AY149" s="252" t="s">
        <v>162</v>
      </c>
    </row>
    <row r="150" s="15" customFormat="1">
      <c r="A150" s="15"/>
      <c r="B150" s="253"/>
      <c r="C150" s="254"/>
      <c r="D150" s="233" t="s">
        <v>179</v>
      </c>
      <c r="E150" s="255" t="s">
        <v>19</v>
      </c>
      <c r="F150" s="256" t="s">
        <v>194</v>
      </c>
      <c r="G150" s="254"/>
      <c r="H150" s="257">
        <v>46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179</v>
      </c>
      <c r="AU150" s="263" t="s">
        <v>85</v>
      </c>
      <c r="AV150" s="15" t="s">
        <v>170</v>
      </c>
      <c r="AW150" s="15" t="s">
        <v>37</v>
      </c>
      <c r="AX150" s="15" t="s">
        <v>83</v>
      </c>
      <c r="AY150" s="263" t="s">
        <v>162</v>
      </c>
    </row>
    <row r="151" s="2" customFormat="1" ht="24.15" customHeight="1">
      <c r="A151" s="39"/>
      <c r="B151" s="40"/>
      <c r="C151" s="213" t="s">
        <v>569</v>
      </c>
      <c r="D151" s="213" t="s">
        <v>165</v>
      </c>
      <c r="E151" s="214" t="s">
        <v>2573</v>
      </c>
      <c r="F151" s="215" t="s">
        <v>2574</v>
      </c>
      <c r="G151" s="216" t="s">
        <v>638</v>
      </c>
      <c r="H151" s="217">
        <v>275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214</v>
      </c>
      <c r="AT151" s="224" t="s">
        <v>165</v>
      </c>
      <c r="AU151" s="224" t="s">
        <v>85</v>
      </c>
      <c r="AY151" s="18" t="s">
        <v>162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214</v>
      </c>
      <c r="BM151" s="224" t="s">
        <v>2575</v>
      </c>
    </row>
    <row r="152" s="2" customFormat="1" ht="24.15" customHeight="1">
      <c r="A152" s="39"/>
      <c r="B152" s="40"/>
      <c r="C152" s="278" t="s">
        <v>574</v>
      </c>
      <c r="D152" s="278" t="s">
        <v>411</v>
      </c>
      <c r="E152" s="279" t="s">
        <v>2576</v>
      </c>
      <c r="F152" s="280" t="s">
        <v>2577</v>
      </c>
      <c r="G152" s="281" t="s">
        <v>638</v>
      </c>
      <c r="H152" s="282">
        <v>258.75</v>
      </c>
      <c r="I152" s="283"/>
      <c r="J152" s="284">
        <f>ROUND(I152*H152,2)</f>
        <v>0</v>
      </c>
      <c r="K152" s="280" t="s">
        <v>19</v>
      </c>
      <c r="L152" s="285"/>
      <c r="M152" s="286" t="s">
        <v>19</v>
      </c>
      <c r="N152" s="287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450</v>
      </c>
      <c r="AT152" s="224" t="s">
        <v>411</v>
      </c>
      <c r="AU152" s="224" t="s">
        <v>85</v>
      </c>
      <c r="AY152" s="18" t="s">
        <v>162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214</v>
      </c>
      <c r="BM152" s="224" t="s">
        <v>2578</v>
      </c>
    </row>
    <row r="153" s="14" customFormat="1">
      <c r="A153" s="14"/>
      <c r="B153" s="242"/>
      <c r="C153" s="243"/>
      <c r="D153" s="233" t="s">
        <v>179</v>
      </c>
      <c r="E153" s="244" t="s">
        <v>19</v>
      </c>
      <c r="F153" s="245" t="s">
        <v>2579</v>
      </c>
      <c r="G153" s="243"/>
      <c r="H153" s="246">
        <v>258.75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179</v>
      </c>
      <c r="AU153" s="252" t="s">
        <v>85</v>
      </c>
      <c r="AV153" s="14" t="s">
        <v>85</v>
      </c>
      <c r="AW153" s="14" t="s">
        <v>37</v>
      </c>
      <c r="AX153" s="14" t="s">
        <v>76</v>
      </c>
      <c r="AY153" s="252" t="s">
        <v>162</v>
      </c>
    </row>
    <row r="154" s="15" customFormat="1">
      <c r="A154" s="15"/>
      <c r="B154" s="253"/>
      <c r="C154" s="254"/>
      <c r="D154" s="233" t="s">
        <v>179</v>
      </c>
      <c r="E154" s="255" t="s">
        <v>19</v>
      </c>
      <c r="F154" s="256" t="s">
        <v>194</v>
      </c>
      <c r="G154" s="254"/>
      <c r="H154" s="257">
        <v>258.75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179</v>
      </c>
      <c r="AU154" s="263" t="s">
        <v>85</v>
      </c>
      <c r="AV154" s="15" t="s">
        <v>170</v>
      </c>
      <c r="AW154" s="15" t="s">
        <v>37</v>
      </c>
      <c r="AX154" s="15" t="s">
        <v>83</v>
      </c>
      <c r="AY154" s="263" t="s">
        <v>162</v>
      </c>
    </row>
    <row r="155" s="2" customFormat="1" ht="24.15" customHeight="1">
      <c r="A155" s="39"/>
      <c r="B155" s="40"/>
      <c r="C155" s="278" t="s">
        <v>605</v>
      </c>
      <c r="D155" s="278" t="s">
        <v>411</v>
      </c>
      <c r="E155" s="279" t="s">
        <v>2580</v>
      </c>
      <c r="F155" s="280" t="s">
        <v>2581</v>
      </c>
      <c r="G155" s="281" t="s">
        <v>638</v>
      </c>
      <c r="H155" s="282">
        <v>57.5</v>
      </c>
      <c r="I155" s="283"/>
      <c r="J155" s="284">
        <f>ROUND(I155*H155,2)</f>
        <v>0</v>
      </c>
      <c r="K155" s="280" t="s">
        <v>19</v>
      </c>
      <c r="L155" s="285"/>
      <c r="M155" s="286" t="s">
        <v>19</v>
      </c>
      <c r="N155" s="287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450</v>
      </c>
      <c r="AT155" s="224" t="s">
        <v>411</v>
      </c>
      <c r="AU155" s="224" t="s">
        <v>85</v>
      </c>
      <c r="AY155" s="18" t="s">
        <v>162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214</v>
      </c>
      <c r="BM155" s="224" t="s">
        <v>2582</v>
      </c>
    </row>
    <row r="156" s="14" customFormat="1">
      <c r="A156" s="14"/>
      <c r="B156" s="242"/>
      <c r="C156" s="243"/>
      <c r="D156" s="233" t="s">
        <v>179</v>
      </c>
      <c r="E156" s="244" t="s">
        <v>19</v>
      </c>
      <c r="F156" s="245" t="s">
        <v>2583</v>
      </c>
      <c r="G156" s="243"/>
      <c r="H156" s="246">
        <v>57.5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179</v>
      </c>
      <c r="AU156" s="252" t="s">
        <v>85</v>
      </c>
      <c r="AV156" s="14" t="s">
        <v>85</v>
      </c>
      <c r="AW156" s="14" t="s">
        <v>37</v>
      </c>
      <c r="AX156" s="14" t="s">
        <v>76</v>
      </c>
      <c r="AY156" s="252" t="s">
        <v>162</v>
      </c>
    </row>
    <row r="157" s="15" customFormat="1">
      <c r="A157" s="15"/>
      <c r="B157" s="253"/>
      <c r="C157" s="254"/>
      <c r="D157" s="233" t="s">
        <v>179</v>
      </c>
      <c r="E157" s="255" t="s">
        <v>19</v>
      </c>
      <c r="F157" s="256" t="s">
        <v>194</v>
      </c>
      <c r="G157" s="254"/>
      <c r="H157" s="257">
        <v>57.5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179</v>
      </c>
      <c r="AU157" s="263" t="s">
        <v>85</v>
      </c>
      <c r="AV157" s="15" t="s">
        <v>170</v>
      </c>
      <c r="AW157" s="15" t="s">
        <v>37</v>
      </c>
      <c r="AX157" s="15" t="s">
        <v>83</v>
      </c>
      <c r="AY157" s="263" t="s">
        <v>162</v>
      </c>
    </row>
    <row r="158" s="2" customFormat="1" ht="24.15" customHeight="1">
      <c r="A158" s="39"/>
      <c r="B158" s="40"/>
      <c r="C158" s="213" t="s">
        <v>427</v>
      </c>
      <c r="D158" s="213" t="s">
        <v>165</v>
      </c>
      <c r="E158" s="214" t="s">
        <v>2584</v>
      </c>
      <c r="F158" s="215" t="s">
        <v>2585</v>
      </c>
      <c r="G158" s="216" t="s">
        <v>638</v>
      </c>
      <c r="H158" s="217">
        <v>130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214</v>
      </c>
      <c r="AT158" s="224" t="s">
        <v>165</v>
      </c>
      <c r="AU158" s="224" t="s">
        <v>85</v>
      </c>
      <c r="AY158" s="18" t="s">
        <v>162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83</v>
      </c>
      <c r="BK158" s="225">
        <f>ROUND(I158*H158,2)</f>
        <v>0</v>
      </c>
      <c r="BL158" s="18" t="s">
        <v>214</v>
      </c>
      <c r="BM158" s="224" t="s">
        <v>2586</v>
      </c>
    </row>
    <row r="159" s="2" customFormat="1" ht="24.15" customHeight="1">
      <c r="A159" s="39"/>
      <c r="B159" s="40"/>
      <c r="C159" s="278" t="s">
        <v>635</v>
      </c>
      <c r="D159" s="278" t="s">
        <v>411</v>
      </c>
      <c r="E159" s="279" t="s">
        <v>2587</v>
      </c>
      <c r="F159" s="280" t="s">
        <v>2588</v>
      </c>
      <c r="G159" s="281" t="s">
        <v>638</v>
      </c>
      <c r="H159" s="282">
        <v>149.5</v>
      </c>
      <c r="I159" s="283"/>
      <c r="J159" s="284">
        <f>ROUND(I159*H159,2)</f>
        <v>0</v>
      </c>
      <c r="K159" s="280" t="s">
        <v>19</v>
      </c>
      <c r="L159" s="285"/>
      <c r="M159" s="286" t="s">
        <v>19</v>
      </c>
      <c r="N159" s="287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450</v>
      </c>
      <c r="AT159" s="224" t="s">
        <v>411</v>
      </c>
      <c r="AU159" s="224" t="s">
        <v>85</v>
      </c>
      <c r="AY159" s="18" t="s">
        <v>162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214</v>
      </c>
      <c r="BM159" s="224" t="s">
        <v>2589</v>
      </c>
    </row>
    <row r="160" s="14" customFormat="1">
      <c r="A160" s="14"/>
      <c r="B160" s="242"/>
      <c r="C160" s="243"/>
      <c r="D160" s="233" t="s">
        <v>179</v>
      </c>
      <c r="E160" s="244" t="s">
        <v>19</v>
      </c>
      <c r="F160" s="245" t="s">
        <v>2590</v>
      </c>
      <c r="G160" s="243"/>
      <c r="H160" s="246">
        <v>149.5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179</v>
      </c>
      <c r="AU160" s="252" t="s">
        <v>85</v>
      </c>
      <c r="AV160" s="14" t="s">
        <v>85</v>
      </c>
      <c r="AW160" s="14" t="s">
        <v>37</v>
      </c>
      <c r="AX160" s="14" t="s">
        <v>76</v>
      </c>
      <c r="AY160" s="252" t="s">
        <v>162</v>
      </c>
    </row>
    <row r="161" s="15" customFormat="1">
      <c r="A161" s="15"/>
      <c r="B161" s="253"/>
      <c r="C161" s="254"/>
      <c r="D161" s="233" t="s">
        <v>179</v>
      </c>
      <c r="E161" s="255" t="s">
        <v>19</v>
      </c>
      <c r="F161" s="256" t="s">
        <v>194</v>
      </c>
      <c r="G161" s="254"/>
      <c r="H161" s="257">
        <v>149.5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3" t="s">
        <v>179</v>
      </c>
      <c r="AU161" s="263" t="s">
        <v>85</v>
      </c>
      <c r="AV161" s="15" t="s">
        <v>170</v>
      </c>
      <c r="AW161" s="15" t="s">
        <v>37</v>
      </c>
      <c r="AX161" s="15" t="s">
        <v>83</v>
      </c>
      <c r="AY161" s="263" t="s">
        <v>162</v>
      </c>
    </row>
    <row r="162" s="2" customFormat="1" ht="24.15" customHeight="1">
      <c r="A162" s="39"/>
      <c r="B162" s="40"/>
      <c r="C162" s="213" t="s">
        <v>8</v>
      </c>
      <c r="D162" s="213" t="s">
        <v>165</v>
      </c>
      <c r="E162" s="214" t="s">
        <v>2591</v>
      </c>
      <c r="F162" s="215" t="s">
        <v>2592</v>
      </c>
      <c r="G162" s="216" t="s">
        <v>405</v>
      </c>
      <c r="H162" s="217">
        <v>1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47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214</v>
      </c>
      <c r="AT162" s="224" t="s">
        <v>165</v>
      </c>
      <c r="AU162" s="224" t="s">
        <v>85</v>
      </c>
      <c r="AY162" s="18" t="s">
        <v>162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214</v>
      </c>
      <c r="BM162" s="224" t="s">
        <v>2593</v>
      </c>
    </row>
    <row r="163" s="2" customFormat="1" ht="16.5" customHeight="1">
      <c r="A163" s="39"/>
      <c r="B163" s="40"/>
      <c r="C163" s="278" t="s">
        <v>214</v>
      </c>
      <c r="D163" s="278" t="s">
        <v>411</v>
      </c>
      <c r="E163" s="279" t="s">
        <v>2594</v>
      </c>
      <c r="F163" s="280" t="s">
        <v>2595</v>
      </c>
      <c r="G163" s="281" t="s">
        <v>405</v>
      </c>
      <c r="H163" s="282">
        <v>1</v>
      </c>
      <c r="I163" s="283"/>
      <c r="J163" s="284">
        <f>ROUND(I163*H163,2)</f>
        <v>0</v>
      </c>
      <c r="K163" s="280" t="s">
        <v>19</v>
      </c>
      <c r="L163" s="285"/>
      <c r="M163" s="286" t="s">
        <v>19</v>
      </c>
      <c r="N163" s="287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450</v>
      </c>
      <c r="AT163" s="224" t="s">
        <v>411</v>
      </c>
      <c r="AU163" s="224" t="s">
        <v>85</v>
      </c>
      <c r="AY163" s="18" t="s">
        <v>162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214</v>
      </c>
      <c r="BM163" s="224" t="s">
        <v>2596</v>
      </c>
    </row>
    <row r="164" s="2" customFormat="1" ht="24.15" customHeight="1">
      <c r="A164" s="39"/>
      <c r="B164" s="40"/>
      <c r="C164" s="213" t="s">
        <v>259</v>
      </c>
      <c r="D164" s="213" t="s">
        <v>165</v>
      </c>
      <c r="E164" s="214" t="s">
        <v>2597</v>
      </c>
      <c r="F164" s="215" t="s">
        <v>2598</v>
      </c>
      <c r="G164" s="216" t="s">
        <v>405</v>
      </c>
      <c r="H164" s="217">
        <v>2</v>
      </c>
      <c r="I164" s="218"/>
      <c r="J164" s="219">
        <f>ROUND(I164*H164,2)</f>
        <v>0</v>
      </c>
      <c r="K164" s="215" t="s">
        <v>19</v>
      </c>
      <c r="L164" s="45"/>
      <c r="M164" s="220" t="s">
        <v>19</v>
      </c>
      <c r="N164" s="221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214</v>
      </c>
      <c r="AT164" s="224" t="s">
        <v>165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214</v>
      </c>
      <c r="BM164" s="224" t="s">
        <v>2599</v>
      </c>
    </row>
    <row r="165" s="2" customFormat="1" ht="16.5" customHeight="1">
      <c r="A165" s="39"/>
      <c r="B165" s="40"/>
      <c r="C165" s="278" t="s">
        <v>265</v>
      </c>
      <c r="D165" s="278" t="s">
        <v>411</v>
      </c>
      <c r="E165" s="279" t="s">
        <v>2600</v>
      </c>
      <c r="F165" s="280" t="s">
        <v>2601</v>
      </c>
      <c r="G165" s="281" t="s">
        <v>405</v>
      </c>
      <c r="H165" s="282">
        <v>2</v>
      </c>
      <c r="I165" s="283"/>
      <c r="J165" s="284">
        <f>ROUND(I165*H165,2)</f>
        <v>0</v>
      </c>
      <c r="K165" s="280" t="s">
        <v>19</v>
      </c>
      <c r="L165" s="285"/>
      <c r="M165" s="286" t="s">
        <v>19</v>
      </c>
      <c r="N165" s="287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450</v>
      </c>
      <c r="AT165" s="224" t="s">
        <v>411</v>
      </c>
      <c r="AU165" s="224" t="s">
        <v>85</v>
      </c>
      <c r="AY165" s="18" t="s">
        <v>162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214</v>
      </c>
      <c r="BM165" s="224" t="s">
        <v>2602</v>
      </c>
    </row>
    <row r="166" s="2" customFormat="1" ht="24.15" customHeight="1">
      <c r="A166" s="39"/>
      <c r="B166" s="40"/>
      <c r="C166" s="213" t="s">
        <v>7</v>
      </c>
      <c r="D166" s="213" t="s">
        <v>165</v>
      </c>
      <c r="E166" s="214" t="s">
        <v>2603</v>
      </c>
      <c r="F166" s="215" t="s">
        <v>2604</v>
      </c>
      <c r="G166" s="216" t="s">
        <v>405</v>
      </c>
      <c r="H166" s="217">
        <v>20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214</v>
      </c>
      <c r="AT166" s="224" t="s">
        <v>165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214</v>
      </c>
      <c r="BM166" s="224" t="s">
        <v>2605</v>
      </c>
    </row>
    <row r="167" s="2" customFormat="1" ht="24.15" customHeight="1">
      <c r="A167" s="39"/>
      <c r="B167" s="40"/>
      <c r="C167" s="278" t="s">
        <v>319</v>
      </c>
      <c r="D167" s="278" t="s">
        <v>411</v>
      </c>
      <c r="E167" s="279" t="s">
        <v>2606</v>
      </c>
      <c r="F167" s="280" t="s">
        <v>2607</v>
      </c>
      <c r="G167" s="281" t="s">
        <v>405</v>
      </c>
      <c r="H167" s="282">
        <v>20</v>
      </c>
      <c r="I167" s="283"/>
      <c r="J167" s="284">
        <f>ROUND(I167*H167,2)</f>
        <v>0</v>
      </c>
      <c r="K167" s="280" t="s">
        <v>19</v>
      </c>
      <c r="L167" s="285"/>
      <c r="M167" s="286" t="s">
        <v>19</v>
      </c>
      <c r="N167" s="287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450</v>
      </c>
      <c r="AT167" s="224" t="s">
        <v>411</v>
      </c>
      <c r="AU167" s="224" t="s">
        <v>85</v>
      </c>
      <c r="AY167" s="18" t="s">
        <v>162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214</v>
      </c>
      <c r="BM167" s="224" t="s">
        <v>2608</v>
      </c>
    </row>
    <row r="168" s="2" customFormat="1" ht="16.5" customHeight="1">
      <c r="A168" s="39"/>
      <c r="B168" s="40"/>
      <c r="C168" s="278" t="s">
        <v>453</v>
      </c>
      <c r="D168" s="278" t="s">
        <v>411</v>
      </c>
      <c r="E168" s="279" t="s">
        <v>2609</v>
      </c>
      <c r="F168" s="280" t="s">
        <v>2610</v>
      </c>
      <c r="G168" s="281" t="s">
        <v>405</v>
      </c>
      <c r="H168" s="282">
        <v>20</v>
      </c>
      <c r="I168" s="283"/>
      <c r="J168" s="284">
        <f>ROUND(I168*H168,2)</f>
        <v>0</v>
      </c>
      <c r="K168" s="280" t="s">
        <v>19</v>
      </c>
      <c r="L168" s="285"/>
      <c r="M168" s="286" t="s">
        <v>19</v>
      </c>
      <c r="N168" s="287" t="s">
        <v>47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450</v>
      </c>
      <c r="AT168" s="224" t="s">
        <v>411</v>
      </c>
      <c r="AU168" s="224" t="s">
        <v>85</v>
      </c>
      <c r="AY168" s="18" t="s">
        <v>162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214</v>
      </c>
      <c r="BM168" s="224" t="s">
        <v>2611</v>
      </c>
    </row>
    <row r="169" s="2" customFormat="1" ht="16.5" customHeight="1">
      <c r="A169" s="39"/>
      <c r="B169" s="40"/>
      <c r="C169" s="278" t="s">
        <v>458</v>
      </c>
      <c r="D169" s="278" t="s">
        <v>411</v>
      </c>
      <c r="E169" s="279" t="s">
        <v>2612</v>
      </c>
      <c r="F169" s="280" t="s">
        <v>2613</v>
      </c>
      <c r="G169" s="281" t="s">
        <v>405</v>
      </c>
      <c r="H169" s="282">
        <v>20</v>
      </c>
      <c r="I169" s="283"/>
      <c r="J169" s="284">
        <f>ROUND(I169*H169,2)</f>
        <v>0</v>
      </c>
      <c r="K169" s="280" t="s">
        <v>19</v>
      </c>
      <c r="L169" s="285"/>
      <c r="M169" s="286" t="s">
        <v>19</v>
      </c>
      <c r="N169" s="287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450</v>
      </c>
      <c r="AT169" s="224" t="s">
        <v>411</v>
      </c>
      <c r="AU169" s="224" t="s">
        <v>85</v>
      </c>
      <c r="AY169" s="18" t="s">
        <v>162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83</v>
      </c>
      <c r="BK169" s="225">
        <f>ROUND(I169*H169,2)</f>
        <v>0</v>
      </c>
      <c r="BL169" s="18" t="s">
        <v>214</v>
      </c>
      <c r="BM169" s="224" t="s">
        <v>2614</v>
      </c>
    </row>
    <row r="170" s="2" customFormat="1" ht="24.15" customHeight="1">
      <c r="A170" s="39"/>
      <c r="B170" s="40"/>
      <c r="C170" s="213" t="s">
        <v>378</v>
      </c>
      <c r="D170" s="213" t="s">
        <v>165</v>
      </c>
      <c r="E170" s="214" t="s">
        <v>2615</v>
      </c>
      <c r="F170" s="215" t="s">
        <v>2616</v>
      </c>
      <c r="G170" s="216" t="s">
        <v>405</v>
      </c>
      <c r="H170" s="217">
        <v>85</v>
      </c>
      <c r="I170" s="218"/>
      <c r="J170" s="219">
        <f>ROUND(I170*H170,2)</f>
        <v>0</v>
      </c>
      <c r="K170" s="215" t="s">
        <v>19</v>
      </c>
      <c r="L170" s="45"/>
      <c r="M170" s="220" t="s">
        <v>19</v>
      </c>
      <c r="N170" s="221" t="s">
        <v>47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214</v>
      </c>
      <c r="AT170" s="224" t="s">
        <v>165</v>
      </c>
      <c r="AU170" s="224" t="s">
        <v>85</v>
      </c>
      <c r="AY170" s="18" t="s">
        <v>162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214</v>
      </c>
      <c r="BM170" s="224" t="s">
        <v>2617</v>
      </c>
    </row>
    <row r="171" s="2" customFormat="1" ht="24.15" customHeight="1">
      <c r="A171" s="39"/>
      <c r="B171" s="40"/>
      <c r="C171" s="278" t="s">
        <v>441</v>
      </c>
      <c r="D171" s="278" t="s">
        <v>411</v>
      </c>
      <c r="E171" s="279" t="s">
        <v>2618</v>
      </c>
      <c r="F171" s="280" t="s">
        <v>2619</v>
      </c>
      <c r="G171" s="281" t="s">
        <v>405</v>
      </c>
      <c r="H171" s="282">
        <v>85</v>
      </c>
      <c r="I171" s="283"/>
      <c r="J171" s="284">
        <f>ROUND(I171*H171,2)</f>
        <v>0</v>
      </c>
      <c r="K171" s="280" t="s">
        <v>19</v>
      </c>
      <c r="L171" s="285"/>
      <c r="M171" s="286" t="s">
        <v>19</v>
      </c>
      <c r="N171" s="287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450</v>
      </c>
      <c r="AT171" s="224" t="s">
        <v>411</v>
      </c>
      <c r="AU171" s="224" t="s">
        <v>85</v>
      </c>
      <c r="AY171" s="18" t="s">
        <v>162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214</v>
      </c>
      <c r="BM171" s="224" t="s">
        <v>2620</v>
      </c>
    </row>
    <row r="172" s="2" customFormat="1" ht="16.5" customHeight="1">
      <c r="A172" s="39"/>
      <c r="B172" s="40"/>
      <c r="C172" s="278" t="s">
        <v>447</v>
      </c>
      <c r="D172" s="278" t="s">
        <v>411</v>
      </c>
      <c r="E172" s="279" t="s">
        <v>2609</v>
      </c>
      <c r="F172" s="280" t="s">
        <v>2610</v>
      </c>
      <c r="G172" s="281" t="s">
        <v>405</v>
      </c>
      <c r="H172" s="282">
        <v>85</v>
      </c>
      <c r="I172" s="283"/>
      <c r="J172" s="284">
        <f>ROUND(I172*H172,2)</f>
        <v>0</v>
      </c>
      <c r="K172" s="280" t="s">
        <v>19</v>
      </c>
      <c r="L172" s="285"/>
      <c r="M172" s="286" t="s">
        <v>19</v>
      </c>
      <c r="N172" s="287" t="s">
        <v>47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450</v>
      </c>
      <c r="AT172" s="224" t="s">
        <v>411</v>
      </c>
      <c r="AU172" s="224" t="s">
        <v>85</v>
      </c>
      <c r="AY172" s="18" t="s">
        <v>162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214</v>
      </c>
      <c r="BM172" s="224" t="s">
        <v>2621</v>
      </c>
    </row>
    <row r="173" s="2" customFormat="1" ht="16.5" customHeight="1">
      <c r="A173" s="39"/>
      <c r="B173" s="40"/>
      <c r="C173" s="278" t="s">
        <v>464</v>
      </c>
      <c r="D173" s="278" t="s">
        <v>411</v>
      </c>
      <c r="E173" s="279" t="s">
        <v>2612</v>
      </c>
      <c r="F173" s="280" t="s">
        <v>2613</v>
      </c>
      <c r="G173" s="281" t="s">
        <v>405</v>
      </c>
      <c r="H173" s="282">
        <v>85</v>
      </c>
      <c r="I173" s="283"/>
      <c r="J173" s="284">
        <f>ROUND(I173*H173,2)</f>
        <v>0</v>
      </c>
      <c r="K173" s="280" t="s">
        <v>19</v>
      </c>
      <c r="L173" s="285"/>
      <c r="M173" s="286" t="s">
        <v>19</v>
      </c>
      <c r="N173" s="287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450</v>
      </c>
      <c r="AT173" s="224" t="s">
        <v>411</v>
      </c>
      <c r="AU173" s="224" t="s">
        <v>85</v>
      </c>
      <c r="AY173" s="18" t="s">
        <v>162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214</v>
      </c>
      <c r="BM173" s="224" t="s">
        <v>2622</v>
      </c>
    </row>
    <row r="174" s="2" customFormat="1" ht="16.5" customHeight="1">
      <c r="A174" s="39"/>
      <c r="B174" s="40"/>
      <c r="C174" s="278" t="s">
        <v>470</v>
      </c>
      <c r="D174" s="278" t="s">
        <v>411</v>
      </c>
      <c r="E174" s="279" t="s">
        <v>2623</v>
      </c>
      <c r="F174" s="280" t="s">
        <v>2624</v>
      </c>
      <c r="G174" s="281" t="s">
        <v>405</v>
      </c>
      <c r="H174" s="282">
        <v>60</v>
      </c>
      <c r="I174" s="283"/>
      <c r="J174" s="284">
        <f>ROUND(I174*H174,2)</f>
        <v>0</v>
      </c>
      <c r="K174" s="280" t="s">
        <v>19</v>
      </c>
      <c r="L174" s="285"/>
      <c r="M174" s="286" t="s">
        <v>19</v>
      </c>
      <c r="N174" s="287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450</v>
      </c>
      <c r="AT174" s="224" t="s">
        <v>411</v>
      </c>
      <c r="AU174" s="224" t="s">
        <v>85</v>
      </c>
      <c r="AY174" s="18" t="s">
        <v>162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214</v>
      </c>
      <c r="BM174" s="224" t="s">
        <v>2625</v>
      </c>
    </row>
    <row r="175" s="2" customFormat="1" ht="16.5" customHeight="1">
      <c r="A175" s="39"/>
      <c r="B175" s="40"/>
      <c r="C175" s="278" t="s">
        <v>487</v>
      </c>
      <c r="D175" s="278" t="s">
        <v>411</v>
      </c>
      <c r="E175" s="279" t="s">
        <v>2626</v>
      </c>
      <c r="F175" s="280" t="s">
        <v>2627</v>
      </c>
      <c r="G175" s="281" t="s">
        <v>405</v>
      </c>
      <c r="H175" s="282">
        <v>25</v>
      </c>
      <c r="I175" s="283"/>
      <c r="J175" s="284">
        <f>ROUND(I175*H175,2)</f>
        <v>0</v>
      </c>
      <c r="K175" s="280" t="s">
        <v>19</v>
      </c>
      <c r="L175" s="285"/>
      <c r="M175" s="286" t="s">
        <v>19</v>
      </c>
      <c r="N175" s="287" t="s">
        <v>47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450</v>
      </c>
      <c r="AT175" s="224" t="s">
        <v>411</v>
      </c>
      <c r="AU175" s="224" t="s">
        <v>85</v>
      </c>
      <c r="AY175" s="18" t="s">
        <v>162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214</v>
      </c>
      <c r="BM175" s="224" t="s">
        <v>2628</v>
      </c>
    </row>
    <row r="176" s="2" customFormat="1" ht="16.5" customHeight="1">
      <c r="A176" s="39"/>
      <c r="B176" s="40"/>
      <c r="C176" s="278" t="s">
        <v>492</v>
      </c>
      <c r="D176" s="278" t="s">
        <v>411</v>
      </c>
      <c r="E176" s="279" t="s">
        <v>2629</v>
      </c>
      <c r="F176" s="280" t="s">
        <v>2630</v>
      </c>
      <c r="G176" s="281" t="s">
        <v>405</v>
      </c>
      <c r="H176" s="282">
        <v>1</v>
      </c>
      <c r="I176" s="283"/>
      <c r="J176" s="284">
        <f>ROUND(I176*H176,2)</f>
        <v>0</v>
      </c>
      <c r="K176" s="280" t="s">
        <v>19</v>
      </c>
      <c r="L176" s="285"/>
      <c r="M176" s="286" t="s">
        <v>19</v>
      </c>
      <c r="N176" s="287" t="s">
        <v>47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450</v>
      </c>
      <c r="AT176" s="224" t="s">
        <v>411</v>
      </c>
      <c r="AU176" s="224" t="s">
        <v>85</v>
      </c>
      <c r="AY176" s="18" t="s">
        <v>162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214</v>
      </c>
      <c r="BM176" s="224" t="s">
        <v>2631</v>
      </c>
    </row>
    <row r="177" s="2" customFormat="1" ht="24.15" customHeight="1">
      <c r="A177" s="39"/>
      <c r="B177" s="40"/>
      <c r="C177" s="213" t="s">
        <v>450</v>
      </c>
      <c r="D177" s="213" t="s">
        <v>165</v>
      </c>
      <c r="E177" s="214" t="s">
        <v>2632</v>
      </c>
      <c r="F177" s="215" t="s">
        <v>2633</v>
      </c>
      <c r="G177" s="216" t="s">
        <v>405</v>
      </c>
      <c r="H177" s="217">
        <v>3</v>
      </c>
      <c r="I177" s="218"/>
      <c r="J177" s="219">
        <f>ROUND(I177*H177,2)</f>
        <v>0</v>
      </c>
      <c r="K177" s="215" t="s">
        <v>19</v>
      </c>
      <c r="L177" s="45"/>
      <c r="M177" s="220" t="s">
        <v>19</v>
      </c>
      <c r="N177" s="221" t="s">
        <v>47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214</v>
      </c>
      <c r="AT177" s="224" t="s">
        <v>165</v>
      </c>
      <c r="AU177" s="224" t="s">
        <v>85</v>
      </c>
      <c r="AY177" s="18" t="s">
        <v>162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214</v>
      </c>
      <c r="BM177" s="224" t="s">
        <v>2634</v>
      </c>
    </row>
    <row r="178" s="2" customFormat="1" ht="24.15" customHeight="1">
      <c r="A178" s="39"/>
      <c r="B178" s="40"/>
      <c r="C178" s="278" t="s">
        <v>501</v>
      </c>
      <c r="D178" s="278" t="s">
        <v>411</v>
      </c>
      <c r="E178" s="279" t="s">
        <v>2635</v>
      </c>
      <c r="F178" s="280" t="s">
        <v>2636</v>
      </c>
      <c r="G178" s="281" t="s">
        <v>405</v>
      </c>
      <c r="H178" s="282">
        <v>3</v>
      </c>
      <c r="I178" s="283"/>
      <c r="J178" s="284">
        <f>ROUND(I178*H178,2)</f>
        <v>0</v>
      </c>
      <c r="K178" s="280" t="s">
        <v>19</v>
      </c>
      <c r="L178" s="285"/>
      <c r="M178" s="286" t="s">
        <v>19</v>
      </c>
      <c r="N178" s="287" t="s">
        <v>47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450</v>
      </c>
      <c r="AT178" s="224" t="s">
        <v>411</v>
      </c>
      <c r="AU178" s="224" t="s">
        <v>85</v>
      </c>
      <c r="AY178" s="18" t="s">
        <v>162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214</v>
      </c>
      <c r="BM178" s="224" t="s">
        <v>2637</v>
      </c>
    </row>
    <row r="179" s="2" customFormat="1" ht="16.5" customHeight="1">
      <c r="A179" s="39"/>
      <c r="B179" s="40"/>
      <c r="C179" s="278" t="s">
        <v>362</v>
      </c>
      <c r="D179" s="278" t="s">
        <v>411</v>
      </c>
      <c r="E179" s="279" t="s">
        <v>2638</v>
      </c>
      <c r="F179" s="280" t="s">
        <v>2639</v>
      </c>
      <c r="G179" s="281" t="s">
        <v>405</v>
      </c>
      <c r="H179" s="282">
        <v>3</v>
      </c>
      <c r="I179" s="283"/>
      <c r="J179" s="284">
        <f>ROUND(I179*H179,2)</f>
        <v>0</v>
      </c>
      <c r="K179" s="280" t="s">
        <v>19</v>
      </c>
      <c r="L179" s="285"/>
      <c r="M179" s="286" t="s">
        <v>19</v>
      </c>
      <c r="N179" s="287" t="s">
        <v>47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450</v>
      </c>
      <c r="AT179" s="224" t="s">
        <v>411</v>
      </c>
      <c r="AU179" s="224" t="s">
        <v>85</v>
      </c>
      <c r="AY179" s="18" t="s">
        <v>162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83</v>
      </c>
      <c r="BK179" s="225">
        <f>ROUND(I179*H179,2)</f>
        <v>0</v>
      </c>
      <c r="BL179" s="18" t="s">
        <v>214</v>
      </c>
      <c r="BM179" s="224" t="s">
        <v>2640</v>
      </c>
    </row>
    <row r="180" s="2" customFormat="1" ht="16.5" customHeight="1">
      <c r="A180" s="39"/>
      <c r="B180" s="40"/>
      <c r="C180" s="278" t="s">
        <v>384</v>
      </c>
      <c r="D180" s="278" t="s">
        <v>411</v>
      </c>
      <c r="E180" s="279" t="s">
        <v>2609</v>
      </c>
      <c r="F180" s="280" t="s">
        <v>2610</v>
      </c>
      <c r="G180" s="281" t="s">
        <v>405</v>
      </c>
      <c r="H180" s="282">
        <v>3</v>
      </c>
      <c r="I180" s="283"/>
      <c r="J180" s="284">
        <f>ROUND(I180*H180,2)</f>
        <v>0</v>
      </c>
      <c r="K180" s="280" t="s">
        <v>19</v>
      </c>
      <c r="L180" s="285"/>
      <c r="M180" s="286" t="s">
        <v>19</v>
      </c>
      <c r="N180" s="287" t="s">
        <v>47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450</v>
      </c>
      <c r="AT180" s="224" t="s">
        <v>411</v>
      </c>
      <c r="AU180" s="224" t="s">
        <v>85</v>
      </c>
      <c r="AY180" s="18" t="s">
        <v>162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214</v>
      </c>
      <c r="BM180" s="224" t="s">
        <v>2641</v>
      </c>
    </row>
    <row r="181" s="2" customFormat="1" ht="33" customHeight="1">
      <c r="A181" s="39"/>
      <c r="B181" s="40"/>
      <c r="C181" s="213" t="s">
        <v>630</v>
      </c>
      <c r="D181" s="213" t="s">
        <v>165</v>
      </c>
      <c r="E181" s="214" t="s">
        <v>2642</v>
      </c>
      <c r="F181" s="215" t="s">
        <v>2643</v>
      </c>
      <c r="G181" s="216" t="s">
        <v>405</v>
      </c>
      <c r="H181" s="217">
        <v>140</v>
      </c>
      <c r="I181" s="218"/>
      <c r="J181" s="219">
        <f>ROUND(I181*H181,2)</f>
        <v>0</v>
      </c>
      <c r="K181" s="215" t="s">
        <v>19</v>
      </c>
      <c r="L181" s="45"/>
      <c r="M181" s="220" t="s">
        <v>19</v>
      </c>
      <c r="N181" s="221" t="s">
        <v>47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214</v>
      </c>
      <c r="AT181" s="224" t="s">
        <v>165</v>
      </c>
      <c r="AU181" s="224" t="s">
        <v>85</v>
      </c>
      <c r="AY181" s="18" t="s">
        <v>162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214</v>
      </c>
      <c r="BM181" s="224" t="s">
        <v>2644</v>
      </c>
    </row>
    <row r="182" s="2" customFormat="1" ht="24.15" customHeight="1">
      <c r="A182" s="39"/>
      <c r="B182" s="40"/>
      <c r="C182" s="278" t="s">
        <v>721</v>
      </c>
      <c r="D182" s="278" t="s">
        <v>411</v>
      </c>
      <c r="E182" s="279" t="s">
        <v>2645</v>
      </c>
      <c r="F182" s="280" t="s">
        <v>2646</v>
      </c>
      <c r="G182" s="281" t="s">
        <v>405</v>
      </c>
      <c r="H182" s="282">
        <v>140</v>
      </c>
      <c r="I182" s="283"/>
      <c r="J182" s="284">
        <f>ROUND(I182*H182,2)</f>
        <v>0</v>
      </c>
      <c r="K182" s="280" t="s">
        <v>19</v>
      </c>
      <c r="L182" s="285"/>
      <c r="M182" s="286" t="s">
        <v>19</v>
      </c>
      <c r="N182" s="287" t="s">
        <v>47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450</v>
      </c>
      <c r="AT182" s="224" t="s">
        <v>411</v>
      </c>
      <c r="AU182" s="224" t="s">
        <v>85</v>
      </c>
      <c r="AY182" s="18" t="s">
        <v>162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214</v>
      </c>
      <c r="BM182" s="224" t="s">
        <v>2647</v>
      </c>
    </row>
    <row r="183" s="2" customFormat="1" ht="33" customHeight="1">
      <c r="A183" s="39"/>
      <c r="B183" s="40"/>
      <c r="C183" s="213" t="s">
        <v>1018</v>
      </c>
      <c r="D183" s="213" t="s">
        <v>165</v>
      </c>
      <c r="E183" s="214" t="s">
        <v>2648</v>
      </c>
      <c r="F183" s="215" t="s">
        <v>2649</v>
      </c>
      <c r="G183" s="216" t="s">
        <v>405</v>
      </c>
      <c r="H183" s="217">
        <v>2</v>
      </c>
      <c r="I183" s="218"/>
      <c r="J183" s="219">
        <f>ROUND(I183*H183,2)</f>
        <v>0</v>
      </c>
      <c r="K183" s="215" t="s">
        <v>19</v>
      </c>
      <c r="L183" s="45"/>
      <c r="M183" s="220" t="s">
        <v>19</v>
      </c>
      <c r="N183" s="221" t="s">
        <v>47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214</v>
      </c>
      <c r="AT183" s="224" t="s">
        <v>165</v>
      </c>
      <c r="AU183" s="224" t="s">
        <v>85</v>
      </c>
      <c r="AY183" s="18" t="s">
        <v>162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214</v>
      </c>
      <c r="BM183" s="224" t="s">
        <v>2650</v>
      </c>
    </row>
    <row r="184" s="2" customFormat="1" ht="24.15" customHeight="1">
      <c r="A184" s="39"/>
      <c r="B184" s="40"/>
      <c r="C184" s="278" t="s">
        <v>1023</v>
      </c>
      <c r="D184" s="278" t="s">
        <v>411</v>
      </c>
      <c r="E184" s="279" t="s">
        <v>2651</v>
      </c>
      <c r="F184" s="280" t="s">
        <v>2652</v>
      </c>
      <c r="G184" s="281" t="s">
        <v>405</v>
      </c>
      <c r="H184" s="282">
        <v>2</v>
      </c>
      <c r="I184" s="283"/>
      <c r="J184" s="284">
        <f>ROUND(I184*H184,2)</f>
        <v>0</v>
      </c>
      <c r="K184" s="280" t="s">
        <v>19</v>
      </c>
      <c r="L184" s="285"/>
      <c r="M184" s="286" t="s">
        <v>19</v>
      </c>
      <c r="N184" s="287" t="s">
        <v>47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450</v>
      </c>
      <c r="AT184" s="224" t="s">
        <v>411</v>
      </c>
      <c r="AU184" s="224" t="s">
        <v>85</v>
      </c>
      <c r="AY184" s="18" t="s">
        <v>162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83</v>
      </c>
      <c r="BK184" s="225">
        <f>ROUND(I184*H184,2)</f>
        <v>0</v>
      </c>
      <c r="BL184" s="18" t="s">
        <v>214</v>
      </c>
      <c r="BM184" s="224" t="s">
        <v>2653</v>
      </c>
    </row>
    <row r="185" s="2" customFormat="1" ht="37.8" customHeight="1">
      <c r="A185" s="39"/>
      <c r="B185" s="40"/>
      <c r="C185" s="213" t="s">
        <v>540</v>
      </c>
      <c r="D185" s="213" t="s">
        <v>165</v>
      </c>
      <c r="E185" s="214" t="s">
        <v>2654</v>
      </c>
      <c r="F185" s="215" t="s">
        <v>2655</v>
      </c>
      <c r="G185" s="216" t="s">
        <v>405</v>
      </c>
      <c r="H185" s="217">
        <v>59</v>
      </c>
      <c r="I185" s="218"/>
      <c r="J185" s="219">
        <f>ROUND(I185*H185,2)</f>
        <v>0</v>
      </c>
      <c r="K185" s="215" t="s">
        <v>19</v>
      </c>
      <c r="L185" s="45"/>
      <c r="M185" s="220" t="s">
        <v>19</v>
      </c>
      <c r="N185" s="221" t="s">
        <v>47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214</v>
      </c>
      <c r="AT185" s="224" t="s">
        <v>165</v>
      </c>
      <c r="AU185" s="224" t="s">
        <v>85</v>
      </c>
      <c r="AY185" s="18" t="s">
        <v>162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83</v>
      </c>
      <c r="BK185" s="225">
        <f>ROUND(I185*H185,2)</f>
        <v>0</v>
      </c>
      <c r="BL185" s="18" t="s">
        <v>214</v>
      </c>
      <c r="BM185" s="224" t="s">
        <v>2656</v>
      </c>
    </row>
    <row r="186" s="2" customFormat="1" ht="16.5" customHeight="1">
      <c r="A186" s="39"/>
      <c r="B186" s="40"/>
      <c r="C186" s="278" t="s">
        <v>547</v>
      </c>
      <c r="D186" s="278" t="s">
        <v>411</v>
      </c>
      <c r="E186" s="279" t="s">
        <v>2657</v>
      </c>
      <c r="F186" s="280" t="s">
        <v>2658</v>
      </c>
      <c r="G186" s="281" t="s">
        <v>608</v>
      </c>
      <c r="H186" s="282">
        <v>53</v>
      </c>
      <c r="I186" s="283"/>
      <c r="J186" s="284">
        <f>ROUND(I186*H186,2)</f>
        <v>0</v>
      </c>
      <c r="K186" s="280" t="s">
        <v>19</v>
      </c>
      <c r="L186" s="285"/>
      <c r="M186" s="286" t="s">
        <v>19</v>
      </c>
      <c r="N186" s="287" t="s">
        <v>47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450</v>
      </c>
      <c r="AT186" s="224" t="s">
        <v>411</v>
      </c>
      <c r="AU186" s="224" t="s">
        <v>85</v>
      </c>
      <c r="AY186" s="18" t="s">
        <v>162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214</v>
      </c>
      <c r="BM186" s="224" t="s">
        <v>2659</v>
      </c>
    </row>
    <row r="187" s="2" customFormat="1" ht="16.5" customHeight="1">
      <c r="A187" s="39"/>
      <c r="B187" s="40"/>
      <c r="C187" s="278" t="s">
        <v>552</v>
      </c>
      <c r="D187" s="278" t="s">
        <v>411</v>
      </c>
      <c r="E187" s="279" t="s">
        <v>2660</v>
      </c>
      <c r="F187" s="280" t="s">
        <v>2661</v>
      </c>
      <c r="G187" s="281" t="s">
        <v>608</v>
      </c>
      <c r="H187" s="282">
        <v>6</v>
      </c>
      <c r="I187" s="283"/>
      <c r="J187" s="284">
        <f>ROUND(I187*H187,2)</f>
        <v>0</v>
      </c>
      <c r="K187" s="280" t="s">
        <v>19</v>
      </c>
      <c r="L187" s="285"/>
      <c r="M187" s="286" t="s">
        <v>19</v>
      </c>
      <c r="N187" s="287" t="s">
        <v>47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450</v>
      </c>
      <c r="AT187" s="224" t="s">
        <v>411</v>
      </c>
      <c r="AU187" s="224" t="s">
        <v>85</v>
      </c>
      <c r="AY187" s="18" t="s">
        <v>162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214</v>
      </c>
      <c r="BM187" s="224" t="s">
        <v>2662</v>
      </c>
    </row>
    <row r="188" s="2" customFormat="1" ht="21.75" customHeight="1">
      <c r="A188" s="39"/>
      <c r="B188" s="40"/>
      <c r="C188" s="213" t="s">
        <v>533</v>
      </c>
      <c r="D188" s="213" t="s">
        <v>165</v>
      </c>
      <c r="E188" s="214" t="s">
        <v>2663</v>
      </c>
      <c r="F188" s="215" t="s">
        <v>2664</v>
      </c>
      <c r="G188" s="216" t="s">
        <v>405</v>
      </c>
      <c r="H188" s="217">
        <v>117</v>
      </c>
      <c r="I188" s="218"/>
      <c r="J188" s="219">
        <f>ROUND(I188*H188,2)</f>
        <v>0</v>
      </c>
      <c r="K188" s="215" t="s">
        <v>19</v>
      </c>
      <c r="L188" s="45"/>
      <c r="M188" s="220" t="s">
        <v>19</v>
      </c>
      <c r="N188" s="221" t="s">
        <v>47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214</v>
      </c>
      <c r="AT188" s="224" t="s">
        <v>165</v>
      </c>
      <c r="AU188" s="224" t="s">
        <v>85</v>
      </c>
      <c r="AY188" s="18" t="s">
        <v>162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83</v>
      </c>
      <c r="BK188" s="225">
        <f>ROUND(I188*H188,2)</f>
        <v>0</v>
      </c>
      <c r="BL188" s="18" t="s">
        <v>214</v>
      </c>
      <c r="BM188" s="224" t="s">
        <v>2665</v>
      </c>
    </row>
    <row r="189" s="2" customFormat="1" ht="16.5" customHeight="1">
      <c r="A189" s="39"/>
      <c r="B189" s="40"/>
      <c r="C189" s="278" t="s">
        <v>744</v>
      </c>
      <c r="D189" s="278" t="s">
        <v>411</v>
      </c>
      <c r="E189" s="279" t="s">
        <v>2666</v>
      </c>
      <c r="F189" s="280" t="s">
        <v>2667</v>
      </c>
      <c r="G189" s="281" t="s">
        <v>608</v>
      </c>
      <c r="H189" s="282">
        <v>64</v>
      </c>
      <c r="I189" s="283"/>
      <c r="J189" s="284">
        <f>ROUND(I189*H189,2)</f>
        <v>0</v>
      </c>
      <c r="K189" s="280" t="s">
        <v>19</v>
      </c>
      <c r="L189" s="285"/>
      <c r="M189" s="286" t="s">
        <v>19</v>
      </c>
      <c r="N189" s="287" t="s">
        <v>47</v>
      </c>
      <c r="O189" s="85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450</v>
      </c>
      <c r="AT189" s="224" t="s">
        <v>411</v>
      </c>
      <c r="AU189" s="224" t="s">
        <v>85</v>
      </c>
      <c r="AY189" s="18" t="s">
        <v>162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83</v>
      </c>
      <c r="BK189" s="225">
        <f>ROUND(I189*H189,2)</f>
        <v>0</v>
      </c>
      <c r="BL189" s="18" t="s">
        <v>214</v>
      </c>
      <c r="BM189" s="224" t="s">
        <v>2668</v>
      </c>
    </row>
    <row r="190" s="2" customFormat="1" ht="16.5" customHeight="1">
      <c r="A190" s="39"/>
      <c r="B190" s="40"/>
      <c r="C190" s="278" t="s">
        <v>750</v>
      </c>
      <c r="D190" s="278" t="s">
        <v>411</v>
      </c>
      <c r="E190" s="279" t="s">
        <v>2669</v>
      </c>
      <c r="F190" s="280" t="s">
        <v>2670</v>
      </c>
      <c r="G190" s="281" t="s">
        <v>608</v>
      </c>
      <c r="H190" s="282">
        <v>117</v>
      </c>
      <c r="I190" s="283"/>
      <c r="J190" s="284">
        <f>ROUND(I190*H190,2)</f>
        <v>0</v>
      </c>
      <c r="K190" s="280" t="s">
        <v>19</v>
      </c>
      <c r="L190" s="285"/>
      <c r="M190" s="286" t="s">
        <v>19</v>
      </c>
      <c r="N190" s="287" t="s">
        <v>47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450</v>
      </c>
      <c r="AT190" s="224" t="s">
        <v>411</v>
      </c>
      <c r="AU190" s="224" t="s">
        <v>85</v>
      </c>
      <c r="AY190" s="18" t="s">
        <v>162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214</v>
      </c>
      <c r="BM190" s="224" t="s">
        <v>2671</v>
      </c>
    </row>
    <row r="191" s="2" customFormat="1" ht="16.5" customHeight="1">
      <c r="A191" s="39"/>
      <c r="B191" s="40"/>
      <c r="C191" s="278" t="s">
        <v>739</v>
      </c>
      <c r="D191" s="278" t="s">
        <v>411</v>
      </c>
      <c r="E191" s="279" t="s">
        <v>2672</v>
      </c>
      <c r="F191" s="280" t="s">
        <v>2673</v>
      </c>
      <c r="G191" s="281" t="s">
        <v>608</v>
      </c>
      <c r="H191" s="282">
        <v>53</v>
      </c>
      <c r="I191" s="283"/>
      <c r="J191" s="284">
        <f>ROUND(I191*H191,2)</f>
        <v>0</v>
      </c>
      <c r="K191" s="280" t="s">
        <v>19</v>
      </c>
      <c r="L191" s="285"/>
      <c r="M191" s="286" t="s">
        <v>19</v>
      </c>
      <c r="N191" s="287" t="s">
        <v>47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450</v>
      </c>
      <c r="AT191" s="224" t="s">
        <v>411</v>
      </c>
      <c r="AU191" s="224" t="s">
        <v>85</v>
      </c>
      <c r="AY191" s="18" t="s">
        <v>162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83</v>
      </c>
      <c r="BK191" s="225">
        <f>ROUND(I191*H191,2)</f>
        <v>0</v>
      </c>
      <c r="BL191" s="18" t="s">
        <v>214</v>
      </c>
      <c r="BM191" s="224" t="s">
        <v>2674</v>
      </c>
    </row>
    <row r="192" s="2" customFormat="1" ht="16.5" customHeight="1">
      <c r="A192" s="39"/>
      <c r="B192" s="40"/>
      <c r="C192" s="213" t="s">
        <v>708</v>
      </c>
      <c r="D192" s="213" t="s">
        <v>165</v>
      </c>
      <c r="E192" s="214" t="s">
        <v>2675</v>
      </c>
      <c r="F192" s="215" t="s">
        <v>2676</v>
      </c>
      <c r="G192" s="216" t="s">
        <v>638</v>
      </c>
      <c r="H192" s="217">
        <v>72</v>
      </c>
      <c r="I192" s="218"/>
      <c r="J192" s="219">
        <f>ROUND(I192*H192,2)</f>
        <v>0</v>
      </c>
      <c r="K192" s="215" t="s">
        <v>19</v>
      </c>
      <c r="L192" s="45"/>
      <c r="M192" s="220" t="s">
        <v>19</v>
      </c>
      <c r="N192" s="221" t="s">
        <v>47</v>
      </c>
      <c r="O192" s="85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4" t="s">
        <v>214</v>
      </c>
      <c r="AT192" s="224" t="s">
        <v>165</v>
      </c>
      <c r="AU192" s="224" t="s">
        <v>85</v>
      </c>
      <c r="AY192" s="18" t="s">
        <v>162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8" t="s">
        <v>83</v>
      </c>
      <c r="BK192" s="225">
        <f>ROUND(I192*H192,2)</f>
        <v>0</v>
      </c>
      <c r="BL192" s="18" t="s">
        <v>214</v>
      </c>
      <c r="BM192" s="224" t="s">
        <v>2677</v>
      </c>
    </row>
    <row r="193" s="2" customFormat="1" ht="21.75" customHeight="1">
      <c r="A193" s="39"/>
      <c r="B193" s="40"/>
      <c r="C193" s="278" t="s">
        <v>348</v>
      </c>
      <c r="D193" s="278" t="s">
        <v>411</v>
      </c>
      <c r="E193" s="279" t="s">
        <v>2678</v>
      </c>
      <c r="F193" s="280" t="s">
        <v>2679</v>
      </c>
      <c r="G193" s="281" t="s">
        <v>608</v>
      </c>
      <c r="H193" s="282">
        <v>46</v>
      </c>
      <c r="I193" s="283"/>
      <c r="J193" s="284">
        <f>ROUND(I193*H193,2)</f>
        <v>0</v>
      </c>
      <c r="K193" s="280" t="s">
        <v>19</v>
      </c>
      <c r="L193" s="285"/>
      <c r="M193" s="286" t="s">
        <v>19</v>
      </c>
      <c r="N193" s="287" t="s">
        <v>47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450</v>
      </c>
      <c r="AT193" s="224" t="s">
        <v>411</v>
      </c>
      <c r="AU193" s="224" t="s">
        <v>85</v>
      </c>
      <c r="AY193" s="18" t="s">
        <v>162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83</v>
      </c>
      <c r="BK193" s="225">
        <f>ROUND(I193*H193,2)</f>
        <v>0</v>
      </c>
      <c r="BL193" s="18" t="s">
        <v>214</v>
      </c>
      <c r="BM193" s="224" t="s">
        <v>2680</v>
      </c>
    </row>
    <row r="194" s="2" customFormat="1" ht="16.5" customHeight="1">
      <c r="A194" s="39"/>
      <c r="B194" s="40"/>
      <c r="C194" s="278" t="s">
        <v>425</v>
      </c>
      <c r="D194" s="278" t="s">
        <v>411</v>
      </c>
      <c r="E194" s="279" t="s">
        <v>2681</v>
      </c>
      <c r="F194" s="280" t="s">
        <v>2682</v>
      </c>
      <c r="G194" s="281" t="s">
        <v>608</v>
      </c>
      <c r="H194" s="282">
        <v>26</v>
      </c>
      <c r="I194" s="283"/>
      <c r="J194" s="284">
        <f>ROUND(I194*H194,2)</f>
        <v>0</v>
      </c>
      <c r="K194" s="280" t="s">
        <v>19</v>
      </c>
      <c r="L194" s="285"/>
      <c r="M194" s="286" t="s">
        <v>19</v>
      </c>
      <c r="N194" s="287" t="s">
        <v>47</v>
      </c>
      <c r="O194" s="85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450</v>
      </c>
      <c r="AT194" s="224" t="s">
        <v>411</v>
      </c>
      <c r="AU194" s="224" t="s">
        <v>85</v>
      </c>
      <c r="AY194" s="18" t="s">
        <v>162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83</v>
      </c>
      <c r="BK194" s="225">
        <f>ROUND(I194*H194,2)</f>
        <v>0</v>
      </c>
      <c r="BL194" s="18" t="s">
        <v>214</v>
      </c>
      <c r="BM194" s="224" t="s">
        <v>2683</v>
      </c>
    </row>
    <row r="195" s="2" customFormat="1" ht="24.15" customHeight="1">
      <c r="A195" s="39"/>
      <c r="B195" s="40"/>
      <c r="C195" s="213" t="s">
        <v>1890</v>
      </c>
      <c r="D195" s="213" t="s">
        <v>165</v>
      </c>
      <c r="E195" s="214" t="s">
        <v>2684</v>
      </c>
      <c r="F195" s="215" t="s">
        <v>2685</v>
      </c>
      <c r="G195" s="216" t="s">
        <v>405</v>
      </c>
      <c r="H195" s="217">
        <v>1</v>
      </c>
      <c r="I195" s="218"/>
      <c r="J195" s="219">
        <f>ROUND(I195*H195,2)</f>
        <v>0</v>
      </c>
      <c r="K195" s="215" t="s">
        <v>19</v>
      </c>
      <c r="L195" s="45"/>
      <c r="M195" s="220" t="s">
        <v>19</v>
      </c>
      <c r="N195" s="221" t="s">
        <v>47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214</v>
      </c>
      <c r="AT195" s="224" t="s">
        <v>165</v>
      </c>
      <c r="AU195" s="224" t="s">
        <v>85</v>
      </c>
      <c r="AY195" s="18" t="s">
        <v>162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83</v>
      </c>
      <c r="BK195" s="225">
        <f>ROUND(I195*H195,2)</f>
        <v>0</v>
      </c>
      <c r="BL195" s="18" t="s">
        <v>214</v>
      </c>
      <c r="BM195" s="224" t="s">
        <v>2686</v>
      </c>
    </row>
    <row r="196" s="2" customFormat="1" ht="16.5" customHeight="1">
      <c r="A196" s="39"/>
      <c r="B196" s="40"/>
      <c r="C196" s="213" t="s">
        <v>227</v>
      </c>
      <c r="D196" s="213" t="s">
        <v>165</v>
      </c>
      <c r="E196" s="214" t="s">
        <v>2687</v>
      </c>
      <c r="F196" s="215" t="s">
        <v>2688</v>
      </c>
      <c r="G196" s="216" t="s">
        <v>405</v>
      </c>
      <c r="H196" s="217">
        <v>1</v>
      </c>
      <c r="I196" s="218"/>
      <c r="J196" s="219">
        <f>ROUND(I196*H196,2)</f>
        <v>0</v>
      </c>
      <c r="K196" s="215" t="s">
        <v>19</v>
      </c>
      <c r="L196" s="45"/>
      <c r="M196" s="220" t="s">
        <v>19</v>
      </c>
      <c r="N196" s="221" t="s">
        <v>47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214</v>
      </c>
      <c r="AT196" s="224" t="s">
        <v>165</v>
      </c>
      <c r="AU196" s="224" t="s">
        <v>85</v>
      </c>
      <c r="AY196" s="18" t="s">
        <v>162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83</v>
      </c>
      <c r="BK196" s="225">
        <f>ROUND(I196*H196,2)</f>
        <v>0</v>
      </c>
      <c r="BL196" s="18" t="s">
        <v>214</v>
      </c>
      <c r="BM196" s="224" t="s">
        <v>2689</v>
      </c>
    </row>
    <row r="197" s="2" customFormat="1" ht="16.5" customHeight="1">
      <c r="A197" s="39"/>
      <c r="B197" s="40"/>
      <c r="C197" s="213" t="s">
        <v>270</v>
      </c>
      <c r="D197" s="213" t="s">
        <v>165</v>
      </c>
      <c r="E197" s="214" t="s">
        <v>2690</v>
      </c>
      <c r="F197" s="215" t="s">
        <v>2688</v>
      </c>
      <c r="G197" s="216" t="s">
        <v>405</v>
      </c>
      <c r="H197" s="217">
        <v>2</v>
      </c>
      <c r="I197" s="218"/>
      <c r="J197" s="219">
        <f>ROUND(I197*H197,2)</f>
        <v>0</v>
      </c>
      <c r="K197" s="215" t="s">
        <v>19</v>
      </c>
      <c r="L197" s="45"/>
      <c r="M197" s="220" t="s">
        <v>19</v>
      </c>
      <c r="N197" s="221" t="s">
        <v>47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214</v>
      </c>
      <c r="AT197" s="224" t="s">
        <v>165</v>
      </c>
      <c r="AU197" s="224" t="s">
        <v>85</v>
      </c>
      <c r="AY197" s="18" t="s">
        <v>162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83</v>
      </c>
      <c r="BK197" s="225">
        <f>ROUND(I197*H197,2)</f>
        <v>0</v>
      </c>
      <c r="BL197" s="18" t="s">
        <v>214</v>
      </c>
      <c r="BM197" s="224" t="s">
        <v>2691</v>
      </c>
    </row>
    <row r="198" s="2" customFormat="1" ht="33" customHeight="1">
      <c r="A198" s="39"/>
      <c r="B198" s="40"/>
      <c r="C198" s="213" t="s">
        <v>1898</v>
      </c>
      <c r="D198" s="213" t="s">
        <v>165</v>
      </c>
      <c r="E198" s="214" t="s">
        <v>2692</v>
      </c>
      <c r="F198" s="215" t="s">
        <v>2693</v>
      </c>
      <c r="G198" s="216" t="s">
        <v>405</v>
      </c>
      <c r="H198" s="217">
        <v>20</v>
      </c>
      <c r="I198" s="218"/>
      <c r="J198" s="219">
        <f>ROUND(I198*H198,2)</f>
        <v>0</v>
      </c>
      <c r="K198" s="215" t="s">
        <v>19</v>
      </c>
      <c r="L198" s="45"/>
      <c r="M198" s="220" t="s">
        <v>19</v>
      </c>
      <c r="N198" s="221" t="s">
        <v>47</v>
      </c>
      <c r="O198" s="85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214</v>
      </c>
      <c r="AT198" s="224" t="s">
        <v>165</v>
      </c>
      <c r="AU198" s="224" t="s">
        <v>85</v>
      </c>
      <c r="AY198" s="18" t="s">
        <v>162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214</v>
      </c>
      <c r="BM198" s="224" t="s">
        <v>2694</v>
      </c>
    </row>
    <row r="199" s="2" customFormat="1" ht="21.75" customHeight="1">
      <c r="A199" s="39"/>
      <c r="B199" s="40"/>
      <c r="C199" s="213" t="s">
        <v>614</v>
      </c>
      <c r="D199" s="213" t="s">
        <v>165</v>
      </c>
      <c r="E199" s="214" t="s">
        <v>2695</v>
      </c>
      <c r="F199" s="215" t="s">
        <v>2696</v>
      </c>
      <c r="G199" s="216" t="s">
        <v>638</v>
      </c>
      <c r="H199" s="217">
        <v>220</v>
      </c>
      <c r="I199" s="218"/>
      <c r="J199" s="219">
        <f>ROUND(I199*H199,2)</f>
        <v>0</v>
      </c>
      <c r="K199" s="215" t="s">
        <v>19</v>
      </c>
      <c r="L199" s="45"/>
      <c r="M199" s="220" t="s">
        <v>19</v>
      </c>
      <c r="N199" s="221" t="s">
        <v>47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214</v>
      </c>
      <c r="AT199" s="224" t="s">
        <v>165</v>
      </c>
      <c r="AU199" s="224" t="s">
        <v>85</v>
      </c>
      <c r="AY199" s="18" t="s">
        <v>162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83</v>
      </c>
      <c r="BK199" s="225">
        <f>ROUND(I199*H199,2)</f>
        <v>0</v>
      </c>
      <c r="BL199" s="18" t="s">
        <v>214</v>
      </c>
      <c r="BM199" s="224" t="s">
        <v>2697</v>
      </c>
    </row>
    <row r="200" s="2" customFormat="1" ht="16.5" customHeight="1">
      <c r="A200" s="39"/>
      <c r="B200" s="40"/>
      <c r="C200" s="278" t="s">
        <v>618</v>
      </c>
      <c r="D200" s="278" t="s">
        <v>411</v>
      </c>
      <c r="E200" s="279" t="s">
        <v>2698</v>
      </c>
      <c r="F200" s="280" t="s">
        <v>2699</v>
      </c>
      <c r="G200" s="281" t="s">
        <v>638</v>
      </c>
      <c r="H200" s="282">
        <v>220</v>
      </c>
      <c r="I200" s="283"/>
      <c r="J200" s="284">
        <f>ROUND(I200*H200,2)</f>
        <v>0</v>
      </c>
      <c r="K200" s="280" t="s">
        <v>19</v>
      </c>
      <c r="L200" s="285"/>
      <c r="M200" s="286" t="s">
        <v>19</v>
      </c>
      <c r="N200" s="287" t="s">
        <v>47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450</v>
      </c>
      <c r="AT200" s="224" t="s">
        <v>411</v>
      </c>
      <c r="AU200" s="224" t="s">
        <v>85</v>
      </c>
      <c r="AY200" s="18" t="s">
        <v>162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214</v>
      </c>
      <c r="BM200" s="224" t="s">
        <v>2700</v>
      </c>
    </row>
    <row r="201" s="2" customFormat="1" ht="16.5" customHeight="1">
      <c r="A201" s="39"/>
      <c r="B201" s="40"/>
      <c r="C201" s="213" t="s">
        <v>757</v>
      </c>
      <c r="D201" s="213" t="s">
        <v>165</v>
      </c>
      <c r="E201" s="214" t="s">
        <v>2701</v>
      </c>
      <c r="F201" s="215" t="s">
        <v>2702</v>
      </c>
      <c r="G201" s="216" t="s">
        <v>405</v>
      </c>
      <c r="H201" s="217">
        <v>5</v>
      </c>
      <c r="I201" s="218"/>
      <c r="J201" s="219">
        <f>ROUND(I201*H201,2)</f>
        <v>0</v>
      </c>
      <c r="K201" s="215" t="s">
        <v>19</v>
      </c>
      <c r="L201" s="45"/>
      <c r="M201" s="220" t="s">
        <v>19</v>
      </c>
      <c r="N201" s="221" t="s">
        <v>47</v>
      </c>
      <c r="O201" s="85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214</v>
      </c>
      <c r="AT201" s="224" t="s">
        <v>165</v>
      </c>
      <c r="AU201" s="224" t="s">
        <v>85</v>
      </c>
      <c r="AY201" s="18" t="s">
        <v>162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83</v>
      </c>
      <c r="BK201" s="225">
        <f>ROUND(I201*H201,2)</f>
        <v>0</v>
      </c>
      <c r="BL201" s="18" t="s">
        <v>214</v>
      </c>
      <c r="BM201" s="224" t="s">
        <v>2703</v>
      </c>
    </row>
    <row r="202" s="2" customFormat="1" ht="16.5" customHeight="1">
      <c r="A202" s="39"/>
      <c r="B202" s="40"/>
      <c r="C202" s="278" t="s">
        <v>729</v>
      </c>
      <c r="D202" s="278" t="s">
        <v>411</v>
      </c>
      <c r="E202" s="279" t="s">
        <v>2704</v>
      </c>
      <c r="F202" s="280" t="s">
        <v>2705</v>
      </c>
      <c r="G202" s="281" t="s">
        <v>608</v>
      </c>
      <c r="H202" s="282">
        <v>5</v>
      </c>
      <c r="I202" s="283"/>
      <c r="J202" s="284">
        <f>ROUND(I202*H202,2)</f>
        <v>0</v>
      </c>
      <c r="K202" s="280" t="s">
        <v>19</v>
      </c>
      <c r="L202" s="285"/>
      <c r="M202" s="286" t="s">
        <v>19</v>
      </c>
      <c r="N202" s="287" t="s">
        <v>47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450</v>
      </c>
      <c r="AT202" s="224" t="s">
        <v>411</v>
      </c>
      <c r="AU202" s="224" t="s">
        <v>85</v>
      </c>
      <c r="AY202" s="18" t="s">
        <v>162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214</v>
      </c>
      <c r="BM202" s="224" t="s">
        <v>2706</v>
      </c>
    </row>
    <row r="203" s="2" customFormat="1" ht="16.5" customHeight="1">
      <c r="A203" s="39"/>
      <c r="B203" s="40"/>
      <c r="C203" s="213" t="s">
        <v>480</v>
      </c>
      <c r="D203" s="213" t="s">
        <v>165</v>
      </c>
      <c r="E203" s="214" t="s">
        <v>2707</v>
      </c>
      <c r="F203" s="215" t="s">
        <v>2708</v>
      </c>
      <c r="G203" s="216" t="s">
        <v>405</v>
      </c>
      <c r="H203" s="217">
        <v>1</v>
      </c>
      <c r="I203" s="218"/>
      <c r="J203" s="219">
        <f>ROUND(I203*H203,2)</f>
        <v>0</v>
      </c>
      <c r="K203" s="215" t="s">
        <v>19</v>
      </c>
      <c r="L203" s="45"/>
      <c r="M203" s="220" t="s">
        <v>19</v>
      </c>
      <c r="N203" s="221" t="s">
        <v>47</v>
      </c>
      <c r="O203" s="85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214</v>
      </c>
      <c r="AT203" s="224" t="s">
        <v>165</v>
      </c>
      <c r="AU203" s="224" t="s">
        <v>85</v>
      </c>
      <c r="AY203" s="18" t="s">
        <v>162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83</v>
      </c>
      <c r="BK203" s="225">
        <f>ROUND(I203*H203,2)</f>
        <v>0</v>
      </c>
      <c r="BL203" s="18" t="s">
        <v>214</v>
      </c>
      <c r="BM203" s="224" t="s">
        <v>2709</v>
      </c>
    </row>
    <row r="204" s="2" customFormat="1" ht="16.5" customHeight="1">
      <c r="A204" s="39"/>
      <c r="B204" s="40"/>
      <c r="C204" s="278" t="s">
        <v>434</v>
      </c>
      <c r="D204" s="278" t="s">
        <v>411</v>
      </c>
      <c r="E204" s="279" t="s">
        <v>2710</v>
      </c>
      <c r="F204" s="280" t="s">
        <v>2711</v>
      </c>
      <c r="G204" s="281" t="s">
        <v>405</v>
      </c>
      <c r="H204" s="282">
        <v>1</v>
      </c>
      <c r="I204" s="283"/>
      <c r="J204" s="284">
        <f>ROUND(I204*H204,2)</f>
        <v>0</v>
      </c>
      <c r="K204" s="280" t="s">
        <v>19</v>
      </c>
      <c r="L204" s="285"/>
      <c r="M204" s="286" t="s">
        <v>19</v>
      </c>
      <c r="N204" s="287" t="s">
        <v>47</v>
      </c>
      <c r="O204" s="85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450</v>
      </c>
      <c r="AT204" s="224" t="s">
        <v>411</v>
      </c>
      <c r="AU204" s="224" t="s">
        <v>85</v>
      </c>
      <c r="AY204" s="18" t="s">
        <v>162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83</v>
      </c>
      <c r="BK204" s="225">
        <f>ROUND(I204*H204,2)</f>
        <v>0</v>
      </c>
      <c r="BL204" s="18" t="s">
        <v>214</v>
      </c>
      <c r="BM204" s="224" t="s">
        <v>2712</v>
      </c>
    </row>
    <row r="205" s="2" customFormat="1" ht="21.75" customHeight="1">
      <c r="A205" s="39"/>
      <c r="B205" s="40"/>
      <c r="C205" s="213" t="s">
        <v>557</v>
      </c>
      <c r="D205" s="213" t="s">
        <v>165</v>
      </c>
      <c r="E205" s="214" t="s">
        <v>2713</v>
      </c>
      <c r="F205" s="215" t="s">
        <v>2714</v>
      </c>
      <c r="G205" s="216" t="s">
        <v>405</v>
      </c>
      <c r="H205" s="217">
        <v>43</v>
      </c>
      <c r="I205" s="218"/>
      <c r="J205" s="219">
        <f>ROUND(I205*H205,2)</f>
        <v>0</v>
      </c>
      <c r="K205" s="215" t="s">
        <v>19</v>
      </c>
      <c r="L205" s="45"/>
      <c r="M205" s="220" t="s">
        <v>19</v>
      </c>
      <c r="N205" s="221" t="s">
        <v>47</v>
      </c>
      <c r="O205" s="85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4" t="s">
        <v>214</v>
      </c>
      <c r="AT205" s="224" t="s">
        <v>165</v>
      </c>
      <c r="AU205" s="224" t="s">
        <v>85</v>
      </c>
      <c r="AY205" s="18" t="s">
        <v>162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8" t="s">
        <v>83</v>
      </c>
      <c r="BK205" s="225">
        <f>ROUND(I205*H205,2)</f>
        <v>0</v>
      </c>
      <c r="BL205" s="18" t="s">
        <v>214</v>
      </c>
      <c r="BM205" s="224" t="s">
        <v>2715</v>
      </c>
    </row>
    <row r="206" s="2" customFormat="1" ht="16.5" customHeight="1">
      <c r="A206" s="39"/>
      <c r="B206" s="40"/>
      <c r="C206" s="278" t="s">
        <v>562</v>
      </c>
      <c r="D206" s="278" t="s">
        <v>411</v>
      </c>
      <c r="E206" s="279" t="s">
        <v>2716</v>
      </c>
      <c r="F206" s="280" t="s">
        <v>2717</v>
      </c>
      <c r="G206" s="281" t="s">
        <v>405</v>
      </c>
      <c r="H206" s="282">
        <v>43</v>
      </c>
      <c r="I206" s="283"/>
      <c r="J206" s="284">
        <f>ROUND(I206*H206,2)</f>
        <v>0</v>
      </c>
      <c r="K206" s="280" t="s">
        <v>19</v>
      </c>
      <c r="L206" s="285"/>
      <c r="M206" s="286" t="s">
        <v>19</v>
      </c>
      <c r="N206" s="287" t="s">
        <v>47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450</v>
      </c>
      <c r="AT206" s="224" t="s">
        <v>411</v>
      </c>
      <c r="AU206" s="224" t="s">
        <v>85</v>
      </c>
      <c r="AY206" s="18" t="s">
        <v>162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214</v>
      </c>
      <c r="BM206" s="224" t="s">
        <v>2718</v>
      </c>
    </row>
    <row r="207" s="2" customFormat="1" ht="24.15" customHeight="1">
      <c r="A207" s="39"/>
      <c r="B207" s="40"/>
      <c r="C207" s="213" t="s">
        <v>506</v>
      </c>
      <c r="D207" s="213" t="s">
        <v>165</v>
      </c>
      <c r="E207" s="214" t="s">
        <v>2719</v>
      </c>
      <c r="F207" s="215" t="s">
        <v>2720</v>
      </c>
      <c r="G207" s="216" t="s">
        <v>405</v>
      </c>
      <c r="H207" s="217">
        <v>5</v>
      </c>
      <c r="I207" s="218"/>
      <c r="J207" s="219">
        <f>ROUND(I207*H207,2)</f>
        <v>0</v>
      </c>
      <c r="K207" s="215" t="s">
        <v>19</v>
      </c>
      <c r="L207" s="45"/>
      <c r="M207" s="220" t="s">
        <v>19</v>
      </c>
      <c r="N207" s="221" t="s">
        <v>47</v>
      </c>
      <c r="O207" s="85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214</v>
      </c>
      <c r="AT207" s="224" t="s">
        <v>165</v>
      </c>
      <c r="AU207" s="224" t="s">
        <v>85</v>
      </c>
      <c r="AY207" s="18" t="s">
        <v>162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83</v>
      </c>
      <c r="BK207" s="225">
        <f>ROUND(I207*H207,2)</f>
        <v>0</v>
      </c>
      <c r="BL207" s="18" t="s">
        <v>214</v>
      </c>
      <c r="BM207" s="224" t="s">
        <v>2721</v>
      </c>
    </row>
    <row r="208" s="2" customFormat="1" ht="24.15" customHeight="1">
      <c r="A208" s="39"/>
      <c r="B208" s="40"/>
      <c r="C208" s="213" t="s">
        <v>511</v>
      </c>
      <c r="D208" s="213" t="s">
        <v>165</v>
      </c>
      <c r="E208" s="214" t="s">
        <v>2722</v>
      </c>
      <c r="F208" s="215" t="s">
        <v>2723</v>
      </c>
      <c r="G208" s="216" t="s">
        <v>405</v>
      </c>
      <c r="H208" s="217">
        <v>5</v>
      </c>
      <c r="I208" s="218"/>
      <c r="J208" s="219">
        <f>ROUND(I208*H208,2)</f>
        <v>0</v>
      </c>
      <c r="K208" s="215" t="s">
        <v>19</v>
      </c>
      <c r="L208" s="45"/>
      <c r="M208" s="220" t="s">
        <v>19</v>
      </c>
      <c r="N208" s="221" t="s">
        <v>47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214</v>
      </c>
      <c r="AT208" s="224" t="s">
        <v>165</v>
      </c>
      <c r="AU208" s="224" t="s">
        <v>85</v>
      </c>
      <c r="AY208" s="18" t="s">
        <v>162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83</v>
      </c>
      <c r="BK208" s="225">
        <f>ROUND(I208*H208,2)</f>
        <v>0</v>
      </c>
      <c r="BL208" s="18" t="s">
        <v>214</v>
      </c>
      <c r="BM208" s="224" t="s">
        <v>2724</v>
      </c>
    </row>
    <row r="209" s="2" customFormat="1" ht="16.5" customHeight="1">
      <c r="A209" s="39"/>
      <c r="B209" s="40"/>
      <c r="C209" s="278" t="s">
        <v>475</v>
      </c>
      <c r="D209" s="278" t="s">
        <v>411</v>
      </c>
      <c r="E209" s="279" t="s">
        <v>2725</v>
      </c>
      <c r="F209" s="280" t="s">
        <v>2726</v>
      </c>
      <c r="G209" s="281" t="s">
        <v>608</v>
      </c>
      <c r="H209" s="282">
        <v>5</v>
      </c>
      <c r="I209" s="283"/>
      <c r="J209" s="284">
        <f>ROUND(I209*H209,2)</f>
        <v>0</v>
      </c>
      <c r="K209" s="280" t="s">
        <v>19</v>
      </c>
      <c r="L209" s="285"/>
      <c r="M209" s="286" t="s">
        <v>19</v>
      </c>
      <c r="N209" s="287" t="s">
        <v>47</v>
      </c>
      <c r="O209" s="85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450</v>
      </c>
      <c r="AT209" s="224" t="s">
        <v>411</v>
      </c>
      <c r="AU209" s="224" t="s">
        <v>85</v>
      </c>
      <c r="AY209" s="18" t="s">
        <v>162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83</v>
      </c>
      <c r="BK209" s="225">
        <f>ROUND(I209*H209,2)</f>
        <v>0</v>
      </c>
      <c r="BL209" s="18" t="s">
        <v>214</v>
      </c>
      <c r="BM209" s="224" t="s">
        <v>2727</v>
      </c>
    </row>
    <row r="210" s="2" customFormat="1" ht="16.5" customHeight="1">
      <c r="A210" s="39"/>
      <c r="B210" s="40"/>
      <c r="C210" s="213" t="s">
        <v>610</v>
      </c>
      <c r="D210" s="213" t="s">
        <v>165</v>
      </c>
      <c r="E210" s="214" t="s">
        <v>2728</v>
      </c>
      <c r="F210" s="215" t="s">
        <v>2729</v>
      </c>
      <c r="G210" s="216" t="s">
        <v>608</v>
      </c>
      <c r="H210" s="217">
        <v>5</v>
      </c>
      <c r="I210" s="218"/>
      <c r="J210" s="219">
        <f>ROUND(I210*H210,2)</f>
        <v>0</v>
      </c>
      <c r="K210" s="215" t="s">
        <v>19</v>
      </c>
      <c r="L210" s="45"/>
      <c r="M210" s="220" t="s">
        <v>19</v>
      </c>
      <c r="N210" s="221" t="s">
        <v>47</v>
      </c>
      <c r="O210" s="85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4" t="s">
        <v>214</v>
      </c>
      <c r="AT210" s="224" t="s">
        <v>165</v>
      </c>
      <c r="AU210" s="224" t="s">
        <v>85</v>
      </c>
      <c r="AY210" s="18" t="s">
        <v>162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8" t="s">
        <v>83</v>
      </c>
      <c r="BK210" s="225">
        <f>ROUND(I210*H210,2)</f>
        <v>0</v>
      </c>
      <c r="BL210" s="18" t="s">
        <v>214</v>
      </c>
      <c r="BM210" s="224" t="s">
        <v>2730</v>
      </c>
    </row>
    <row r="211" s="12" customFormat="1" ht="25.92" customHeight="1">
      <c r="A211" s="12"/>
      <c r="B211" s="197"/>
      <c r="C211" s="198"/>
      <c r="D211" s="199" t="s">
        <v>75</v>
      </c>
      <c r="E211" s="200" t="s">
        <v>411</v>
      </c>
      <c r="F211" s="200" t="s">
        <v>2453</v>
      </c>
      <c r="G211" s="198"/>
      <c r="H211" s="198"/>
      <c r="I211" s="201"/>
      <c r="J211" s="202">
        <f>BK211</f>
        <v>0</v>
      </c>
      <c r="K211" s="198"/>
      <c r="L211" s="203"/>
      <c r="M211" s="204"/>
      <c r="N211" s="205"/>
      <c r="O211" s="205"/>
      <c r="P211" s="206">
        <f>P212</f>
        <v>0</v>
      </c>
      <c r="Q211" s="205"/>
      <c r="R211" s="206">
        <f>R212</f>
        <v>0</v>
      </c>
      <c r="S211" s="205"/>
      <c r="T211" s="207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8" t="s">
        <v>195</v>
      </c>
      <c r="AT211" s="209" t="s">
        <v>75</v>
      </c>
      <c r="AU211" s="209" t="s">
        <v>76</v>
      </c>
      <c r="AY211" s="208" t="s">
        <v>162</v>
      </c>
      <c r="BK211" s="210">
        <f>BK212</f>
        <v>0</v>
      </c>
    </row>
    <row r="212" s="12" customFormat="1" ht="22.8" customHeight="1">
      <c r="A212" s="12"/>
      <c r="B212" s="197"/>
      <c r="C212" s="198"/>
      <c r="D212" s="199" t="s">
        <v>75</v>
      </c>
      <c r="E212" s="211" t="s">
        <v>2731</v>
      </c>
      <c r="F212" s="211" t="s">
        <v>2732</v>
      </c>
      <c r="G212" s="198"/>
      <c r="H212" s="198"/>
      <c r="I212" s="201"/>
      <c r="J212" s="212">
        <f>BK212</f>
        <v>0</v>
      </c>
      <c r="K212" s="198"/>
      <c r="L212" s="203"/>
      <c r="M212" s="204"/>
      <c r="N212" s="205"/>
      <c r="O212" s="205"/>
      <c r="P212" s="206">
        <f>SUM(P213:P230)</f>
        <v>0</v>
      </c>
      <c r="Q212" s="205"/>
      <c r="R212" s="206">
        <f>SUM(R213:R230)</f>
        <v>0</v>
      </c>
      <c r="S212" s="205"/>
      <c r="T212" s="207">
        <f>SUM(T213:T230)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8" t="s">
        <v>195</v>
      </c>
      <c r="AT212" s="209" t="s">
        <v>75</v>
      </c>
      <c r="AU212" s="209" t="s">
        <v>83</v>
      </c>
      <c r="AY212" s="208" t="s">
        <v>162</v>
      </c>
      <c r="BK212" s="210">
        <f>SUM(BK213:BK230)</f>
        <v>0</v>
      </c>
    </row>
    <row r="213" s="2" customFormat="1" ht="16.5" customHeight="1">
      <c r="A213" s="39"/>
      <c r="B213" s="40"/>
      <c r="C213" s="213" t="s">
        <v>648</v>
      </c>
      <c r="D213" s="213" t="s">
        <v>165</v>
      </c>
      <c r="E213" s="214" t="s">
        <v>2733</v>
      </c>
      <c r="F213" s="215" t="s">
        <v>2734</v>
      </c>
      <c r="G213" s="216" t="s">
        <v>405</v>
      </c>
      <c r="H213" s="217">
        <v>1</v>
      </c>
      <c r="I213" s="218"/>
      <c r="J213" s="219">
        <f>ROUND(I213*H213,2)</f>
        <v>0</v>
      </c>
      <c r="K213" s="215" t="s">
        <v>19</v>
      </c>
      <c r="L213" s="45"/>
      <c r="M213" s="220" t="s">
        <v>19</v>
      </c>
      <c r="N213" s="221" t="s">
        <v>47</v>
      </c>
      <c r="O213" s="85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4" t="s">
        <v>610</v>
      </c>
      <c r="AT213" s="224" t="s">
        <v>165</v>
      </c>
      <c r="AU213" s="224" t="s">
        <v>85</v>
      </c>
      <c r="AY213" s="18" t="s">
        <v>162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8" t="s">
        <v>83</v>
      </c>
      <c r="BK213" s="225">
        <f>ROUND(I213*H213,2)</f>
        <v>0</v>
      </c>
      <c r="BL213" s="18" t="s">
        <v>610</v>
      </c>
      <c r="BM213" s="224" t="s">
        <v>2735</v>
      </c>
    </row>
    <row r="214" s="2" customFormat="1" ht="16.5" customHeight="1">
      <c r="A214" s="39"/>
      <c r="B214" s="40"/>
      <c r="C214" s="278" t="s">
        <v>653</v>
      </c>
      <c r="D214" s="278" t="s">
        <v>411</v>
      </c>
      <c r="E214" s="279" t="s">
        <v>2736</v>
      </c>
      <c r="F214" s="280" t="s">
        <v>2737</v>
      </c>
      <c r="G214" s="281" t="s">
        <v>405</v>
      </c>
      <c r="H214" s="282">
        <v>1</v>
      </c>
      <c r="I214" s="283"/>
      <c r="J214" s="284">
        <f>ROUND(I214*H214,2)</f>
        <v>0</v>
      </c>
      <c r="K214" s="280" t="s">
        <v>19</v>
      </c>
      <c r="L214" s="285"/>
      <c r="M214" s="286" t="s">
        <v>19</v>
      </c>
      <c r="N214" s="287" t="s">
        <v>47</v>
      </c>
      <c r="O214" s="85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24" t="s">
        <v>2738</v>
      </c>
      <c r="AT214" s="224" t="s">
        <v>411</v>
      </c>
      <c r="AU214" s="224" t="s">
        <v>85</v>
      </c>
      <c r="AY214" s="18" t="s">
        <v>162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8" t="s">
        <v>83</v>
      </c>
      <c r="BK214" s="225">
        <f>ROUND(I214*H214,2)</f>
        <v>0</v>
      </c>
      <c r="BL214" s="18" t="s">
        <v>610</v>
      </c>
      <c r="BM214" s="224" t="s">
        <v>2739</v>
      </c>
    </row>
    <row r="215" s="2" customFormat="1" ht="37.8" customHeight="1">
      <c r="A215" s="39"/>
      <c r="B215" s="40"/>
      <c r="C215" s="213" t="s">
        <v>518</v>
      </c>
      <c r="D215" s="213" t="s">
        <v>165</v>
      </c>
      <c r="E215" s="214" t="s">
        <v>2740</v>
      </c>
      <c r="F215" s="215" t="s">
        <v>2741</v>
      </c>
      <c r="G215" s="216" t="s">
        <v>638</v>
      </c>
      <c r="H215" s="217">
        <v>20</v>
      </c>
      <c r="I215" s="218"/>
      <c r="J215" s="219">
        <f>ROUND(I215*H215,2)</f>
        <v>0</v>
      </c>
      <c r="K215" s="215" t="s">
        <v>19</v>
      </c>
      <c r="L215" s="45"/>
      <c r="M215" s="220" t="s">
        <v>19</v>
      </c>
      <c r="N215" s="221" t="s">
        <v>47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610</v>
      </c>
      <c r="AT215" s="224" t="s">
        <v>165</v>
      </c>
      <c r="AU215" s="224" t="s">
        <v>85</v>
      </c>
      <c r="AY215" s="18" t="s">
        <v>162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83</v>
      </c>
      <c r="BK215" s="225">
        <f>ROUND(I215*H215,2)</f>
        <v>0</v>
      </c>
      <c r="BL215" s="18" t="s">
        <v>610</v>
      </c>
      <c r="BM215" s="224" t="s">
        <v>2742</v>
      </c>
    </row>
    <row r="216" s="2" customFormat="1" ht="16.5" customHeight="1">
      <c r="A216" s="39"/>
      <c r="B216" s="40"/>
      <c r="C216" s="213" t="s">
        <v>1939</v>
      </c>
      <c r="D216" s="213" t="s">
        <v>165</v>
      </c>
      <c r="E216" s="214" t="s">
        <v>2743</v>
      </c>
      <c r="F216" s="215" t="s">
        <v>2744</v>
      </c>
      <c r="G216" s="216" t="s">
        <v>638</v>
      </c>
      <c r="H216" s="217">
        <v>20</v>
      </c>
      <c r="I216" s="218"/>
      <c r="J216" s="219">
        <f>ROUND(I216*H216,2)</f>
        <v>0</v>
      </c>
      <c r="K216" s="215" t="s">
        <v>19</v>
      </c>
      <c r="L216" s="45"/>
      <c r="M216" s="220" t="s">
        <v>19</v>
      </c>
      <c r="N216" s="221" t="s">
        <v>47</v>
      </c>
      <c r="O216" s="85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4" t="s">
        <v>610</v>
      </c>
      <c r="AT216" s="224" t="s">
        <v>165</v>
      </c>
      <c r="AU216" s="224" t="s">
        <v>85</v>
      </c>
      <c r="AY216" s="18" t="s">
        <v>162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8" t="s">
        <v>83</v>
      </c>
      <c r="BK216" s="225">
        <f>ROUND(I216*H216,2)</f>
        <v>0</v>
      </c>
      <c r="BL216" s="18" t="s">
        <v>610</v>
      </c>
      <c r="BM216" s="224" t="s">
        <v>2745</v>
      </c>
    </row>
    <row r="217" s="2" customFormat="1" ht="16.5" customHeight="1">
      <c r="A217" s="39"/>
      <c r="B217" s="40"/>
      <c r="C217" s="278" t="s">
        <v>1944</v>
      </c>
      <c r="D217" s="278" t="s">
        <v>411</v>
      </c>
      <c r="E217" s="279" t="s">
        <v>2746</v>
      </c>
      <c r="F217" s="280" t="s">
        <v>2747</v>
      </c>
      <c r="G217" s="281" t="s">
        <v>638</v>
      </c>
      <c r="H217" s="282">
        <v>20</v>
      </c>
      <c r="I217" s="283"/>
      <c r="J217" s="284">
        <f>ROUND(I217*H217,2)</f>
        <v>0</v>
      </c>
      <c r="K217" s="280" t="s">
        <v>19</v>
      </c>
      <c r="L217" s="285"/>
      <c r="M217" s="286" t="s">
        <v>19</v>
      </c>
      <c r="N217" s="287" t="s">
        <v>47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2738</v>
      </c>
      <c r="AT217" s="224" t="s">
        <v>411</v>
      </c>
      <c r="AU217" s="224" t="s">
        <v>85</v>
      </c>
      <c r="AY217" s="18" t="s">
        <v>162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83</v>
      </c>
      <c r="BK217" s="225">
        <f>ROUND(I217*H217,2)</f>
        <v>0</v>
      </c>
      <c r="BL217" s="18" t="s">
        <v>610</v>
      </c>
      <c r="BM217" s="224" t="s">
        <v>2748</v>
      </c>
    </row>
    <row r="218" s="2" customFormat="1" ht="16.5" customHeight="1">
      <c r="A218" s="39"/>
      <c r="B218" s="40"/>
      <c r="C218" s="213" t="s">
        <v>1622</v>
      </c>
      <c r="D218" s="213" t="s">
        <v>165</v>
      </c>
      <c r="E218" s="214" t="s">
        <v>2749</v>
      </c>
      <c r="F218" s="215" t="s">
        <v>2750</v>
      </c>
      <c r="G218" s="216" t="s">
        <v>405</v>
      </c>
      <c r="H218" s="217">
        <v>1</v>
      </c>
      <c r="I218" s="218"/>
      <c r="J218" s="219">
        <f>ROUND(I218*H218,2)</f>
        <v>0</v>
      </c>
      <c r="K218" s="215" t="s">
        <v>19</v>
      </c>
      <c r="L218" s="45"/>
      <c r="M218" s="220" t="s">
        <v>19</v>
      </c>
      <c r="N218" s="221" t="s">
        <v>47</v>
      </c>
      <c r="O218" s="85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4" t="s">
        <v>610</v>
      </c>
      <c r="AT218" s="224" t="s">
        <v>165</v>
      </c>
      <c r="AU218" s="224" t="s">
        <v>85</v>
      </c>
      <c r="AY218" s="18" t="s">
        <v>162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8" t="s">
        <v>83</v>
      </c>
      <c r="BK218" s="225">
        <f>ROUND(I218*H218,2)</f>
        <v>0</v>
      </c>
      <c r="BL218" s="18" t="s">
        <v>610</v>
      </c>
      <c r="BM218" s="224" t="s">
        <v>2751</v>
      </c>
    </row>
    <row r="219" s="2" customFormat="1" ht="16.5" customHeight="1">
      <c r="A219" s="39"/>
      <c r="B219" s="40"/>
      <c r="C219" s="278" t="s">
        <v>1624</v>
      </c>
      <c r="D219" s="278" t="s">
        <v>411</v>
      </c>
      <c r="E219" s="279" t="s">
        <v>2752</v>
      </c>
      <c r="F219" s="280" t="s">
        <v>2753</v>
      </c>
      <c r="G219" s="281" t="s">
        <v>405</v>
      </c>
      <c r="H219" s="282">
        <v>1</v>
      </c>
      <c r="I219" s="283"/>
      <c r="J219" s="284">
        <f>ROUND(I219*H219,2)</f>
        <v>0</v>
      </c>
      <c r="K219" s="280" t="s">
        <v>19</v>
      </c>
      <c r="L219" s="285"/>
      <c r="M219" s="286" t="s">
        <v>19</v>
      </c>
      <c r="N219" s="287" t="s">
        <v>47</v>
      </c>
      <c r="O219" s="85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2738</v>
      </c>
      <c r="AT219" s="224" t="s">
        <v>411</v>
      </c>
      <c r="AU219" s="224" t="s">
        <v>85</v>
      </c>
      <c r="AY219" s="18" t="s">
        <v>162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610</v>
      </c>
      <c r="BM219" s="224" t="s">
        <v>2754</v>
      </c>
    </row>
    <row r="220" s="2" customFormat="1" ht="21.75" customHeight="1">
      <c r="A220" s="39"/>
      <c r="B220" s="40"/>
      <c r="C220" s="278" t="s">
        <v>1642</v>
      </c>
      <c r="D220" s="278" t="s">
        <v>411</v>
      </c>
      <c r="E220" s="279" t="s">
        <v>2755</v>
      </c>
      <c r="F220" s="280" t="s">
        <v>2756</v>
      </c>
      <c r="G220" s="281" t="s">
        <v>405</v>
      </c>
      <c r="H220" s="282">
        <v>1</v>
      </c>
      <c r="I220" s="283"/>
      <c r="J220" s="284">
        <f>ROUND(I220*H220,2)</f>
        <v>0</v>
      </c>
      <c r="K220" s="280" t="s">
        <v>19</v>
      </c>
      <c r="L220" s="285"/>
      <c r="M220" s="286" t="s">
        <v>19</v>
      </c>
      <c r="N220" s="287" t="s">
        <v>47</v>
      </c>
      <c r="O220" s="85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4" t="s">
        <v>2738</v>
      </c>
      <c r="AT220" s="224" t="s">
        <v>411</v>
      </c>
      <c r="AU220" s="224" t="s">
        <v>85</v>
      </c>
      <c r="AY220" s="18" t="s">
        <v>162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8" t="s">
        <v>83</v>
      </c>
      <c r="BK220" s="225">
        <f>ROUND(I220*H220,2)</f>
        <v>0</v>
      </c>
      <c r="BL220" s="18" t="s">
        <v>610</v>
      </c>
      <c r="BM220" s="224" t="s">
        <v>2757</v>
      </c>
    </row>
    <row r="221" s="2" customFormat="1" ht="16.5" customHeight="1">
      <c r="A221" s="39"/>
      <c r="B221" s="40"/>
      <c r="C221" s="213" t="s">
        <v>393</v>
      </c>
      <c r="D221" s="213" t="s">
        <v>165</v>
      </c>
      <c r="E221" s="214" t="s">
        <v>2758</v>
      </c>
      <c r="F221" s="215" t="s">
        <v>2759</v>
      </c>
      <c r="G221" s="216" t="s">
        <v>405</v>
      </c>
      <c r="H221" s="217">
        <v>1</v>
      </c>
      <c r="I221" s="218"/>
      <c r="J221" s="219">
        <f>ROUND(I221*H221,2)</f>
        <v>0</v>
      </c>
      <c r="K221" s="215" t="s">
        <v>19</v>
      </c>
      <c r="L221" s="45"/>
      <c r="M221" s="220" t="s">
        <v>19</v>
      </c>
      <c r="N221" s="221" t="s">
        <v>47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610</v>
      </c>
      <c r="AT221" s="224" t="s">
        <v>165</v>
      </c>
      <c r="AU221" s="224" t="s">
        <v>85</v>
      </c>
      <c r="AY221" s="18" t="s">
        <v>162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83</v>
      </c>
      <c r="BK221" s="225">
        <f>ROUND(I221*H221,2)</f>
        <v>0</v>
      </c>
      <c r="BL221" s="18" t="s">
        <v>610</v>
      </c>
      <c r="BM221" s="224" t="s">
        <v>2760</v>
      </c>
    </row>
    <row r="222" s="2" customFormat="1" ht="16.5" customHeight="1">
      <c r="A222" s="39"/>
      <c r="B222" s="40"/>
      <c r="C222" s="213" t="s">
        <v>1644</v>
      </c>
      <c r="D222" s="213" t="s">
        <v>165</v>
      </c>
      <c r="E222" s="214" t="s">
        <v>2761</v>
      </c>
      <c r="F222" s="215" t="s">
        <v>2762</v>
      </c>
      <c r="G222" s="216" t="s">
        <v>405</v>
      </c>
      <c r="H222" s="217">
        <v>1</v>
      </c>
      <c r="I222" s="218"/>
      <c r="J222" s="219">
        <f>ROUND(I222*H222,2)</f>
        <v>0</v>
      </c>
      <c r="K222" s="215" t="s">
        <v>19</v>
      </c>
      <c r="L222" s="45"/>
      <c r="M222" s="220" t="s">
        <v>19</v>
      </c>
      <c r="N222" s="221" t="s">
        <v>47</v>
      </c>
      <c r="O222" s="85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4" t="s">
        <v>610</v>
      </c>
      <c r="AT222" s="224" t="s">
        <v>165</v>
      </c>
      <c r="AU222" s="224" t="s">
        <v>85</v>
      </c>
      <c r="AY222" s="18" t="s">
        <v>162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8" t="s">
        <v>83</v>
      </c>
      <c r="BK222" s="225">
        <f>ROUND(I222*H222,2)</f>
        <v>0</v>
      </c>
      <c r="BL222" s="18" t="s">
        <v>610</v>
      </c>
      <c r="BM222" s="224" t="s">
        <v>2763</v>
      </c>
    </row>
    <row r="223" s="2" customFormat="1" ht="16.5" customHeight="1">
      <c r="A223" s="39"/>
      <c r="B223" s="40"/>
      <c r="C223" s="278" t="s">
        <v>1674</v>
      </c>
      <c r="D223" s="278" t="s">
        <v>411</v>
      </c>
      <c r="E223" s="279" t="s">
        <v>2764</v>
      </c>
      <c r="F223" s="280" t="s">
        <v>2765</v>
      </c>
      <c r="G223" s="281" t="s">
        <v>405</v>
      </c>
      <c r="H223" s="282">
        <v>1</v>
      </c>
      <c r="I223" s="283"/>
      <c r="J223" s="284">
        <f>ROUND(I223*H223,2)</f>
        <v>0</v>
      </c>
      <c r="K223" s="280" t="s">
        <v>19</v>
      </c>
      <c r="L223" s="285"/>
      <c r="M223" s="286" t="s">
        <v>19</v>
      </c>
      <c r="N223" s="287" t="s">
        <v>47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2738</v>
      </c>
      <c r="AT223" s="224" t="s">
        <v>411</v>
      </c>
      <c r="AU223" s="224" t="s">
        <v>85</v>
      </c>
      <c r="AY223" s="18" t="s">
        <v>162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83</v>
      </c>
      <c r="BK223" s="225">
        <f>ROUND(I223*H223,2)</f>
        <v>0</v>
      </c>
      <c r="BL223" s="18" t="s">
        <v>610</v>
      </c>
      <c r="BM223" s="224" t="s">
        <v>2766</v>
      </c>
    </row>
    <row r="224" s="2" customFormat="1" ht="16.5" customHeight="1">
      <c r="A224" s="39"/>
      <c r="B224" s="40"/>
      <c r="C224" s="213" t="s">
        <v>1873</v>
      </c>
      <c r="D224" s="213" t="s">
        <v>165</v>
      </c>
      <c r="E224" s="214" t="s">
        <v>2767</v>
      </c>
      <c r="F224" s="215" t="s">
        <v>2768</v>
      </c>
      <c r="G224" s="216" t="s">
        <v>405</v>
      </c>
      <c r="H224" s="217">
        <v>20</v>
      </c>
      <c r="I224" s="218"/>
      <c r="J224" s="219">
        <f>ROUND(I224*H224,2)</f>
        <v>0</v>
      </c>
      <c r="K224" s="215" t="s">
        <v>19</v>
      </c>
      <c r="L224" s="45"/>
      <c r="M224" s="220" t="s">
        <v>19</v>
      </c>
      <c r="N224" s="221" t="s">
        <v>47</v>
      </c>
      <c r="O224" s="85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4" t="s">
        <v>610</v>
      </c>
      <c r="AT224" s="224" t="s">
        <v>165</v>
      </c>
      <c r="AU224" s="224" t="s">
        <v>85</v>
      </c>
      <c r="AY224" s="18" t="s">
        <v>162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8" t="s">
        <v>83</v>
      </c>
      <c r="BK224" s="225">
        <f>ROUND(I224*H224,2)</f>
        <v>0</v>
      </c>
      <c r="BL224" s="18" t="s">
        <v>610</v>
      </c>
      <c r="BM224" s="224" t="s">
        <v>2769</v>
      </c>
    </row>
    <row r="225" s="2" customFormat="1" ht="24.15" customHeight="1">
      <c r="A225" s="39"/>
      <c r="B225" s="40"/>
      <c r="C225" s="278" t="s">
        <v>1875</v>
      </c>
      <c r="D225" s="278" t="s">
        <v>411</v>
      </c>
      <c r="E225" s="279" t="s">
        <v>2770</v>
      </c>
      <c r="F225" s="280" t="s">
        <v>2771</v>
      </c>
      <c r="G225" s="281" t="s">
        <v>638</v>
      </c>
      <c r="H225" s="282">
        <v>23</v>
      </c>
      <c r="I225" s="283"/>
      <c r="J225" s="284">
        <f>ROUND(I225*H225,2)</f>
        <v>0</v>
      </c>
      <c r="K225" s="280" t="s">
        <v>19</v>
      </c>
      <c r="L225" s="285"/>
      <c r="M225" s="286" t="s">
        <v>19</v>
      </c>
      <c r="N225" s="287" t="s">
        <v>47</v>
      </c>
      <c r="O225" s="85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24" t="s">
        <v>2738</v>
      </c>
      <c r="AT225" s="224" t="s">
        <v>411</v>
      </c>
      <c r="AU225" s="224" t="s">
        <v>85</v>
      </c>
      <c r="AY225" s="18" t="s">
        <v>162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8" t="s">
        <v>83</v>
      </c>
      <c r="BK225" s="225">
        <f>ROUND(I225*H225,2)</f>
        <v>0</v>
      </c>
      <c r="BL225" s="18" t="s">
        <v>610</v>
      </c>
      <c r="BM225" s="224" t="s">
        <v>2772</v>
      </c>
    </row>
    <row r="226" s="14" customFormat="1">
      <c r="A226" s="14"/>
      <c r="B226" s="242"/>
      <c r="C226" s="243"/>
      <c r="D226" s="233" t="s">
        <v>179</v>
      </c>
      <c r="E226" s="244" t="s">
        <v>19</v>
      </c>
      <c r="F226" s="245" t="s">
        <v>2773</v>
      </c>
      <c r="G226" s="243"/>
      <c r="H226" s="246">
        <v>23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179</v>
      </c>
      <c r="AU226" s="252" t="s">
        <v>85</v>
      </c>
      <c r="AV226" s="14" t="s">
        <v>85</v>
      </c>
      <c r="AW226" s="14" t="s">
        <v>37</v>
      </c>
      <c r="AX226" s="14" t="s">
        <v>76</v>
      </c>
      <c r="AY226" s="252" t="s">
        <v>162</v>
      </c>
    </row>
    <row r="227" s="15" customFormat="1">
      <c r="A227" s="15"/>
      <c r="B227" s="253"/>
      <c r="C227" s="254"/>
      <c r="D227" s="233" t="s">
        <v>179</v>
      </c>
      <c r="E227" s="255" t="s">
        <v>19</v>
      </c>
      <c r="F227" s="256" t="s">
        <v>194</v>
      </c>
      <c r="G227" s="254"/>
      <c r="H227" s="257">
        <v>23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3" t="s">
        <v>179</v>
      </c>
      <c r="AU227" s="263" t="s">
        <v>85</v>
      </c>
      <c r="AV227" s="15" t="s">
        <v>170</v>
      </c>
      <c r="AW227" s="15" t="s">
        <v>37</v>
      </c>
      <c r="AX227" s="15" t="s">
        <v>83</v>
      </c>
      <c r="AY227" s="263" t="s">
        <v>162</v>
      </c>
    </row>
    <row r="228" s="2" customFormat="1" ht="16.5" customHeight="1">
      <c r="A228" s="39"/>
      <c r="B228" s="40"/>
      <c r="C228" s="213" t="s">
        <v>1676</v>
      </c>
      <c r="D228" s="213" t="s">
        <v>165</v>
      </c>
      <c r="E228" s="214" t="s">
        <v>2774</v>
      </c>
      <c r="F228" s="215" t="s">
        <v>2688</v>
      </c>
      <c r="G228" s="216" t="s">
        <v>405</v>
      </c>
      <c r="H228" s="217">
        <v>3</v>
      </c>
      <c r="I228" s="218"/>
      <c r="J228" s="219">
        <f>ROUND(I228*H228,2)</f>
        <v>0</v>
      </c>
      <c r="K228" s="215" t="s">
        <v>19</v>
      </c>
      <c r="L228" s="45"/>
      <c r="M228" s="220" t="s">
        <v>19</v>
      </c>
      <c r="N228" s="221" t="s">
        <v>47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610</v>
      </c>
      <c r="AT228" s="224" t="s">
        <v>165</v>
      </c>
      <c r="AU228" s="224" t="s">
        <v>85</v>
      </c>
      <c r="AY228" s="18" t="s">
        <v>162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83</v>
      </c>
      <c r="BK228" s="225">
        <f>ROUND(I228*H228,2)</f>
        <v>0</v>
      </c>
      <c r="BL228" s="18" t="s">
        <v>610</v>
      </c>
      <c r="BM228" s="224" t="s">
        <v>2775</v>
      </c>
    </row>
    <row r="229" s="2" customFormat="1" ht="16.5" customHeight="1">
      <c r="A229" s="39"/>
      <c r="B229" s="40"/>
      <c r="C229" s="213" t="s">
        <v>528</v>
      </c>
      <c r="D229" s="213" t="s">
        <v>165</v>
      </c>
      <c r="E229" s="214" t="s">
        <v>2776</v>
      </c>
      <c r="F229" s="215" t="s">
        <v>2777</v>
      </c>
      <c r="G229" s="216" t="s">
        <v>608</v>
      </c>
      <c r="H229" s="217">
        <v>1</v>
      </c>
      <c r="I229" s="218"/>
      <c r="J229" s="219">
        <f>ROUND(I229*H229,2)</f>
        <v>0</v>
      </c>
      <c r="K229" s="215" t="s">
        <v>19</v>
      </c>
      <c r="L229" s="45"/>
      <c r="M229" s="220" t="s">
        <v>19</v>
      </c>
      <c r="N229" s="221" t="s">
        <v>47</v>
      </c>
      <c r="O229" s="85"/>
      <c r="P229" s="222">
        <f>O229*H229</f>
        <v>0</v>
      </c>
      <c r="Q229" s="222">
        <v>0</v>
      </c>
      <c r="R229" s="222">
        <f>Q229*H229</f>
        <v>0</v>
      </c>
      <c r="S229" s="222">
        <v>0</v>
      </c>
      <c r="T229" s="223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4" t="s">
        <v>610</v>
      </c>
      <c r="AT229" s="224" t="s">
        <v>165</v>
      </c>
      <c r="AU229" s="224" t="s">
        <v>85</v>
      </c>
      <c r="AY229" s="18" t="s">
        <v>162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8" t="s">
        <v>83</v>
      </c>
      <c r="BK229" s="225">
        <f>ROUND(I229*H229,2)</f>
        <v>0</v>
      </c>
      <c r="BL229" s="18" t="s">
        <v>610</v>
      </c>
      <c r="BM229" s="224" t="s">
        <v>2778</v>
      </c>
    </row>
    <row r="230" s="2" customFormat="1" ht="24.15" customHeight="1">
      <c r="A230" s="39"/>
      <c r="B230" s="40"/>
      <c r="C230" s="213" t="s">
        <v>665</v>
      </c>
      <c r="D230" s="213" t="s">
        <v>165</v>
      </c>
      <c r="E230" s="214" t="s">
        <v>2779</v>
      </c>
      <c r="F230" s="215" t="s">
        <v>2780</v>
      </c>
      <c r="G230" s="216" t="s">
        <v>405</v>
      </c>
      <c r="H230" s="217">
        <v>2</v>
      </c>
      <c r="I230" s="218"/>
      <c r="J230" s="219">
        <f>ROUND(I230*H230,2)</f>
        <v>0</v>
      </c>
      <c r="K230" s="215" t="s">
        <v>19</v>
      </c>
      <c r="L230" s="45"/>
      <c r="M230" s="220" t="s">
        <v>19</v>
      </c>
      <c r="N230" s="221" t="s">
        <v>47</v>
      </c>
      <c r="O230" s="85"/>
      <c r="P230" s="222">
        <f>O230*H230</f>
        <v>0</v>
      </c>
      <c r="Q230" s="222">
        <v>0</v>
      </c>
      <c r="R230" s="222">
        <f>Q230*H230</f>
        <v>0</v>
      </c>
      <c r="S230" s="222">
        <v>0</v>
      </c>
      <c r="T230" s="223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4" t="s">
        <v>610</v>
      </c>
      <c r="AT230" s="224" t="s">
        <v>165</v>
      </c>
      <c r="AU230" s="224" t="s">
        <v>85</v>
      </c>
      <c r="AY230" s="18" t="s">
        <v>162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8" t="s">
        <v>83</v>
      </c>
      <c r="BK230" s="225">
        <f>ROUND(I230*H230,2)</f>
        <v>0</v>
      </c>
      <c r="BL230" s="18" t="s">
        <v>610</v>
      </c>
      <c r="BM230" s="224" t="s">
        <v>2781</v>
      </c>
    </row>
    <row r="231" s="12" customFormat="1" ht="25.92" customHeight="1">
      <c r="A231" s="12"/>
      <c r="B231" s="197"/>
      <c r="C231" s="198"/>
      <c r="D231" s="199" t="s">
        <v>75</v>
      </c>
      <c r="E231" s="200" t="s">
        <v>755</v>
      </c>
      <c r="F231" s="200" t="s">
        <v>756</v>
      </c>
      <c r="G231" s="198"/>
      <c r="H231" s="198"/>
      <c r="I231" s="201"/>
      <c r="J231" s="202">
        <f>BK231</f>
        <v>0</v>
      </c>
      <c r="K231" s="198"/>
      <c r="L231" s="203"/>
      <c r="M231" s="204"/>
      <c r="N231" s="205"/>
      <c r="O231" s="205"/>
      <c r="P231" s="206">
        <f>SUM(P232:P235)</f>
        <v>0</v>
      </c>
      <c r="Q231" s="205"/>
      <c r="R231" s="206">
        <f>SUM(R232:R235)</f>
        <v>0</v>
      </c>
      <c r="S231" s="205"/>
      <c r="T231" s="207">
        <f>SUM(T232:T235)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8" t="s">
        <v>170</v>
      </c>
      <c r="AT231" s="209" t="s">
        <v>75</v>
      </c>
      <c r="AU231" s="209" t="s">
        <v>76</v>
      </c>
      <c r="AY231" s="208" t="s">
        <v>162</v>
      </c>
      <c r="BK231" s="210">
        <f>SUM(BK232:BK235)</f>
        <v>0</v>
      </c>
    </row>
    <row r="232" s="2" customFormat="1" ht="33" customHeight="1">
      <c r="A232" s="39"/>
      <c r="B232" s="40"/>
      <c r="C232" s="213" t="s">
        <v>1968</v>
      </c>
      <c r="D232" s="213" t="s">
        <v>165</v>
      </c>
      <c r="E232" s="214" t="s">
        <v>2782</v>
      </c>
      <c r="F232" s="215" t="s">
        <v>2783</v>
      </c>
      <c r="G232" s="216" t="s">
        <v>760</v>
      </c>
      <c r="H232" s="217">
        <v>15</v>
      </c>
      <c r="I232" s="218"/>
      <c r="J232" s="219">
        <f>ROUND(I232*H232,2)</f>
        <v>0</v>
      </c>
      <c r="K232" s="215" t="s">
        <v>19</v>
      </c>
      <c r="L232" s="45"/>
      <c r="M232" s="220" t="s">
        <v>19</v>
      </c>
      <c r="N232" s="221" t="s">
        <v>47</v>
      </c>
      <c r="O232" s="85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4" t="s">
        <v>2205</v>
      </c>
      <c r="AT232" s="224" t="s">
        <v>165</v>
      </c>
      <c r="AU232" s="224" t="s">
        <v>83</v>
      </c>
      <c r="AY232" s="18" t="s">
        <v>162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8" t="s">
        <v>83</v>
      </c>
      <c r="BK232" s="225">
        <f>ROUND(I232*H232,2)</f>
        <v>0</v>
      </c>
      <c r="BL232" s="18" t="s">
        <v>2205</v>
      </c>
      <c r="BM232" s="224" t="s">
        <v>2784</v>
      </c>
    </row>
    <row r="233" s="14" customFormat="1">
      <c r="A233" s="14"/>
      <c r="B233" s="242"/>
      <c r="C233" s="243"/>
      <c r="D233" s="233" t="s">
        <v>179</v>
      </c>
      <c r="E233" s="244" t="s">
        <v>19</v>
      </c>
      <c r="F233" s="245" t="s">
        <v>2785</v>
      </c>
      <c r="G233" s="243"/>
      <c r="H233" s="246">
        <v>15</v>
      </c>
      <c r="I233" s="247"/>
      <c r="J233" s="243"/>
      <c r="K233" s="243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179</v>
      </c>
      <c r="AU233" s="252" t="s">
        <v>83</v>
      </c>
      <c r="AV233" s="14" t="s">
        <v>85</v>
      </c>
      <c r="AW233" s="14" t="s">
        <v>37</v>
      </c>
      <c r="AX233" s="14" t="s">
        <v>76</v>
      </c>
      <c r="AY233" s="252" t="s">
        <v>162</v>
      </c>
    </row>
    <row r="234" s="15" customFormat="1">
      <c r="A234" s="15"/>
      <c r="B234" s="253"/>
      <c r="C234" s="254"/>
      <c r="D234" s="233" t="s">
        <v>179</v>
      </c>
      <c r="E234" s="255" t="s">
        <v>19</v>
      </c>
      <c r="F234" s="256" t="s">
        <v>194</v>
      </c>
      <c r="G234" s="254"/>
      <c r="H234" s="257">
        <v>15</v>
      </c>
      <c r="I234" s="258"/>
      <c r="J234" s="254"/>
      <c r="K234" s="254"/>
      <c r="L234" s="259"/>
      <c r="M234" s="260"/>
      <c r="N234" s="261"/>
      <c r="O234" s="261"/>
      <c r="P234" s="261"/>
      <c r="Q234" s="261"/>
      <c r="R234" s="261"/>
      <c r="S234" s="261"/>
      <c r="T234" s="262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3" t="s">
        <v>179</v>
      </c>
      <c r="AU234" s="263" t="s">
        <v>83</v>
      </c>
      <c r="AV234" s="15" t="s">
        <v>170</v>
      </c>
      <c r="AW234" s="15" t="s">
        <v>37</v>
      </c>
      <c r="AX234" s="15" t="s">
        <v>83</v>
      </c>
      <c r="AY234" s="263" t="s">
        <v>162</v>
      </c>
    </row>
    <row r="235" s="2" customFormat="1" ht="24.15" customHeight="1">
      <c r="A235" s="39"/>
      <c r="B235" s="40"/>
      <c r="C235" s="213" t="s">
        <v>1970</v>
      </c>
      <c r="D235" s="213" t="s">
        <v>165</v>
      </c>
      <c r="E235" s="214" t="s">
        <v>2786</v>
      </c>
      <c r="F235" s="215" t="s">
        <v>2787</v>
      </c>
      <c r="G235" s="216" t="s">
        <v>760</v>
      </c>
      <c r="H235" s="217">
        <v>35</v>
      </c>
      <c r="I235" s="218"/>
      <c r="J235" s="219">
        <f>ROUND(I235*H235,2)</f>
        <v>0</v>
      </c>
      <c r="K235" s="215" t="s">
        <v>19</v>
      </c>
      <c r="L235" s="45"/>
      <c r="M235" s="296" t="s">
        <v>19</v>
      </c>
      <c r="N235" s="297" t="s">
        <v>47</v>
      </c>
      <c r="O235" s="290"/>
      <c r="P235" s="294">
        <f>O235*H235</f>
        <v>0</v>
      </c>
      <c r="Q235" s="294">
        <v>0</v>
      </c>
      <c r="R235" s="294">
        <f>Q235*H235</f>
        <v>0</v>
      </c>
      <c r="S235" s="294">
        <v>0</v>
      </c>
      <c r="T235" s="29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4" t="s">
        <v>2205</v>
      </c>
      <c r="AT235" s="224" t="s">
        <v>165</v>
      </c>
      <c r="AU235" s="224" t="s">
        <v>83</v>
      </c>
      <c r="AY235" s="18" t="s">
        <v>162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8" t="s">
        <v>83</v>
      </c>
      <c r="BK235" s="225">
        <f>ROUND(I235*H235,2)</f>
        <v>0</v>
      </c>
      <c r="BL235" s="18" t="s">
        <v>2205</v>
      </c>
      <c r="BM235" s="224" t="s">
        <v>2788</v>
      </c>
    </row>
    <row r="236" s="2" customFormat="1" ht="6.96" customHeight="1">
      <c r="A236" s="39"/>
      <c r="B236" s="60"/>
      <c r="C236" s="61"/>
      <c r="D236" s="61"/>
      <c r="E236" s="61"/>
      <c r="F236" s="61"/>
      <c r="G236" s="61"/>
      <c r="H236" s="61"/>
      <c r="I236" s="61"/>
      <c r="J236" s="61"/>
      <c r="K236" s="61"/>
      <c r="L236" s="45"/>
      <c r="M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</row>
  </sheetData>
  <sheetProtection sheet="1" autoFilter="0" formatColumns="0" formatRows="0" objects="1" scenarios="1" spinCount="100000" saltValue="yINE8SxoKOAMhBo9Bw/2u0TrynyRFBqavjhABxMZp7qwmEOyMLIeg4qIJbBQy/X9fuRFJZWlY3JIlO9MWAVEhA==" hashValue="y0j3lSEAOSD6IbKSl+XY92NtJM+uehvK0Fj81ED6cIHRkqgt1sXINzeUE0rpXyEwKot6BEWlfTr5DIT5zMQYjg==" algorithmName="SHA-512" password="CC35"/>
  <autoFilter ref="C92:K2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2789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ROUND(J88,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ROUND((SUM(BE88:BE189)),  2)</f>
        <v>0</v>
      </c>
      <c r="G35" s="39"/>
      <c r="H35" s="39"/>
      <c r="I35" s="158">
        <v>0.20999999999999999</v>
      </c>
      <c r="J35" s="157">
        <f>ROUND(((SUM(BE88:BE189))*I35),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ROUND((SUM(BF88:BF189)),  2)</f>
        <v>0</v>
      </c>
      <c r="G36" s="39"/>
      <c r="H36" s="39"/>
      <c r="I36" s="158">
        <v>0.14999999999999999</v>
      </c>
      <c r="J36" s="157">
        <f>ROUND(((SUM(BF88:BF189))*I36),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ROUND((SUM(BG88:BG189)),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ROUND((SUM(BH88:BH189)),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ROUND((SUM(BI88:BI189)),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02.2.f - Slaboproud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J88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144</v>
      </c>
      <c r="E64" s="178"/>
      <c r="F64" s="178"/>
      <c r="G64" s="178"/>
      <c r="H64" s="178"/>
      <c r="I64" s="178"/>
      <c r="J64" s="179">
        <f>J89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2790</v>
      </c>
      <c r="E65" s="183"/>
      <c r="F65" s="183"/>
      <c r="G65" s="183"/>
      <c r="H65" s="183"/>
      <c r="I65" s="183"/>
      <c r="J65" s="184">
        <f>J90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2791</v>
      </c>
      <c r="E66" s="183"/>
      <c r="F66" s="183"/>
      <c r="G66" s="183"/>
      <c r="H66" s="183"/>
      <c r="I66" s="183"/>
      <c r="J66" s="184">
        <f>J162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hidden="1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4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hidden="1"/>
    <row r="70" hidden="1"/>
    <row r="71" hidden="1"/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147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0" t="str">
        <f>E7</f>
        <v>Rekonstrukce interiérů budovy Sady 5.května 85/42, Plzeň</v>
      </c>
      <c r="F76" s="33"/>
      <c r="G76" s="33"/>
      <c r="H76" s="33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133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0" t="s">
        <v>1283</v>
      </c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135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E11</f>
        <v>02.2.f - Slaboproud</v>
      </c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F14</f>
        <v>Sady 5.května 85/42</v>
      </c>
      <c r="G82" s="41"/>
      <c r="H82" s="41"/>
      <c r="I82" s="33" t="s">
        <v>23</v>
      </c>
      <c r="J82" s="73" t="str">
        <f>IF(J14="","",J14)</f>
        <v>30. 3. 2022</v>
      </c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E17</f>
        <v>Krajské centrum vzdělávání a Jazyková škola</v>
      </c>
      <c r="G84" s="41"/>
      <c r="H84" s="41"/>
      <c r="I84" s="33" t="s">
        <v>33</v>
      </c>
      <c r="J84" s="37" t="str">
        <f>E23</f>
        <v>Luboš Beneda</v>
      </c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31</v>
      </c>
      <c r="D85" s="41"/>
      <c r="E85" s="41"/>
      <c r="F85" s="28" t="str">
        <f>IF(E20="","",E20)</f>
        <v>Vyplň údaj</v>
      </c>
      <c r="G85" s="41"/>
      <c r="H85" s="41"/>
      <c r="I85" s="33" t="s">
        <v>38</v>
      </c>
      <c r="J85" s="37" t="str">
        <f>E26</f>
        <v xml:space="preserve"> 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6"/>
      <c r="B87" s="187"/>
      <c r="C87" s="188" t="s">
        <v>148</v>
      </c>
      <c r="D87" s="189" t="s">
        <v>61</v>
      </c>
      <c r="E87" s="189" t="s">
        <v>57</v>
      </c>
      <c r="F87" s="189" t="s">
        <v>58</v>
      </c>
      <c r="G87" s="189" t="s">
        <v>149</v>
      </c>
      <c r="H87" s="189" t="s">
        <v>150</v>
      </c>
      <c r="I87" s="189" t="s">
        <v>151</v>
      </c>
      <c r="J87" s="189" t="s">
        <v>139</v>
      </c>
      <c r="K87" s="190" t="s">
        <v>152</v>
      </c>
      <c r="L87" s="191"/>
      <c r="M87" s="93" t="s">
        <v>19</v>
      </c>
      <c r="N87" s="94" t="s">
        <v>46</v>
      </c>
      <c r="O87" s="94" t="s">
        <v>153</v>
      </c>
      <c r="P87" s="94" t="s">
        <v>154</v>
      </c>
      <c r="Q87" s="94" t="s">
        <v>155</v>
      </c>
      <c r="R87" s="94" t="s">
        <v>156</v>
      </c>
      <c r="S87" s="94" t="s">
        <v>157</v>
      </c>
      <c r="T87" s="95" t="s">
        <v>158</v>
      </c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</row>
    <row r="88" s="2" customFormat="1" ht="22.8" customHeight="1">
      <c r="A88" s="39"/>
      <c r="B88" s="40"/>
      <c r="C88" s="100" t="s">
        <v>159</v>
      </c>
      <c r="D88" s="41"/>
      <c r="E88" s="41"/>
      <c r="F88" s="41"/>
      <c r="G88" s="41"/>
      <c r="H88" s="41"/>
      <c r="I88" s="41"/>
      <c r="J88" s="192">
        <f>BK88</f>
        <v>0</v>
      </c>
      <c r="K88" s="41"/>
      <c r="L88" s="45"/>
      <c r="M88" s="96"/>
      <c r="N88" s="193"/>
      <c r="O88" s="97"/>
      <c r="P88" s="194">
        <f>P89</f>
        <v>0</v>
      </c>
      <c r="Q88" s="97"/>
      <c r="R88" s="194">
        <f>R89</f>
        <v>0</v>
      </c>
      <c r="S88" s="97"/>
      <c r="T88" s="195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75</v>
      </c>
      <c r="AU88" s="18" t="s">
        <v>140</v>
      </c>
      <c r="BK88" s="196">
        <f>BK89</f>
        <v>0</v>
      </c>
    </row>
    <row r="89" s="12" customFormat="1" ht="25.92" customHeight="1">
      <c r="A89" s="12"/>
      <c r="B89" s="197"/>
      <c r="C89" s="198"/>
      <c r="D89" s="199" t="s">
        <v>75</v>
      </c>
      <c r="E89" s="200" t="s">
        <v>281</v>
      </c>
      <c r="F89" s="200" t="s">
        <v>282</v>
      </c>
      <c r="G89" s="198"/>
      <c r="H89" s="198"/>
      <c r="I89" s="201"/>
      <c r="J89" s="202">
        <f>BK89</f>
        <v>0</v>
      </c>
      <c r="K89" s="198"/>
      <c r="L89" s="203"/>
      <c r="M89" s="204"/>
      <c r="N89" s="205"/>
      <c r="O89" s="205"/>
      <c r="P89" s="206">
        <f>P90+P162</f>
        <v>0</v>
      </c>
      <c r="Q89" s="205"/>
      <c r="R89" s="206">
        <f>R90+R162</f>
        <v>0</v>
      </c>
      <c r="S89" s="205"/>
      <c r="T89" s="207">
        <f>T90+T162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8" t="s">
        <v>83</v>
      </c>
      <c r="AT89" s="209" t="s">
        <v>75</v>
      </c>
      <c r="AU89" s="209" t="s">
        <v>76</v>
      </c>
      <c r="AY89" s="208" t="s">
        <v>162</v>
      </c>
      <c r="BK89" s="210">
        <f>BK90+BK162</f>
        <v>0</v>
      </c>
    </row>
    <row r="90" s="12" customFormat="1" ht="22.8" customHeight="1">
      <c r="A90" s="12"/>
      <c r="B90" s="197"/>
      <c r="C90" s="198"/>
      <c r="D90" s="199" t="s">
        <v>75</v>
      </c>
      <c r="E90" s="211" t="s">
        <v>2792</v>
      </c>
      <c r="F90" s="211" t="s">
        <v>2793</v>
      </c>
      <c r="G90" s="198"/>
      <c r="H90" s="198"/>
      <c r="I90" s="201"/>
      <c r="J90" s="212">
        <f>BK90</f>
        <v>0</v>
      </c>
      <c r="K90" s="198"/>
      <c r="L90" s="203"/>
      <c r="M90" s="204"/>
      <c r="N90" s="205"/>
      <c r="O90" s="205"/>
      <c r="P90" s="206">
        <f>SUM(P91:P161)</f>
        <v>0</v>
      </c>
      <c r="Q90" s="205"/>
      <c r="R90" s="206">
        <f>SUM(R91:R161)</f>
        <v>0</v>
      </c>
      <c r="S90" s="205"/>
      <c r="T90" s="207">
        <f>SUM(T91:T161)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8" t="s">
        <v>83</v>
      </c>
      <c r="AT90" s="209" t="s">
        <v>75</v>
      </c>
      <c r="AU90" s="209" t="s">
        <v>83</v>
      </c>
      <c r="AY90" s="208" t="s">
        <v>162</v>
      </c>
      <c r="BK90" s="210">
        <f>SUM(BK91:BK161)</f>
        <v>0</v>
      </c>
    </row>
    <row r="91" s="2" customFormat="1" ht="16.5" customHeight="1">
      <c r="A91" s="39"/>
      <c r="B91" s="40"/>
      <c r="C91" s="213" t="s">
        <v>547</v>
      </c>
      <c r="D91" s="213" t="s">
        <v>165</v>
      </c>
      <c r="E91" s="214" t="s">
        <v>2794</v>
      </c>
      <c r="F91" s="215" t="s">
        <v>2795</v>
      </c>
      <c r="G91" s="216" t="s">
        <v>608</v>
      </c>
      <c r="H91" s="217">
        <v>200</v>
      </c>
      <c r="I91" s="218"/>
      <c r="J91" s="219">
        <f>ROUND(I91*H91,2)</f>
        <v>0</v>
      </c>
      <c r="K91" s="215" t="s">
        <v>19</v>
      </c>
      <c r="L91" s="45"/>
      <c r="M91" s="220" t="s">
        <v>19</v>
      </c>
      <c r="N91" s="221" t="s">
        <v>47</v>
      </c>
      <c r="O91" s="85"/>
      <c r="P91" s="222">
        <f>O91*H91</f>
        <v>0</v>
      </c>
      <c r="Q91" s="222">
        <v>0</v>
      </c>
      <c r="R91" s="222">
        <f>Q91*H91</f>
        <v>0</v>
      </c>
      <c r="S91" s="222">
        <v>0</v>
      </c>
      <c r="T91" s="223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4" t="s">
        <v>170</v>
      </c>
      <c r="AT91" s="224" t="s">
        <v>165</v>
      </c>
      <c r="AU91" s="224" t="s">
        <v>85</v>
      </c>
      <c r="AY91" s="18" t="s">
        <v>162</v>
      </c>
      <c r="BE91" s="225">
        <f>IF(N91="základní",J91,0)</f>
        <v>0</v>
      </c>
      <c r="BF91" s="225">
        <f>IF(N91="snížená",J91,0)</f>
        <v>0</v>
      </c>
      <c r="BG91" s="225">
        <f>IF(N91="zákl. přenesená",J91,0)</f>
        <v>0</v>
      </c>
      <c r="BH91" s="225">
        <f>IF(N91="sníž. přenesená",J91,0)</f>
        <v>0</v>
      </c>
      <c r="BI91" s="225">
        <f>IF(N91="nulová",J91,0)</f>
        <v>0</v>
      </c>
      <c r="BJ91" s="18" t="s">
        <v>83</v>
      </c>
      <c r="BK91" s="225">
        <f>ROUND(I91*H91,2)</f>
        <v>0</v>
      </c>
      <c r="BL91" s="18" t="s">
        <v>170</v>
      </c>
      <c r="BM91" s="224" t="s">
        <v>2796</v>
      </c>
    </row>
    <row r="92" s="2" customFormat="1">
      <c r="A92" s="39"/>
      <c r="B92" s="40"/>
      <c r="C92" s="41"/>
      <c r="D92" s="233" t="s">
        <v>2797</v>
      </c>
      <c r="E92" s="41"/>
      <c r="F92" s="298" t="s">
        <v>2798</v>
      </c>
      <c r="G92" s="41"/>
      <c r="H92" s="41"/>
      <c r="I92" s="228"/>
      <c r="J92" s="41"/>
      <c r="K92" s="41"/>
      <c r="L92" s="45"/>
      <c r="M92" s="229"/>
      <c r="N92" s="23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2797</v>
      </c>
      <c r="AU92" s="18" t="s">
        <v>85</v>
      </c>
    </row>
    <row r="93" s="2" customFormat="1" ht="16.5" customHeight="1">
      <c r="A93" s="39"/>
      <c r="B93" s="40"/>
      <c r="C93" s="213" t="s">
        <v>1023</v>
      </c>
      <c r="D93" s="213" t="s">
        <v>165</v>
      </c>
      <c r="E93" s="214" t="s">
        <v>2799</v>
      </c>
      <c r="F93" s="215" t="s">
        <v>2800</v>
      </c>
      <c r="G93" s="216" t="s">
        <v>2801</v>
      </c>
      <c r="H93" s="217">
        <v>135</v>
      </c>
      <c r="I93" s="218"/>
      <c r="J93" s="219">
        <f>ROUND(I93*H93,2)</f>
        <v>0</v>
      </c>
      <c r="K93" s="215" t="s">
        <v>19</v>
      </c>
      <c r="L93" s="45"/>
      <c r="M93" s="220" t="s">
        <v>19</v>
      </c>
      <c r="N93" s="221" t="s">
        <v>47</v>
      </c>
      <c r="O93" s="85"/>
      <c r="P93" s="222">
        <f>O93*H93</f>
        <v>0</v>
      </c>
      <c r="Q93" s="222">
        <v>0</v>
      </c>
      <c r="R93" s="222">
        <f>Q93*H93</f>
        <v>0</v>
      </c>
      <c r="S93" s="222">
        <v>0</v>
      </c>
      <c r="T93" s="22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4" t="s">
        <v>170</v>
      </c>
      <c r="AT93" s="224" t="s">
        <v>165</v>
      </c>
      <c r="AU93" s="224" t="s">
        <v>85</v>
      </c>
      <c r="AY93" s="18" t="s">
        <v>162</v>
      </c>
      <c r="BE93" s="225">
        <f>IF(N93="základní",J93,0)</f>
        <v>0</v>
      </c>
      <c r="BF93" s="225">
        <f>IF(N93="snížená",J93,0)</f>
        <v>0</v>
      </c>
      <c r="BG93" s="225">
        <f>IF(N93="zákl. přenesená",J93,0)</f>
        <v>0</v>
      </c>
      <c r="BH93" s="225">
        <f>IF(N93="sníž. přenesená",J93,0)</f>
        <v>0</v>
      </c>
      <c r="BI93" s="225">
        <f>IF(N93="nulová",J93,0)</f>
        <v>0</v>
      </c>
      <c r="BJ93" s="18" t="s">
        <v>83</v>
      </c>
      <c r="BK93" s="225">
        <f>ROUND(I93*H93,2)</f>
        <v>0</v>
      </c>
      <c r="BL93" s="18" t="s">
        <v>170</v>
      </c>
      <c r="BM93" s="224" t="s">
        <v>2802</v>
      </c>
    </row>
    <row r="94" s="2" customFormat="1">
      <c r="A94" s="39"/>
      <c r="B94" s="40"/>
      <c r="C94" s="41"/>
      <c r="D94" s="233" t="s">
        <v>2797</v>
      </c>
      <c r="E94" s="41"/>
      <c r="F94" s="298" t="s">
        <v>2803</v>
      </c>
      <c r="G94" s="41"/>
      <c r="H94" s="41"/>
      <c r="I94" s="228"/>
      <c r="J94" s="41"/>
      <c r="K94" s="41"/>
      <c r="L94" s="45"/>
      <c r="M94" s="229"/>
      <c r="N94" s="23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2797</v>
      </c>
      <c r="AU94" s="18" t="s">
        <v>85</v>
      </c>
    </row>
    <row r="95" s="2" customFormat="1" ht="16.5" customHeight="1">
      <c r="A95" s="39"/>
      <c r="B95" s="40"/>
      <c r="C95" s="213" t="s">
        <v>540</v>
      </c>
      <c r="D95" s="213" t="s">
        <v>165</v>
      </c>
      <c r="E95" s="214" t="s">
        <v>2804</v>
      </c>
      <c r="F95" s="215" t="s">
        <v>2805</v>
      </c>
      <c r="G95" s="216" t="s">
        <v>2806</v>
      </c>
      <c r="H95" s="217">
        <v>12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47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170</v>
      </c>
      <c r="AT95" s="224" t="s">
        <v>165</v>
      </c>
      <c r="AU95" s="224" t="s">
        <v>85</v>
      </c>
      <c r="AY95" s="18" t="s">
        <v>162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170</v>
      </c>
      <c r="BM95" s="224" t="s">
        <v>2807</v>
      </c>
    </row>
    <row r="96" s="2" customFormat="1">
      <c r="A96" s="39"/>
      <c r="B96" s="40"/>
      <c r="C96" s="41"/>
      <c r="D96" s="233" t="s">
        <v>2797</v>
      </c>
      <c r="E96" s="41"/>
      <c r="F96" s="298" t="s">
        <v>2808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2797</v>
      </c>
      <c r="AU96" s="18" t="s">
        <v>85</v>
      </c>
    </row>
    <row r="97" s="2" customFormat="1" ht="16.5" customHeight="1">
      <c r="A97" s="39"/>
      <c r="B97" s="40"/>
      <c r="C97" s="213" t="s">
        <v>362</v>
      </c>
      <c r="D97" s="213" t="s">
        <v>165</v>
      </c>
      <c r="E97" s="214" t="s">
        <v>2809</v>
      </c>
      <c r="F97" s="215" t="s">
        <v>2810</v>
      </c>
      <c r="G97" s="216" t="s">
        <v>608</v>
      </c>
      <c r="H97" s="217">
        <v>90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47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165</v>
      </c>
      <c r="AU97" s="224" t="s">
        <v>85</v>
      </c>
      <c r="AY97" s="18" t="s">
        <v>162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170</v>
      </c>
      <c r="BM97" s="224" t="s">
        <v>2811</v>
      </c>
    </row>
    <row r="98" s="2" customFormat="1">
      <c r="A98" s="39"/>
      <c r="B98" s="40"/>
      <c r="C98" s="41"/>
      <c r="D98" s="233" t="s">
        <v>2797</v>
      </c>
      <c r="E98" s="41"/>
      <c r="F98" s="298" t="s">
        <v>2812</v>
      </c>
      <c r="G98" s="41"/>
      <c r="H98" s="41"/>
      <c r="I98" s="228"/>
      <c r="J98" s="41"/>
      <c r="K98" s="41"/>
      <c r="L98" s="45"/>
      <c r="M98" s="229"/>
      <c r="N98" s="23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2797</v>
      </c>
      <c r="AU98" s="18" t="s">
        <v>85</v>
      </c>
    </row>
    <row r="99" s="2" customFormat="1" ht="16.5" customHeight="1">
      <c r="A99" s="39"/>
      <c r="B99" s="40"/>
      <c r="C99" s="213" t="s">
        <v>689</v>
      </c>
      <c r="D99" s="213" t="s">
        <v>165</v>
      </c>
      <c r="E99" s="214" t="s">
        <v>2813</v>
      </c>
      <c r="F99" s="215" t="s">
        <v>2814</v>
      </c>
      <c r="G99" s="216" t="s">
        <v>608</v>
      </c>
      <c r="H99" s="217">
        <v>1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170</v>
      </c>
      <c r="BM99" s="224" t="s">
        <v>2815</v>
      </c>
    </row>
    <row r="100" s="2" customFormat="1">
      <c r="A100" s="39"/>
      <c r="B100" s="40"/>
      <c r="C100" s="41"/>
      <c r="D100" s="233" t="s">
        <v>2797</v>
      </c>
      <c r="E100" s="41"/>
      <c r="F100" s="298" t="s">
        <v>2816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2797</v>
      </c>
      <c r="AU100" s="18" t="s">
        <v>85</v>
      </c>
    </row>
    <row r="101" s="2" customFormat="1" ht="16.5" customHeight="1">
      <c r="A101" s="39"/>
      <c r="B101" s="40"/>
      <c r="C101" s="213" t="s">
        <v>384</v>
      </c>
      <c r="D101" s="213" t="s">
        <v>165</v>
      </c>
      <c r="E101" s="214" t="s">
        <v>2817</v>
      </c>
      <c r="F101" s="215" t="s">
        <v>2818</v>
      </c>
      <c r="G101" s="216" t="s">
        <v>638</v>
      </c>
      <c r="H101" s="217">
        <v>1450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170</v>
      </c>
      <c r="BM101" s="224" t="s">
        <v>2819</v>
      </c>
    </row>
    <row r="102" s="2" customFormat="1">
      <c r="A102" s="39"/>
      <c r="B102" s="40"/>
      <c r="C102" s="41"/>
      <c r="D102" s="233" t="s">
        <v>2797</v>
      </c>
      <c r="E102" s="41"/>
      <c r="F102" s="298" t="s">
        <v>2820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2797</v>
      </c>
      <c r="AU102" s="18" t="s">
        <v>85</v>
      </c>
    </row>
    <row r="103" s="2" customFormat="1" ht="16.5" customHeight="1">
      <c r="A103" s="39"/>
      <c r="B103" s="40"/>
      <c r="C103" s="213" t="s">
        <v>552</v>
      </c>
      <c r="D103" s="213" t="s">
        <v>165</v>
      </c>
      <c r="E103" s="214" t="s">
        <v>2821</v>
      </c>
      <c r="F103" s="215" t="s">
        <v>2822</v>
      </c>
      <c r="G103" s="216" t="s">
        <v>638</v>
      </c>
      <c r="H103" s="217">
        <v>1450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165</v>
      </c>
      <c r="AU103" s="224" t="s">
        <v>85</v>
      </c>
      <c r="AY103" s="18" t="s">
        <v>162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170</v>
      </c>
      <c r="BM103" s="224" t="s">
        <v>2823</v>
      </c>
    </row>
    <row r="104" s="2" customFormat="1">
      <c r="A104" s="39"/>
      <c r="B104" s="40"/>
      <c r="C104" s="41"/>
      <c r="D104" s="233" t="s">
        <v>2797</v>
      </c>
      <c r="E104" s="41"/>
      <c r="F104" s="298" t="s">
        <v>2820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2797</v>
      </c>
      <c r="AU104" s="18" t="s">
        <v>85</v>
      </c>
    </row>
    <row r="105" s="2" customFormat="1" ht="16.5" customHeight="1">
      <c r="A105" s="39"/>
      <c r="B105" s="40"/>
      <c r="C105" s="213" t="s">
        <v>630</v>
      </c>
      <c r="D105" s="213" t="s">
        <v>165</v>
      </c>
      <c r="E105" s="214" t="s">
        <v>2824</v>
      </c>
      <c r="F105" s="215" t="s">
        <v>2825</v>
      </c>
      <c r="G105" s="216" t="s">
        <v>638</v>
      </c>
      <c r="H105" s="217">
        <v>1600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165</v>
      </c>
      <c r="AU105" s="224" t="s">
        <v>85</v>
      </c>
      <c r="AY105" s="18" t="s">
        <v>162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170</v>
      </c>
      <c r="BM105" s="224" t="s">
        <v>2826</v>
      </c>
    </row>
    <row r="106" s="2" customFormat="1">
      <c r="A106" s="39"/>
      <c r="B106" s="40"/>
      <c r="C106" s="41"/>
      <c r="D106" s="233" t="s">
        <v>2797</v>
      </c>
      <c r="E106" s="41"/>
      <c r="F106" s="298" t="s">
        <v>2827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2797</v>
      </c>
      <c r="AU106" s="18" t="s">
        <v>85</v>
      </c>
    </row>
    <row r="107" s="2" customFormat="1" ht="21.75" customHeight="1">
      <c r="A107" s="39"/>
      <c r="B107" s="40"/>
      <c r="C107" s="213" t="s">
        <v>694</v>
      </c>
      <c r="D107" s="213" t="s">
        <v>165</v>
      </c>
      <c r="E107" s="214" t="s">
        <v>2828</v>
      </c>
      <c r="F107" s="215" t="s">
        <v>2829</v>
      </c>
      <c r="G107" s="216" t="s">
        <v>608</v>
      </c>
      <c r="H107" s="217">
        <v>6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165</v>
      </c>
      <c r="AU107" s="224" t="s">
        <v>85</v>
      </c>
      <c r="AY107" s="18" t="s">
        <v>162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170</v>
      </c>
      <c r="BM107" s="224" t="s">
        <v>2830</v>
      </c>
    </row>
    <row r="108" s="2" customFormat="1">
      <c r="A108" s="39"/>
      <c r="B108" s="40"/>
      <c r="C108" s="41"/>
      <c r="D108" s="233" t="s">
        <v>2797</v>
      </c>
      <c r="E108" s="41"/>
      <c r="F108" s="298" t="s">
        <v>2831</v>
      </c>
      <c r="G108" s="41"/>
      <c r="H108" s="41"/>
      <c r="I108" s="228"/>
      <c r="J108" s="41"/>
      <c r="K108" s="41"/>
      <c r="L108" s="45"/>
      <c r="M108" s="229"/>
      <c r="N108" s="23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2797</v>
      </c>
      <c r="AU108" s="18" t="s">
        <v>85</v>
      </c>
    </row>
    <row r="109" s="2" customFormat="1" ht="16.5" customHeight="1">
      <c r="A109" s="39"/>
      <c r="B109" s="40"/>
      <c r="C109" s="213" t="s">
        <v>557</v>
      </c>
      <c r="D109" s="213" t="s">
        <v>165</v>
      </c>
      <c r="E109" s="214" t="s">
        <v>2832</v>
      </c>
      <c r="F109" s="215" t="s">
        <v>2833</v>
      </c>
      <c r="G109" s="216" t="s">
        <v>608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165</v>
      </c>
      <c r="AU109" s="224" t="s">
        <v>85</v>
      </c>
      <c r="AY109" s="18" t="s">
        <v>162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170</v>
      </c>
      <c r="BM109" s="224" t="s">
        <v>2834</v>
      </c>
    </row>
    <row r="110" s="2" customFormat="1">
      <c r="A110" s="39"/>
      <c r="B110" s="40"/>
      <c r="C110" s="41"/>
      <c r="D110" s="233" t="s">
        <v>2797</v>
      </c>
      <c r="E110" s="41"/>
      <c r="F110" s="298" t="s">
        <v>2835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2797</v>
      </c>
      <c r="AU110" s="18" t="s">
        <v>85</v>
      </c>
    </row>
    <row r="111" s="2" customFormat="1" ht="16.5" customHeight="1">
      <c r="A111" s="39"/>
      <c r="B111" s="40"/>
      <c r="C111" s="213" t="s">
        <v>1018</v>
      </c>
      <c r="D111" s="213" t="s">
        <v>165</v>
      </c>
      <c r="E111" s="214" t="s">
        <v>2836</v>
      </c>
      <c r="F111" s="215" t="s">
        <v>2837</v>
      </c>
      <c r="G111" s="216" t="s">
        <v>608</v>
      </c>
      <c r="H111" s="217">
        <v>135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165</v>
      </c>
      <c r="AU111" s="224" t="s">
        <v>85</v>
      </c>
      <c r="AY111" s="18" t="s">
        <v>162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170</v>
      </c>
      <c r="BM111" s="224" t="s">
        <v>2838</v>
      </c>
    </row>
    <row r="112" s="2" customFormat="1">
      <c r="A112" s="39"/>
      <c r="B112" s="40"/>
      <c r="C112" s="41"/>
      <c r="D112" s="233" t="s">
        <v>2797</v>
      </c>
      <c r="E112" s="41"/>
      <c r="F112" s="298" t="s">
        <v>2803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2797</v>
      </c>
      <c r="AU112" s="18" t="s">
        <v>85</v>
      </c>
    </row>
    <row r="113" s="2" customFormat="1" ht="24.15" customHeight="1">
      <c r="A113" s="39"/>
      <c r="B113" s="40"/>
      <c r="C113" s="213" t="s">
        <v>487</v>
      </c>
      <c r="D113" s="213" t="s">
        <v>165</v>
      </c>
      <c r="E113" s="214" t="s">
        <v>2839</v>
      </c>
      <c r="F113" s="215" t="s">
        <v>2840</v>
      </c>
      <c r="G113" s="216" t="s">
        <v>638</v>
      </c>
      <c r="H113" s="217">
        <v>6410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170</v>
      </c>
      <c r="BM113" s="224" t="s">
        <v>2841</v>
      </c>
    </row>
    <row r="114" s="2" customFormat="1">
      <c r="A114" s="39"/>
      <c r="B114" s="40"/>
      <c r="C114" s="41"/>
      <c r="D114" s="233" t="s">
        <v>2797</v>
      </c>
      <c r="E114" s="41"/>
      <c r="F114" s="298" t="s">
        <v>2842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2797</v>
      </c>
      <c r="AU114" s="18" t="s">
        <v>85</v>
      </c>
    </row>
    <row r="115" s="2" customFormat="1" ht="24.15" customHeight="1">
      <c r="A115" s="39"/>
      <c r="B115" s="40"/>
      <c r="C115" s="213" t="s">
        <v>470</v>
      </c>
      <c r="D115" s="213" t="s">
        <v>165</v>
      </c>
      <c r="E115" s="214" t="s">
        <v>2843</v>
      </c>
      <c r="F115" s="215" t="s">
        <v>2844</v>
      </c>
      <c r="G115" s="216" t="s">
        <v>608</v>
      </c>
      <c r="H115" s="217">
        <v>48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170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170</v>
      </c>
      <c r="BM115" s="224" t="s">
        <v>2845</v>
      </c>
    </row>
    <row r="116" s="2" customFormat="1">
      <c r="A116" s="39"/>
      <c r="B116" s="40"/>
      <c r="C116" s="41"/>
      <c r="D116" s="233" t="s">
        <v>2797</v>
      </c>
      <c r="E116" s="41"/>
      <c r="F116" s="298" t="s">
        <v>2846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2797</v>
      </c>
      <c r="AU116" s="18" t="s">
        <v>85</v>
      </c>
    </row>
    <row r="117" s="2" customFormat="1" ht="24.15" customHeight="1">
      <c r="A117" s="39"/>
      <c r="B117" s="40"/>
      <c r="C117" s="213" t="s">
        <v>464</v>
      </c>
      <c r="D117" s="213" t="s">
        <v>165</v>
      </c>
      <c r="E117" s="214" t="s">
        <v>2847</v>
      </c>
      <c r="F117" s="215" t="s">
        <v>2848</v>
      </c>
      <c r="G117" s="216" t="s">
        <v>608</v>
      </c>
      <c r="H117" s="217">
        <v>36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170</v>
      </c>
      <c r="AT117" s="224" t="s">
        <v>165</v>
      </c>
      <c r="AU117" s="224" t="s">
        <v>85</v>
      </c>
      <c r="AY117" s="18" t="s">
        <v>162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170</v>
      </c>
      <c r="BM117" s="224" t="s">
        <v>2849</v>
      </c>
    </row>
    <row r="118" s="2" customFormat="1">
      <c r="A118" s="39"/>
      <c r="B118" s="40"/>
      <c r="C118" s="41"/>
      <c r="D118" s="233" t="s">
        <v>2797</v>
      </c>
      <c r="E118" s="41"/>
      <c r="F118" s="298" t="s">
        <v>2850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2797</v>
      </c>
      <c r="AU118" s="18" t="s">
        <v>85</v>
      </c>
    </row>
    <row r="119" s="2" customFormat="1" ht="16.5" customHeight="1">
      <c r="A119" s="39"/>
      <c r="B119" s="40"/>
      <c r="C119" s="213" t="s">
        <v>533</v>
      </c>
      <c r="D119" s="213" t="s">
        <v>165</v>
      </c>
      <c r="E119" s="214" t="s">
        <v>2851</v>
      </c>
      <c r="F119" s="215" t="s">
        <v>2852</v>
      </c>
      <c r="G119" s="216" t="s">
        <v>608</v>
      </c>
      <c r="H119" s="217">
        <v>85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170</v>
      </c>
      <c r="AT119" s="224" t="s">
        <v>165</v>
      </c>
      <c r="AU119" s="224" t="s">
        <v>85</v>
      </c>
      <c r="AY119" s="18" t="s">
        <v>162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170</v>
      </c>
      <c r="BM119" s="224" t="s">
        <v>2853</v>
      </c>
    </row>
    <row r="120" s="2" customFormat="1">
      <c r="A120" s="39"/>
      <c r="B120" s="40"/>
      <c r="C120" s="41"/>
      <c r="D120" s="233" t="s">
        <v>2797</v>
      </c>
      <c r="E120" s="41"/>
      <c r="F120" s="298" t="s">
        <v>2854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2797</v>
      </c>
      <c r="AU120" s="18" t="s">
        <v>85</v>
      </c>
    </row>
    <row r="121" s="2" customFormat="1" ht="21.75" customHeight="1">
      <c r="A121" s="39"/>
      <c r="B121" s="40"/>
      <c r="C121" s="213" t="s">
        <v>744</v>
      </c>
      <c r="D121" s="213" t="s">
        <v>165</v>
      </c>
      <c r="E121" s="214" t="s">
        <v>2855</v>
      </c>
      <c r="F121" s="215" t="s">
        <v>2856</v>
      </c>
      <c r="G121" s="216" t="s">
        <v>1220</v>
      </c>
      <c r="H121" s="217">
        <v>1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170</v>
      </c>
      <c r="AT121" s="224" t="s">
        <v>165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170</v>
      </c>
      <c r="BM121" s="224" t="s">
        <v>2857</v>
      </c>
    </row>
    <row r="122" s="2" customFormat="1">
      <c r="A122" s="39"/>
      <c r="B122" s="40"/>
      <c r="C122" s="41"/>
      <c r="D122" s="233" t="s">
        <v>2797</v>
      </c>
      <c r="E122" s="41"/>
      <c r="F122" s="298" t="s">
        <v>2858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2797</v>
      </c>
      <c r="AU122" s="18" t="s">
        <v>85</v>
      </c>
    </row>
    <row r="123" s="2" customFormat="1" ht="16.5" customHeight="1">
      <c r="A123" s="39"/>
      <c r="B123" s="40"/>
      <c r="C123" s="213" t="s">
        <v>750</v>
      </c>
      <c r="D123" s="213" t="s">
        <v>165</v>
      </c>
      <c r="E123" s="214" t="s">
        <v>2859</v>
      </c>
      <c r="F123" s="215" t="s">
        <v>2860</v>
      </c>
      <c r="G123" s="216" t="s">
        <v>1220</v>
      </c>
      <c r="H123" s="217">
        <v>1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170</v>
      </c>
      <c r="AT123" s="224" t="s">
        <v>165</v>
      </c>
      <c r="AU123" s="224" t="s">
        <v>85</v>
      </c>
      <c r="AY123" s="18" t="s">
        <v>162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170</v>
      </c>
      <c r="BM123" s="224" t="s">
        <v>2861</v>
      </c>
    </row>
    <row r="124" s="2" customFormat="1">
      <c r="A124" s="39"/>
      <c r="B124" s="40"/>
      <c r="C124" s="41"/>
      <c r="D124" s="233" t="s">
        <v>2797</v>
      </c>
      <c r="E124" s="41"/>
      <c r="F124" s="298" t="s">
        <v>2862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2797</v>
      </c>
      <c r="AU124" s="18" t="s">
        <v>85</v>
      </c>
    </row>
    <row r="125" s="2" customFormat="1" ht="24.15" customHeight="1">
      <c r="A125" s="39"/>
      <c r="B125" s="40"/>
      <c r="C125" s="213" t="s">
        <v>739</v>
      </c>
      <c r="D125" s="213" t="s">
        <v>165</v>
      </c>
      <c r="E125" s="214" t="s">
        <v>2863</v>
      </c>
      <c r="F125" s="215" t="s">
        <v>2864</v>
      </c>
      <c r="G125" s="216" t="s">
        <v>2865</v>
      </c>
      <c r="H125" s="217">
        <v>160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170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170</v>
      </c>
      <c r="BM125" s="224" t="s">
        <v>2866</v>
      </c>
    </row>
    <row r="126" s="2" customFormat="1">
      <c r="A126" s="39"/>
      <c r="B126" s="40"/>
      <c r="C126" s="41"/>
      <c r="D126" s="233" t="s">
        <v>2797</v>
      </c>
      <c r="E126" s="41"/>
      <c r="F126" s="298" t="s">
        <v>2867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2797</v>
      </c>
      <c r="AU126" s="18" t="s">
        <v>85</v>
      </c>
    </row>
    <row r="127" s="2" customFormat="1" ht="21.75" customHeight="1">
      <c r="A127" s="39"/>
      <c r="B127" s="40"/>
      <c r="C127" s="213" t="s">
        <v>708</v>
      </c>
      <c r="D127" s="213" t="s">
        <v>165</v>
      </c>
      <c r="E127" s="214" t="s">
        <v>2868</v>
      </c>
      <c r="F127" s="215" t="s">
        <v>2869</v>
      </c>
      <c r="G127" s="216" t="s">
        <v>608</v>
      </c>
      <c r="H127" s="217">
        <v>1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170</v>
      </c>
      <c r="AT127" s="224" t="s">
        <v>165</v>
      </c>
      <c r="AU127" s="224" t="s">
        <v>85</v>
      </c>
      <c r="AY127" s="18" t="s">
        <v>162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170</v>
      </c>
      <c r="BM127" s="224" t="s">
        <v>2870</v>
      </c>
    </row>
    <row r="128" s="2" customFormat="1">
      <c r="A128" s="39"/>
      <c r="B128" s="40"/>
      <c r="C128" s="41"/>
      <c r="D128" s="233" t="s">
        <v>2797</v>
      </c>
      <c r="E128" s="41"/>
      <c r="F128" s="298" t="s">
        <v>2871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2797</v>
      </c>
      <c r="AU128" s="18" t="s">
        <v>85</v>
      </c>
    </row>
    <row r="129" s="2" customFormat="1" ht="21.75" customHeight="1">
      <c r="A129" s="39"/>
      <c r="B129" s="40"/>
      <c r="C129" s="213" t="s">
        <v>348</v>
      </c>
      <c r="D129" s="213" t="s">
        <v>165</v>
      </c>
      <c r="E129" s="214" t="s">
        <v>2872</v>
      </c>
      <c r="F129" s="215" t="s">
        <v>2873</v>
      </c>
      <c r="G129" s="216" t="s">
        <v>608</v>
      </c>
      <c r="H129" s="217">
        <v>1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170</v>
      </c>
      <c r="AT129" s="224" t="s">
        <v>165</v>
      </c>
      <c r="AU129" s="224" t="s">
        <v>85</v>
      </c>
      <c r="AY129" s="18" t="s">
        <v>162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170</v>
      </c>
      <c r="BM129" s="224" t="s">
        <v>2874</v>
      </c>
    </row>
    <row r="130" s="2" customFormat="1">
      <c r="A130" s="39"/>
      <c r="B130" s="40"/>
      <c r="C130" s="41"/>
      <c r="D130" s="233" t="s">
        <v>2797</v>
      </c>
      <c r="E130" s="41"/>
      <c r="F130" s="298" t="s">
        <v>2816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2797</v>
      </c>
      <c r="AU130" s="18" t="s">
        <v>85</v>
      </c>
    </row>
    <row r="131" s="2" customFormat="1" ht="16.5" customHeight="1">
      <c r="A131" s="39"/>
      <c r="B131" s="40"/>
      <c r="C131" s="213" t="s">
        <v>425</v>
      </c>
      <c r="D131" s="213" t="s">
        <v>165</v>
      </c>
      <c r="E131" s="214" t="s">
        <v>2875</v>
      </c>
      <c r="F131" s="215" t="s">
        <v>2876</v>
      </c>
      <c r="G131" s="216" t="s">
        <v>608</v>
      </c>
      <c r="H131" s="217">
        <v>1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170</v>
      </c>
      <c r="AT131" s="224" t="s">
        <v>165</v>
      </c>
      <c r="AU131" s="224" t="s">
        <v>85</v>
      </c>
      <c r="AY131" s="18" t="s">
        <v>162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170</v>
      </c>
      <c r="BM131" s="224" t="s">
        <v>2877</v>
      </c>
    </row>
    <row r="132" s="2" customFormat="1">
      <c r="A132" s="39"/>
      <c r="B132" s="40"/>
      <c r="C132" s="41"/>
      <c r="D132" s="233" t="s">
        <v>2797</v>
      </c>
      <c r="E132" s="41"/>
      <c r="F132" s="298" t="s">
        <v>2816</v>
      </c>
      <c r="G132" s="41"/>
      <c r="H132" s="41"/>
      <c r="I132" s="228"/>
      <c r="J132" s="41"/>
      <c r="K132" s="41"/>
      <c r="L132" s="45"/>
      <c r="M132" s="229"/>
      <c r="N132" s="230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2797</v>
      </c>
      <c r="AU132" s="18" t="s">
        <v>85</v>
      </c>
    </row>
    <row r="133" s="2" customFormat="1" ht="16.5" customHeight="1">
      <c r="A133" s="39"/>
      <c r="B133" s="40"/>
      <c r="C133" s="213" t="s">
        <v>757</v>
      </c>
      <c r="D133" s="213" t="s">
        <v>165</v>
      </c>
      <c r="E133" s="214" t="s">
        <v>2878</v>
      </c>
      <c r="F133" s="215" t="s">
        <v>2879</v>
      </c>
      <c r="G133" s="216" t="s">
        <v>608</v>
      </c>
      <c r="H133" s="217">
        <v>5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170</v>
      </c>
      <c r="AT133" s="224" t="s">
        <v>165</v>
      </c>
      <c r="AU133" s="224" t="s">
        <v>85</v>
      </c>
      <c r="AY133" s="18" t="s">
        <v>162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170</v>
      </c>
      <c r="BM133" s="224" t="s">
        <v>2880</v>
      </c>
    </row>
    <row r="134" s="2" customFormat="1">
      <c r="A134" s="39"/>
      <c r="B134" s="40"/>
      <c r="C134" s="41"/>
      <c r="D134" s="233" t="s">
        <v>2797</v>
      </c>
      <c r="E134" s="41"/>
      <c r="F134" s="298" t="s">
        <v>2881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2797</v>
      </c>
      <c r="AU134" s="18" t="s">
        <v>85</v>
      </c>
    </row>
    <row r="135" s="2" customFormat="1" ht="16.5" customHeight="1">
      <c r="A135" s="39"/>
      <c r="B135" s="40"/>
      <c r="C135" s="213" t="s">
        <v>729</v>
      </c>
      <c r="D135" s="213" t="s">
        <v>165</v>
      </c>
      <c r="E135" s="214" t="s">
        <v>2882</v>
      </c>
      <c r="F135" s="215" t="s">
        <v>2883</v>
      </c>
      <c r="G135" s="216" t="s">
        <v>608</v>
      </c>
      <c r="H135" s="217">
        <v>2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47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170</v>
      </c>
      <c r="AT135" s="224" t="s">
        <v>165</v>
      </c>
      <c r="AU135" s="224" t="s">
        <v>85</v>
      </c>
      <c r="AY135" s="18" t="s">
        <v>162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170</v>
      </c>
      <c r="BM135" s="224" t="s">
        <v>2884</v>
      </c>
    </row>
    <row r="136" s="2" customFormat="1">
      <c r="A136" s="39"/>
      <c r="B136" s="40"/>
      <c r="C136" s="41"/>
      <c r="D136" s="233" t="s">
        <v>2797</v>
      </c>
      <c r="E136" s="41"/>
      <c r="F136" s="298" t="s">
        <v>2885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2797</v>
      </c>
      <c r="AU136" s="18" t="s">
        <v>85</v>
      </c>
    </row>
    <row r="137" s="2" customFormat="1" ht="16.5" customHeight="1">
      <c r="A137" s="39"/>
      <c r="B137" s="40"/>
      <c r="C137" s="213" t="s">
        <v>734</v>
      </c>
      <c r="D137" s="213" t="s">
        <v>165</v>
      </c>
      <c r="E137" s="214" t="s">
        <v>2886</v>
      </c>
      <c r="F137" s="215" t="s">
        <v>2887</v>
      </c>
      <c r="G137" s="216" t="s">
        <v>608</v>
      </c>
      <c r="H137" s="217">
        <v>30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170</v>
      </c>
      <c r="AT137" s="224" t="s">
        <v>165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170</v>
      </c>
      <c r="BM137" s="224" t="s">
        <v>2888</v>
      </c>
    </row>
    <row r="138" s="2" customFormat="1">
      <c r="A138" s="39"/>
      <c r="B138" s="40"/>
      <c r="C138" s="41"/>
      <c r="D138" s="233" t="s">
        <v>2797</v>
      </c>
      <c r="E138" s="41"/>
      <c r="F138" s="298" t="s">
        <v>2889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2797</v>
      </c>
      <c r="AU138" s="18" t="s">
        <v>85</v>
      </c>
    </row>
    <row r="139" s="2" customFormat="1" ht="24.15" customHeight="1">
      <c r="A139" s="39"/>
      <c r="B139" s="40"/>
      <c r="C139" s="213" t="s">
        <v>562</v>
      </c>
      <c r="D139" s="213" t="s">
        <v>165</v>
      </c>
      <c r="E139" s="214" t="s">
        <v>2890</v>
      </c>
      <c r="F139" s="215" t="s">
        <v>2891</v>
      </c>
      <c r="G139" s="216" t="s">
        <v>608</v>
      </c>
      <c r="H139" s="217">
        <v>1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170</v>
      </c>
      <c r="AT139" s="224" t="s">
        <v>165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170</v>
      </c>
      <c r="BM139" s="224" t="s">
        <v>2892</v>
      </c>
    </row>
    <row r="140" s="2" customFormat="1">
      <c r="A140" s="39"/>
      <c r="B140" s="40"/>
      <c r="C140" s="41"/>
      <c r="D140" s="233" t="s">
        <v>2797</v>
      </c>
      <c r="E140" s="41"/>
      <c r="F140" s="298" t="s">
        <v>2893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2797</v>
      </c>
      <c r="AU140" s="18" t="s">
        <v>85</v>
      </c>
    </row>
    <row r="141" s="2" customFormat="1" ht="16.5" customHeight="1">
      <c r="A141" s="39"/>
      <c r="B141" s="40"/>
      <c r="C141" s="213" t="s">
        <v>506</v>
      </c>
      <c r="D141" s="213" t="s">
        <v>165</v>
      </c>
      <c r="E141" s="214" t="s">
        <v>2894</v>
      </c>
      <c r="F141" s="215" t="s">
        <v>2895</v>
      </c>
      <c r="G141" s="216" t="s">
        <v>1220</v>
      </c>
      <c r="H141" s="217">
        <v>1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170</v>
      </c>
      <c r="AT141" s="224" t="s">
        <v>165</v>
      </c>
      <c r="AU141" s="224" t="s">
        <v>85</v>
      </c>
      <c r="AY141" s="18" t="s">
        <v>162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170</v>
      </c>
      <c r="BM141" s="224" t="s">
        <v>2896</v>
      </c>
    </row>
    <row r="142" s="2" customFormat="1">
      <c r="A142" s="39"/>
      <c r="B142" s="40"/>
      <c r="C142" s="41"/>
      <c r="D142" s="233" t="s">
        <v>2797</v>
      </c>
      <c r="E142" s="41"/>
      <c r="F142" s="298" t="s">
        <v>2897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2797</v>
      </c>
      <c r="AU142" s="18" t="s">
        <v>85</v>
      </c>
    </row>
    <row r="143" s="2" customFormat="1" ht="16.5" customHeight="1">
      <c r="A143" s="39"/>
      <c r="B143" s="40"/>
      <c r="C143" s="213" t="s">
        <v>511</v>
      </c>
      <c r="D143" s="213" t="s">
        <v>165</v>
      </c>
      <c r="E143" s="214" t="s">
        <v>2898</v>
      </c>
      <c r="F143" s="215" t="s">
        <v>2899</v>
      </c>
      <c r="G143" s="216" t="s">
        <v>1220</v>
      </c>
      <c r="H143" s="217">
        <v>1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47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170</v>
      </c>
      <c r="AT143" s="224" t="s">
        <v>165</v>
      </c>
      <c r="AU143" s="224" t="s">
        <v>85</v>
      </c>
      <c r="AY143" s="18" t="s">
        <v>162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170</v>
      </c>
      <c r="BM143" s="224" t="s">
        <v>2900</v>
      </c>
    </row>
    <row r="144" s="2" customFormat="1">
      <c r="A144" s="39"/>
      <c r="B144" s="40"/>
      <c r="C144" s="41"/>
      <c r="D144" s="233" t="s">
        <v>2797</v>
      </c>
      <c r="E144" s="41"/>
      <c r="F144" s="298" t="s">
        <v>2901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2797</v>
      </c>
      <c r="AU144" s="18" t="s">
        <v>85</v>
      </c>
    </row>
    <row r="145" s="2" customFormat="1" ht="33" customHeight="1">
      <c r="A145" s="39"/>
      <c r="B145" s="40"/>
      <c r="C145" s="213" t="s">
        <v>475</v>
      </c>
      <c r="D145" s="213" t="s">
        <v>165</v>
      </c>
      <c r="E145" s="214" t="s">
        <v>2902</v>
      </c>
      <c r="F145" s="215" t="s">
        <v>2903</v>
      </c>
      <c r="G145" s="216" t="s">
        <v>608</v>
      </c>
      <c r="H145" s="217">
        <v>1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170</v>
      </c>
      <c r="AT145" s="224" t="s">
        <v>165</v>
      </c>
      <c r="AU145" s="224" t="s">
        <v>85</v>
      </c>
      <c r="AY145" s="18" t="s">
        <v>162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170</v>
      </c>
      <c r="BM145" s="224" t="s">
        <v>2904</v>
      </c>
    </row>
    <row r="146" s="2" customFormat="1">
      <c r="A146" s="39"/>
      <c r="B146" s="40"/>
      <c r="C146" s="41"/>
      <c r="D146" s="233" t="s">
        <v>2797</v>
      </c>
      <c r="E146" s="41"/>
      <c r="F146" s="298" t="s">
        <v>2905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2797</v>
      </c>
      <c r="AU146" s="18" t="s">
        <v>85</v>
      </c>
    </row>
    <row r="147" s="2" customFormat="1" ht="24.15" customHeight="1">
      <c r="A147" s="39"/>
      <c r="B147" s="40"/>
      <c r="C147" s="213" t="s">
        <v>480</v>
      </c>
      <c r="D147" s="213" t="s">
        <v>165</v>
      </c>
      <c r="E147" s="214" t="s">
        <v>2906</v>
      </c>
      <c r="F147" s="215" t="s">
        <v>2907</v>
      </c>
      <c r="G147" s="216" t="s">
        <v>608</v>
      </c>
      <c r="H147" s="217">
        <v>14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170</v>
      </c>
      <c r="AT147" s="224" t="s">
        <v>165</v>
      </c>
      <c r="AU147" s="224" t="s">
        <v>85</v>
      </c>
      <c r="AY147" s="18" t="s">
        <v>162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170</v>
      </c>
      <c r="BM147" s="224" t="s">
        <v>2908</v>
      </c>
    </row>
    <row r="148" s="2" customFormat="1">
      <c r="A148" s="39"/>
      <c r="B148" s="40"/>
      <c r="C148" s="41"/>
      <c r="D148" s="233" t="s">
        <v>2797</v>
      </c>
      <c r="E148" s="41"/>
      <c r="F148" s="298" t="s">
        <v>2909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2797</v>
      </c>
      <c r="AU148" s="18" t="s">
        <v>85</v>
      </c>
    </row>
    <row r="149" s="2" customFormat="1" ht="16.5" customHeight="1">
      <c r="A149" s="39"/>
      <c r="B149" s="40"/>
      <c r="C149" s="213" t="s">
        <v>434</v>
      </c>
      <c r="D149" s="213" t="s">
        <v>165</v>
      </c>
      <c r="E149" s="214" t="s">
        <v>2910</v>
      </c>
      <c r="F149" s="215" t="s">
        <v>2911</v>
      </c>
      <c r="G149" s="216" t="s">
        <v>608</v>
      </c>
      <c r="H149" s="217">
        <v>1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170</v>
      </c>
      <c r="AT149" s="224" t="s">
        <v>165</v>
      </c>
      <c r="AU149" s="224" t="s">
        <v>85</v>
      </c>
      <c r="AY149" s="18" t="s">
        <v>162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170</v>
      </c>
      <c r="BM149" s="224" t="s">
        <v>2912</v>
      </c>
    </row>
    <row r="150" s="2" customFormat="1">
      <c r="A150" s="39"/>
      <c r="B150" s="40"/>
      <c r="C150" s="41"/>
      <c r="D150" s="233" t="s">
        <v>2797</v>
      </c>
      <c r="E150" s="41"/>
      <c r="F150" s="298" t="s">
        <v>2905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2797</v>
      </c>
      <c r="AU150" s="18" t="s">
        <v>85</v>
      </c>
    </row>
    <row r="151" s="2" customFormat="1" ht="16.5" customHeight="1">
      <c r="A151" s="39"/>
      <c r="B151" s="40"/>
      <c r="C151" s="213" t="s">
        <v>1890</v>
      </c>
      <c r="D151" s="213" t="s">
        <v>165</v>
      </c>
      <c r="E151" s="214" t="s">
        <v>2913</v>
      </c>
      <c r="F151" s="215" t="s">
        <v>2914</v>
      </c>
      <c r="G151" s="216" t="s">
        <v>2865</v>
      </c>
      <c r="H151" s="217">
        <v>20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170</v>
      </c>
      <c r="AT151" s="224" t="s">
        <v>165</v>
      </c>
      <c r="AU151" s="224" t="s">
        <v>85</v>
      </c>
      <c r="AY151" s="18" t="s">
        <v>162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170</v>
      </c>
      <c r="BM151" s="224" t="s">
        <v>2915</v>
      </c>
    </row>
    <row r="152" s="2" customFormat="1">
      <c r="A152" s="39"/>
      <c r="B152" s="40"/>
      <c r="C152" s="41"/>
      <c r="D152" s="233" t="s">
        <v>2797</v>
      </c>
      <c r="E152" s="41"/>
      <c r="F152" s="298" t="s">
        <v>2916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2797</v>
      </c>
      <c r="AU152" s="18" t="s">
        <v>85</v>
      </c>
    </row>
    <row r="153" s="2" customFormat="1" ht="24.15" customHeight="1">
      <c r="A153" s="39"/>
      <c r="B153" s="40"/>
      <c r="C153" s="213" t="s">
        <v>1898</v>
      </c>
      <c r="D153" s="213" t="s">
        <v>165</v>
      </c>
      <c r="E153" s="214" t="s">
        <v>2917</v>
      </c>
      <c r="F153" s="215" t="s">
        <v>2918</v>
      </c>
      <c r="G153" s="216" t="s">
        <v>2919</v>
      </c>
      <c r="H153" s="217">
        <v>1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170</v>
      </c>
      <c r="AT153" s="224" t="s">
        <v>165</v>
      </c>
      <c r="AU153" s="224" t="s">
        <v>85</v>
      </c>
      <c r="AY153" s="18" t="s">
        <v>162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170</v>
      </c>
      <c r="BM153" s="224" t="s">
        <v>2920</v>
      </c>
    </row>
    <row r="154" s="2" customFormat="1" ht="16.5" customHeight="1">
      <c r="A154" s="39"/>
      <c r="B154" s="40"/>
      <c r="C154" s="213" t="s">
        <v>492</v>
      </c>
      <c r="D154" s="213" t="s">
        <v>165</v>
      </c>
      <c r="E154" s="214" t="s">
        <v>2921</v>
      </c>
      <c r="F154" s="215" t="s">
        <v>2922</v>
      </c>
      <c r="G154" s="216" t="s">
        <v>2919</v>
      </c>
      <c r="H154" s="217">
        <v>1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170</v>
      </c>
      <c r="AT154" s="224" t="s">
        <v>165</v>
      </c>
      <c r="AU154" s="224" t="s">
        <v>85</v>
      </c>
      <c r="AY154" s="18" t="s">
        <v>162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170</v>
      </c>
      <c r="BM154" s="224" t="s">
        <v>2923</v>
      </c>
    </row>
    <row r="155" s="2" customFormat="1">
      <c r="A155" s="39"/>
      <c r="B155" s="40"/>
      <c r="C155" s="41"/>
      <c r="D155" s="233" t="s">
        <v>2797</v>
      </c>
      <c r="E155" s="41"/>
      <c r="F155" s="298" t="s">
        <v>2924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2797</v>
      </c>
      <c r="AU155" s="18" t="s">
        <v>85</v>
      </c>
    </row>
    <row r="156" s="2" customFormat="1" ht="16.5" customHeight="1">
      <c r="A156" s="39"/>
      <c r="B156" s="40"/>
      <c r="C156" s="213" t="s">
        <v>450</v>
      </c>
      <c r="D156" s="213" t="s">
        <v>165</v>
      </c>
      <c r="E156" s="214" t="s">
        <v>2925</v>
      </c>
      <c r="F156" s="215" t="s">
        <v>2926</v>
      </c>
      <c r="G156" s="216" t="s">
        <v>638</v>
      </c>
      <c r="H156" s="217">
        <v>200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170</v>
      </c>
      <c r="AT156" s="224" t="s">
        <v>165</v>
      </c>
      <c r="AU156" s="224" t="s">
        <v>85</v>
      </c>
      <c r="AY156" s="18" t="s">
        <v>162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170</v>
      </c>
      <c r="BM156" s="224" t="s">
        <v>2927</v>
      </c>
    </row>
    <row r="157" s="2" customFormat="1">
      <c r="A157" s="39"/>
      <c r="B157" s="40"/>
      <c r="C157" s="41"/>
      <c r="D157" s="233" t="s">
        <v>2797</v>
      </c>
      <c r="E157" s="41"/>
      <c r="F157" s="298" t="s">
        <v>2928</v>
      </c>
      <c r="G157" s="41"/>
      <c r="H157" s="41"/>
      <c r="I157" s="228"/>
      <c r="J157" s="41"/>
      <c r="K157" s="41"/>
      <c r="L157" s="45"/>
      <c r="M157" s="229"/>
      <c r="N157" s="230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2797</v>
      </c>
      <c r="AU157" s="18" t="s">
        <v>85</v>
      </c>
    </row>
    <row r="158" s="2" customFormat="1" ht="16.5" customHeight="1">
      <c r="A158" s="39"/>
      <c r="B158" s="40"/>
      <c r="C158" s="213" t="s">
        <v>501</v>
      </c>
      <c r="D158" s="213" t="s">
        <v>165</v>
      </c>
      <c r="E158" s="214" t="s">
        <v>2929</v>
      </c>
      <c r="F158" s="215" t="s">
        <v>2930</v>
      </c>
      <c r="G158" s="216" t="s">
        <v>608</v>
      </c>
      <c r="H158" s="217">
        <v>6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170</v>
      </c>
      <c r="AT158" s="224" t="s">
        <v>165</v>
      </c>
      <c r="AU158" s="224" t="s">
        <v>85</v>
      </c>
      <c r="AY158" s="18" t="s">
        <v>162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83</v>
      </c>
      <c r="BK158" s="225">
        <f>ROUND(I158*H158,2)</f>
        <v>0</v>
      </c>
      <c r="BL158" s="18" t="s">
        <v>170</v>
      </c>
      <c r="BM158" s="224" t="s">
        <v>2931</v>
      </c>
    </row>
    <row r="159" s="2" customFormat="1">
      <c r="A159" s="39"/>
      <c r="B159" s="40"/>
      <c r="C159" s="41"/>
      <c r="D159" s="233" t="s">
        <v>2797</v>
      </c>
      <c r="E159" s="41"/>
      <c r="F159" s="298" t="s">
        <v>2932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2797</v>
      </c>
      <c r="AU159" s="18" t="s">
        <v>85</v>
      </c>
    </row>
    <row r="160" s="2" customFormat="1" ht="24.15" customHeight="1">
      <c r="A160" s="39"/>
      <c r="B160" s="40"/>
      <c r="C160" s="213" t="s">
        <v>721</v>
      </c>
      <c r="D160" s="213" t="s">
        <v>165</v>
      </c>
      <c r="E160" s="214" t="s">
        <v>2933</v>
      </c>
      <c r="F160" s="215" t="s">
        <v>2934</v>
      </c>
      <c r="G160" s="216" t="s">
        <v>638</v>
      </c>
      <c r="H160" s="217">
        <v>170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170</v>
      </c>
      <c r="AT160" s="224" t="s">
        <v>165</v>
      </c>
      <c r="AU160" s="224" t="s">
        <v>85</v>
      </c>
      <c r="AY160" s="18" t="s">
        <v>162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170</v>
      </c>
      <c r="BM160" s="224" t="s">
        <v>2935</v>
      </c>
    </row>
    <row r="161" s="2" customFormat="1">
      <c r="A161" s="39"/>
      <c r="B161" s="40"/>
      <c r="C161" s="41"/>
      <c r="D161" s="233" t="s">
        <v>2797</v>
      </c>
      <c r="E161" s="41"/>
      <c r="F161" s="298" t="s">
        <v>2936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2797</v>
      </c>
      <c r="AU161" s="18" t="s">
        <v>85</v>
      </c>
    </row>
    <row r="162" s="12" customFormat="1" ht="22.8" customHeight="1">
      <c r="A162" s="12"/>
      <c r="B162" s="197"/>
      <c r="C162" s="198"/>
      <c r="D162" s="199" t="s">
        <v>75</v>
      </c>
      <c r="E162" s="211" t="s">
        <v>2937</v>
      </c>
      <c r="F162" s="211" t="s">
        <v>2938</v>
      </c>
      <c r="G162" s="198"/>
      <c r="H162" s="198"/>
      <c r="I162" s="201"/>
      <c r="J162" s="212">
        <f>BK162</f>
        <v>0</v>
      </c>
      <c r="K162" s="198"/>
      <c r="L162" s="203"/>
      <c r="M162" s="204"/>
      <c r="N162" s="205"/>
      <c r="O162" s="205"/>
      <c r="P162" s="206">
        <f>SUM(P163:P189)</f>
        <v>0</v>
      </c>
      <c r="Q162" s="205"/>
      <c r="R162" s="206">
        <f>SUM(R163:R189)</f>
        <v>0</v>
      </c>
      <c r="S162" s="205"/>
      <c r="T162" s="207">
        <f>SUM(T163:T189)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8" t="s">
        <v>83</v>
      </c>
      <c r="AT162" s="209" t="s">
        <v>75</v>
      </c>
      <c r="AU162" s="209" t="s">
        <v>83</v>
      </c>
      <c r="AY162" s="208" t="s">
        <v>162</v>
      </c>
      <c r="BK162" s="210">
        <f>SUM(BK163:BK189)</f>
        <v>0</v>
      </c>
    </row>
    <row r="163" s="2" customFormat="1" ht="24.15" customHeight="1">
      <c r="A163" s="39"/>
      <c r="B163" s="40"/>
      <c r="C163" s="278" t="s">
        <v>83</v>
      </c>
      <c r="D163" s="278" t="s">
        <v>411</v>
      </c>
      <c r="E163" s="279" t="s">
        <v>2937</v>
      </c>
      <c r="F163" s="280" t="s">
        <v>2939</v>
      </c>
      <c r="G163" s="281" t="s">
        <v>608</v>
      </c>
      <c r="H163" s="282">
        <v>36</v>
      </c>
      <c r="I163" s="283"/>
      <c r="J163" s="284">
        <f>ROUND(I163*H163,2)</f>
        <v>0</v>
      </c>
      <c r="K163" s="280" t="s">
        <v>19</v>
      </c>
      <c r="L163" s="285"/>
      <c r="M163" s="286" t="s">
        <v>19</v>
      </c>
      <c r="N163" s="287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239</v>
      </c>
      <c r="AT163" s="224" t="s">
        <v>411</v>
      </c>
      <c r="AU163" s="224" t="s">
        <v>85</v>
      </c>
      <c r="AY163" s="18" t="s">
        <v>162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170</v>
      </c>
      <c r="BM163" s="224" t="s">
        <v>2940</v>
      </c>
    </row>
    <row r="164" s="2" customFormat="1" ht="24.15" customHeight="1">
      <c r="A164" s="39"/>
      <c r="B164" s="40"/>
      <c r="C164" s="278" t="s">
        <v>85</v>
      </c>
      <c r="D164" s="278" t="s">
        <v>411</v>
      </c>
      <c r="E164" s="279" t="s">
        <v>2941</v>
      </c>
      <c r="F164" s="280" t="s">
        <v>2942</v>
      </c>
      <c r="G164" s="281" t="s">
        <v>608</v>
      </c>
      <c r="H164" s="282">
        <v>48</v>
      </c>
      <c r="I164" s="283"/>
      <c r="J164" s="284">
        <f>ROUND(I164*H164,2)</f>
        <v>0</v>
      </c>
      <c r="K164" s="280" t="s">
        <v>19</v>
      </c>
      <c r="L164" s="285"/>
      <c r="M164" s="286" t="s">
        <v>19</v>
      </c>
      <c r="N164" s="287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239</v>
      </c>
      <c r="AT164" s="224" t="s">
        <v>411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170</v>
      </c>
      <c r="BM164" s="224" t="s">
        <v>2943</v>
      </c>
    </row>
    <row r="165" s="2" customFormat="1" ht="37.8" customHeight="1">
      <c r="A165" s="39"/>
      <c r="B165" s="40"/>
      <c r="C165" s="278" t="s">
        <v>195</v>
      </c>
      <c r="D165" s="278" t="s">
        <v>411</v>
      </c>
      <c r="E165" s="279" t="s">
        <v>2944</v>
      </c>
      <c r="F165" s="280" t="s">
        <v>2945</v>
      </c>
      <c r="G165" s="281" t="s">
        <v>638</v>
      </c>
      <c r="H165" s="282">
        <v>6410</v>
      </c>
      <c r="I165" s="283"/>
      <c r="J165" s="284">
        <f>ROUND(I165*H165,2)</f>
        <v>0</v>
      </c>
      <c r="K165" s="280" t="s">
        <v>19</v>
      </c>
      <c r="L165" s="285"/>
      <c r="M165" s="286" t="s">
        <v>19</v>
      </c>
      <c r="N165" s="287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239</v>
      </c>
      <c r="AT165" s="224" t="s">
        <v>411</v>
      </c>
      <c r="AU165" s="224" t="s">
        <v>85</v>
      </c>
      <c r="AY165" s="18" t="s">
        <v>162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170</v>
      </c>
      <c r="BM165" s="224" t="s">
        <v>2946</v>
      </c>
    </row>
    <row r="166" s="2" customFormat="1" ht="16.5" customHeight="1">
      <c r="A166" s="39"/>
      <c r="B166" s="40"/>
      <c r="C166" s="278" t="s">
        <v>170</v>
      </c>
      <c r="D166" s="278" t="s">
        <v>411</v>
      </c>
      <c r="E166" s="279" t="s">
        <v>2947</v>
      </c>
      <c r="F166" s="280" t="s">
        <v>2922</v>
      </c>
      <c r="G166" s="281" t="s">
        <v>2919</v>
      </c>
      <c r="H166" s="282">
        <v>1</v>
      </c>
      <c r="I166" s="283"/>
      <c r="J166" s="284">
        <f>ROUND(I166*H166,2)</f>
        <v>0</v>
      </c>
      <c r="K166" s="280" t="s">
        <v>19</v>
      </c>
      <c r="L166" s="285"/>
      <c r="M166" s="286" t="s">
        <v>19</v>
      </c>
      <c r="N166" s="287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239</v>
      </c>
      <c r="AT166" s="224" t="s">
        <v>411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170</v>
      </c>
      <c r="BM166" s="224" t="s">
        <v>2948</v>
      </c>
    </row>
    <row r="167" s="2" customFormat="1" ht="16.5" customHeight="1">
      <c r="A167" s="39"/>
      <c r="B167" s="40"/>
      <c r="C167" s="278" t="s">
        <v>678</v>
      </c>
      <c r="D167" s="278" t="s">
        <v>411</v>
      </c>
      <c r="E167" s="279" t="s">
        <v>2949</v>
      </c>
      <c r="F167" s="280" t="s">
        <v>2926</v>
      </c>
      <c r="G167" s="281" t="s">
        <v>638</v>
      </c>
      <c r="H167" s="282">
        <v>200</v>
      </c>
      <c r="I167" s="283"/>
      <c r="J167" s="284">
        <f>ROUND(I167*H167,2)</f>
        <v>0</v>
      </c>
      <c r="K167" s="280" t="s">
        <v>19</v>
      </c>
      <c r="L167" s="285"/>
      <c r="M167" s="286" t="s">
        <v>19</v>
      </c>
      <c r="N167" s="287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239</v>
      </c>
      <c r="AT167" s="224" t="s">
        <v>411</v>
      </c>
      <c r="AU167" s="224" t="s">
        <v>85</v>
      </c>
      <c r="AY167" s="18" t="s">
        <v>162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170</v>
      </c>
      <c r="BM167" s="224" t="s">
        <v>2950</v>
      </c>
    </row>
    <row r="168" s="2" customFormat="1" ht="16.5" customHeight="1">
      <c r="A168" s="39"/>
      <c r="B168" s="40"/>
      <c r="C168" s="278" t="s">
        <v>329</v>
      </c>
      <c r="D168" s="278" t="s">
        <v>411</v>
      </c>
      <c r="E168" s="279" t="s">
        <v>2951</v>
      </c>
      <c r="F168" s="280" t="s">
        <v>2930</v>
      </c>
      <c r="G168" s="281" t="s">
        <v>608</v>
      </c>
      <c r="H168" s="282">
        <v>6</v>
      </c>
      <c r="I168" s="283"/>
      <c r="J168" s="284">
        <f>ROUND(I168*H168,2)</f>
        <v>0</v>
      </c>
      <c r="K168" s="280" t="s">
        <v>19</v>
      </c>
      <c r="L168" s="285"/>
      <c r="M168" s="286" t="s">
        <v>19</v>
      </c>
      <c r="N168" s="287" t="s">
        <v>47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239</v>
      </c>
      <c r="AT168" s="224" t="s">
        <v>411</v>
      </c>
      <c r="AU168" s="224" t="s">
        <v>85</v>
      </c>
      <c r="AY168" s="18" t="s">
        <v>162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170</v>
      </c>
      <c r="BM168" s="224" t="s">
        <v>2952</v>
      </c>
    </row>
    <row r="169" s="2" customFormat="1" ht="16.5" customHeight="1">
      <c r="A169" s="39"/>
      <c r="B169" s="40"/>
      <c r="C169" s="278" t="s">
        <v>276</v>
      </c>
      <c r="D169" s="278" t="s">
        <v>411</v>
      </c>
      <c r="E169" s="279" t="s">
        <v>2953</v>
      </c>
      <c r="F169" s="280" t="s">
        <v>2810</v>
      </c>
      <c r="G169" s="281" t="s">
        <v>608</v>
      </c>
      <c r="H169" s="282">
        <v>90</v>
      </c>
      <c r="I169" s="283"/>
      <c r="J169" s="284">
        <f>ROUND(I169*H169,2)</f>
        <v>0</v>
      </c>
      <c r="K169" s="280" t="s">
        <v>19</v>
      </c>
      <c r="L169" s="285"/>
      <c r="M169" s="286" t="s">
        <v>19</v>
      </c>
      <c r="N169" s="287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239</v>
      </c>
      <c r="AT169" s="224" t="s">
        <v>411</v>
      </c>
      <c r="AU169" s="224" t="s">
        <v>85</v>
      </c>
      <c r="AY169" s="18" t="s">
        <v>162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83</v>
      </c>
      <c r="BK169" s="225">
        <f>ROUND(I169*H169,2)</f>
        <v>0</v>
      </c>
      <c r="BL169" s="18" t="s">
        <v>170</v>
      </c>
      <c r="BM169" s="224" t="s">
        <v>2954</v>
      </c>
    </row>
    <row r="170" s="2" customFormat="1" ht="16.5" customHeight="1">
      <c r="A170" s="39"/>
      <c r="B170" s="40"/>
      <c r="C170" s="278" t="s">
        <v>239</v>
      </c>
      <c r="D170" s="278" t="s">
        <v>411</v>
      </c>
      <c r="E170" s="279" t="s">
        <v>2955</v>
      </c>
      <c r="F170" s="280" t="s">
        <v>2818</v>
      </c>
      <c r="G170" s="281" t="s">
        <v>638</v>
      </c>
      <c r="H170" s="282">
        <v>1450</v>
      </c>
      <c r="I170" s="283"/>
      <c r="J170" s="284">
        <f>ROUND(I170*H170,2)</f>
        <v>0</v>
      </c>
      <c r="K170" s="280" t="s">
        <v>19</v>
      </c>
      <c r="L170" s="285"/>
      <c r="M170" s="286" t="s">
        <v>19</v>
      </c>
      <c r="N170" s="287" t="s">
        <v>47</v>
      </c>
      <c r="O170" s="85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239</v>
      </c>
      <c r="AT170" s="224" t="s">
        <v>411</v>
      </c>
      <c r="AU170" s="224" t="s">
        <v>85</v>
      </c>
      <c r="AY170" s="18" t="s">
        <v>162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170</v>
      </c>
      <c r="BM170" s="224" t="s">
        <v>2956</v>
      </c>
    </row>
    <row r="171" s="2" customFormat="1" ht="24.15" customHeight="1">
      <c r="A171" s="39"/>
      <c r="B171" s="40"/>
      <c r="C171" s="278" t="s">
        <v>163</v>
      </c>
      <c r="D171" s="278" t="s">
        <v>411</v>
      </c>
      <c r="E171" s="279" t="s">
        <v>2957</v>
      </c>
      <c r="F171" s="280" t="s">
        <v>2934</v>
      </c>
      <c r="G171" s="281" t="s">
        <v>638</v>
      </c>
      <c r="H171" s="282">
        <v>170</v>
      </c>
      <c r="I171" s="283"/>
      <c r="J171" s="284">
        <f>ROUND(I171*H171,2)</f>
        <v>0</v>
      </c>
      <c r="K171" s="280" t="s">
        <v>19</v>
      </c>
      <c r="L171" s="285"/>
      <c r="M171" s="286" t="s">
        <v>19</v>
      </c>
      <c r="N171" s="287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239</v>
      </c>
      <c r="AT171" s="224" t="s">
        <v>411</v>
      </c>
      <c r="AU171" s="224" t="s">
        <v>85</v>
      </c>
      <c r="AY171" s="18" t="s">
        <v>162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170</v>
      </c>
      <c r="BM171" s="224" t="s">
        <v>2958</v>
      </c>
    </row>
    <row r="172" s="2" customFormat="1" ht="16.5" customHeight="1">
      <c r="A172" s="39"/>
      <c r="B172" s="40"/>
      <c r="C172" s="278" t="s">
        <v>701</v>
      </c>
      <c r="D172" s="278" t="s">
        <v>411</v>
      </c>
      <c r="E172" s="279" t="s">
        <v>2959</v>
      </c>
      <c r="F172" s="280" t="s">
        <v>2825</v>
      </c>
      <c r="G172" s="281" t="s">
        <v>638</v>
      </c>
      <c r="H172" s="282">
        <v>1600</v>
      </c>
      <c r="I172" s="283"/>
      <c r="J172" s="284">
        <f>ROUND(I172*H172,2)</f>
        <v>0</v>
      </c>
      <c r="K172" s="280" t="s">
        <v>19</v>
      </c>
      <c r="L172" s="285"/>
      <c r="M172" s="286" t="s">
        <v>19</v>
      </c>
      <c r="N172" s="287" t="s">
        <v>47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239</v>
      </c>
      <c r="AT172" s="224" t="s">
        <v>411</v>
      </c>
      <c r="AU172" s="224" t="s">
        <v>85</v>
      </c>
      <c r="AY172" s="18" t="s">
        <v>162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170</v>
      </c>
      <c r="BM172" s="224" t="s">
        <v>2960</v>
      </c>
    </row>
    <row r="173" s="2" customFormat="1" ht="16.5" customHeight="1">
      <c r="A173" s="39"/>
      <c r="B173" s="40"/>
      <c r="C173" s="278" t="s">
        <v>815</v>
      </c>
      <c r="D173" s="278" t="s">
        <v>411</v>
      </c>
      <c r="E173" s="279" t="s">
        <v>2961</v>
      </c>
      <c r="F173" s="280" t="s">
        <v>2795</v>
      </c>
      <c r="G173" s="281" t="s">
        <v>608</v>
      </c>
      <c r="H173" s="282">
        <v>200</v>
      </c>
      <c r="I173" s="283"/>
      <c r="J173" s="284">
        <f>ROUND(I173*H173,2)</f>
        <v>0</v>
      </c>
      <c r="K173" s="280" t="s">
        <v>19</v>
      </c>
      <c r="L173" s="285"/>
      <c r="M173" s="286" t="s">
        <v>19</v>
      </c>
      <c r="N173" s="287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239</v>
      </c>
      <c r="AT173" s="224" t="s">
        <v>411</v>
      </c>
      <c r="AU173" s="224" t="s">
        <v>85</v>
      </c>
      <c r="AY173" s="18" t="s">
        <v>162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170</v>
      </c>
      <c r="BM173" s="224" t="s">
        <v>2962</v>
      </c>
    </row>
    <row r="174" s="2" customFormat="1" ht="21.75" customHeight="1">
      <c r="A174" s="39"/>
      <c r="B174" s="40"/>
      <c r="C174" s="278" t="s">
        <v>299</v>
      </c>
      <c r="D174" s="278" t="s">
        <v>411</v>
      </c>
      <c r="E174" s="279" t="s">
        <v>2963</v>
      </c>
      <c r="F174" s="280" t="s">
        <v>2856</v>
      </c>
      <c r="G174" s="281" t="s">
        <v>1220</v>
      </c>
      <c r="H174" s="282">
        <v>1</v>
      </c>
      <c r="I174" s="283"/>
      <c r="J174" s="284">
        <f>ROUND(I174*H174,2)</f>
        <v>0</v>
      </c>
      <c r="K174" s="280" t="s">
        <v>19</v>
      </c>
      <c r="L174" s="285"/>
      <c r="M174" s="286" t="s">
        <v>19</v>
      </c>
      <c r="N174" s="287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239</v>
      </c>
      <c r="AT174" s="224" t="s">
        <v>411</v>
      </c>
      <c r="AU174" s="224" t="s">
        <v>85</v>
      </c>
      <c r="AY174" s="18" t="s">
        <v>162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170</v>
      </c>
      <c r="BM174" s="224" t="s">
        <v>2964</v>
      </c>
    </row>
    <row r="175" s="2" customFormat="1" ht="16.5" customHeight="1">
      <c r="A175" s="39"/>
      <c r="B175" s="40"/>
      <c r="C175" s="278" t="s">
        <v>251</v>
      </c>
      <c r="D175" s="278" t="s">
        <v>411</v>
      </c>
      <c r="E175" s="279" t="s">
        <v>2965</v>
      </c>
      <c r="F175" s="280" t="s">
        <v>2860</v>
      </c>
      <c r="G175" s="281" t="s">
        <v>1220</v>
      </c>
      <c r="H175" s="282">
        <v>1</v>
      </c>
      <c r="I175" s="283"/>
      <c r="J175" s="284">
        <f>ROUND(I175*H175,2)</f>
        <v>0</v>
      </c>
      <c r="K175" s="280" t="s">
        <v>19</v>
      </c>
      <c r="L175" s="285"/>
      <c r="M175" s="286" t="s">
        <v>19</v>
      </c>
      <c r="N175" s="287" t="s">
        <v>47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239</v>
      </c>
      <c r="AT175" s="224" t="s">
        <v>411</v>
      </c>
      <c r="AU175" s="224" t="s">
        <v>85</v>
      </c>
      <c r="AY175" s="18" t="s">
        <v>162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170</v>
      </c>
      <c r="BM175" s="224" t="s">
        <v>2966</v>
      </c>
    </row>
    <row r="176" s="2" customFormat="1" ht="24.15" customHeight="1">
      <c r="A176" s="39"/>
      <c r="B176" s="40"/>
      <c r="C176" s="278" t="s">
        <v>246</v>
      </c>
      <c r="D176" s="278" t="s">
        <v>411</v>
      </c>
      <c r="E176" s="279" t="s">
        <v>2967</v>
      </c>
      <c r="F176" s="280" t="s">
        <v>2968</v>
      </c>
      <c r="G176" s="281" t="s">
        <v>638</v>
      </c>
      <c r="H176" s="282">
        <v>10</v>
      </c>
      <c r="I176" s="283"/>
      <c r="J176" s="284">
        <f>ROUND(I176*H176,2)</f>
        <v>0</v>
      </c>
      <c r="K176" s="280" t="s">
        <v>19</v>
      </c>
      <c r="L176" s="285"/>
      <c r="M176" s="286" t="s">
        <v>19</v>
      </c>
      <c r="N176" s="287" t="s">
        <v>47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239</v>
      </c>
      <c r="AT176" s="224" t="s">
        <v>411</v>
      </c>
      <c r="AU176" s="224" t="s">
        <v>85</v>
      </c>
      <c r="AY176" s="18" t="s">
        <v>162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170</v>
      </c>
      <c r="BM176" s="224" t="s">
        <v>2969</v>
      </c>
    </row>
    <row r="177" s="2" customFormat="1" ht="21.75" customHeight="1">
      <c r="A177" s="39"/>
      <c r="B177" s="40"/>
      <c r="C177" s="278" t="s">
        <v>8</v>
      </c>
      <c r="D177" s="278" t="s">
        <v>411</v>
      </c>
      <c r="E177" s="279" t="s">
        <v>2970</v>
      </c>
      <c r="F177" s="280" t="s">
        <v>2869</v>
      </c>
      <c r="G177" s="281" t="s">
        <v>608</v>
      </c>
      <c r="H177" s="282">
        <v>1</v>
      </c>
      <c r="I177" s="283"/>
      <c r="J177" s="284">
        <f>ROUND(I177*H177,2)</f>
        <v>0</v>
      </c>
      <c r="K177" s="280" t="s">
        <v>19</v>
      </c>
      <c r="L177" s="285"/>
      <c r="M177" s="286" t="s">
        <v>19</v>
      </c>
      <c r="N177" s="287" t="s">
        <v>47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239</v>
      </c>
      <c r="AT177" s="224" t="s">
        <v>411</v>
      </c>
      <c r="AU177" s="224" t="s">
        <v>85</v>
      </c>
      <c r="AY177" s="18" t="s">
        <v>162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170</v>
      </c>
      <c r="BM177" s="224" t="s">
        <v>2971</v>
      </c>
    </row>
    <row r="178" s="2" customFormat="1" ht="21.75" customHeight="1">
      <c r="A178" s="39"/>
      <c r="B178" s="40"/>
      <c r="C178" s="278" t="s">
        <v>214</v>
      </c>
      <c r="D178" s="278" t="s">
        <v>411</v>
      </c>
      <c r="E178" s="279" t="s">
        <v>2972</v>
      </c>
      <c r="F178" s="280" t="s">
        <v>2873</v>
      </c>
      <c r="G178" s="281" t="s">
        <v>608</v>
      </c>
      <c r="H178" s="282">
        <v>1</v>
      </c>
      <c r="I178" s="283"/>
      <c r="J178" s="284">
        <f>ROUND(I178*H178,2)</f>
        <v>0</v>
      </c>
      <c r="K178" s="280" t="s">
        <v>19</v>
      </c>
      <c r="L178" s="285"/>
      <c r="M178" s="286" t="s">
        <v>19</v>
      </c>
      <c r="N178" s="287" t="s">
        <v>47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239</v>
      </c>
      <c r="AT178" s="224" t="s">
        <v>411</v>
      </c>
      <c r="AU178" s="224" t="s">
        <v>85</v>
      </c>
      <c r="AY178" s="18" t="s">
        <v>162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170</v>
      </c>
      <c r="BM178" s="224" t="s">
        <v>2973</v>
      </c>
    </row>
    <row r="179" s="2" customFormat="1" ht="16.5" customHeight="1">
      <c r="A179" s="39"/>
      <c r="B179" s="40"/>
      <c r="C179" s="278" t="s">
        <v>227</v>
      </c>
      <c r="D179" s="278" t="s">
        <v>411</v>
      </c>
      <c r="E179" s="279" t="s">
        <v>2974</v>
      </c>
      <c r="F179" s="280" t="s">
        <v>2876</v>
      </c>
      <c r="G179" s="281" t="s">
        <v>608</v>
      </c>
      <c r="H179" s="282">
        <v>1</v>
      </c>
      <c r="I179" s="283"/>
      <c r="J179" s="284">
        <f>ROUND(I179*H179,2)</f>
        <v>0</v>
      </c>
      <c r="K179" s="280" t="s">
        <v>19</v>
      </c>
      <c r="L179" s="285"/>
      <c r="M179" s="286" t="s">
        <v>19</v>
      </c>
      <c r="N179" s="287" t="s">
        <v>47</v>
      </c>
      <c r="O179" s="85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239</v>
      </c>
      <c r="AT179" s="224" t="s">
        <v>411</v>
      </c>
      <c r="AU179" s="224" t="s">
        <v>85</v>
      </c>
      <c r="AY179" s="18" t="s">
        <v>162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83</v>
      </c>
      <c r="BK179" s="225">
        <f>ROUND(I179*H179,2)</f>
        <v>0</v>
      </c>
      <c r="BL179" s="18" t="s">
        <v>170</v>
      </c>
      <c r="BM179" s="224" t="s">
        <v>2975</v>
      </c>
    </row>
    <row r="180" s="2" customFormat="1" ht="16.5" customHeight="1">
      <c r="A180" s="39"/>
      <c r="B180" s="40"/>
      <c r="C180" s="278" t="s">
        <v>259</v>
      </c>
      <c r="D180" s="278" t="s">
        <v>411</v>
      </c>
      <c r="E180" s="279" t="s">
        <v>2976</v>
      </c>
      <c r="F180" s="280" t="s">
        <v>2879</v>
      </c>
      <c r="G180" s="281" t="s">
        <v>608</v>
      </c>
      <c r="H180" s="282">
        <v>5</v>
      </c>
      <c r="I180" s="283"/>
      <c r="J180" s="284">
        <f>ROUND(I180*H180,2)</f>
        <v>0</v>
      </c>
      <c r="K180" s="280" t="s">
        <v>19</v>
      </c>
      <c r="L180" s="285"/>
      <c r="M180" s="286" t="s">
        <v>19</v>
      </c>
      <c r="N180" s="287" t="s">
        <v>47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239</v>
      </c>
      <c r="AT180" s="224" t="s">
        <v>411</v>
      </c>
      <c r="AU180" s="224" t="s">
        <v>85</v>
      </c>
      <c r="AY180" s="18" t="s">
        <v>162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170</v>
      </c>
      <c r="BM180" s="224" t="s">
        <v>2977</v>
      </c>
    </row>
    <row r="181" s="2" customFormat="1" ht="16.5" customHeight="1">
      <c r="A181" s="39"/>
      <c r="B181" s="40"/>
      <c r="C181" s="278" t="s">
        <v>265</v>
      </c>
      <c r="D181" s="278" t="s">
        <v>411</v>
      </c>
      <c r="E181" s="279" t="s">
        <v>2978</v>
      </c>
      <c r="F181" s="280" t="s">
        <v>2883</v>
      </c>
      <c r="G181" s="281" t="s">
        <v>608</v>
      </c>
      <c r="H181" s="282">
        <v>2</v>
      </c>
      <c r="I181" s="283"/>
      <c r="J181" s="284">
        <f>ROUND(I181*H181,2)</f>
        <v>0</v>
      </c>
      <c r="K181" s="280" t="s">
        <v>19</v>
      </c>
      <c r="L181" s="285"/>
      <c r="M181" s="286" t="s">
        <v>19</v>
      </c>
      <c r="N181" s="287" t="s">
        <v>47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239</v>
      </c>
      <c r="AT181" s="224" t="s">
        <v>411</v>
      </c>
      <c r="AU181" s="224" t="s">
        <v>85</v>
      </c>
      <c r="AY181" s="18" t="s">
        <v>162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170</v>
      </c>
      <c r="BM181" s="224" t="s">
        <v>2979</v>
      </c>
    </row>
    <row r="182" s="2" customFormat="1" ht="16.5" customHeight="1">
      <c r="A182" s="39"/>
      <c r="B182" s="40"/>
      <c r="C182" s="278" t="s">
        <v>270</v>
      </c>
      <c r="D182" s="278" t="s">
        <v>411</v>
      </c>
      <c r="E182" s="279" t="s">
        <v>2980</v>
      </c>
      <c r="F182" s="280" t="s">
        <v>2887</v>
      </c>
      <c r="G182" s="281" t="s">
        <v>608</v>
      </c>
      <c r="H182" s="282">
        <v>30</v>
      </c>
      <c r="I182" s="283"/>
      <c r="J182" s="284">
        <f>ROUND(I182*H182,2)</f>
        <v>0</v>
      </c>
      <c r="K182" s="280" t="s">
        <v>19</v>
      </c>
      <c r="L182" s="285"/>
      <c r="M182" s="286" t="s">
        <v>19</v>
      </c>
      <c r="N182" s="287" t="s">
        <v>47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239</v>
      </c>
      <c r="AT182" s="224" t="s">
        <v>411</v>
      </c>
      <c r="AU182" s="224" t="s">
        <v>85</v>
      </c>
      <c r="AY182" s="18" t="s">
        <v>162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170</v>
      </c>
      <c r="BM182" s="224" t="s">
        <v>2981</v>
      </c>
    </row>
    <row r="183" s="2" customFormat="1" ht="16.5" customHeight="1">
      <c r="A183" s="39"/>
      <c r="B183" s="40"/>
      <c r="C183" s="278" t="s">
        <v>7</v>
      </c>
      <c r="D183" s="278" t="s">
        <v>411</v>
      </c>
      <c r="E183" s="279" t="s">
        <v>2982</v>
      </c>
      <c r="F183" s="280" t="s">
        <v>2814</v>
      </c>
      <c r="G183" s="281" t="s">
        <v>608</v>
      </c>
      <c r="H183" s="282">
        <v>1</v>
      </c>
      <c r="I183" s="283"/>
      <c r="J183" s="284">
        <f>ROUND(I183*H183,2)</f>
        <v>0</v>
      </c>
      <c r="K183" s="280" t="s">
        <v>19</v>
      </c>
      <c r="L183" s="285"/>
      <c r="M183" s="286" t="s">
        <v>19</v>
      </c>
      <c r="N183" s="287" t="s">
        <v>47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239</v>
      </c>
      <c r="AT183" s="224" t="s">
        <v>411</v>
      </c>
      <c r="AU183" s="224" t="s">
        <v>85</v>
      </c>
      <c r="AY183" s="18" t="s">
        <v>162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170</v>
      </c>
      <c r="BM183" s="224" t="s">
        <v>2983</v>
      </c>
    </row>
    <row r="184" s="2" customFormat="1" ht="21.75" customHeight="1">
      <c r="A184" s="39"/>
      <c r="B184" s="40"/>
      <c r="C184" s="278" t="s">
        <v>319</v>
      </c>
      <c r="D184" s="278" t="s">
        <v>411</v>
      </c>
      <c r="E184" s="279" t="s">
        <v>2984</v>
      </c>
      <c r="F184" s="280" t="s">
        <v>2985</v>
      </c>
      <c r="G184" s="281" t="s">
        <v>608</v>
      </c>
      <c r="H184" s="282">
        <v>6</v>
      </c>
      <c r="I184" s="283"/>
      <c r="J184" s="284">
        <f>ROUND(I184*H184,2)</f>
        <v>0</v>
      </c>
      <c r="K184" s="280" t="s">
        <v>19</v>
      </c>
      <c r="L184" s="285"/>
      <c r="M184" s="286" t="s">
        <v>19</v>
      </c>
      <c r="N184" s="287" t="s">
        <v>47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239</v>
      </c>
      <c r="AT184" s="224" t="s">
        <v>411</v>
      </c>
      <c r="AU184" s="224" t="s">
        <v>85</v>
      </c>
      <c r="AY184" s="18" t="s">
        <v>162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83</v>
      </c>
      <c r="BK184" s="225">
        <f>ROUND(I184*H184,2)</f>
        <v>0</v>
      </c>
      <c r="BL184" s="18" t="s">
        <v>170</v>
      </c>
      <c r="BM184" s="224" t="s">
        <v>2986</v>
      </c>
    </row>
    <row r="185" s="2" customFormat="1" ht="16.5" customHeight="1">
      <c r="A185" s="39"/>
      <c r="B185" s="40"/>
      <c r="C185" s="278" t="s">
        <v>453</v>
      </c>
      <c r="D185" s="278" t="s">
        <v>411</v>
      </c>
      <c r="E185" s="279" t="s">
        <v>2987</v>
      </c>
      <c r="F185" s="280" t="s">
        <v>2833</v>
      </c>
      <c r="G185" s="281" t="s">
        <v>608</v>
      </c>
      <c r="H185" s="282">
        <v>1</v>
      </c>
      <c r="I185" s="283"/>
      <c r="J185" s="284">
        <f>ROUND(I185*H185,2)</f>
        <v>0</v>
      </c>
      <c r="K185" s="280" t="s">
        <v>19</v>
      </c>
      <c r="L185" s="285"/>
      <c r="M185" s="286" t="s">
        <v>19</v>
      </c>
      <c r="N185" s="287" t="s">
        <v>47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239</v>
      </c>
      <c r="AT185" s="224" t="s">
        <v>411</v>
      </c>
      <c r="AU185" s="224" t="s">
        <v>85</v>
      </c>
      <c r="AY185" s="18" t="s">
        <v>162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83</v>
      </c>
      <c r="BK185" s="225">
        <f>ROUND(I185*H185,2)</f>
        <v>0</v>
      </c>
      <c r="BL185" s="18" t="s">
        <v>170</v>
      </c>
      <c r="BM185" s="224" t="s">
        <v>2988</v>
      </c>
    </row>
    <row r="186" s="2" customFormat="1" ht="24.15" customHeight="1">
      <c r="A186" s="39"/>
      <c r="B186" s="40"/>
      <c r="C186" s="278" t="s">
        <v>458</v>
      </c>
      <c r="D186" s="278" t="s">
        <v>411</v>
      </c>
      <c r="E186" s="279" t="s">
        <v>2989</v>
      </c>
      <c r="F186" s="280" t="s">
        <v>2990</v>
      </c>
      <c r="G186" s="281" t="s">
        <v>608</v>
      </c>
      <c r="H186" s="282">
        <v>2</v>
      </c>
      <c r="I186" s="283"/>
      <c r="J186" s="284">
        <f>ROUND(I186*H186,2)</f>
        <v>0</v>
      </c>
      <c r="K186" s="280" t="s">
        <v>19</v>
      </c>
      <c r="L186" s="285"/>
      <c r="M186" s="286" t="s">
        <v>19</v>
      </c>
      <c r="N186" s="287" t="s">
        <v>47</v>
      </c>
      <c r="O186" s="85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239</v>
      </c>
      <c r="AT186" s="224" t="s">
        <v>411</v>
      </c>
      <c r="AU186" s="224" t="s">
        <v>85</v>
      </c>
      <c r="AY186" s="18" t="s">
        <v>162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170</v>
      </c>
      <c r="BM186" s="224" t="s">
        <v>2991</v>
      </c>
    </row>
    <row r="187" s="2" customFormat="1" ht="33" customHeight="1">
      <c r="A187" s="39"/>
      <c r="B187" s="40"/>
      <c r="C187" s="278" t="s">
        <v>378</v>
      </c>
      <c r="D187" s="278" t="s">
        <v>411</v>
      </c>
      <c r="E187" s="279" t="s">
        <v>2992</v>
      </c>
      <c r="F187" s="280" t="s">
        <v>2903</v>
      </c>
      <c r="G187" s="281" t="s">
        <v>608</v>
      </c>
      <c r="H187" s="282">
        <v>1</v>
      </c>
      <c r="I187" s="283"/>
      <c r="J187" s="284">
        <f>ROUND(I187*H187,2)</f>
        <v>0</v>
      </c>
      <c r="K187" s="280" t="s">
        <v>19</v>
      </c>
      <c r="L187" s="285"/>
      <c r="M187" s="286" t="s">
        <v>19</v>
      </c>
      <c r="N187" s="287" t="s">
        <v>47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239</v>
      </c>
      <c r="AT187" s="224" t="s">
        <v>411</v>
      </c>
      <c r="AU187" s="224" t="s">
        <v>85</v>
      </c>
      <c r="AY187" s="18" t="s">
        <v>162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170</v>
      </c>
      <c r="BM187" s="224" t="s">
        <v>2993</v>
      </c>
    </row>
    <row r="188" s="2" customFormat="1" ht="24.15" customHeight="1">
      <c r="A188" s="39"/>
      <c r="B188" s="40"/>
      <c r="C188" s="278" t="s">
        <v>441</v>
      </c>
      <c r="D188" s="278" t="s">
        <v>411</v>
      </c>
      <c r="E188" s="279" t="s">
        <v>2994</v>
      </c>
      <c r="F188" s="280" t="s">
        <v>2907</v>
      </c>
      <c r="G188" s="281" t="s">
        <v>608</v>
      </c>
      <c r="H188" s="282">
        <v>14</v>
      </c>
      <c r="I188" s="283"/>
      <c r="J188" s="284">
        <f>ROUND(I188*H188,2)</f>
        <v>0</v>
      </c>
      <c r="K188" s="280" t="s">
        <v>19</v>
      </c>
      <c r="L188" s="285"/>
      <c r="M188" s="286" t="s">
        <v>19</v>
      </c>
      <c r="N188" s="287" t="s">
        <v>47</v>
      </c>
      <c r="O188" s="85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4" t="s">
        <v>239</v>
      </c>
      <c r="AT188" s="224" t="s">
        <v>411</v>
      </c>
      <c r="AU188" s="224" t="s">
        <v>85</v>
      </c>
      <c r="AY188" s="18" t="s">
        <v>162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8" t="s">
        <v>83</v>
      </c>
      <c r="BK188" s="225">
        <f>ROUND(I188*H188,2)</f>
        <v>0</v>
      </c>
      <c r="BL188" s="18" t="s">
        <v>170</v>
      </c>
      <c r="BM188" s="224" t="s">
        <v>2995</v>
      </c>
    </row>
    <row r="189" s="2" customFormat="1" ht="16.5" customHeight="1">
      <c r="A189" s="39"/>
      <c r="B189" s="40"/>
      <c r="C189" s="278" t="s">
        <v>447</v>
      </c>
      <c r="D189" s="278" t="s">
        <v>411</v>
      </c>
      <c r="E189" s="279" t="s">
        <v>2996</v>
      </c>
      <c r="F189" s="280" t="s">
        <v>2911</v>
      </c>
      <c r="G189" s="281" t="s">
        <v>608</v>
      </c>
      <c r="H189" s="282">
        <v>1</v>
      </c>
      <c r="I189" s="283"/>
      <c r="J189" s="284">
        <f>ROUND(I189*H189,2)</f>
        <v>0</v>
      </c>
      <c r="K189" s="280" t="s">
        <v>19</v>
      </c>
      <c r="L189" s="285"/>
      <c r="M189" s="292" t="s">
        <v>19</v>
      </c>
      <c r="N189" s="293" t="s">
        <v>47</v>
      </c>
      <c r="O189" s="290"/>
      <c r="P189" s="294">
        <f>O189*H189</f>
        <v>0</v>
      </c>
      <c r="Q189" s="294">
        <v>0</v>
      </c>
      <c r="R189" s="294">
        <f>Q189*H189</f>
        <v>0</v>
      </c>
      <c r="S189" s="294">
        <v>0</v>
      </c>
      <c r="T189" s="29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4" t="s">
        <v>239</v>
      </c>
      <c r="AT189" s="224" t="s">
        <v>411</v>
      </c>
      <c r="AU189" s="224" t="s">
        <v>85</v>
      </c>
      <c r="AY189" s="18" t="s">
        <v>162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8" t="s">
        <v>83</v>
      </c>
      <c r="BK189" s="225">
        <f>ROUND(I189*H189,2)</f>
        <v>0</v>
      </c>
      <c r="BL189" s="18" t="s">
        <v>170</v>
      </c>
      <c r="BM189" s="224" t="s">
        <v>2997</v>
      </c>
    </row>
    <row r="190" s="2" customFormat="1" ht="6.96" customHeight="1">
      <c r="A190" s="39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wmlwb63UQw3MgYalZ/emH91onkpynL1LI9KSaej9I5tqC7OnBtlQmn5mJ8gkG1r/sIofA7kDw8SBf+5sb9w54A==" hashValue="yPb+Vny1poOC/07GPY9VBJvjKlGeEs1YGHb73PREPJ8P47cbx9mShNG0Igo5H4dMr7wiV68H4xzhCOFU08vSNA==" algorithmName="SHA-512" password="CC35"/>
  <autoFilter ref="C87:K1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2998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ROUND((SUM(BE91:BE170)),  2)</f>
        <v>0</v>
      </c>
      <c r="G35" s="39"/>
      <c r="H35" s="39"/>
      <c r="I35" s="158">
        <v>0.20999999999999999</v>
      </c>
      <c r="J35" s="157">
        <f>ROUND(((SUM(BE91:BE170))*I35),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ROUND((SUM(BF91:BF170)),  2)</f>
        <v>0</v>
      </c>
      <c r="G36" s="39"/>
      <c r="H36" s="39"/>
      <c r="I36" s="158">
        <v>0.14999999999999999</v>
      </c>
      <c r="J36" s="157">
        <f>ROUND(((SUM(BF91:BF170))*I36),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ROUND((SUM(BG91:BG170)),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ROUND((SUM(BH91:BH170)),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ROUND((SUM(BI91:BI170)),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02.2.g - VZT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2999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3000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3001</v>
      </c>
      <c r="E66" s="183"/>
      <c r="F66" s="183"/>
      <c r="G66" s="183"/>
      <c r="H66" s="183"/>
      <c r="I66" s="183"/>
      <c r="J66" s="184">
        <f>J112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3002</v>
      </c>
      <c r="E67" s="183"/>
      <c r="F67" s="183"/>
      <c r="G67" s="183"/>
      <c r="H67" s="183"/>
      <c r="I67" s="183"/>
      <c r="J67" s="184">
        <f>J130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3003</v>
      </c>
      <c r="E68" s="183"/>
      <c r="F68" s="183"/>
      <c r="G68" s="183"/>
      <c r="H68" s="183"/>
      <c r="I68" s="183"/>
      <c r="J68" s="184">
        <f>J158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3004</v>
      </c>
      <c r="E69" s="183"/>
      <c r="F69" s="183"/>
      <c r="G69" s="183"/>
      <c r="H69" s="183"/>
      <c r="I69" s="183"/>
      <c r="J69" s="184">
        <f>J164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Rekonstrukce interiérů budovy Sady 5.května 85/42, Plzeň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1283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135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02.2.g - VZT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Sady 5.května 85/42</v>
      </c>
      <c r="G85" s="41"/>
      <c r="H85" s="41"/>
      <c r="I85" s="33" t="s">
        <v>23</v>
      </c>
      <c r="J85" s="73" t="str">
        <f>IF(J14="","",J14)</f>
        <v>30. 3. 2022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Krajské centrum vzdělávání a Jazyková škola</v>
      </c>
      <c r="G87" s="41"/>
      <c r="H87" s="41"/>
      <c r="I87" s="33" t="s">
        <v>33</v>
      </c>
      <c r="J87" s="37" t="str">
        <f>E23</f>
        <v>Luboš Beneda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148</v>
      </c>
      <c r="D90" s="189" t="s">
        <v>61</v>
      </c>
      <c r="E90" s="189" t="s">
        <v>57</v>
      </c>
      <c r="F90" s="189" t="s">
        <v>58</v>
      </c>
      <c r="G90" s="189" t="s">
        <v>149</v>
      </c>
      <c r="H90" s="189" t="s">
        <v>150</v>
      </c>
      <c r="I90" s="189" t="s">
        <v>151</v>
      </c>
      <c r="J90" s="189" t="s">
        <v>139</v>
      </c>
      <c r="K90" s="190" t="s">
        <v>152</v>
      </c>
      <c r="L90" s="191"/>
      <c r="M90" s="93" t="s">
        <v>19</v>
      </c>
      <c r="N90" s="94" t="s">
        <v>46</v>
      </c>
      <c r="O90" s="94" t="s">
        <v>153</v>
      </c>
      <c r="P90" s="94" t="s">
        <v>154</v>
      </c>
      <c r="Q90" s="94" t="s">
        <v>155</v>
      </c>
      <c r="R90" s="94" t="s">
        <v>156</v>
      </c>
      <c r="S90" s="94" t="s">
        <v>157</v>
      </c>
      <c r="T90" s="95" t="s">
        <v>158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159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140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3005</v>
      </c>
      <c r="F92" s="200" t="s">
        <v>3006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P93+P112+P130+P158+P164</f>
        <v>0</v>
      </c>
      <c r="Q92" s="205"/>
      <c r="R92" s="206">
        <f>R93+R112+R130+R158+R164</f>
        <v>0</v>
      </c>
      <c r="S92" s="205"/>
      <c r="T92" s="207">
        <f>T93+T112+T130+T158+T164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75</v>
      </c>
      <c r="AU92" s="209" t="s">
        <v>76</v>
      </c>
      <c r="AY92" s="208" t="s">
        <v>162</v>
      </c>
      <c r="BK92" s="210">
        <f>BK93+BK112+BK130+BK158+BK164</f>
        <v>0</v>
      </c>
    </row>
    <row r="93" s="12" customFormat="1" ht="22.8" customHeight="1">
      <c r="A93" s="12"/>
      <c r="B93" s="197"/>
      <c r="C93" s="198"/>
      <c r="D93" s="199" t="s">
        <v>75</v>
      </c>
      <c r="E93" s="211" t="s">
        <v>3007</v>
      </c>
      <c r="F93" s="211" t="s">
        <v>3008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SUM(P94:P111)</f>
        <v>0</v>
      </c>
      <c r="Q93" s="205"/>
      <c r="R93" s="206">
        <f>SUM(R94:R111)</f>
        <v>0</v>
      </c>
      <c r="S93" s="205"/>
      <c r="T93" s="207">
        <f>SUM(T94:T111)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75</v>
      </c>
      <c r="AU93" s="209" t="s">
        <v>83</v>
      </c>
      <c r="AY93" s="208" t="s">
        <v>162</v>
      </c>
      <c r="BK93" s="210">
        <f>SUM(BK94:BK111)</f>
        <v>0</v>
      </c>
    </row>
    <row r="94" s="2" customFormat="1" ht="101.25" customHeight="1">
      <c r="A94" s="39"/>
      <c r="B94" s="40"/>
      <c r="C94" s="213" t="s">
        <v>83</v>
      </c>
      <c r="D94" s="213" t="s">
        <v>165</v>
      </c>
      <c r="E94" s="214" t="s">
        <v>3009</v>
      </c>
      <c r="F94" s="215" t="s">
        <v>3010</v>
      </c>
      <c r="G94" s="216" t="s">
        <v>608</v>
      </c>
      <c r="H94" s="217">
        <v>1</v>
      </c>
      <c r="I94" s="218"/>
      <c r="J94" s="219">
        <f>ROUND(I94*H94,2)</f>
        <v>0</v>
      </c>
      <c r="K94" s="215" t="s">
        <v>19</v>
      </c>
      <c r="L94" s="45"/>
      <c r="M94" s="220" t="s">
        <v>19</v>
      </c>
      <c r="N94" s="221" t="s">
        <v>47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170</v>
      </c>
      <c r="AT94" s="224" t="s">
        <v>165</v>
      </c>
      <c r="AU94" s="224" t="s">
        <v>85</v>
      </c>
      <c r="AY94" s="18" t="s">
        <v>162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83</v>
      </c>
      <c r="BK94" s="225">
        <f>ROUND(I94*H94,2)</f>
        <v>0</v>
      </c>
      <c r="BL94" s="18" t="s">
        <v>170</v>
      </c>
      <c r="BM94" s="224" t="s">
        <v>3011</v>
      </c>
    </row>
    <row r="95" s="2" customFormat="1" ht="16.5" customHeight="1">
      <c r="A95" s="39"/>
      <c r="B95" s="40"/>
      <c r="C95" s="213" t="s">
        <v>195</v>
      </c>
      <c r="D95" s="213" t="s">
        <v>165</v>
      </c>
      <c r="E95" s="214" t="s">
        <v>3012</v>
      </c>
      <c r="F95" s="215" t="s">
        <v>3013</v>
      </c>
      <c r="G95" s="216" t="s">
        <v>608</v>
      </c>
      <c r="H95" s="217">
        <v>1</v>
      </c>
      <c r="I95" s="218"/>
      <c r="J95" s="219">
        <f>ROUND(I95*H95,2)</f>
        <v>0</v>
      </c>
      <c r="K95" s="215" t="s">
        <v>19</v>
      </c>
      <c r="L95" s="45"/>
      <c r="M95" s="220" t="s">
        <v>19</v>
      </c>
      <c r="N95" s="221" t="s">
        <v>47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170</v>
      </c>
      <c r="AT95" s="224" t="s">
        <v>165</v>
      </c>
      <c r="AU95" s="224" t="s">
        <v>85</v>
      </c>
      <c r="AY95" s="18" t="s">
        <v>162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83</v>
      </c>
      <c r="BK95" s="225">
        <f>ROUND(I95*H95,2)</f>
        <v>0</v>
      </c>
      <c r="BL95" s="18" t="s">
        <v>170</v>
      </c>
      <c r="BM95" s="224" t="s">
        <v>3014</v>
      </c>
    </row>
    <row r="96" s="2" customFormat="1" ht="16.5" customHeight="1">
      <c r="A96" s="39"/>
      <c r="B96" s="40"/>
      <c r="C96" s="213" t="s">
        <v>170</v>
      </c>
      <c r="D96" s="213" t="s">
        <v>165</v>
      </c>
      <c r="E96" s="214" t="s">
        <v>3015</v>
      </c>
      <c r="F96" s="215" t="s">
        <v>3016</v>
      </c>
      <c r="G96" s="216" t="s">
        <v>608</v>
      </c>
      <c r="H96" s="217">
        <v>2</v>
      </c>
      <c r="I96" s="218"/>
      <c r="J96" s="219">
        <f>ROUND(I96*H96,2)</f>
        <v>0</v>
      </c>
      <c r="K96" s="215" t="s">
        <v>19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170</v>
      </c>
      <c r="AT96" s="224" t="s">
        <v>165</v>
      </c>
      <c r="AU96" s="224" t="s">
        <v>85</v>
      </c>
      <c r="AY96" s="18" t="s">
        <v>162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170</v>
      </c>
      <c r="BM96" s="224" t="s">
        <v>3017</v>
      </c>
    </row>
    <row r="97" s="2" customFormat="1" ht="24.15" customHeight="1">
      <c r="A97" s="39"/>
      <c r="B97" s="40"/>
      <c r="C97" s="213" t="s">
        <v>276</v>
      </c>
      <c r="D97" s="213" t="s">
        <v>165</v>
      </c>
      <c r="E97" s="214" t="s">
        <v>3018</v>
      </c>
      <c r="F97" s="215" t="s">
        <v>3019</v>
      </c>
      <c r="G97" s="216" t="s">
        <v>608</v>
      </c>
      <c r="H97" s="217">
        <v>6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47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165</v>
      </c>
      <c r="AU97" s="224" t="s">
        <v>85</v>
      </c>
      <c r="AY97" s="18" t="s">
        <v>162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170</v>
      </c>
      <c r="BM97" s="224" t="s">
        <v>3020</v>
      </c>
    </row>
    <row r="98" s="2" customFormat="1" ht="24.15" customHeight="1">
      <c r="A98" s="39"/>
      <c r="B98" s="40"/>
      <c r="C98" s="213" t="s">
        <v>163</v>
      </c>
      <c r="D98" s="213" t="s">
        <v>165</v>
      </c>
      <c r="E98" s="214" t="s">
        <v>3021</v>
      </c>
      <c r="F98" s="215" t="s">
        <v>3022</v>
      </c>
      <c r="G98" s="216" t="s">
        <v>608</v>
      </c>
      <c r="H98" s="217">
        <v>1</v>
      </c>
      <c r="I98" s="218"/>
      <c r="J98" s="219">
        <f>ROUND(I98*H98,2)</f>
        <v>0</v>
      </c>
      <c r="K98" s="215" t="s">
        <v>19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170</v>
      </c>
      <c r="AT98" s="224" t="s">
        <v>165</v>
      </c>
      <c r="AU98" s="224" t="s">
        <v>85</v>
      </c>
      <c r="AY98" s="18" t="s">
        <v>162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170</v>
      </c>
      <c r="BM98" s="224" t="s">
        <v>3023</v>
      </c>
    </row>
    <row r="99" s="2" customFormat="1" ht="24.15" customHeight="1">
      <c r="A99" s="39"/>
      <c r="B99" s="40"/>
      <c r="C99" s="213" t="s">
        <v>815</v>
      </c>
      <c r="D99" s="213" t="s">
        <v>165</v>
      </c>
      <c r="E99" s="214" t="s">
        <v>3024</v>
      </c>
      <c r="F99" s="215" t="s">
        <v>3025</v>
      </c>
      <c r="G99" s="216" t="s">
        <v>3026</v>
      </c>
      <c r="H99" s="217">
        <v>7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170</v>
      </c>
      <c r="BM99" s="224" t="s">
        <v>3027</v>
      </c>
    </row>
    <row r="100" s="2" customFormat="1" ht="24.15" customHeight="1">
      <c r="A100" s="39"/>
      <c r="B100" s="40"/>
      <c r="C100" s="213" t="s">
        <v>299</v>
      </c>
      <c r="D100" s="213" t="s">
        <v>165</v>
      </c>
      <c r="E100" s="214" t="s">
        <v>3028</v>
      </c>
      <c r="F100" s="215" t="s">
        <v>3029</v>
      </c>
      <c r="G100" s="216" t="s">
        <v>3026</v>
      </c>
      <c r="H100" s="217">
        <v>4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47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170</v>
      </c>
      <c r="AT100" s="224" t="s">
        <v>165</v>
      </c>
      <c r="AU100" s="224" t="s">
        <v>85</v>
      </c>
      <c r="AY100" s="18" t="s">
        <v>162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170</v>
      </c>
      <c r="BM100" s="224" t="s">
        <v>3030</v>
      </c>
    </row>
    <row r="101" s="2" customFormat="1" ht="24.15" customHeight="1">
      <c r="A101" s="39"/>
      <c r="B101" s="40"/>
      <c r="C101" s="213" t="s">
        <v>251</v>
      </c>
      <c r="D101" s="213" t="s">
        <v>165</v>
      </c>
      <c r="E101" s="214" t="s">
        <v>3031</v>
      </c>
      <c r="F101" s="215" t="s">
        <v>3032</v>
      </c>
      <c r="G101" s="216" t="s">
        <v>3026</v>
      </c>
      <c r="H101" s="217">
        <v>5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170</v>
      </c>
      <c r="BM101" s="224" t="s">
        <v>3033</v>
      </c>
    </row>
    <row r="102" s="2" customFormat="1" ht="24.15" customHeight="1">
      <c r="A102" s="39"/>
      <c r="B102" s="40"/>
      <c r="C102" s="213" t="s">
        <v>246</v>
      </c>
      <c r="D102" s="213" t="s">
        <v>165</v>
      </c>
      <c r="E102" s="214" t="s">
        <v>3034</v>
      </c>
      <c r="F102" s="215" t="s">
        <v>3035</v>
      </c>
      <c r="G102" s="216" t="s">
        <v>3026</v>
      </c>
      <c r="H102" s="217">
        <v>84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165</v>
      </c>
      <c r="AU102" s="224" t="s">
        <v>85</v>
      </c>
      <c r="AY102" s="18" t="s">
        <v>162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170</v>
      </c>
      <c r="BM102" s="224" t="s">
        <v>3036</v>
      </c>
    </row>
    <row r="103" s="2" customFormat="1" ht="16.5" customHeight="1">
      <c r="A103" s="39"/>
      <c r="B103" s="40"/>
      <c r="C103" s="213" t="s">
        <v>8</v>
      </c>
      <c r="D103" s="213" t="s">
        <v>165</v>
      </c>
      <c r="E103" s="214" t="s">
        <v>3037</v>
      </c>
      <c r="F103" s="215" t="s">
        <v>3038</v>
      </c>
      <c r="G103" s="216" t="s">
        <v>3026</v>
      </c>
      <c r="H103" s="217">
        <v>5</v>
      </c>
      <c r="I103" s="218"/>
      <c r="J103" s="219">
        <f>ROUND(I103*H103,2)</f>
        <v>0</v>
      </c>
      <c r="K103" s="215" t="s">
        <v>19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165</v>
      </c>
      <c r="AU103" s="224" t="s">
        <v>85</v>
      </c>
      <c r="AY103" s="18" t="s">
        <v>162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170</v>
      </c>
      <c r="BM103" s="224" t="s">
        <v>3039</v>
      </c>
    </row>
    <row r="104" s="2" customFormat="1" ht="21.75" customHeight="1">
      <c r="A104" s="39"/>
      <c r="B104" s="40"/>
      <c r="C104" s="213" t="s">
        <v>214</v>
      </c>
      <c r="D104" s="213" t="s">
        <v>165</v>
      </c>
      <c r="E104" s="214" t="s">
        <v>3040</v>
      </c>
      <c r="F104" s="215" t="s">
        <v>3041</v>
      </c>
      <c r="G104" s="216" t="s">
        <v>3042</v>
      </c>
      <c r="H104" s="217">
        <v>47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170</v>
      </c>
      <c r="BM104" s="224" t="s">
        <v>3043</v>
      </c>
    </row>
    <row r="105" s="2" customFormat="1" ht="24.15" customHeight="1">
      <c r="A105" s="39"/>
      <c r="B105" s="40"/>
      <c r="C105" s="213" t="s">
        <v>227</v>
      </c>
      <c r="D105" s="213" t="s">
        <v>165</v>
      </c>
      <c r="E105" s="214" t="s">
        <v>3044</v>
      </c>
      <c r="F105" s="215" t="s">
        <v>3045</v>
      </c>
      <c r="G105" s="216" t="s">
        <v>3042</v>
      </c>
      <c r="H105" s="217">
        <v>80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165</v>
      </c>
      <c r="AU105" s="224" t="s">
        <v>85</v>
      </c>
      <c r="AY105" s="18" t="s">
        <v>162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170</v>
      </c>
      <c r="BM105" s="224" t="s">
        <v>3046</v>
      </c>
    </row>
    <row r="106" s="2" customFormat="1" ht="16.5" customHeight="1">
      <c r="A106" s="39"/>
      <c r="B106" s="40"/>
      <c r="C106" s="213" t="s">
        <v>259</v>
      </c>
      <c r="D106" s="213" t="s">
        <v>165</v>
      </c>
      <c r="E106" s="214" t="s">
        <v>3047</v>
      </c>
      <c r="F106" s="215" t="s">
        <v>3048</v>
      </c>
      <c r="G106" s="216" t="s">
        <v>3049</v>
      </c>
      <c r="H106" s="217">
        <v>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170</v>
      </c>
      <c r="BM106" s="224" t="s">
        <v>3050</v>
      </c>
    </row>
    <row r="107" s="2" customFormat="1" ht="16.5" customHeight="1">
      <c r="A107" s="39"/>
      <c r="B107" s="40"/>
      <c r="C107" s="213" t="s">
        <v>678</v>
      </c>
      <c r="D107" s="213" t="s">
        <v>165</v>
      </c>
      <c r="E107" s="214" t="s">
        <v>3051</v>
      </c>
      <c r="F107" s="215" t="s">
        <v>3016</v>
      </c>
      <c r="G107" s="216" t="s">
        <v>608</v>
      </c>
      <c r="H107" s="217">
        <v>2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165</v>
      </c>
      <c r="AU107" s="224" t="s">
        <v>85</v>
      </c>
      <c r="AY107" s="18" t="s">
        <v>162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170</v>
      </c>
      <c r="BM107" s="224" t="s">
        <v>3052</v>
      </c>
    </row>
    <row r="108" s="2" customFormat="1" ht="37.8" customHeight="1">
      <c r="A108" s="39"/>
      <c r="B108" s="40"/>
      <c r="C108" s="213" t="s">
        <v>239</v>
      </c>
      <c r="D108" s="213" t="s">
        <v>165</v>
      </c>
      <c r="E108" s="214" t="s">
        <v>3053</v>
      </c>
      <c r="F108" s="215" t="s">
        <v>3054</v>
      </c>
      <c r="G108" s="216" t="s">
        <v>608</v>
      </c>
      <c r="H108" s="217">
        <v>5</v>
      </c>
      <c r="I108" s="218"/>
      <c r="J108" s="219">
        <f>ROUND(I108*H108,2)</f>
        <v>0</v>
      </c>
      <c r="K108" s="215" t="s">
        <v>19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165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170</v>
      </c>
      <c r="BM108" s="224" t="s">
        <v>3055</v>
      </c>
    </row>
    <row r="109" s="2" customFormat="1" ht="21.75" customHeight="1">
      <c r="A109" s="39"/>
      <c r="B109" s="40"/>
      <c r="C109" s="213" t="s">
        <v>701</v>
      </c>
      <c r="D109" s="213" t="s">
        <v>165</v>
      </c>
      <c r="E109" s="214" t="s">
        <v>3056</v>
      </c>
      <c r="F109" s="215" t="s">
        <v>3057</v>
      </c>
      <c r="G109" s="216" t="s">
        <v>608</v>
      </c>
      <c r="H109" s="217">
        <v>1</v>
      </c>
      <c r="I109" s="218"/>
      <c r="J109" s="219">
        <f>ROUND(I109*H109,2)</f>
        <v>0</v>
      </c>
      <c r="K109" s="215" t="s">
        <v>19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165</v>
      </c>
      <c r="AU109" s="224" t="s">
        <v>85</v>
      </c>
      <c r="AY109" s="18" t="s">
        <v>162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170</v>
      </c>
      <c r="BM109" s="224" t="s">
        <v>3058</v>
      </c>
    </row>
    <row r="110" s="2" customFormat="1" ht="16.5" customHeight="1">
      <c r="A110" s="39"/>
      <c r="B110" s="40"/>
      <c r="C110" s="213" t="s">
        <v>85</v>
      </c>
      <c r="D110" s="213" t="s">
        <v>165</v>
      </c>
      <c r="E110" s="214" t="s">
        <v>2951</v>
      </c>
      <c r="F110" s="215" t="s">
        <v>3059</v>
      </c>
      <c r="G110" s="216" t="s">
        <v>3049</v>
      </c>
      <c r="H110" s="217">
        <v>1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170</v>
      </c>
      <c r="BM110" s="224" t="s">
        <v>3060</v>
      </c>
    </row>
    <row r="111" s="2" customFormat="1" ht="21.75" customHeight="1">
      <c r="A111" s="39"/>
      <c r="B111" s="40"/>
      <c r="C111" s="213" t="s">
        <v>329</v>
      </c>
      <c r="D111" s="213" t="s">
        <v>165</v>
      </c>
      <c r="E111" s="214" t="s">
        <v>2987</v>
      </c>
      <c r="F111" s="215" t="s">
        <v>3061</v>
      </c>
      <c r="G111" s="216" t="s">
        <v>608</v>
      </c>
      <c r="H111" s="217">
        <v>2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165</v>
      </c>
      <c r="AU111" s="224" t="s">
        <v>85</v>
      </c>
      <c r="AY111" s="18" t="s">
        <v>162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170</v>
      </c>
      <c r="BM111" s="224" t="s">
        <v>3062</v>
      </c>
    </row>
    <row r="112" s="12" customFormat="1" ht="22.8" customHeight="1">
      <c r="A112" s="12"/>
      <c r="B112" s="197"/>
      <c r="C112" s="198"/>
      <c r="D112" s="199" t="s">
        <v>75</v>
      </c>
      <c r="E112" s="211" t="s">
        <v>3063</v>
      </c>
      <c r="F112" s="211" t="s">
        <v>3064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SUM(P113:P129)</f>
        <v>0</v>
      </c>
      <c r="Q112" s="205"/>
      <c r="R112" s="206">
        <f>SUM(R113:R129)</f>
        <v>0</v>
      </c>
      <c r="S112" s="205"/>
      <c r="T112" s="207">
        <f>SUM(T113:T129)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83</v>
      </c>
      <c r="AT112" s="209" t="s">
        <v>75</v>
      </c>
      <c r="AU112" s="209" t="s">
        <v>83</v>
      </c>
      <c r="AY112" s="208" t="s">
        <v>162</v>
      </c>
      <c r="BK112" s="210">
        <f>SUM(BK113:BK129)</f>
        <v>0</v>
      </c>
    </row>
    <row r="113" s="2" customFormat="1" ht="101.25" customHeight="1">
      <c r="A113" s="39"/>
      <c r="B113" s="40"/>
      <c r="C113" s="213" t="s">
        <v>265</v>
      </c>
      <c r="D113" s="213" t="s">
        <v>165</v>
      </c>
      <c r="E113" s="214" t="s">
        <v>3065</v>
      </c>
      <c r="F113" s="215" t="s">
        <v>3010</v>
      </c>
      <c r="G113" s="216" t="s">
        <v>608</v>
      </c>
      <c r="H113" s="217">
        <v>1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170</v>
      </c>
      <c r="BM113" s="224" t="s">
        <v>3066</v>
      </c>
    </row>
    <row r="114" s="2" customFormat="1" ht="16.5" customHeight="1">
      <c r="A114" s="39"/>
      <c r="B114" s="40"/>
      <c r="C114" s="213" t="s">
        <v>7</v>
      </c>
      <c r="D114" s="213" t="s">
        <v>165</v>
      </c>
      <c r="E114" s="214" t="s">
        <v>3067</v>
      </c>
      <c r="F114" s="215" t="s">
        <v>3013</v>
      </c>
      <c r="G114" s="216" t="s">
        <v>608</v>
      </c>
      <c r="H114" s="217">
        <v>1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165</v>
      </c>
      <c r="AU114" s="224" t="s">
        <v>85</v>
      </c>
      <c r="AY114" s="18" t="s">
        <v>162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170</v>
      </c>
      <c r="BM114" s="224" t="s">
        <v>3068</v>
      </c>
    </row>
    <row r="115" s="2" customFormat="1" ht="16.5" customHeight="1">
      <c r="A115" s="39"/>
      <c r="B115" s="40"/>
      <c r="C115" s="213" t="s">
        <v>319</v>
      </c>
      <c r="D115" s="213" t="s">
        <v>165</v>
      </c>
      <c r="E115" s="214" t="s">
        <v>3069</v>
      </c>
      <c r="F115" s="215" t="s">
        <v>3016</v>
      </c>
      <c r="G115" s="216" t="s">
        <v>608</v>
      </c>
      <c r="H115" s="217">
        <v>2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170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170</v>
      </c>
      <c r="BM115" s="224" t="s">
        <v>3070</v>
      </c>
    </row>
    <row r="116" s="2" customFormat="1" ht="24.15" customHeight="1">
      <c r="A116" s="39"/>
      <c r="B116" s="40"/>
      <c r="C116" s="213" t="s">
        <v>378</v>
      </c>
      <c r="D116" s="213" t="s">
        <v>165</v>
      </c>
      <c r="E116" s="214" t="s">
        <v>3071</v>
      </c>
      <c r="F116" s="215" t="s">
        <v>3072</v>
      </c>
      <c r="G116" s="216" t="s">
        <v>608</v>
      </c>
      <c r="H116" s="217">
        <v>4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165</v>
      </c>
      <c r="AU116" s="224" t="s">
        <v>85</v>
      </c>
      <c r="AY116" s="18" t="s">
        <v>162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170</v>
      </c>
      <c r="BM116" s="224" t="s">
        <v>3073</v>
      </c>
    </row>
    <row r="117" s="2" customFormat="1" ht="24.15" customHeight="1">
      <c r="A117" s="39"/>
      <c r="B117" s="40"/>
      <c r="C117" s="213" t="s">
        <v>447</v>
      </c>
      <c r="D117" s="213" t="s">
        <v>165</v>
      </c>
      <c r="E117" s="214" t="s">
        <v>3074</v>
      </c>
      <c r="F117" s="215" t="s">
        <v>3022</v>
      </c>
      <c r="G117" s="216" t="s">
        <v>608</v>
      </c>
      <c r="H117" s="217">
        <v>1</v>
      </c>
      <c r="I117" s="218"/>
      <c r="J117" s="219">
        <f>ROUND(I117*H117,2)</f>
        <v>0</v>
      </c>
      <c r="K117" s="215" t="s">
        <v>19</v>
      </c>
      <c r="L117" s="45"/>
      <c r="M117" s="220" t="s">
        <v>19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170</v>
      </c>
      <c r="AT117" s="224" t="s">
        <v>165</v>
      </c>
      <c r="AU117" s="224" t="s">
        <v>85</v>
      </c>
      <c r="AY117" s="18" t="s">
        <v>162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170</v>
      </c>
      <c r="BM117" s="224" t="s">
        <v>3075</v>
      </c>
    </row>
    <row r="118" s="2" customFormat="1" ht="24.15" customHeight="1">
      <c r="A118" s="39"/>
      <c r="B118" s="40"/>
      <c r="C118" s="213" t="s">
        <v>470</v>
      </c>
      <c r="D118" s="213" t="s">
        <v>165</v>
      </c>
      <c r="E118" s="214" t="s">
        <v>3076</v>
      </c>
      <c r="F118" s="215" t="s">
        <v>3077</v>
      </c>
      <c r="G118" s="216" t="s">
        <v>3026</v>
      </c>
      <c r="H118" s="217">
        <v>4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170</v>
      </c>
      <c r="AT118" s="224" t="s">
        <v>165</v>
      </c>
      <c r="AU118" s="224" t="s">
        <v>85</v>
      </c>
      <c r="AY118" s="18" t="s">
        <v>162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170</v>
      </c>
      <c r="BM118" s="224" t="s">
        <v>3078</v>
      </c>
    </row>
    <row r="119" s="2" customFormat="1" ht="24.15" customHeight="1">
      <c r="A119" s="39"/>
      <c r="B119" s="40"/>
      <c r="C119" s="213" t="s">
        <v>487</v>
      </c>
      <c r="D119" s="213" t="s">
        <v>165</v>
      </c>
      <c r="E119" s="214" t="s">
        <v>3079</v>
      </c>
      <c r="F119" s="215" t="s">
        <v>3080</v>
      </c>
      <c r="G119" s="216" t="s">
        <v>3026</v>
      </c>
      <c r="H119" s="217">
        <v>5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170</v>
      </c>
      <c r="AT119" s="224" t="s">
        <v>165</v>
      </c>
      <c r="AU119" s="224" t="s">
        <v>85</v>
      </c>
      <c r="AY119" s="18" t="s">
        <v>162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170</v>
      </c>
      <c r="BM119" s="224" t="s">
        <v>3081</v>
      </c>
    </row>
    <row r="120" s="2" customFormat="1" ht="24.15" customHeight="1">
      <c r="A120" s="39"/>
      <c r="B120" s="40"/>
      <c r="C120" s="213" t="s">
        <v>492</v>
      </c>
      <c r="D120" s="213" t="s">
        <v>165</v>
      </c>
      <c r="E120" s="214" t="s">
        <v>3082</v>
      </c>
      <c r="F120" s="215" t="s">
        <v>3035</v>
      </c>
      <c r="G120" s="216" t="s">
        <v>3026</v>
      </c>
      <c r="H120" s="217">
        <v>82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165</v>
      </c>
      <c r="AU120" s="224" t="s">
        <v>85</v>
      </c>
      <c r="AY120" s="18" t="s">
        <v>162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170</v>
      </c>
      <c r="BM120" s="224" t="s">
        <v>3083</v>
      </c>
    </row>
    <row r="121" s="2" customFormat="1" ht="16.5" customHeight="1">
      <c r="A121" s="39"/>
      <c r="B121" s="40"/>
      <c r="C121" s="213" t="s">
        <v>450</v>
      </c>
      <c r="D121" s="213" t="s">
        <v>165</v>
      </c>
      <c r="E121" s="214" t="s">
        <v>3084</v>
      </c>
      <c r="F121" s="215" t="s">
        <v>3085</v>
      </c>
      <c r="G121" s="216" t="s">
        <v>3026</v>
      </c>
      <c r="H121" s="217">
        <v>4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170</v>
      </c>
      <c r="AT121" s="224" t="s">
        <v>165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170</v>
      </c>
      <c r="BM121" s="224" t="s">
        <v>3086</v>
      </c>
    </row>
    <row r="122" s="2" customFormat="1" ht="21.75" customHeight="1">
      <c r="A122" s="39"/>
      <c r="B122" s="40"/>
      <c r="C122" s="213" t="s">
        <v>501</v>
      </c>
      <c r="D122" s="213" t="s">
        <v>165</v>
      </c>
      <c r="E122" s="214" t="s">
        <v>3087</v>
      </c>
      <c r="F122" s="215" t="s">
        <v>3041</v>
      </c>
      <c r="G122" s="216" t="s">
        <v>3042</v>
      </c>
      <c r="H122" s="217">
        <v>47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170</v>
      </c>
      <c r="BM122" s="224" t="s">
        <v>3088</v>
      </c>
    </row>
    <row r="123" s="2" customFormat="1" ht="24.15" customHeight="1">
      <c r="A123" s="39"/>
      <c r="B123" s="40"/>
      <c r="C123" s="213" t="s">
        <v>362</v>
      </c>
      <c r="D123" s="213" t="s">
        <v>165</v>
      </c>
      <c r="E123" s="214" t="s">
        <v>3089</v>
      </c>
      <c r="F123" s="215" t="s">
        <v>3045</v>
      </c>
      <c r="G123" s="216" t="s">
        <v>3042</v>
      </c>
      <c r="H123" s="217">
        <v>80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170</v>
      </c>
      <c r="AT123" s="224" t="s">
        <v>165</v>
      </c>
      <c r="AU123" s="224" t="s">
        <v>85</v>
      </c>
      <c r="AY123" s="18" t="s">
        <v>162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170</v>
      </c>
      <c r="BM123" s="224" t="s">
        <v>3090</v>
      </c>
    </row>
    <row r="124" s="2" customFormat="1" ht="16.5" customHeight="1">
      <c r="A124" s="39"/>
      <c r="B124" s="40"/>
      <c r="C124" s="213" t="s">
        <v>384</v>
      </c>
      <c r="D124" s="213" t="s">
        <v>165</v>
      </c>
      <c r="E124" s="214" t="s">
        <v>3091</v>
      </c>
      <c r="F124" s="215" t="s">
        <v>3048</v>
      </c>
      <c r="G124" s="216" t="s">
        <v>3049</v>
      </c>
      <c r="H124" s="217">
        <v>1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170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170</v>
      </c>
      <c r="BM124" s="224" t="s">
        <v>3092</v>
      </c>
    </row>
    <row r="125" s="2" customFormat="1" ht="16.5" customHeight="1">
      <c r="A125" s="39"/>
      <c r="B125" s="40"/>
      <c r="C125" s="213" t="s">
        <v>453</v>
      </c>
      <c r="D125" s="213" t="s">
        <v>165</v>
      </c>
      <c r="E125" s="214" t="s">
        <v>3093</v>
      </c>
      <c r="F125" s="215" t="s">
        <v>3016</v>
      </c>
      <c r="G125" s="216" t="s">
        <v>608</v>
      </c>
      <c r="H125" s="217">
        <v>2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170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170</v>
      </c>
      <c r="BM125" s="224" t="s">
        <v>3094</v>
      </c>
    </row>
    <row r="126" s="2" customFormat="1" ht="37.8" customHeight="1">
      <c r="A126" s="39"/>
      <c r="B126" s="40"/>
      <c r="C126" s="213" t="s">
        <v>441</v>
      </c>
      <c r="D126" s="213" t="s">
        <v>165</v>
      </c>
      <c r="E126" s="214" t="s">
        <v>3095</v>
      </c>
      <c r="F126" s="215" t="s">
        <v>3096</v>
      </c>
      <c r="G126" s="216" t="s">
        <v>608</v>
      </c>
      <c r="H126" s="217">
        <v>3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170</v>
      </c>
      <c r="AT126" s="224" t="s">
        <v>165</v>
      </c>
      <c r="AU126" s="224" t="s">
        <v>85</v>
      </c>
      <c r="AY126" s="18" t="s">
        <v>162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170</v>
      </c>
      <c r="BM126" s="224" t="s">
        <v>3097</v>
      </c>
    </row>
    <row r="127" s="2" customFormat="1" ht="21.75" customHeight="1">
      <c r="A127" s="39"/>
      <c r="B127" s="40"/>
      <c r="C127" s="213" t="s">
        <v>464</v>
      </c>
      <c r="D127" s="213" t="s">
        <v>165</v>
      </c>
      <c r="E127" s="214" t="s">
        <v>3098</v>
      </c>
      <c r="F127" s="215" t="s">
        <v>3057</v>
      </c>
      <c r="G127" s="216" t="s">
        <v>608</v>
      </c>
      <c r="H127" s="217">
        <v>1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170</v>
      </c>
      <c r="AT127" s="224" t="s">
        <v>165</v>
      </c>
      <c r="AU127" s="224" t="s">
        <v>85</v>
      </c>
      <c r="AY127" s="18" t="s">
        <v>162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170</v>
      </c>
      <c r="BM127" s="224" t="s">
        <v>3099</v>
      </c>
    </row>
    <row r="128" s="2" customFormat="1" ht="21.75" customHeight="1">
      <c r="A128" s="39"/>
      <c r="B128" s="40"/>
      <c r="C128" s="213" t="s">
        <v>458</v>
      </c>
      <c r="D128" s="213" t="s">
        <v>165</v>
      </c>
      <c r="E128" s="214" t="s">
        <v>2987</v>
      </c>
      <c r="F128" s="215" t="s">
        <v>3061</v>
      </c>
      <c r="G128" s="216" t="s">
        <v>608</v>
      </c>
      <c r="H128" s="217">
        <v>2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170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170</v>
      </c>
      <c r="BM128" s="224" t="s">
        <v>3100</v>
      </c>
    </row>
    <row r="129" s="2" customFormat="1" ht="16.5" customHeight="1">
      <c r="A129" s="39"/>
      <c r="B129" s="40"/>
      <c r="C129" s="213" t="s">
        <v>270</v>
      </c>
      <c r="D129" s="213" t="s">
        <v>165</v>
      </c>
      <c r="E129" s="214" t="s">
        <v>2921</v>
      </c>
      <c r="F129" s="215" t="s">
        <v>3059</v>
      </c>
      <c r="G129" s="216" t="s">
        <v>3049</v>
      </c>
      <c r="H129" s="217">
        <v>1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170</v>
      </c>
      <c r="AT129" s="224" t="s">
        <v>165</v>
      </c>
      <c r="AU129" s="224" t="s">
        <v>85</v>
      </c>
      <c r="AY129" s="18" t="s">
        <v>162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170</v>
      </c>
      <c r="BM129" s="224" t="s">
        <v>3101</v>
      </c>
    </row>
    <row r="130" s="12" customFormat="1" ht="22.8" customHeight="1">
      <c r="A130" s="12"/>
      <c r="B130" s="197"/>
      <c r="C130" s="198"/>
      <c r="D130" s="199" t="s">
        <v>75</v>
      </c>
      <c r="E130" s="211" t="s">
        <v>3102</v>
      </c>
      <c r="F130" s="211" t="s">
        <v>3103</v>
      </c>
      <c r="G130" s="198"/>
      <c r="H130" s="198"/>
      <c r="I130" s="201"/>
      <c r="J130" s="212">
        <f>BK130</f>
        <v>0</v>
      </c>
      <c r="K130" s="198"/>
      <c r="L130" s="203"/>
      <c r="M130" s="204"/>
      <c r="N130" s="205"/>
      <c r="O130" s="205"/>
      <c r="P130" s="206">
        <f>SUM(P131:P157)</f>
        <v>0</v>
      </c>
      <c r="Q130" s="205"/>
      <c r="R130" s="206">
        <f>SUM(R131:R157)</f>
        <v>0</v>
      </c>
      <c r="S130" s="205"/>
      <c r="T130" s="207">
        <f>SUM(T131:T157)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83</v>
      </c>
      <c r="AT130" s="209" t="s">
        <v>75</v>
      </c>
      <c r="AU130" s="209" t="s">
        <v>83</v>
      </c>
      <c r="AY130" s="208" t="s">
        <v>162</v>
      </c>
      <c r="BK130" s="210">
        <f>SUM(BK131:BK157)</f>
        <v>0</v>
      </c>
    </row>
    <row r="131" s="2" customFormat="1" ht="33" customHeight="1">
      <c r="A131" s="39"/>
      <c r="B131" s="40"/>
      <c r="C131" s="213" t="s">
        <v>630</v>
      </c>
      <c r="D131" s="213" t="s">
        <v>165</v>
      </c>
      <c r="E131" s="214" t="s">
        <v>3104</v>
      </c>
      <c r="F131" s="215" t="s">
        <v>3105</v>
      </c>
      <c r="G131" s="216" t="s">
        <v>608</v>
      </c>
      <c r="H131" s="217">
        <v>1</v>
      </c>
      <c r="I131" s="218"/>
      <c r="J131" s="219">
        <f>ROUND(I131*H131,2)</f>
        <v>0</v>
      </c>
      <c r="K131" s="215" t="s">
        <v>19</v>
      </c>
      <c r="L131" s="45"/>
      <c r="M131" s="220" t="s">
        <v>19</v>
      </c>
      <c r="N131" s="221" t="s">
        <v>47</v>
      </c>
      <c r="O131" s="85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4" t="s">
        <v>170</v>
      </c>
      <c r="AT131" s="224" t="s">
        <v>165</v>
      </c>
      <c r="AU131" s="224" t="s">
        <v>85</v>
      </c>
      <c r="AY131" s="18" t="s">
        <v>162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8" t="s">
        <v>83</v>
      </c>
      <c r="BK131" s="225">
        <f>ROUND(I131*H131,2)</f>
        <v>0</v>
      </c>
      <c r="BL131" s="18" t="s">
        <v>170</v>
      </c>
      <c r="BM131" s="224" t="s">
        <v>3106</v>
      </c>
    </row>
    <row r="132" s="2" customFormat="1" ht="33" customHeight="1">
      <c r="A132" s="39"/>
      <c r="B132" s="40"/>
      <c r="C132" s="213" t="s">
        <v>721</v>
      </c>
      <c r="D132" s="213" t="s">
        <v>165</v>
      </c>
      <c r="E132" s="214" t="s">
        <v>3107</v>
      </c>
      <c r="F132" s="215" t="s">
        <v>3108</v>
      </c>
      <c r="G132" s="216" t="s">
        <v>608</v>
      </c>
      <c r="H132" s="217">
        <v>1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170</v>
      </c>
      <c r="AT132" s="224" t="s">
        <v>165</v>
      </c>
      <c r="AU132" s="224" t="s">
        <v>85</v>
      </c>
      <c r="AY132" s="18" t="s">
        <v>162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170</v>
      </c>
      <c r="BM132" s="224" t="s">
        <v>3109</v>
      </c>
    </row>
    <row r="133" s="2" customFormat="1" ht="33" customHeight="1">
      <c r="A133" s="39"/>
      <c r="B133" s="40"/>
      <c r="C133" s="213" t="s">
        <v>1018</v>
      </c>
      <c r="D133" s="213" t="s">
        <v>165</v>
      </c>
      <c r="E133" s="214" t="s">
        <v>3110</v>
      </c>
      <c r="F133" s="215" t="s">
        <v>3111</v>
      </c>
      <c r="G133" s="216" t="s">
        <v>608</v>
      </c>
      <c r="H133" s="217">
        <v>2</v>
      </c>
      <c r="I133" s="218"/>
      <c r="J133" s="219">
        <f>ROUND(I133*H133,2)</f>
        <v>0</v>
      </c>
      <c r="K133" s="215" t="s">
        <v>19</v>
      </c>
      <c r="L133" s="45"/>
      <c r="M133" s="220" t="s">
        <v>19</v>
      </c>
      <c r="N133" s="221" t="s">
        <v>47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170</v>
      </c>
      <c r="AT133" s="224" t="s">
        <v>165</v>
      </c>
      <c r="AU133" s="224" t="s">
        <v>85</v>
      </c>
      <c r="AY133" s="18" t="s">
        <v>162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170</v>
      </c>
      <c r="BM133" s="224" t="s">
        <v>3112</v>
      </c>
    </row>
    <row r="134" s="2" customFormat="1" ht="33" customHeight="1">
      <c r="A134" s="39"/>
      <c r="B134" s="40"/>
      <c r="C134" s="213" t="s">
        <v>1023</v>
      </c>
      <c r="D134" s="213" t="s">
        <v>165</v>
      </c>
      <c r="E134" s="214" t="s">
        <v>3113</v>
      </c>
      <c r="F134" s="215" t="s">
        <v>3114</v>
      </c>
      <c r="G134" s="216" t="s">
        <v>608</v>
      </c>
      <c r="H134" s="217">
        <v>1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47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170</v>
      </c>
      <c r="AT134" s="224" t="s">
        <v>165</v>
      </c>
      <c r="AU134" s="224" t="s">
        <v>85</v>
      </c>
      <c r="AY134" s="18" t="s">
        <v>162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170</v>
      </c>
      <c r="BM134" s="224" t="s">
        <v>3115</v>
      </c>
    </row>
    <row r="135" s="2" customFormat="1" ht="33" customHeight="1">
      <c r="A135" s="39"/>
      <c r="B135" s="40"/>
      <c r="C135" s="213" t="s">
        <v>540</v>
      </c>
      <c r="D135" s="213" t="s">
        <v>165</v>
      </c>
      <c r="E135" s="214" t="s">
        <v>3116</v>
      </c>
      <c r="F135" s="215" t="s">
        <v>3117</v>
      </c>
      <c r="G135" s="216" t="s">
        <v>608</v>
      </c>
      <c r="H135" s="217">
        <v>1</v>
      </c>
      <c r="I135" s="218"/>
      <c r="J135" s="219">
        <f>ROUND(I135*H135,2)</f>
        <v>0</v>
      </c>
      <c r="K135" s="215" t="s">
        <v>19</v>
      </c>
      <c r="L135" s="45"/>
      <c r="M135" s="220" t="s">
        <v>19</v>
      </c>
      <c r="N135" s="221" t="s">
        <v>47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170</v>
      </c>
      <c r="AT135" s="224" t="s">
        <v>165</v>
      </c>
      <c r="AU135" s="224" t="s">
        <v>85</v>
      </c>
      <c r="AY135" s="18" t="s">
        <v>162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170</v>
      </c>
      <c r="BM135" s="224" t="s">
        <v>3118</v>
      </c>
    </row>
    <row r="136" s="2" customFormat="1" ht="33" customHeight="1">
      <c r="A136" s="39"/>
      <c r="B136" s="40"/>
      <c r="C136" s="213" t="s">
        <v>547</v>
      </c>
      <c r="D136" s="213" t="s">
        <v>165</v>
      </c>
      <c r="E136" s="214" t="s">
        <v>3119</v>
      </c>
      <c r="F136" s="215" t="s">
        <v>3120</v>
      </c>
      <c r="G136" s="216" t="s">
        <v>608</v>
      </c>
      <c r="H136" s="217">
        <v>2</v>
      </c>
      <c r="I136" s="218"/>
      <c r="J136" s="219">
        <f>ROUND(I136*H136,2)</f>
        <v>0</v>
      </c>
      <c r="K136" s="215" t="s">
        <v>19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170</v>
      </c>
      <c r="AT136" s="224" t="s">
        <v>165</v>
      </c>
      <c r="AU136" s="224" t="s">
        <v>85</v>
      </c>
      <c r="AY136" s="18" t="s">
        <v>162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170</v>
      </c>
      <c r="BM136" s="224" t="s">
        <v>3121</v>
      </c>
    </row>
    <row r="137" s="2" customFormat="1" ht="33" customHeight="1">
      <c r="A137" s="39"/>
      <c r="B137" s="40"/>
      <c r="C137" s="213" t="s">
        <v>552</v>
      </c>
      <c r="D137" s="213" t="s">
        <v>165</v>
      </c>
      <c r="E137" s="214" t="s">
        <v>3122</v>
      </c>
      <c r="F137" s="215" t="s">
        <v>3123</v>
      </c>
      <c r="G137" s="216" t="s">
        <v>608</v>
      </c>
      <c r="H137" s="217">
        <v>2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170</v>
      </c>
      <c r="AT137" s="224" t="s">
        <v>165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170</v>
      </c>
      <c r="BM137" s="224" t="s">
        <v>3124</v>
      </c>
    </row>
    <row r="138" s="2" customFormat="1" ht="33" customHeight="1">
      <c r="A138" s="39"/>
      <c r="B138" s="40"/>
      <c r="C138" s="213" t="s">
        <v>533</v>
      </c>
      <c r="D138" s="213" t="s">
        <v>165</v>
      </c>
      <c r="E138" s="214" t="s">
        <v>3125</v>
      </c>
      <c r="F138" s="215" t="s">
        <v>3126</v>
      </c>
      <c r="G138" s="216" t="s">
        <v>608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170</v>
      </c>
      <c r="AT138" s="224" t="s">
        <v>165</v>
      </c>
      <c r="AU138" s="224" t="s">
        <v>85</v>
      </c>
      <c r="AY138" s="18" t="s">
        <v>162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170</v>
      </c>
      <c r="BM138" s="224" t="s">
        <v>3127</v>
      </c>
    </row>
    <row r="139" s="2" customFormat="1" ht="33" customHeight="1">
      <c r="A139" s="39"/>
      <c r="B139" s="40"/>
      <c r="C139" s="213" t="s">
        <v>744</v>
      </c>
      <c r="D139" s="213" t="s">
        <v>165</v>
      </c>
      <c r="E139" s="214" t="s">
        <v>3128</v>
      </c>
      <c r="F139" s="215" t="s">
        <v>3129</v>
      </c>
      <c r="G139" s="216" t="s">
        <v>608</v>
      </c>
      <c r="H139" s="217">
        <v>1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170</v>
      </c>
      <c r="AT139" s="224" t="s">
        <v>165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170</v>
      </c>
      <c r="BM139" s="224" t="s">
        <v>3130</v>
      </c>
    </row>
    <row r="140" s="2" customFormat="1" ht="16.5" customHeight="1">
      <c r="A140" s="39"/>
      <c r="B140" s="40"/>
      <c r="C140" s="213" t="s">
        <v>750</v>
      </c>
      <c r="D140" s="213" t="s">
        <v>165</v>
      </c>
      <c r="E140" s="214" t="s">
        <v>3131</v>
      </c>
      <c r="F140" s="215" t="s">
        <v>3132</v>
      </c>
      <c r="G140" s="216" t="s">
        <v>608</v>
      </c>
      <c r="H140" s="217">
        <v>4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170</v>
      </c>
      <c r="AT140" s="224" t="s">
        <v>165</v>
      </c>
      <c r="AU140" s="224" t="s">
        <v>85</v>
      </c>
      <c r="AY140" s="18" t="s">
        <v>162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170</v>
      </c>
      <c r="BM140" s="224" t="s">
        <v>3133</v>
      </c>
    </row>
    <row r="141" s="2" customFormat="1" ht="16.5" customHeight="1">
      <c r="A141" s="39"/>
      <c r="B141" s="40"/>
      <c r="C141" s="213" t="s">
        <v>739</v>
      </c>
      <c r="D141" s="213" t="s">
        <v>165</v>
      </c>
      <c r="E141" s="214" t="s">
        <v>3134</v>
      </c>
      <c r="F141" s="215" t="s">
        <v>3135</v>
      </c>
      <c r="G141" s="216" t="s">
        <v>608</v>
      </c>
      <c r="H141" s="217">
        <v>6</v>
      </c>
      <c r="I141" s="218"/>
      <c r="J141" s="219">
        <f>ROUND(I141*H141,2)</f>
        <v>0</v>
      </c>
      <c r="K141" s="215" t="s">
        <v>19</v>
      </c>
      <c r="L141" s="45"/>
      <c r="M141" s="220" t="s">
        <v>19</v>
      </c>
      <c r="N141" s="221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170</v>
      </c>
      <c r="AT141" s="224" t="s">
        <v>165</v>
      </c>
      <c r="AU141" s="224" t="s">
        <v>85</v>
      </c>
      <c r="AY141" s="18" t="s">
        <v>162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170</v>
      </c>
      <c r="BM141" s="224" t="s">
        <v>3136</v>
      </c>
    </row>
    <row r="142" s="2" customFormat="1" ht="16.5" customHeight="1">
      <c r="A142" s="39"/>
      <c r="B142" s="40"/>
      <c r="C142" s="213" t="s">
        <v>708</v>
      </c>
      <c r="D142" s="213" t="s">
        <v>165</v>
      </c>
      <c r="E142" s="214" t="s">
        <v>3137</v>
      </c>
      <c r="F142" s="215" t="s">
        <v>3138</v>
      </c>
      <c r="G142" s="216" t="s">
        <v>608</v>
      </c>
      <c r="H142" s="217">
        <v>14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47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170</v>
      </c>
      <c r="AT142" s="224" t="s">
        <v>165</v>
      </c>
      <c r="AU142" s="224" t="s">
        <v>85</v>
      </c>
      <c r="AY142" s="18" t="s">
        <v>162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170</v>
      </c>
      <c r="BM142" s="224" t="s">
        <v>3139</v>
      </c>
    </row>
    <row r="143" s="2" customFormat="1" ht="16.5" customHeight="1">
      <c r="A143" s="39"/>
      <c r="B143" s="40"/>
      <c r="C143" s="213" t="s">
        <v>348</v>
      </c>
      <c r="D143" s="213" t="s">
        <v>165</v>
      </c>
      <c r="E143" s="214" t="s">
        <v>3140</v>
      </c>
      <c r="F143" s="215" t="s">
        <v>3141</v>
      </c>
      <c r="G143" s="216" t="s">
        <v>608</v>
      </c>
      <c r="H143" s="217">
        <v>5</v>
      </c>
      <c r="I143" s="218"/>
      <c r="J143" s="219">
        <f>ROUND(I143*H143,2)</f>
        <v>0</v>
      </c>
      <c r="K143" s="215" t="s">
        <v>19</v>
      </c>
      <c r="L143" s="45"/>
      <c r="M143" s="220" t="s">
        <v>19</v>
      </c>
      <c r="N143" s="221" t="s">
        <v>47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170</v>
      </c>
      <c r="AT143" s="224" t="s">
        <v>165</v>
      </c>
      <c r="AU143" s="224" t="s">
        <v>85</v>
      </c>
      <c r="AY143" s="18" t="s">
        <v>162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83</v>
      </c>
      <c r="BK143" s="225">
        <f>ROUND(I143*H143,2)</f>
        <v>0</v>
      </c>
      <c r="BL143" s="18" t="s">
        <v>170</v>
      </c>
      <c r="BM143" s="224" t="s">
        <v>3142</v>
      </c>
    </row>
    <row r="144" s="2" customFormat="1" ht="16.5" customHeight="1">
      <c r="A144" s="39"/>
      <c r="B144" s="40"/>
      <c r="C144" s="213" t="s">
        <v>425</v>
      </c>
      <c r="D144" s="213" t="s">
        <v>165</v>
      </c>
      <c r="E144" s="214" t="s">
        <v>3143</v>
      </c>
      <c r="F144" s="215" t="s">
        <v>3144</v>
      </c>
      <c r="G144" s="216" t="s">
        <v>608</v>
      </c>
      <c r="H144" s="217">
        <v>45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170</v>
      </c>
      <c r="AT144" s="224" t="s">
        <v>165</v>
      </c>
      <c r="AU144" s="224" t="s">
        <v>85</v>
      </c>
      <c r="AY144" s="18" t="s">
        <v>162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170</v>
      </c>
      <c r="BM144" s="224" t="s">
        <v>3145</v>
      </c>
    </row>
    <row r="145" s="2" customFormat="1" ht="21.75" customHeight="1">
      <c r="A145" s="39"/>
      <c r="B145" s="40"/>
      <c r="C145" s="213" t="s">
        <v>757</v>
      </c>
      <c r="D145" s="213" t="s">
        <v>165</v>
      </c>
      <c r="E145" s="214" t="s">
        <v>3146</v>
      </c>
      <c r="F145" s="215" t="s">
        <v>3147</v>
      </c>
      <c r="G145" s="216" t="s">
        <v>608</v>
      </c>
      <c r="H145" s="217">
        <v>2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170</v>
      </c>
      <c r="AT145" s="224" t="s">
        <v>165</v>
      </c>
      <c r="AU145" s="224" t="s">
        <v>85</v>
      </c>
      <c r="AY145" s="18" t="s">
        <v>162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170</v>
      </c>
      <c r="BM145" s="224" t="s">
        <v>3148</v>
      </c>
    </row>
    <row r="146" s="2" customFormat="1" ht="21.75" customHeight="1">
      <c r="A146" s="39"/>
      <c r="B146" s="40"/>
      <c r="C146" s="213" t="s">
        <v>729</v>
      </c>
      <c r="D146" s="213" t="s">
        <v>165</v>
      </c>
      <c r="E146" s="214" t="s">
        <v>3149</v>
      </c>
      <c r="F146" s="215" t="s">
        <v>3150</v>
      </c>
      <c r="G146" s="216" t="s">
        <v>608</v>
      </c>
      <c r="H146" s="217">
        <v>1</v>
      </c>
      <c r="I146" s="218"/>
      <c r="J146" s="219">
        <f>ROUND(I146*H146,2)</f>
        <v>0</v>
      </c>
      <c r="K146" s="215" t="s">
        <v>19</v>
      </c>
      <c r="L146" s="45"/>
      <c r="M146" s="220" t="s">
        <v>19</v>
      </c>
      <c r="N146" s="221" t="s">
        <v>47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170</v>
      </c>
      <c r="AT146" s="224" t="s">
        <v>165</v>
      </c>
      <c r="AU146" s="224" t="s">
        <v>85</v>
      </c>
      <c r="AY146" s="18" t="s">
        <v>162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170</v>
      </c>
      <c r="BM146" s="224" t="s">
        <v>3151</v>
      </c>
    </row>
    <row r="147" s="2" customFormat="1" ht="24.15" customHeight="1">
      <c r="A147" s="39"/>
      <c r="B147" s="40"/>
      <c r="C147" s="213" t="s">
        <v>689</v>
      </c>
      <c r="D147" s="213" t="s">
        <v>165</v>
      </c>
      <c r="E147" s="214" t="s">
        <v>3152</v>
      </c>
      <c r="F147" s="215" t="s">
        <v>3153</v>
      </c>
      <c r="G147" s="216" t="s">
        <v>3026</v>
      </c>
      <c r="H147" s="217">
        <v>16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170</v>
      </c>
      <c r="AT147" s="224" t="s">
        <v>165</v>
      </c>
      <c r="AU147" s="224" t="s">
        <v>85</v>
      </c>
      <c r="AY147" s="18" t="s">
        <v>162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170</v>
      </c>
      <c r="BM147" s="224" t="s">
        <v>3154</v>
      </c>
    </row>
    <row r="148" s="2" customFormat="1" ht="24.15" customHeight="1">
      <c r="A148" s="39"/>
      <c r="B148" s="40"/>
      <c r="C148" s="213" t="s">
        <v>694</v>
      </c>
      <c r="D148" s="213" t="s">
        <v>165</v>
      </c>
      <c r="E148" s="214" t="s">
        <v>3155</v>
      </c>
      <c r="F148" s="215" t="s">
        <v>3156</v>
      </c>
      <c r="G148" s="216" t="s">
        <v>3026</v>
      </c>
      <c r="H148" s="217">
        <v>78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47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170</v>
      </c>
      <c r="AT148" s="224" t="s">
        <v>165</v>
      </c>
      <c r="AU148" s="224" t="s">
        <v>85</v>
      </c>
      <c r="AY148" s="18" t="s">
        <v>162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170</v>
      </c>
      <c r="BM148" s="224" t="s">
        <v>3157</v>
      </c>
    </row>
    <row r="149" s="2" customFormat="1" ht="24.15" customHeight="1">
      <c r="A149" s="39"/>
      <c r="B149" s="40"/>
      <c r="C149" s="213" t="s">
        <v>557</v>
      </c>
      <c r="D149" s="213" t="s">
        <v>165</v>
      </c>
      <c r="E149" s="214" t="s">
        <v>3158</v>
      </c>
      <c r="F149" s="215" t="s">
        <v>3159</v>
      </c>
      <c r="G149" s="216" t="s">
        <v>3026</v>
      </c>
      <c r="H149" s="217">
        <v>27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170</v>
      </c>
      <c r="AT149" s="224" t="s">
        <v>165</v>
      </c>
      <c r="AU149" s="224" t="s">
        <v>85</v>
      </c>
      <c r="AY149" s="18" t="s">
        <v>162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170</v>
      </c>
      <c r="BM149" s="224" t="s">
        <v>3160</v>
      </c>
    </row>
    <row r="150" s="2" customFormat="1" ht="24.15" customHeight="1">
      <c r="A150" s="39"/>
      <c r="B150" s="40"/>
      <c r="C150" s="213" t="s">
        <v>562</v>
      </c>
      <c r="D150" s="213" t="s">
        <v>165</v>
      </c>
      <c r="E150" s="214" t="s">
        <v>3161</v>
      </c>
      <c r="F150" s="215" t="s">
        <v>3162</v>
      </c>
      <c r="G150" s="216" t="s">
        <v>3026</v>
      </c>
      <c r="H150" s="217">
        <v>54</v>
      </c>
      <c r="I150" s="218"/>
      <c r="J150" s="219">
        <f>ROUND(I150*H150,2)</f>
        <v>0</v>
      </c>
      <c r="K150" s="215" t="s">
        <v>19</v>
      </c>
      <c r="L150" s="45"/>
      <c r="M150" s="220" t="s">
        <v>19</v>
      </c>
      <c r="N150" s="221" t="s">
        <v>47</v>
      </c>
      <c r="O150" s="85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170</v>
      </c>
      <c r="AT150" s="224" t="s">
        <v>165</v>
      </c>
      <c r="AU150" s="224" t="s">
        <v>85</v>
      </c>
      <c r="AY150" s="18" t="s">
        <v>162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83</v>
      </c>
      <c r="BK150" s="225">
        <f>ROUND(I150*H150,2)</f>
        <v>0</v>
      </c>
      <c r="BL150" s="18" t="s">
        <v>170</v>
      </c>
      <c r="BM150" s="224" t="s">
        <v>3163</v>
      </c>
    </row>
    <row r="151" s="2" customFormat="1" ht="24.15" customHeight="1">
      <c r="A151" s="39"/>
      <c r="B151" s="40"/>
      <c r="C151" s="213" t="s">
        <v>506</v>
      </c>
      <c r="D151" s="213" t="s">
        <v>165</v>
      </c>
      <c r="E151" s="214" t="s">
        <v>3164</v>
      </c>
      <c r="F151" s="215" t="s">
        <v>3165</v>
      </c>
      <c r="G151" s="216" t="s">
        <v>3026</v>
      </c>
      <c r="H151" s="217">
        <v>39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170</v>
      </c>
      <c r="AT151" s="224" t="s">
        <v>165</v>
      </c>
      <c r="AU151" s="224" t="s">
        <v>85</v>
      </c>
      <c r="AY151" s="18" t="s">
        <v>162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170</v>
      </c>
      <c r="BM151" s="224" t="s">
        <v>3166</v>
      </c>
    </row>
    <row r="152" s="2" customFormat="1" ht="24.15" customHeight="1">
      <c r="A152" s="39"/>
      <c r="B152" s="40"/>
      <c r="C152" s="213" t="s">
        <v>511</v>
      </c>
      <c r="D152" s="213" t="s">
        <v>165</v>
      </c>
      <c r="E152" s="214" t="s">
        <v>3167</v>
      </c>
      <c r="F152" s="215" t="s">
        <v>3168</v>
      </c>
      <c r="G152" s="216" t="s">
        <v>3026</v>
      </c>
      <c r="H152" s="217">
        <v>45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170</v>
      </c>
      <c r="AT152" s="224" t="s">
        <v>165</v>
      </c>
      <c r="AU152" s="224" t="s">
        <v>85</v>
      </c>
      <c r="AY152" s="18" t="s">
        <v>162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170</v>
      </c>
      <c r="BM152" s="224" t="s">
        <v>3169</v>
      </c>
    </row>
    <row r="153" s="2" customFormat="1" ht="16.5" customHeight="1">
      <c r="A153" s="39"/>
      <c r="B153" s="40"/>
      <c r="C153" s="213" t="s">
        <v>475</v>
      </c>
      <c r="D153" s="213" t="s">
        <v>165</v>
      </c>
      <c r="E153" s="214" t="s">
        <v>3170</v>
      </c>
      <c r="F153" s="215" t="s">
        <v>3171</v>
      </c>
      <c r="G153" s="216" t="s">
        <v>3026</v>
      </c>
      <c r="H153" s="217">
        <v>3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170</v>
      </c>
      <c r="AT153" s="224" t="s">
        <v>165</v>
      </c>
      <c r="AU153" s="224" t="s">
        <v>85</v>
      </c>
      <c r="AY153" s="18" t="s">
        <v>162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170</v>
      </c>
      <c r="BM153" s="224" t="s">
        <v>3172</v>
      </c>
    </row>
    <row r="154" s="2" customFormat="1" ht="16.5" customHeight="1">
      <c r="A154" s="39"/>
      <c r="B154" s="40"/>
      <c r="C154" s="213" t="s">
        <v>480</v>
      </c>
      <c r="D154" s="213" t="s">
        <v>165</v>
      </c>
      <c r="E154" s="214" t="s">
        <v>3173</v>
      </c>
      <c r="F154" s="215" t="s">
        <v>3174</v>
      </c>
      <c r="G154" s="216" t="s">
        <v>3026</v>
      </c>
      <c r="H154" s="217">
        <v>22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170</v>
      </c>
      <c r="AT154" s="224" t="s">
        <v>165</v>
      </c>
      <c r="AU154" s="224" t="s">
        <v>85</v>
      </c>
      <c r="AY154" s="18" t="s">
        <v>162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170</v>
      </c>
      <c r="BM154" s="224" t="s">
        <v>3175</v>
      </c>
    </row>
    <row r="155" s="2" customFormat="1" ht="21.75" customHeight="1">
      <c r="A155" s="39"/>
      <c r="B155" s="40"/>
      <c r="C155" s="213" t="s">
        <v>434</v>
      </c>
      <c r="D155" s="213" t="s">
        <v>165</v>
      </c>
      <c r="E155" s="214" t="s">
        <v>3176</v>
      </c>
      <c r="F155" s="215" t="s">
        <v>3041</v>
      </c>
      <c r="G155" s="216" t="s">
        <v>3042</v>
      </c>
      <c r="H155" s="217">
        <v>27</v>
      </c>
      <c r="I155" s="218"/>
      <c r="J155" s="219">
        <f>ROUND(I155*H155,2)</f>
        <v>0</v>
      </c>
      <c r="K155" s="215" t="s">
        <v>19</v>
      </c>
      <c r="L155" s="45"/>
      <c r="M155" s="220" t="s">
        <v>19</v>
      </c>
      <c r="N155" s="221" t="s">
        <v>47</v>
      </c>
      <c r="O155" s="85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170</v>
      </c>
      <c r="AT155" s="224" t="s">
        <v>165</v>
      </c>
      <c r="AU155" s="224" t="s">
        <v>85</v>
      </c>
      <c r="AY155" s="18" t="s">
        <v>162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170</v>
      </c>
      <c r="BM155" s="224" t="s">
        <v>3177</v>
      </c>
    </row>
    <row r="156" s="2" customFormat="1" ht="24.15" customHeight="1">
      <c r="A156" s="39"/>
      <c r="B156" s="40"/>
      <c r="C156" s="213" t="s">
        <v>1890</v>
      </c>
      <c r="D156" s="213" t="s">
        <v>165</v>
      </c>
      <c r="E156" s="214" t="s">
        <v>3178</v>
      </c>
      <c r="F156" s="215" t="s">
        <v>3045</v>
      </c>
      <c r="G156" s="216" t="s">
        <v>3042</v>
      </c>
      <c r="H156" s="217">
        <v>60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170</v>
      </c>
      <c r="AT156" s="224" t="s">
        <v>165</v>
      </c>
      <c r="AU156" s="224" t="s">
        <v>85</v>
      </c>
      <c r="AY156" s="18" t="s">
        <v>162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170</v>
      </c>
      <c r="BM156" s="224" t="s">
        <v>3179</v>
      </c>
    </row>
    <row r="157" s="2" customFormat="1" ht="16.5" customHeight="1">
      <c r="A157" s="39"/>
      <c r="B157" s="40"/>
      <c r="C157" s="213" t="s">
        <v>1898</v>
      </c>
      <c r="D157" s="213" t="s">
        <v>165</v>
      </c>
      <c r="E157" s="214" t="s">
        <v>3180</v>
      </c>
      <c r="F157" s="215" t="s">
        <v>3048</v>
      </c>
      <c r="G157" s="216" t="s">
        <v>3049</v>
      </c>
      <c r="H157" s="217">
        <v>1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170</v>
      </c>
      <c r="AT157" s="224" t="s">
        <v>165</v>
      </c>
      <c r="AU157" s="224" t="s">
        <v>85</v>
      </c>
      <c r="AY157" s="18" t="s">
        <v>162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170</v>
      </c>
      <c r="BM157" s="224" t="s">
        <v>3181</v>
      </c>
    </row>
    <row r="158" s="12" customFormat="1" ht="22.8" customHeight="1">
      <c r="A158" s="12"/>
      <c r="B158" s="197"/>
      <c r="C158" s="198"/>
      <c r="D158" s="199" t="s">
        <v>75</v>
      </c>
      <c r="E158" s="211" t="s">
        <v>3182</v>
      </c>
      <c r="F158" s="211" t="s">
        <v>3183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SUM(P159:P163)</f>
        <v>0</v>
      </c>
      <c r="Q158" s="205"/>
      <c r="R158" s="206">
        <f>SUM(R159:R163)</f>
        <v>0</v>
      </c>
      <c r="S158" s="205"/>
      <c r="T158" s="207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83</v>
      </c>
      <c r="AT158" s="209" t="s">
        <v>75</v>
      </c>
      <c r="AU158" s="209" t="s">
        <v>83</v>
      </c>
      <c r="AY158" s="208" t="s">
        <v>162</v>
      </c>
      <c r="BK158" s="210">
        <f>SUM(BK159:BK163)</f>
        <v>0</v>
      </c>
    </row>
    <row r="159" s="2" customFormat="1" ht="24.15" customHeight="1">
      <c r="A159" s="39"/>
      <c r="B159" s="40"/>
      <c r="C159" s="213" t="s">
        <v>610</v>
      </c>
      <c r="D159" s="213" t="s">
        <v>165</v>
      </c>
      <c r="E159" s="214" t="s">
        <v>3184</v>
      </c>
      <c r="F159" s="215" t="s">
        <v>3185</v>
      </c>
      <c r="G159" s="216" t="s">
        <v>608</v>
      </c>
      <c r="H159" s="217">
        <v>1</v>
      </c>
      <c r="I159" s="218"/>
      <c r="J159" s="219">
        <f>ROUND(I159*H159,2)</f>
        <v>0</v>
      </c>
      <c r="K159" s="215" t="s">
        <v>19</v>
      </c>
      <c r="L159" s="45"/>
      <c r="M159" s="220" t="s">
        <v>19</v>
      </c>
      <c r="N159" s="221" t="s">
        <v>47</v>
      </c>
      <c r="O159" s="85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170</v>
      </c>
      <c r="AT159" s="224" t="s">
        <v>165</v>
      </c>
      <c r="AU159" s="224" t="s">
        <v>85</v>
      </c>
      <c r="AY159" s="18" t="s">
        <v>162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170</v>
      </c>
      <c r="BM159" s="224" t="s">
        <v>3186</v>
      </c>
    </row>
    <row r="160" s="2" customFormat="1" ht="24.15" customHeight="1">
      <c r="A160" s="39"/>
      <c r="B160" s="40"/>
      <c r="C160" s="213" t="s">
        <v>614</v>
      </c>
      <c r="D160" s="213" t="s">
        <v>165</v>
      </c>
      <c r="E160" s="214" t="s">
        <v>3187</v>
      </c>
      <c r="F160" s="215" t="s">
        <v>3188</v>
      </c>
      <c r="G160" s="216" t="s">
        <v>608</v>
      </c>
      <c r="H160" s="217">
        <v>4</v>
      </c>
      <c r="I160" s="218"/>
      <c r="J160" s="219">
        <f>ROUND(I160*H160,2)</f>
        <v>0</v>
      </c>
      <c r="K160" s="215" t="s">
        <v>19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170</v>
      </c>
      <c r="AT160" s="224" t="s">
        <v>165</v>
      </c>
      <c r="AU160" s="224" t="s">
        <v>85</v>
      </c>
      <c r="AY160" s="18" t="s">
        <v>162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170</v>
      </c>
      <c r="BM160" s="224" t="s">
        <v>3189</v>
      </c>
    </row>
    <row r="161" s="2" customFormat="1" ht="24.15" customHeight="1">
      <c r="A161" s="39"/>
      <c r="B161" s="40"/>
      <c r="C161" s="213" t="s">
        <v>618</v>
      </c>
      <c r="D161" s="213" t="s">
        <v>165</v>
      </c>
      <c r="E161" s="214" t="s">
        <v>3190</v>
      </c>
      <c r="F161" s="215" t="s">
        <v>3191</v>
      </c>
      <c r="G161" s="216" t="s">
        <v>3049</v>
      </c>
      <c r="H161" s="217">
        <v>1</v>
      </c>
      <c r="I161" s="218"/>
      <c r="J161" s="219">
        <f>ROUND(I161*H161,2)</f>
        <v>0</v>
      </c>
      <c r="K161" s="215" t="s">
        <v>19</v>
      </c>
      <c r="L161" s="45"/>
      <c r="M161" s="220" t="s">
        <v>19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170</v>
      </c>
      <c r="AT161" s="224" t="s">
        <v>165</v>
      </c>
      <c r="AU161" s="224" t="s">
        <v>85</v>
      </c>
      <c r="AY161" s="18" t="s">
        <v>162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83</v>
      </c>
      <c r="BK161" s="225">
        <f>ROUND(I161*H161,2)</f>
        <v>0</v>
      </c>
      <c r="BL161" s="18" t="s">
        <v>170</v>
      </c>
      <c r="BM161" s="224" t="s">
        <v>3192</v>
      </c>
    </row>
    <row r="162" s="2" customFormat="1" ht="16.5" customHeight="1">
      <c r="A162" s="39"/>
      <c r="B162" s="40"/>
      <c r="C162" s="213" t="s">
        <v>622</v>
      </c>
      <c r="D162" s="213" t="s">
        <v>165</v>
      </c>
      <c r="E162" s="214" t="s">
        <v>3193</v>
      </c>
      <c r="F162" s="215" t="s">
        <v>3194</v>
      </c>
      <c r="G162" s="216" t="s">
        <v>3049</v>
      </c>
      <c r="H162" s="217">
        <v>1</v>
      </c>
      <c r="I162" s="218"/>
      <c r="J162" s="219">
        <f>ROUND(I162*H162,2)</f>
        <v>0</v>
      </c>
      <c r="K162" s="215" t="s">
        <v>19</v>
      </c>
      <c r="L162" s="45"/>
      <c r="M162" s="220" t="s">
        <v>19</v>
      </c>
      <c r="N162" s="221" t="s">
        <v>47</v>
      </c>
      <c r="O162" s="85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170</v>
      </c>
      <c r="AT162" s="224" t="s">
        <v>165</v>
      </c>
      <c r="AU162" s="224" t="s">
        <v>85</v>
      </c>
      <c r="AY162" s="18" t="s">
        <v>162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170</v>
      </c>
      <c r="BM162" s="224" t="s">
        <v>3195</v>
      </c>
    </row>
    <row r="163" s="2" customFormat="1" ht="16.5" customHeight="1">
      <c r="A163" s="39"/>
      <c r="B163" s="40"/>
      <c r="C163" s="213" t="s">
        <v>415</v>
      </c>
      <c r="D163" s="213" t="s">
        <v>165</v>
      </c>
      <c r="E163" s="214" t="s">
        <v>2925</v>
      </c>
      <c r="F163" s="215" t="s">
        <v>3196</v>
      </c>
      <c r="G163" s="216" t="s">
        <v>608</v>
      </c>
      <c r="H163" s="217">
        <v>2</v>
      </c>
      <c r="I163" s="218"/>
      <c r="J163" s="219">
        <f>ROUND(I163*H163,2)</f>
        <v>0</v>
      </c>
      <c r="K163" s="215" t="s">
        <v>19</v>
      </c>
      <c r="L163" s="45"/>
      <c r="M163" s="220" t="s">
        <v>19</v>
      </c>
      <c r="N163" s="221" t="s">
        <v>47</v>
      </c>
      <c r="O163" s="85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24" t="s">
        <v>170</v>
      </c>
      <c r="AT163" s="224" t="s">
        <v>165</v>
      </c>
      <c r="AU163" s="224" t="s">
        <v>85</v>
      </c>
      <c r="AY163" s="18" t="s">
        <v>162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8" t="s">
        <v>83</v>
      </c>
      <c r="BK163" s="225">
        <f>ROUND(I163*H163,2)</f>
        <v>0</v>
      </c>
      <c r="BL163" s="18" t="s">
        <v>170</v>
      </c>
      <c r="BM163" s="224" t="s">
        <v>3197</v>
      </c>
    </row>
    <row r="164" s="12" customFormat="1" ht="22.8" customHeight="1">
      <c r="A164" s="12"/>
      <c r="B164" s="197"/>
      <c r="C164" s="198"/>
      <c r="D164" s="199" t="s">
        <v>75</v>
      </c>
      <c r="E164" s="211" t="s">
        <v>3198</v>
      </c>
      <c r="F164" s="211" t="s">
        <v>3199</v>
      </c>
      <c r="G164" s="198"/>
      <c r="H164" s="198"/>
      <c r="I164" s="201"/>
      <c r="J164" s="212">
        <f>BK164</f>
        <v>0</v>
      </c>
      <c r="K164" s="198"/>
      <c r="L164" s="203"/>
      <c r="M164" s="204"/>
      <c r="N164" s="205"/>
      <c r="O164" s="205"/>
      <c r="P164" s="206">
        <f>SUM(P165:P170)</f>
        <v>0</v>
      </c>
      <c r="Q164" s="205"/>
      <c r="R164" s="206">
        <f>SUM(R165:R170)</f>
        <v>0</v>
      </c>
      <c r="S164" s="205"/>
      <c r="T164" s="207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8" t="s">
        <v>83</v>
      </c>
      <c r="AT164" s="209" t="s">
        <v>75</v>
      </c>
      <c r="AU164" s="209" t="s">
        <v>83</v>
      </c>
      <c r="AY164" s="208" t="s">
        <v>162</v>
      </c>
      <c r="BK164" s="210">
        <f>SUM(BK165:BK170)</f>
        <v>0</v>
      </c>
    </row>
    <row r="165" s="2" customFormat="1" ht="24.15" customHeight="1">
      <c r="A165" s="39"/>
      <c r="B165" s="40"/>
      <c r="C165" s="213" t="s">
        <v>596</v>
      </c>
      <c r="D165" s="213" t="s">
        <v>165</v>
      </c>
      <c r="E165" s="214" t="s">
        <v>3200</v>
      </c>
      <c r="F165" s="215" t="s">
        <v>3201</v>
      </c>
      <c r="G165" s="216" t="s">
        <v>1220</v>
      </c>
      <c r="H165" s="217">
        <v>1</v>
      </c>
      <c r="I165" s="218"/>
      <c r="J165" s="219">
        <f>ROUND(I165*H165,2)</f>
        <v>0</v>
      </c>
      <c r="K165" s="215" t="s">
        <v>19</v>
      </c>
      <c r="L165" s="45"/>
      <c r="M165" s="220" t="s">
        <v>19</v>
      </c>
      <c r="N165" s="221" t="s">
        <v>47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170</v>
      </c>
      <c r="AT165" s="224" t="s">
        <v>165</v>
      </c>
      <c r="AU165" s="224" t="s">
        <v>85</v>
      </c>
      <c r="AY165" s="18" t="s">
        <v>162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83</v>
      </c>
      <c r="BK165" s="225">
        <f>ROUND(I165*H165,2)</f>
        <v>0</v>
      </c>
      <c r="BL165" s="18" t="s">
        <v>170</v>
      </c>
      <c r="BM165" s="224" t="s">
        <v>3202</v>
      </c>
    </row>
    <row r="166" s="2" customFormat="1" ht="16.5" customHeight="1">
      <c r="A166" s="39"/>
      <c r="B166" s="40"/>
      <c r="C166" s="213" t="s">
        <v>421</v>
      </c>
      <c r="D166" s="213" t="s">
        <v>165</v>
      </c>
      <c r="E166" s="214" t="s">
        <v>2929</v>
      </c>
      <c r="F166" s="215" t="s">
        <v>2899</v>
      </c>
      <c r="G166" s="216" t="s">
        <v>1220</v>
      </c>
      <c r="H166" s="217">
        <v>1</v>
      </c>
      <c r="I166" s="218"/>
      <c r="J166" s="219">
        <f>ROUND(I166*H166,2)</f>
        <v>0</v>
      </c>
      <c r="K166" s="215" t="s">
        <v>19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170</v>
      </c>
      <c r="AT166" s="224" t="s">
        <v>165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170</v>
      </c>
      <c r="BM166" s="224" t="s">
        <v>3203</v>
      </c>
    </row>
    <row r="167" s="2" customFormat="1" ht="16.5" customHeight="1">
      <c r="A167" s="39"/>
      <c r="B167" s="40"/>
      <c r="C167" s="213" t="s">
        <v>1877</v>
      </c>
      <c r="D167" s="213" t="s">
        <v>165</v>
      </c>
      <c r="E167" s="214" t="s">
        <v>2933</v>
      </c>
      <c r="F167" s="215" t="s">
        <v>3204</v>
      </c>
      <c r="G167" s="216" t="s">
        <v>1220</v>
      </c>
      <c r="H167" s="217">
        <v>1</v>
      </c>
      <c r="I167" s="218"/>
      <c r="J167" s="219">
        <f>ROUND(I167*H167,2)</f>
        <v>0</v>
      </c>
      <c r="K167" s="215" t="s">
        <v>19</v>
      </c>
      <c r="L167" s="45"/>
      <c r="M167" s="220" t="s">
        <v>19</v>
      </c>
      <c r="N167" s="221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170</v>
      </c>
      <c r="AT167" s="224" t="s">
        <v>165</v>
      </c>
      <c r="AU167" s="224" t="s">
        <v>85</v>
      </c>
      <c r="AY167" s="18" t="s">
        <v>162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170</v>
      </c>
      <c r="BM167" s="224" t="s">
        <v>3205</v>
      </c>
    </row>
    <row r="168" s="2" customFormat="1" ht="33" customHeight="1">
      <c r="A168" s="39"/>
      <c r="B168" s="40"/>
      <c r="C168" s="213" t="s">
        <v>1931</v>
      </c>
      <c r="D168" s="213" t="s">
        <v>165</v>
      </c>
      <c r="E168" s="214" t="s">
        <v>3206</v>
      </c>
      <c r="F168" s="215" t="s">
        <v>3207</v>
      </c>
      <c r="G168" s="216" t="s">
        <v>1220</v>
      </c>
      <c r="H168" s="217">
        <v>1</v>
      </c>
      <c r="I168" s="218"/>
      <c r="J168" s="219">
        <f>ROUND(I168*H168,2)</f>
        <v>0</v>
      </c>
      <c r="K168" s="215" t="s">
        <v>19</v>
      </c>
      <c r="L168" s="45"/>
      <c r="M168" s="220" t="s">
        <v>19</v>
      </c>
      <c r="N168" s="221" t="s">
        <v>47</v>
      </c>
      <c r="O168" s="85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170</v>
      </c>
      <c r="AT168" s="224" t="s">
        <v>165</v>
      </c>
      <c r="AU168" s="224" t="s">
        <v>85</v>
      </c>
      <c r="AY168" s="18" t="s">
        <v>162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170</v>
      </c>
      <c r="BM168" s="224" t="s">
        <v>3208</v>
      </c>
    </row>
    <row r="169" s="2" customFormat="1" ht="16.5" customHeight="1">
      <c r="A169" s="39"/>
      <c r="B169" s="40"/>
      <c r="C169" s="213" t="s">
        <v>587</v>
      </c>
      <c r="D169" s="213" t="s">
        <v>165</v>
      </c>
      <c r="E169" s="214" t="s">
        <v>3209</v>
      </c>
      <c r="F169" s="215" t="s">
        <v>3210</v>
      </c>
      <c r="G169" s="216" t="s">
        <v>1220</v>
      </c>
      <c r="H169" s="217">
        <v>1</v>
      </c>
      <c r="I169" s="218"/>
      <c r="J169" s="219">
        <f>ROUND(I169*H169,2)</f>
        <v>0</v>
      </c>
      <c r="K169" s="215" t="s">
        <v>19</v>
      </c>
      <c r="L169" s="45"/>
      <c r="M169" s="220" t="s">
        <v>19</v>
      </c>
      <c r="N169" s="221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170</v>
      </c>
      <c r="AT169" s="224" t="s">
        <v>165</v>
      </c>
      <c r="AU169" s="224" t="s">
        <v>85</v>
      </c>
      <c r="AY169" s="18" t="s">
        <v>162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83</v>
      </c>
      <c r="BK169" s="225">
        <f>ROUND(I169*H169,2)</f>
        <v>0</v>
      </c>
      <c r="BL169" s="18" t="s">
        <v>170</v>
      </c>
      <c r="BM169" s="224" t="s">
        <v>3211</v>
      </c>
    </row>
    <row r="170" s="2" customFormat="1" ht="16.5" customHeight="1">
      <c r="A170" s="39"/>
      <c r="B170" s="40"/>
      <c r="C170" s="213" t="s">
        <v>592</v>
      </c>
      <c r="D170" s="213" t="s">
        <v>165</v>
      </c>
      <c r="E170" s="214" t="s">
        <v>3212</v>
      </c>
      <c r="F170" s="215" t="s">
        <v>3213</v>
      </c>
      <c r="G170" s="216" t="s">
        <v>1220</v>
      </c>
      <c r="H170" s="217">
        <v>1</v>
      </c>
      <c r="I170" s="218"/>
      <c r="J170" s="219">
        <f>ROUND(I170*H170,2)</f>
        <v>0</v>
      </c>
      <c r="K170" s="215" t="s">
        <v>19</v>
      </c>
      <c r="L170" s="45"/>
      <c r="M170" s="296" t="s">
        <v>19</v>
      </c>
      <c r="N170" s="297" t="s">
        <v>47</v>
      </c>
      <c r="O170" s="290"/>
      <c r="P170" s="294">
        <f>O170*H170</f>
        <v>0</v>
      </c>
      <c r="Q170" s="294">
        <v>0</v>
      </c>
      <c r="R170" s="294">
        <f>Q170*H170</f>
        <v>0</v>
      </c>
      <c r="S170" s="294">
        <v>0</v>
      </c>
      <c r="T170" s="29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170</v>
      </c>
      <c r="AT170" s="224" t="s">
        <v>165</v>
      </c>
      <c r="AU170" s="224" t="s">
        <v>85</v>
      </c>
      <c r="AY170" s="18" t="s">
        <v>162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170</v>
      </c>
      <c r="BM170" s="224" t="s">
        <v>3214</v>
      </c>
    </row>
    <row r="171" s="2" customFormat="1" ht="6.96" customHeight="1">
      <c r="A171" s="39"/>
      <c r="B171" s="60"/>
      <c r="C171" s="61"/>
      <c r="D171" s="61"/>
      <c r="E171" s="61"/>
      <c r="F171" s="61"/>
      <c r="G171" s="61"/>
      <c r="H171" s="61"/>
      <c r="I171" s="61"/>
      <c r="J171" s="61"/>
      <c r="K171" s="61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WQ7xvZesI/KhSzrZaizn6RV64foK4Io7t+kFHVtBrly8Vq9Cj8AMTTMW6jjF1U1edXm1YCkfr7wuDYmsCXp6cw==" hashValue="HDyaELjNZaJzfMqx+3YQFBOSYry/EjMiP58ISbfrLRbelcRHHNePre9klyoUi8WAlQakPfVLaCOvQlmQehu4ZQ==" algorithmName="SHA-512" password="CC35"/>
  <autoFilter ref="C90:K17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3215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ROUND((SUM(BE96:BE187)),  2)</f>
        <v>0</v>
      </c>
      <c r="G35" s="39"/>
      <c r="H35" s="39"/>
      <c r="I35" s="158">
        <v>0.20999999999999999</v>
      </c>
      <c r="J35" s="157">
        <f>ROUND(((SUM(BE96:BE187))*I35),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ROUND((SUM(BF96:BF187)),  2)</f>
        <v>0</v>
      </c>
      <c r="G36" s="39"/>
      <c r="H36" s="39"/>
      <c r="I36" s="158">
        <v>0.14999999999999999</v>
      </c>
      <c r="J36" s="157">
        <f>ROUND(((SUM(BF96:BF187))*I36),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ROUND((SUM(BG96:BG187)),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ROUND((SUM(BH96:BH187)),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ROUND((SUM(BI96:BI187)),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02.2.h - Terasa a vnitroblok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765</v>
      </c>
      <c r="E65" s="183"/>
      <c r="F65" s="183"/>
      <c r="G65" s="183"/>
      <c r="H65" s="183"/>
      <c r="I65" s="183"/>
      <c r="J65" s="184">
        <f>J98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767</v>
      </c>
      <c r="E66" s="183"/>
      <c r="F66" s="183"/>
      <c r="G66" s="183"/>
      <c r="H66" s="183"/>
      <c r="I66" s="183"/>
      <c r="J66" s="184">
        <f>J127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3216</v>
      </c>
      <c r="E67" s="183"/>
      <c r="F67" s="183"/>
      <c r="G67" s="183"/>
      <c r="H67" s="183"/>
      <c r="I67" s="183"/>
      <c r="J67" s="184">
        <f>J134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310</v>
      </c>
      <c r="E68" s="183"/>
      <c r="F68" s="183"/>
      <c r="G68" s="183"/>
      <c r="H68" s="183"/>
      <c r="I68" s="183"/>
      <c r="J68" s="184">
        <f>J143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142</v>
      </c>
      <c r="E69" s="183"/>
      <c r="F69" s="183"/>
      <c r="G69" s="183"/>
      <c r="H69" s="183"/>
      <c r="I69" s="183"/>
      <c r="J69" s="184">
        <f>J151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311</v>
      </c>
      <c r="E70" s="183"/>
      <c r="F70" s="183"/>
      <c r="G70" s="183"/>
      <c r="H70" s="183"/>
      <c r="I70" s="183"/>
      <c r="J70" s="184">
        <f>J156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9" customFormat="1" ht="24.96" customHeight="1">
      <c r="A71" s="9"/>
      <c r="B71" s="175"/>
      <c r="C71" s="176"/>
      <c r="D71" s="177" t="s">
        <v>144</v>
      </c>
      <c r="E71" s="178"/>
      <c r="F71" s="178"/>
      <c r="G71" s="178"/>
      <c r="H71" s="178"/>
      <c r="I71" s="178"/>
      <c r="J71" s="179">
        <f>J159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10" customFormat="1" ht="19.92" customHeight="1">
      <c r="A72" s="10"/>
      <c r="B72" s="181"/>
      <c r="C72" s="126"/>
      <c r="D72" s="182" t="s">
        <v>312</v>
      </c>
      <c r="E72" s="183"/>
      <c r="F72" s="183"/>
      <c r="G72" s="183"/>
      <c r="H72" s="183"/>
      <c r="I72" s="183"/>
      <c r="J72" s="184">
        <f>J160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912</v>
      </c>
      <c r="E73" s="183"/>
      <c r="F73" s="183"/>
      <c r="G73" s="183"/>
      <c r="H73" s="183"/>
      <c r="I73" s="183"/>
      <c r="J73" s="184">
        <f>J177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1414</v>
      </c>
      <c r="E74" s="183"/>
      <c r="F74" s="183"/>
      <c r="G74" s="183"/>
      <c r="H74" s="183"/>
      <c r="I74" s="183"/>
      <c r="J74" s="184">
        <f>J185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hidden="1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hidden="1"/>
    <row r="78" hidden="1"/>
    <row r="79" hidden="1"/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147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0" t="str">
        <f>E7</f>
        <v>Rekonstrukce interiérů budovy Sady 5.května 85/42, Plzeň</v>
      </c>
      <c r="F84" s="33"/>
      <c r="G84" s="33"/>
      <c r="H84" s="33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" customFormat="1" ht="12" customHeight="1">
      <c r="B85" s="22"/>
      <c r="C85" s="33" t="s">
        <v>133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9"/>
      <c r="B86" s="40"/>
      <c r="C86" s="41"/>
      <c r="D86" s="41"/>
      <c r="E86" s="170" t="s">
        <v>1283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135</v>
      </c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6.5" customHeight="1">
      <c r="A88" s="39"/>
      <c r="B88" s="40"/>
      <c r="C88" s="41"/>
      <c r="D88" s="41"/>
      <c r="E88" s="70" t="str">
        <f>E11</f>
        <v>02.2.h - Terasa a vnitroblok</v>
      </c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21</v>
      </c>
      <c r="D90" s="41"/>
      <c r="E90" s="41"/>
      <c r="F90" s="28" t="str">
        <f>F14</f>
        <v>Sady 5.května 85/42</v>
      </c>
      <c r="G90" s="41"/>
      <c r="H90" s="41"/>
      <c r="I90" s="33" t="s">
        <v>23</v>
      </c>
      <c r="J90" s="73" t="str">
        <f>IF(J14="","",J14)</f>
        <v>30. 3. 2022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6.96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25</v>
      </c>
      <c r="D92" s="41"/>
      <c r="E92" s="41"/>
      <c r="F92" s="28" t="str">
        <f>E17</f>
        <v>Krajské centrum vzdělávání a Jazyková škola</v>
      </c>
      <c r="G92" s="41"/>
      <c r="H92" s="41"/>
      <c r="I92" s="33" t="s">
        <v>33</v>
      </c>
      <c r="J92" s="37" t="str">
        <f>E23</f>
        <v>Luboš Beneda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31</v>
      </c>
      <c r="D93" s="41"/>
      <c r="E93" s="41"/>
      <c r="F93" s="28" t="str">
        <f>IF(E20="","",E20)</f>
        <v>Vyplň údaj</v>
      </c>
      <c r="G93" s="41"/>
      <c r="H93" s="41"/>
      <c r="I93" s="33" t="s">
        <v>38</v>
      </c>
      <c r="J93" s="37" t="str">
        <f>E26</f>
        <v xml:space="preserve"> 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0.32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1" customFormat="1" ht="29.28" customHeight="1">
      <c r="A95" s="186"/>
      <c r="B95" s="187"/>
      <c r="C95" s="188" t="s">
        <v>148</v>
      </c>
      <c r="D95" s="189" t="s">
        <v>61</v>
      </c>
      <c r="E95" s="189" t="s">
        <v>57</v>
      </c>
      <c r="F95" s="189" t="s">
        <v>58</v>
      </c>
      <c r="G95" s="189" t="s">
        <v>149</v>
      </c>
      <c r="H95" s="189" t="s">
        <v>150</v>
      </c>
      <c r="I95" s="189" t="s">
        <v>151</v>
      </c>
      <c r="J95" s="189" t="s">
        <v>139</v>
      </c>
      <c r="K95" s="190" t="s">
        <v>152</v>
      </c>
      <c r="L95" s="191"/>
      <c r="M95" s="93" t="s">
        <v>19</v>
      </c>
      <c r="N95" s="94" t="s">
        <v>46</v>
      </c>
      <c r="O95" s="94" t="s">
        <v>153</v>
      </c>
      <c r="P95" s="94" t="s">
        <v>154</v>
      </c>
      <c r="Q95" s="94" t="s">
        <v>155</v>
      </c>
      <c r="R95" s="94" t="s">
        <v>156</v>
      </c>
      <c r="S95" s="94" t="s">
        <v>157</v>
      </c>
      <c r="T95" s="95" t="s">
        <v>158</v>
      </c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</row>
    <row r="96" s="2" customFormat="1" ht="22.8" customHeight="1">
      <c r="A96" s="39"/>
      <c r="B96" s="40"/>
      <c r="C96" s="100" t="s">
        <v>159</v>
      </c>
      <c r="D96" s="41"/>
      <c r="E96" s="41"/>
      <c r="F96" s="41"/>
      <c r="G96" s="41"/>
      <c r="H96" s="41"/>
      <c r="I96" s="41"/>
      <c r="J96" s="192">
        <f>BK96</f>
        <v>0</v>
      </c>
      <c r="K96" s="41"/>
      <c r="L96" s="45"/>
      <c r="M96" s="96"/>
      <c r="N96" s="193"/>
      <c r="O96" s="97"/>
      <c r="P96" s="194">
        <f>P97+P159</f>
        <v>0</v>
      </c>
      <c r="Q96" s="97"/>
      <c r="R96" s="194">
        <f>R97+R159</f>
        <v>22.6632262</v>
      </c>
      <c r="S96" s="97"/>
      <c r="T96" s="195">
        <f>T97+T159</f>
        <v>1.4159999999999999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75</v>
      </c>
      <c r="AU96" s="18" t="s">
        <v>140</v>
      </c>
      <c r="BK96" s="196">
        <f>BK97+BK159</f>
        <v>0</v>
      </c>
    </row>
    <row r="97" s="12" customFormat="1" ht="25.92" customHeight="1">
      <c r="A97" s="12"/>
      <c r="B97" s="197"/>
      <c r="C97" s="198"/>
      <c r="D97" s="199" t="s">
        <v>75</v>
      </c>
      <c r="E97" s="200" t="s">
        <v>160</v>
      </c>
      <c r="F97" s="200" t="s">
        <v>161</v>
      </c>
      <c r="G97" s="198"/>
      <c r="H97" s="198"/>
      <c r="I97" s="201"/>
      <c r="J97" s="202">
        <f>BK97</f>
        <v>0</v>
      </c>
      <c r="K97" s="198"/>
      <c r="L97" s="203"/>
      <c r="M97" s="204"/>
      <c r="N97" s="205"/>
      <c r="O97" s="205"/>
      <c r="P97" s="206">
        <f>P98+P127+P134+P143+P151+P156</f>
        <v>0</v>
      </c>
      <c r="Q97" s="205"/>
      <c r="R97" s="206">
        <f>R98+R127+R134+R143+R151+R156</f>
        <v>22.584565000000001</v>
      </c>
      <c r="S97" s="205"/>
      <c r="T97" s="207">
        <f>T98+T127+T134+T143+T151+T156</f>
        <v>1.4159999999999999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76</v>
      </c>
      <c r="AY97" s="208" t="s">
        <v>162</v>
      </c>
      <c r="BK97" s="210">
        <f>BK98+BK127+BK134+BK143+BK151+BK156</f>
        <v>0</v>
      </c>
    </row>
    <row r="98" s="12" customFormat="1" ht="22.8" customHeight="1">
      <c r="A98" s="12"/>
      <c r="B98" s="197"/>
      <c r="C98" s="198"/>
      <c r="D98" s="199" t="s">
        <v>75</v>
      </c>
      <c r="E98" s="211" t="s">
        <v>83</v>
      </c>
      <c r="F98" s="211" t="s">
        <v>769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SUM(P99:P126)</f>
        <v>0</v>
      </c>
      <c r="Q98" s="205"/>
      <c r="R98" s="206">
        <f>SUM(R99:R126)</f>
        <v>0</v>
      </c>
      <c r="S98" s="205"/>
      <c r="T98" s="207">
        <f>SUM(T99:T126)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83</v>
      </c>
      <c r="AT98" s="209" t="s">
        <v>75</v>
      </c>
      <c r="AU98" s="209" t="s">
        <v>83</v>
      </c>
      <c r="AY98" s="208" t="s">
        <v>162</v>
      </c>
      <c r="BK98" s="210">
        <f>SUM(BK99:BK126)</f>
        <v>0</v>
      </c>
    </row>
    <row r="99" s="2" customFormat="1" ht="44.25" customHeight="1">
      <c r="A99" s="39"/>
      <c r="B99" s="40"/>
      <c r="C99" s="213" t="s">
        <v>83</v>
      </c>
      <c r="D99" s="213" t="s">
        <v>165</v>
      </c>
      <c r="E99" s="214" t="s">
        <v>1083</v>
      </c>
      <c r="F99" s="215" t="s">
        <v>1084</v>
      </c>
      <c r="G99" s="216" t="s">
        <v>176</v>
      </c>
      <c r="H99" s="217">
        <v>3.9100000000000001</v>
      </c>
      <c r="I99" s="218"/>
      <c r="J99" s="219">
        <f>ROUND(I99*H99,2)</f>
        <v>0</v>
      </c>
      <c r="K99" s="215" t="s">
        <v>169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170</v>
      </c>
      <c r="BM99" s="224" t="s">
        <v>3217</v>
      </c>
    </row>
    <row r="100" s="2" customFormat="1">
      <c r="A100" s="39"/>
      <c r="B100" s="40"/>
      <c r="C100" s="41"/>
      <c r="D100" s="226" t="s">
        <v>172</v>
      </c>
      <c r="E100" s="41"/>
      <c r="F100" s="227" t="s">
        <v>1086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172</v>
      </c>
      <c r="AU100" s="18" t="s">
        <v>85</v>
      </c>
    </row>
    <row r="101" s="13" customFormat="1">
      <c r="A101" s="13"/>
      <c r="B101" s="231"/>
      <c r="C101" s="232"/>
      <c r="D101" s="233" t="s">
        <v>179</v>
      </c>
      <c r="E101" s="234" t="s">
        <v>19</v>
      </c>
      <c r="F101" s="235" t="s">
        <v>3218</v>
      </c>
      <c r="G101" s="232"/>
      <c r="H101" s="234" t="s">
        <v>19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1" t="s">
        <v>179</v>
      </c>
      <c r="AU101" s="241" t="s">
        <v>85</v>
      </c>
      <c r="AV101" s="13" t="s">
        <v>83</v>
      </c>
      <c r="AW101" s="13" t="s">
        <v>37</v>
      </c>
      <c r="AX101" s="13" t="s">
        <v>76</v>
      </c>
      <c r="AY101" s="241" t="s">
        <v>162</v>
      </c>
    </row>
    <row r="102" s="14" customFormat="1">
      <c r="A102" s="14"/>
      <c r="B102" s="242"/>
      <c r="C102" s="243"/>
      <c r="D102" s="233" t="s">
        <v>179</v>
      </c>
      <c r="E102" s="244" t="s">
        <v>19</v>
      </c>
      <c r="F102" s="245" t="s">
        <v>3219</v>
      </c>
      <c r="G102" s="243"/>
      <c r="H102" s="246">
        <v>3.9100000000000001</v>
      </c>
      <c r="I102" s="247"/>
      <c r="J102" s="243"/>
      <c r="K102" s="243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179</v>
      </c>
      <c r="AU102" s="252" t="s">
        <v>85</v>
      </c>
      <c r="AV102" s="14" t="s">
        <v>85</v>
      </c>
      <c r="AW102" s="14" t="s">
        <v>37</v>
      </c>
      <c r="AX102" s="14" t="s">
        <v>76</v>
      </c>
      <c r="AY102" s="252" t="s">
        <v>162</v>
      </c>
    </row>
    <row r="103" s="15" customFormat="1">
      <c r="A103" s="15"/>
      <c r="B103" s="253"/>
      <c r="C103" s="254"/>
      <c r="D103" s="233" t="s">
        <v>179</v>
      </c>
      <c r="E103" s="255" t="s">
        <v>19</v>
      </c>
      <c r="F103" s="256" t="s">
        <v>194</v>
      </c>
      <c r="G103" s="254"/>
      <c r="H103" s="257">
        <v>3.9100000000000001</v>
      </c>
      <c r="I103" s="258"/>
      <c r="J103" s="254"/>
      <c r="K103" s="254"/>
      <c r="L103" s="259"/>
      <c r="M103" s="260"/>
      <c r="N103" s="261"/>
      <c r="O103" s="261"/>
      <c r="P103" s="261"/>
      <c r="Q103" s="261"/>
      <c r="R103" s="261"/>
      <c r="S103" s="261"/>
      <c r="T103" s="262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3" t="s">
        <v>179</v>
      </c>
      <c r="AU103" s="263" t="s">
        <v>85</v>
      </c>
      <c r="AV103" s="15" t="s">
        <v>170</v>
      </c>
      <c r="AW103" s="15" t="s">
        <v>37</v>
      </c>
      <c r="AX103" s="15" t="s">
        <v>83</v>
      </c>
      <c r="AY103" s="263" t="s">
        <v>162</v>
      </c>
    </row>
    <row r="104" s="2" customFormat="1" ht="44.25" customHeight="1">
      <c r="A104" s="39"/>
      <c r="B104" s="40"/>
      <c r="C104" s="213" t="s">
        <v>701</v>
      </c>
      <c r="D104" s="213" t="s">
        <v>165</v>
      </c>
      <c r="E104" s="214" t="s">
        <v>3220</v>
      </c>
      <c r="F104" s="215" t="s">
        <v>3221</v>
      </c>
      <c r="G104" s="216" t="s">
        <v>176</v>
      </c>
      <c r="H104" s="217">
        <v>3.6000000000000001</v>
      </c>
      <c r="I104" s="218"/>
      <c r="J104" s="219">
        <f>ROUND(I104*H104,2)</f>
        <v>0</v>
      </c>
      <c r="K104" s="215" t="s">
        <v>169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170</v>
      </c>
      <c r="BM104" s="224" t="s">
        <v>3222</v>
      </c>
    </row>
    <row r="105" s="2" customFormat="1">
      <c r="A105" s="39"/>
      <c r="B105" s="40"/>
      <c r="C105" s="41"/>
      <c r="D105" s="226" t="s">
        <v>172</v>
      </c>
      <c r="E105" s="41"/>
      <c r="F105" s="227" t="s">
        <v>3223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172</v>
      </c>
      <c r="AU105" s="18" t="s">
        <v>85</v>
      </c>
    </row>
    <row r="106" s="13" customFormat="1">
      <c r="A106" s="13"/>
      <c r="B106" s="231"/>
      <c r="C106" s="232"/>
      <c r="D106" s="233" t="s">
        <v>179</v>
      </c>
      <c r="E106" s="234" t="s">
        <v>19</v>
      </c>
      <c r="F106" s="235" t="s">
        <v>3224</v>
      </c>
      <c r="G106" s="232"/>
      <c r="H106" s="234" t="s">
        <v>19</v>
      </c>
      <c r="I106" s="236"/>
      <c r="J106" s="232"/>
      <c r="K106" s="232"/>
      <c r="L106" s="237"/>
      <c r="M106" s="238"/>
      <c r="N106" s="239"/>
      <c r="O106" s="239"/>
      <c r="P106" s="239"/>
      <c r="Q106" s="239"/>
      <c r="R106" s="239"/>
      <c r="S106" s="239"/>
      <c r="T106" s="24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1" t="s">
        <v>179</v>
      </c>
      <c r="AU106" s="241" t="s">
        <v>85</v>
      </c>
      <c r="AV106" s="13" t="s">
        <v>83</v>
      </c>
      <c r="AW106" s="13" t="s">
        <v>37</v>
      </c>
      <c r="AX106" s="13" t="s">
        <v>76</v>
      </c>
      <c r="AY106" s="241" t="s">
        <v>162</v>
      </c>
    </row>
    <row r="107" s="14" customFormat="1">
      <c r="A107" s="14"/>
      <c r="B107" s="242"/>
      <c r="C107" s="243"/>
      <c r="D107" s="233" t="s">
        <v>179</v>
      </c>
      <c r="E107" s="244" t="s">
        <v>19</v>
      </c>
      <c r="F107" s="245" t="s">
        <v>3225</v>
      </c>
      <c r="G107" s="243"/>
      <c r="H107" s="246">
        <v>3.6000000000000001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179</v>
      </c>
      <c r="AU107" s="252" t="s">
        <v>85</v>
      </c>
      <c r="AV107" s="14" t="s">
        <v>85</v>
      </c>
      <c r="AW107" s="14" t="s">
        <v>37</v>
      </c>
      <c r="AX107" s="14" t="s">
        <v>83</v>
      </c>
      <c r="AY107" s="252" t="s">
        <v>162</v>
      </c>
    </row>
    <row r="108" s="2" customFormat="1" ht="55.5" customHeight="1">
      <c r="A108" s="39"/>
      <c r="B108" s="40"/>
      <c r="C108" s="213" t="s">
        <v>85</v>
      </c>
      <c r="D108" s="213" t="s">
        <v>165</v>
      </c>
      <c r="E108" s="214" t="s">
        <v>1089</v>
      </c>
      <c r="F108" s="215" t="s">
        <v>1090</v>
      </c>
      <c r="G108" s="216" t="s">
        <v>176</v>
      </c>
      <c r="H108" s="217">
        <v>3.9100000000000001</v>
      </c>
      <c r="I108" s="218"/>
      <c r="J108" s="219">
        <f>ROUND(I108*H108,2)</f>
        <v>0</v>
      </c>
      <c r="K108" s="215" t="s">
        <v>169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165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170</v>
      </c>
      <c r="BM108" s="224" t="s">
        <v>3226</v>
      </c>
    </row>
    <row r="109" s="2" customFormat="1">
      <c r="A109" s="39"/>
      <c r="B109" s="40"/>
      <c r="C109" s="41"/>
      <c r="D109" s="226" t="s">
        <v>172</v>
      </c>
      <c r="E109" s="41"/>
      <c r="F109" s="227" t="s">
        <v>1092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172</v>
      </c>
      <c r="AU109" s="18" t="s">
        <v>85</v>
      </c>
    </row>
    <row r="110" s="2" customFormat="1" ht="62.7" customHeight="1">
      <c r="A110" s="39"/>
      <c r="B110" s="40"/>
      <c r="C110" s="213" t="s">
        <v>195</v>
      </c>
      <c r="D110" s="213" t="s">
        <v>165</v>
      </c>
      <c r="E110" s="214" t="s">
        <v>1093</v>
      </c>
      <c r="F110" s="215" t="s">
        <v>1094</v>
      </c>
      <c r="G110" s="216" t="s">
        <v>176</v>
      </c>
      <c r="H110" s="217">
        <v>15.640000000000001</v>
      </c>
      <c r="I110" s="218"/>
      <c r="J110" s="219">
        <f>ROUND(I110*H110,2)</f>
        <v>0</v>
      </c>
      <c r="K110" s="215" t="s">
        <v>169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170</v>
      </c>
      <c r="BM110" s="224" t="s">
        <v>3227</v>
      </c>
    </row>
    <row r="111" s="2" customFormat="1">
      <c r="A111" s="39"/>
      <c r="B111" s="40"/>
      <c r="C111" s="41"/>
      <c r="D111" s="226" t="s">
        <v>172</v>
      </c>
      <c r="E111" s="41"/>
      <c r="F111" s="227" t="s">
        <v>1096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172</v>
      </c>
      <c r="AU111" s="18" t="s">
        <v>85</v>
      </c>
    </row>
    <row r="112" s="14" customFormat="1">
      <c r="A112" s="14"/>
      <c r="B112" s="242"/>
      <c r="C112" s="243"/>
      <c r="D112" s="233" t="s">
        <v>179</v>
      </c>
      <c r="E112" s="244" t="s">
        <v>19</v>
      </c>
      <c r="F112" s="245" t="s">
        <v>3228</v>
      </c>
      <c r="G112" s="243"/>
      <c r="H112" s="246">
        <v>15.640000000000001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179</v>
      </c>
      <c r="AU112" s="252" t="s">
        <v>85</v>
      </c>
      <c r="AV112" s="14" t="s">
        <v>85</v>
      </c>
      <c r="AW112" s="14" t="s">
        <v>37</v>
      </c>
      <c r="AX112" s="14" t="s">
        <v>83</v>
      </c>
      <c r="AY112" s="252" t="s">
        <v>162</v>
      </c>
    </row>
    <row r="113" s="2" customFormat="1" ht="62.7" customHeight="1">
      <c r="A113" s="39"/>
      <c r="B113" s="40"/>
      <c r="C113" s="213" t="s">
        <v>170</v>
      </c>
      <c r="D113" s="213" t="s">
        <v>165</v>
      </c>
      <c r="E113" s="214" t="s">
        <v>801</v>
      </c>
      <c r="F113" s="215" t="s">
        <v>802</v>
      </c>
      <c r="G113" s="216" t="s">
        <v>176</v>
      </c>
      <c r="H113" s="217">
        <v>3.9100000000000001</v>
      </c>
      <c r="I113" s="218"/>
      <c r="J113" s="219">
        <f>ROUND(I113*H113,2)</f>
        <v>0</v>
      </c>
      <c r="K113" s="215" t="s">
        <v>169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170</v>
      </c>
      <c r="BM113" s="224" t="s">
        <v>3229</v>
      </c>
    </row>
    <row r="114" s="2" customFormat="1">
      <c r="A114" s="39"/>
      <c r="B114" s="40"/>
      <c r="C114" s="41"/>
      <c r="D114" s="226" t="s">
        <v>172</v>
      </c>
      <c r="E114" s="41"/>
      <c r="F114" s="227" t="s">
        <v>804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172</v>
      </c>
      <c r="AU114" s="18" t="s">
        <v>85</v>
      </c>
    </row>
    <row r="115" s="2" customFormat="1" ht="66.75" customHeight="1">
      <c r="A115" s="39"/>
      <c r="B115" s="40"/>
      <c r="C115" s="213" t="s">
        <v>678</v>
      </c>
      <c r="D115" s="213" t="s">
        <v>165</v>
      </c>
      <c r="E115" s="214" t="s">
        <v>805</v>
      </c>
      <c r="F115" s="215" t="s">
        <v>806</v>
      </c>
      <c r="G115" s="216" t="s">
        <v>176</v>
      </c>
      <c r="H115" s="217">
        <v>19.550000000000001</v>
      </c>
      <c r="I115" s="218"/>
      <c r="J115" s="219">
        <f>ROUND(I115*H115,2)</f>
        <v>0</v>
      </c>
      <c r="K115" s="215" t="s">
        <v>169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170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170</v>
      </c>
      <c r="BM115" s="224" t="s">
        <v>3230</v>
      </c>
    </row>
    <row r="116" s="2" customFormat="1">
      <c r="A116" s="39"/>
      <c r="B116" s="40"/>
      <c r="C116" s="41"/>
      <c r="D116" s="226" t="s">
        <v>172</v>
      </c>
      <c r="E116" s="41"/>
      <c r="F116" s="227" t="s">
        <v>808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172</v>
      </c>
      <c r="AU116" s="18" t="s">
        <v>85</v>
      </c>
    </row>
    <row r="117" s="14" customFormat="1">
      <c r="A117" s="14"/>
      <c r="B117" s="242"/>
      <c r="C117" s="243"/>
      <c r="D117" s="233" t="s">
        <v>179</v>
      </c>
      <c r="E117" s="244" t="s">
        <v>19</v>
      </c>
      <c r="F117" s="245" t="s">
        <v>3231</v>
      </c>
      <c r="G117" s="243"/>
      <c r="H117" s="246">
        <v>19.550000000000001</v>
      </c>
      <c r="I117" s="247"/>
      <c r="J117" s="243"/>
      <c r="K117" s="243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179</v>
      </c>
      <c r="AU117" s="252" t="s">
        <v>85</v>
      </c>
      <c r="AV117" s="14" t="s">
        <v>85</v>
      </c>
      <c r="AW117" s="14" t="s">
        <v>37</v>
      </c>
      <c r="AX117" s="14" t="s">
        <v>83</v>
      </c>
      <c r="AY117" s="252" t="s">
        <v>162</v>
      </c>
    </row>
    <row r="118" s="2" customFormat="1" ht="37.8" customHeight="1">
      <c r="A118" s="39"/>
      <c r="B118" s="40"/>
      <c r="C118" s="213" t="s">
        <v>329</v>
      </c>
      <c r="D118" s="213" t="s">
        <v>165</v>
      </c>
      <c r="E118" s="214" t="s">
        <v>1101</v>
      </c>
      <c r="F118" s="215" t="s">
        <v>1102</v>
      </c>
      <c r="G118" s="216" t="s">
        <v>176</v>
      </c>
      <c r="H118" s="217">
        <v>3.9100000000000001</v>
      </c>
      <c r="I118" s="218"/>
      <c r="J118" s="219">
        <f>ROUND(I118*H118,2)</f>
        <v>0</v>
      </c>
      <c r="K118" s="215" t="s">
        <v>169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170</v>
      </c>
      <c r="AT118" s="224" t="s">
        <v>165</v>
      </c>
      <c r="AU118" s="224" t="s">
        <v>85</v>
      </c>
      <c r="AY118" s="18" t="s">
        <v>162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170</v>
      </c>
      <c r="BM118" s="224" t="s">
        <v>3232</v>
      </c>
    </row>
    <row r="119" s="2" customFormat="1">
      <c r="A119" s="39"/>
      <c r="B119" s="40"/>
      <c r="C119" s="41"/>
      <c r="D119" s="226" t="s">
        <v>172</v>
      </c>
      <c r="E119" s="41"/>
      <c r="F119" s="227" t="s">
        <v>1104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172</v>
      </c>
      <c r="AU119" s="18" t="s">
        <v>85</v>
      </c>
    </row>
    <row r="120" s="2" customFormat="1" ht="44.25" customHeight="1">
      <c r="A120" s="39"/>
      <c r="B120" s="40"/>
      <c r="C120" s="213" t="s">
        <v>239</v>
      </c>
      <c r="D120" s="213" t="s">
        <v>165</v>
      </c>
      <c r="E120" s="214" t="s">
        <v>810</v>
      </c>
      <c r="F120" s="215" t="s">
        <v>811</v>
      </c>
      <c r="G120" s="216" t="s">
        <v>262</v>
      </c>
      <c r="H120" s="217">
        <v>7.8200000000000003</v>
      </c>
      <c r="I120" s="218"/>
      <c r="J120" s="219">
        <f>ROUND(I120*H120,2)</f>
        <v>0</v>
      </c>
      <c r="K120" s="215" t="s">
        <v>169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165</v>
      </c>
      <c r="AU120" s="224" t="s">
        <v>85</v>
      </c>
      <c r="AY120" s="18" t="s">
        <v>162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170</v>
      </c>
      <c r="BM120" s="224" t="s">
        <v>3233</v>
      </c>
    </row>
    <row r="121" s="2" customFormat="1">
      <c r="A121" s="39"/>
      <c r="B121" s="40"/>
      <c r="C121" s="41"/>
      <c r="D121" s="226" t="s">
        <v>172</v>
      </c>
      <c r="E121" s="41"/>
      <c r="F121" s="227" t="s">
        <v>813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172</v>
      </c>
      <c r="AU121" s="18" t="s">
        <v>85</v>
      </c>
    </row>
    <row r="122" s="14" customFormat="1">
      <c r="A122" s="14"/>
      <c r="B122" s="242"/>
      <c r="C122" s="243"/>
      <c r="D122" s="233" t="s">
        <v>179</v>
      </c>
      <c r="E122" s="244" t="s">
        <v>19</v>
      </c>
      <c r="F122" s="245" t="s">
        <v>3234</v>
      </c>
      <c r="G122" s="243"/>
      <c r="H122" s="246">
        <v>7.8200000000000003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179</v>
      </c>
      <c r="AU122" s="252" t="s">
        <v>85</v>
      </c>
      <c r="AV122" s="14" t="s">
        <v>85</v>
      </c>
      <c r="AW122" s="14" t="s">
        <v>37</v>
      </c>
      <c r="AX122" s="14" t="s">
        <v>83</v>
      </c>
      <c r="AY122" s="252" t="s">
        <v>162</v>
      </c>
    </row>
    <row r="123" s="2" customFormat="1" ht="37.8" customHeight="1">
      <c r="A123" s="39"/>
      <c r="B123" s="40"/>
      <c r="C123" s="213" t="s">
        <v>276</v>
      </c>
      <c r="D123" s="213" t="s">
        <v>165</v>
      </c>
      <c r="E123" s="214" t="s">
        <v>816</v>
      </c>
      <c r="F123" s="215" t="s">
        <v>817</v>
      </c>
      <c r="G123" s="216" t="s">
        <v>176</v>
      </c>
      <c r="H123" s="217">
        <v>3.9100000000000001</v>
      </c>
      <c r="I123" s="218"/>
      <c r="J123" s="219">
        <f>ROUND(I123*H123,2)</f>
        <v>0</v>
      </c>
      <c r="K123" s="215" t="s">
        <v>169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170</v>
      </c>
      <c r="AT123" s="224" t="s">
        <v>165</v>
      </c>
      <c r="AU123" s="224" t="s">
        <v>85</v>
      </c>
      <c r="AY123" s="18" t="s">
        <v>162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170</v>
      </c>
      <c r="BM123" s="224" t="s">
        <v>3235</v>
      </c>
    </row>
    <row r="124" s="2" customFormat="1">
      <c r="A124" s="39"/>
      <c r="B124" s="40"/>
      <c r="C124" s="41"/>
      <c r="D124" s="226" t="s">
        <v>172</v>
      </c>
      <c r="E124" s="41"/>
      <c r="F124" s="227" t="s">
        <v>819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172</v>
      </c>
      <c r="AU124" s="18" t="s">
        <v>85</v>
      </c>
    </row>
    <row r="125" s="2" customFormat="1" ht="44.25" customHeight="1">
      <c r="A125" s="39"/>
      <c r="B125" s="40"/>
      <c r="C125" s="213" t="s">
        <v>815</v>
      </c>
      <c r="D125" s="213" t="s">
        <v>165</v>
      </c>
      <c r="E125" s="214" t="s">
        <v>3236</v>
      </c>
      <c r="F125" s="215" t="s">
        <v>3237</v>
      </c>
      <c r="G125" s="216" t="s">
        <v>176</v>
      </c>
      <c r="H125" s="217">
        <v>3.6000000000000001</v>
      </c>
      <c r="I125" s="218"/>
      <c r="J125" s="219">
        <f>ROUND(I125*H125,2)</f>
        <v>0</v>
      </c>
      <c r="K125" s="215" t="s">
        <v>169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170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170</v>
      </c>
      <c r="BM125" s="224" t="s">
        <v>3238</v>
      </c>
    </row>
    <row r="126" s="2" customFormat="1">
      <c r="A126" s="39"/>
      <c r="B126" s="40"/>
      <c r="C126" s="41"/>
      <c r="D126" s="226" t="s">
        <v>172</v>
      </c>
      <c r="E126" s="41"/>
      <c r="F126" s="227" t="s">
        <v>3239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172</v>
      </c>
      <c r="AU126" s="18" t="s">
        <v>85</v>
      </c>
    </row>
    <row r="127" s="12" customFormat="1" ht="22.8" customHeight="1">
      <c r="A127" s="12"/>
      <c r="B127" s="197"/>
      <c r="C127" s="198"/>
      <c r="D127" s="199" t="s">
        <v>75</v>
      </c>
      <c r="E127" s="211" t="s">
        <v>170</v>
      </c>
      <c r="F127" s="211" t="s">
        <v>866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SUM(P128:P133)</f>
        <v>0</v>
      </c>
      <c r="Q127" s="205"/>
      <c r="R127" s="206">
        <f>SUM(R128:R133)</f>
        <v>5.5248000000000008</v>
      </c>
      <c r="S127" s="205"/>
      <c r="T127" s="207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83</v>
      </c>
      <c r="AT127" s="209" t="s">
        <v>75</v>
      </c>
      <c r="AU127" s="209" t="s">
        <v>83</v>
      </c>
      <c r="AY127" s="208" t="s">
        <v>162</v>
      </c>
      <c r="BK127" s="210">
        <f>SUM(BK128:BK133)</f>
        <v>0</v>
      </c>
    </row>
    <row r="128" s="2" customFormat="1" ht="55.5" customHeight="1">
      <c r="A128" s="39"/>
      <c r="B128" s="40"/>
      <c r="C128" s="213" t="s">
        <v>299</v>
      </c>
      <c r="D128" s="213" t="s">
        <v>165</v>
      </c>
      <c r="E128" s="214" t="s">
        <v>3240</v>
      </c>
      <c r="F128" s="215" t="s">
        <v>3241</v>
      </c>
      <c r="G128" s="216" t="s">
        <v>638</v>
      </c>
      <c r="H128" s="217">
        <v>32</v>
      </c>
      <c r="I128" s="218"/>
      <c r="J128" s="219">
        <f>ROUND(I128*H128,2)</f>
        <v>0</v>
      </c>
      <c r="K128" s="215" t="s">
        <v>169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0.03465</v>
      </c>
      <c r="R128" s="222">
        <f>Q128*H128</f>
        <v>1.1088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170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170</v>
      </c>
      <c r="BM128" s="224" t="s">
        <v>3242</v>
      </c>
    </row>
    <row r="129" s="2" customFormat="1">
      <c r="A129" s="39"/>
      <c r="B129" s="40"/>
      <c r="C129" s="41"/>
      <c r="D129" s="226" t="s">
        <v>172</v>
      </c>
      <c r="E129" s="41"/>
      <c r="F129" s="227" t="s">
        <v>3243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172</v>
      </c>
      <c r="AU129" s="18" t="s">
        <v>85</v>
      </c>
    </row>
    <row r="130" s="14" customFormat="1">
      <c r="A130" s="14"/>
      <c r="B130" s="242"/>
      <c r="C130" s="243"/>
      <c r="D130" s="233" t="s">
        <v>179</v>
      </c>
      <c r="E130" s="244" t="s">
        <v>19</v>
      </c>
      <c r="F130" s="245" t="s">
        <v>3244</v>
      </c>
      <c r="G130" s="243"/>
      <c r="H130" s="246">
        <v>13.6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179</v>
      </c>
      <c r="AU130" s="252" t="s">
        <v>85</v>
      </c>
      <c r="AV130" s="14" t="s">
        <v>85</v>
      </c>
      <c r="AW130" s="14" t="s">
        <v>37</v>
      </c>
      <c r="AX130" s="14" t="s">
        <v>76</v>
      </c>
      <c r="AY130" s="252" t="s">
        <v>162</v>
      </c>
    </row>
    <row r="131" s="14" customFormat="1">
      <c r="A131" s="14"/>
      <c r="B131" s="242"/>
      <c r="C131" s="243"/>
      <c r="D131" s="233" t="s">
        <v>179</v>
      </c>
      <c r="E131" s="244" t="s">
        <v>19</v>
      </c>
      <c r="F131" s="245" t="s">
        <v>3245</v>
      </c>
      <c r="G131" s="243"/>
      <c r="H131" s="246">
        <v>18.399999999999999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179</v>
      </c>
      <c r="AU131" s="252" t="s">
        <v>85</v>
      </c>
      <c r="AV131" s="14" t="s">
        <v>85</v>
      </c>
      <c r="AW131" s="14" t="s">
        <v>37</v>
      </c>
      <c r="AX131" s="14" t="s">
        <v>76</v>
      </c>
      <c r="AY131" s="252" t="s">
        <v>162</v>
      </c>
    </row>
    <row r="132" s="15" customFormat="1">
      <c r="A132" s="15"/>
      <c r="B132" s="253"/>
      <c r="C132" s="254"/>
      <c r="D132" s="233" t="s">
        <v>179</v>
      </c>
      <c r="E132" s="255" t="s">
        <v>19</v>
      </c>
      <c r="F132" s="256" t="s">
        <v>194</v>
      </c>
      <c r="G132" s="254"/>
      <c r="H132" s="257">
        <v>32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3" t="s">
        <v>179</v>
      </c>
      <c r="AU132" s="263" t="s">
        <v>85</v>
      </c>
      <c r="AV132" s="15" t="s">
        <v>170</v>
      </c>
      <c r="AW132" s="15" t="s">
        <v>37</v>
      </c>
      <c r="AX132" s="15" t="s">
        <v>83</v>
      </c>
      <c r="AY132" s="263" t="s">
        <v>162</v>
      </c>
    </row>
    <row r="133" s="2" customFormat="1" ht="24.15" customHeight="1">
      <c r="A133" s="39"/>
      <c r="B133" s="40"/>
      <c r="C133" s="278" t="s">
        <v>251</v>
      </c>
      <c r="D133" s="278" t="s">
        <v>411</v>
      </c>
      <c r="E133" s="279" t="s">
        <v>3246</v>
      </c>
      <c r="F133" s="280" t="s">
        <v>3247</v>
      </c>
      <c r="G133" s="281" t="s">
        <v>405</v>
      </c>
      <c r="H133" s="282">
        <v>32</v>
      </c>
      <c r="I133" s="283"/>
      <c r="J133" s="284">
        <f>ROUND(I133*H133,2)</f>
        <v>0</v>
      </c>
      <c r="K133" s="280" t="s">
        <v>169</v>
      </c>
      <c r="L133" s="285"/>
      <c r="M133" s="286" t="s">
        <v>19</v>
      </c>
      <c r="N133" s="287" t="s">
        <v>47</v>
      </c>
      <c r="O133" s="85"/>
      <c r="P133" s="222">
        <f>O133*H133</f>
        <v>0</v>
      </c>
      <c r="Q133" s="222">
        <v>0.13800000000000001</v>
      </c>
      <c r="R133" s="222">
        <f>Q133*H133</f>
        <v>4.4160000000000004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239</v>
      </c>
      <c r="AT133" s="224" t="s">
        <v>411</v>
      </c>
      <c r="AU133" s="224" t="s">
        <v>85</v>
      </c>
      <c r="AY133" s="18" t="s">
        <v>162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170</v>
      </c>
      <c r="BM133" s="224" t="s">
        <v>3248</v>
      </c>
    </row>
    <row r="134" s="12" customFormat="1" ht="22.8" customHeight="1">
      <c r="A134" s="12"/>
      <c r="B134" s="197"/>
      <c r="C134" s="198"/>
      <c r="D134" s="199" t="s">
        <v>75</v>
      </c>
      <c r="E134" s="211" t="s">
        <v>678</v>
      </c>
      <c r="F134" s="211" t="s">
        <v>3249</v>
      </c>
      <c r="G134" s="198"/>
      <c r="H134" s="198"/>
      <c r="I134" s="201"/>
      <c r="J134" s="212">
        <f>BK134</f>
        <v>0</v>
      </c>
      <c r="K134" s="198"/>
      <c r="L134" s="203"/>
      <c r="M134" s="204"/>
      <c r="N134" s="205"/>
      <c r="O134" s="205"/>
      <c r="P134" s="206">
        <f>SUM(P135:P142)</f>
        <v>0</v>
      </c>
      <c r="Q134" s="205"/>
      <c r="R134" s="206">
        <f>SUM(R135:R142)</f>
        <v>15.917605000000002</v>
      </c>
      <c r="S134" s="205"/>
      <c r="T134" s="207">
        <f>SUM(T135:T142)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8" t="s">
        <v>83</v>
      </c>
      <c r="AT134" s="209" t="s">
        <v>75</v>
      </c>
      <c r="AU134" s="209" t="s">
        <v>83</v>
      </c>
      <c r="AY134" s="208" t="s">
        <v>162</v>
      </c>
      <c r="BK134" s="210">
        <f>SUM(BK135:BK142)</f>
        <v>0</v>
      </c>
    </row>
    <row r="135" s="2" customFormat="1" ht="44.25" customHeight="1">
      <c r="A135" s="39"/>
      <c r="B135" s="40"/>
      <c r="C135" s="213" t="s">
        <v>458</v>
      </c>
      <c r="D135" s="213" t="s">
        <v>165</v>
      </c>
      <c r="E135" s="214" t="s">
        <v>3250</v>
      </c>
      <c r="F135" s="215" t="s">
        <v>3251</v>
      </c>
      <c r="G135" s="216" t="s">
        <v>168</v>
      </c>
      <c r="H135" s="217">
        <v>86.650000000000006</v>
      </c>
      <c r="I135" s="218"/>
      <c r="J135" s="219">
        <f>ROUND(I135*H135,2)</f>
        <v>0</v>
      </c>
      <c r="K135" s="215" t="s">
        <v>169</v>
      </c>
      <c r="L135" s="45"/>
      <c r="M135" s="220" t="s">
        <v>19</v>
      </c>
      <c r="N135" s="221" t="s">
        <v>47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170</v>
      </c>
      <c r="AT135" s="224" t="s">
        <v>165</v>
      </c>
      <c r="AU135" s="224" t="s">
        <v>85</v>
      </c>
      <c r="AY135" s="18" t="s">
        <v>162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83</v>
      </c>
      <c r="BK135" s="225">
        <f>ROUND(I135*H135,2)</f>
        <v>0</v>
      </c>
      <c r="BL135" s="18" t="s">
        <v>170</v>
      </c>
      <c r="BM135" s="224" t="s">
        <v>3252</v>
      </c>
    </row>
    <row r="136" s="2" customFormat="1">
      <c r="A136" s="39"/>
      <c r="B136" s="40"/>
      <c r="C136" s="41"/>
      <c r="D136" s="226" t="s">
        <v>172</v>
      </c>
      <c r="E136" s="41"/>
      <c r="F136" s="227" t="s">
        <v>3253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172</v>
      </c>
      <c r="AU136" s="18" t="s">
        <v>85</v>
      </c>
    </row>
    <row r="137" s="2" customFormat="1" ht="33" customHeight="1">
      <c r="A137" s="39"/>
      <c r="B137" s="40"/>
      <c r="C137" s="213" t="s">
        <v>378</v>
      </c>
      <c r="D137" s="213" t="s">
        <v>165</v>
      </c>
      <c r="E137" s="214" t="s">
        <v>3254</v>
      </c>
      <c r="F137" s="215" t="s">
        <v>3255</v>
      </c>
      <c r="G137" s="216" t="s">
        <v>168</v>
      </c>
      <c r="H137" s="217">
        <v>86.650000000000006</v>
      </c>
      <c r="I137" s="218"/>
      <c r="J137" s="219">
        <f>ROUND(I137*H137,2)</f>
        <v>0</v>
      </c>
      <c r="K137" s="215" t="s">
        <v>169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170</v>
      </c>
      <c r="AT137" s="224" t="s">
        <v>165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170</v>
      </c>
      <c r="BM137" s="224" t="s">
        <v>3256</v>
      </c>
    </row>
    <row r="138" s="2" customFormat="1">
      <c r="A138" s="39"/>
      <c r="B138" s="40"/>
      <c r="C138" s="41"/>
      <c r="D138" s="226" t="s">
        <v>172</v>
      </c>
      <c r="E138" s="41"/>
      <c r="F138" s="227" t="s">
        <v>3257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172</v>
      </c>
      <c r="AU138" s="18" t="s">
        <v>85</v>
      </c>
    </row>
    <row r="139" s="2" customFormat="1" ht="55.5" customHeight="1">
      <c r="A139" s="39"/>
      <c r="B139" s="40"/>
      <c r="C139" s="213" t="s">
        <v>441</v>
      </c>
      <c r="D139" s="213" t="s">
        <v>165</v>
      </c>
      <c r="E139" s="214" t="s">
        <v>3258</v>
      </c>
      <c r="F139" s="215" t="s">
        <v>3259</v>
      </c>
      <c r="G139" s="216" t="s">
        <v>168</v>
      </c>
      <c r="H139" s="217">
        <v>86.650000000000006</v>
      </c>
      <c r="I139" s="218"/>
      <c r="J139" s="219">
        <f>ROUND(I139*H139,2)</f>
        <v>0</v>
      </c>
      <c r="K139" s="215" t="s">
        <v>169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0.1837</v>
      </c>
      <c r="R139" s="222">
        <f>Q139*H139</f>
        <v>15.917605000000002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170</v>
      </c>
      <c r="AT139" s="224" t="s">
        <v>165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170</v>
      </c>
      <c r="BM139" s="224" t="s">
        <v>3260</v>
      </c>
    </row>
    <row r="140" s="2" customFormat="1">
      <c r="A140" s="39"/>
      <c r="B140" s="40"/>
      <c r="C140" s="41"/>
      <c r="D140" s="226" t="s">
        <v>172</v>
      </c>
      <c r="E140" s="41"/>
      <c r="F140" s="227" t="s">
        <v>3261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172</v>
      </c>
      <c r="AU140" s="18" t="s">
        <v>85</v>
      </c>
    </row>
    <row r="141" s="13" customFormat="1">
      <c r="A141" s="13"/>
      <c r="B141" s="231"/>
      <c r="C141" s="232"/>
      <c r="D141" s="233" t="s">
        <v>179</v>
      </c>
      <c r="E141" s="234" t="s">
        <v>19</v>
      </c>
      <c r="F141" s="235" t="s">
        <v>3262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179</v>
      </c>
      <c r="AU141" s="241" t="s">
        <v>85</v>
      </c>
      <c r="AV141" s="13" t="s">
        <v>83</v>
      </c>
      <c r="AW141" s="13" t="s">
        <v>37</v>
      </c>
      <c r="AX141" s="13" t="s">
        <v>76</v>
      </c>
      <c r="AY141" s="241" t="s">
        <v>162</v>
      </c>
    </row>
    <row r="142" s="14" customFormat="1">
      <c r="A142" s="14"/>
      <c r="B142" s="242"/>
      <c r="C142" s="243"/>
      <c r="D142" s="233" t="s">
        <v>179</v>
      </c>
      <c r="E142" s="244" t="s">
        <v>19</v>
      </c>
      <c r="F142" s="245" t="s">
        <v>3263</v>
      </c>
      <c r="G142" s="243"/>
      <c r="H142" s="246">
        <v>86.650000000000006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179</v>
      </c>
      <c r="AU142" s="252" t="s">
        <v>85</v>
      </c>
      <c r="AV142" s="14" t="s">
        <v>85</v>
      </c>
      <c r="AW142" s="14" t="s">
        <v>37</v>
      </c>
      <c r="AX142" s="14" t="s">
        <v>83</v>
      </c>
      <c r="AY142" s="252" t="s">
        <v>162</v>
      </c>
    </row>
    <row r="143" s="12" customFormat="1" ht="22.8" customHeight="1">
      <c r="A143" s="12"/>
      <c r="B143" s="197"/>
      <c r="C143" s="198"/>
      <c r="D143" s="199" t="s">
        <v>75</v>
      </c>
      <c r="E143" s="211" t="s">
        <v>329</v>
      </c>
      <c r="F143" s="211" t="s">
        <v>330</v>
      </c>
      <c r="G143" s="198"/>
      <c r="H143" s="198"/>
      <c r="I143" s="201"/>
      <c r="J143" s="212">
        <f>BK143</f>
        <v>0</v>
      </c>
      <c r="K143" s="198"/>
      <c r="L143" s="203"/>
      <c r="M143" s="204"/>
      <c r="N143" s="205"/>
      <c r="O143" s="205"/>
      <c r="P143" s="206">
        <f>SUM(P144:P150)</f>
        <v>0</v>
      </c>
      <c r="Q143" s="205"/>
      <c r="R143" s="206">
        <f>SUM(R144:R150)</f>
        <v>1.1421600000000001</v>
      </c>
      <c r="S143" s="205"/>
      <c r="T143" s="207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8" t="s">
        <v>83</v>
      </c>
      <c r="AT143" s="209" t="s">
        <v>75</v>
      </c>
      <c r="AU143" s="209" t="s">
        <v>83</v>
      </c>
      <c r="AY143" s="208" t="s">
        <v>162</v>
      </c>
      <c r="BK143" s="210">
        <f>SUM(BK144:BK150)</f>
        <v>0</v>
      </c>
    </row>
    <row r="144" s="2" customFormat="1" ht="24.15" customHeight="1">
      <c r="A144" s="39"/>
      <c r="B144" s="40"/>
      <c r="C144" s="213" t="s">
        <v>214</v>
      </c>
      <c r="D144" s="213" t="s">
        <v>165</v>
      </c>
      <c r="E144" s="214" t="s">
        <v>3264</v>
      </c>
      <c r="F144" s="215" t="s">
        <v>3265</v>
      </c>
      <c r="G144" s="216" t="s">
        <v>168</v>
      </c>
      <c r="H144" s="217">
        <v>24</v>
      </c>
      <c r="I144" s="218"/>
      <c r="J144" s="219">
        <f>ROUND(I144*H144,2)</f>
        <v>0</v>
      </c>
      <c r="K144" s="215" t="s">
        <v>169</v>
      </c>
      <c r="L144" s="45"/>
      <c r="M144" s="220" t="s">
        <v>19</v>
      </c>
      <c r="N144" s="221" t="s">
        <v>47</v>
      </c>
      <c r="O144" s="85"/>
      <c r="P144" s="222">
        <f>O144*H144</f>
        <v>0</v>
      </c>
      <c r="Q144" s="222">
        <v>0.00025999999999999998</v>
      </c>
      <c r="R144" s="222">
        <f>Q144*H144</f>
        <v>0.006239999999999999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170</v>
      </c>
      <c r="AT144" s="224" t="s">
        <v>165</v>
      </c>
      <c r="AU144" s="224" t="s">
        <v>85</v>
      </c>
      <c r="AY144" s="18" t="s">
        <v>162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170</v>
      </c>
      <c r="BM144" s="224" t="s">
        <v>3266</v>
      </c>
    </row>
    <row r="145" s="2" customFormat="1">
      <c r="A145" s="39"/>
      <c r="B145" s="40"/>
      <c r="C145" s="41"/>
      <c r="D145" s="226" t="s">
        <v>172</v>
      </c>
      <c r="E145" s="41"/>
      <c r="F145" s="227" t="s">
        <v>3267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172</v>
      </c>
      <c r="AU145" s="18" t="s">
        <v>85</v>
      </c>
    </row>
    <row r="146" s="2" customFormat="1" ht="37.8" customHeight="1">
      <c r="A146" s="39"/>
      <c r="B146" s="40"/>
      <c r="C146" s="213" t="s">
        <v>227</v>
      </c>
      <c r="D146" s="213" t="s">
        <v>165</v>
      </c>
      <c r="E146" s="214" t="s">
        <v>3268</v>
      </c>
      <c r="F146" s="215" t="s">
        <v>3269</v>
      </c>
      <c r="G146" s="216" t="s">
        <v>168</v>
      </c>
      <c r="H146" s="217">
        <v>24</v>
      </c>
      <c r="I146" s="218"/>
      <c r="J146" s="219">
        <f>ROUND(I146*H146,2)</f>
        <v>0</v>
      </c>
      <c r="K146" s="215" t="s">
        <v>169</v>
      </c>
      <c r="L146" s="45"/>
      <c r="M146" s="220" t="s">
        <v>19</v>
      </c>
      <c r="N146" s="221" t="s">
        <v>47</v>
      </c>
      <c r="O146" s="85"/>
      <c r="P146" s="222">
        <f>O146*H146</f>
        <v>0</v>
      </c>
      <c r="Q146" s="222">
        <v>0.023630000000000002</v>
      </c>
      <c r="R146" s="222">
        <f>Q146*H146</f>
        <v>0.56712000000000007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170</v>
      </c>
      <c r="AT146" s="224" t="s">
        <v>165</v>
      </c>
      <c r="AU146" s="224" t="s">
        <v>85</v>
      </c>
      <c r="AY146" s="18" t="s">
        <v>162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170</v>
      </c>
      <c r="BM146" s="224" t="s">
        <v>3270</v>
      </c>
    </row>
    <row r="147" s="2" customFormat="1">
      <c r="A147" s="39"/>
      <c r="B147" s="40"/>
      <c r="C147" s="41"/>
      <c r="D147" s="226" t="s">
        <v>172</v>
      </c>
      <c r="E147" s="41"/>
      <c r="F147" s="227" t="s">
        <v>3271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172</v>
      </c>
      <c r="AU147" s="18" t="s">
        <v>85</v>
      </c>
    </row>
    <row r="148" s="2" customFormat="1" ht="44.25" customHeight="1">
      <c r="A148" s="39"/>
      <c r="B148" s="40"/>
      <c r="C148" s="213" t="s">
        <v>259</v>
      </c>
      <c r="D148" s="213" t="s">
        <v>165</v>
      </c>
      <c r="E148" s="214" t="s">
        <v>3272</v>
      </c>
      <c r="F148" s="215" t="s">
        <v>3273</v>
      </c>
      <c r="G148" s="216" t="s">
        <v>168</v>
      </c>
      <c r="H148" s="217">
        <v>72</v>
      </c>
      <c r="I148" s="218"/>
      <c r="J148" s="219">
        <f>ROUND(I148*H148,2)</f>
        <v>0</v>
      </c>
      <c r="K148" s="215" t="s">
        <v>169</v>
      </c>
      <c r="L148" s="45"/>
      <c r="M148" s="220" t="s">
        <v>19</v>
      </c>
      <c r="N148" s="221" t="s">
        <v>47</v>
      </c>
      <c r="O148" s="85"/>
      <c r="P148" s="222">
        <f>O148*H148</f>
        <v>0</v>
      </c>
      <c r="Q148" s="222">
        <v>0.0079000000000000008</v>
      </c>
      <c r="R148" s="222">
        <f>Q148*H148</f>
        <v>0.56880000000000008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170</v>
      </c>
      <c r="AT148" s="224" t="s">
        <v>165</v>
      </c>
      <c r="AU148" s="224" t="s">
        <v>85</v>
      </c>
      <c r="AY148" s="18" t="s">
        <v>162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170</v>
      </c>
      <c r="BM148" s="224" t="s">
        <v>3274</v>
      </c>
    </row>
    <row r="149" s="2" customFormat="1">
      <c r="A149" s="39"/>
      <c r="B149" s="40"/>
      <c r="C149" s="41"/>
      <c r="D149" s="226" t="s">
        <v>172</v>
      </c>
      <c r="E149" s="41"/>
      <c r="F149" s="227" t="s">
        <v>3275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172</v>
      </c>
      <c r="AU149" s="18" t="s">
        <v>85</v>
      </c>
    </row>
    <row r="150" s="14" customFormat="1">
      <c r="A150" s="14"/>
      <c r="B150" s="242"/>
      <c r="C150" s="243"/>
      <c r="D150" s="233" t="s">
        <v>179</v>
      </c>
      <c r="E150" s="244" t="s">
        <v>19</v>
      </c>
      <c r="F150" s="245" t="s">
        <v>3276</v>
      </c>
      <c r="G150" s="243"/>
      <c r="H150" s="246">
        <v>72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179</v>
      </c>
      <c r="AU150" s="252" t="s">
        <v>85</v>
      </c>
      <c r="AV150" s="14" t="s">
        <v>85</v>
      </c>
      <c r="AW150" s="14" t="s">
        <v>37</v>
      </c>
      <c r="AX150" s="14" t="s">
        <v>83</v>
      </c>
      <c r="AY150" s="252" t="s">
        <v>162</v>
      </c>
    </row>
    <row r="151" s="12" customFormat="1" ht="22.8" customHeight="1">
      <c r="A151" s="12"/>
      <c r="B151" s="197"/>
      <c r="C151" s="198"/>
      <c r="D151" s="199" t="s">
        <v>75</v>
      </c>
      <c r="E151" s="211" t="s">
        <v>163</v>
      </c>
      <c r="F151" s="211" t="s">
        <v>164</v>
      </c>
      <c r="G151" s="198"/>
      <c r="H151" s="198"/>
      <c r="I151" s="201"/>
      <c r="J151" s="212">
        <f>BK151</f>
        <v>0</v>
      </c>
      <c r="K151" s="198"/>
      <c r="L151" s="203"/>
      <c r="M151" s="204"/>
      <c r="N151" s="205"/>
      <c r="O151" s="205"/>
      <c r="P151" s="206">
        <f>SUM(P152:P155)</f>
        <v>0</v>
      </c>
      <c r="Q151" s="205"/>
      <c r="R151" s="206">
        <f>SUM(R152:R155)</f>
        <v>0</v>
      </c>
      <c r="S151" s="205"/>
      <c r="T151" s="207">
        <f>SUM(T152:T155)</f>
        <v>1.4159999999999999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8" t="s">
        <v>83</v>
      </c>
      <c r="AT151" s="209" t="s">
        <v>75</v>
      </c>
      <c r="AU151" s="209" t="s">
        <v>83</v>
      </c>
      <c r="AY151" s="208" t="s">
        <v>162</v>
      </c>
      <c r="BK151" s="210">
        <f>SUM(BK152:BK155)</f>
        <v>0</v>
      </c>
    </row>
    <row r="152" s="2" customFormat="1" ht="44.25" customHeight="1">
      <c r="A152" s="39"/>
      <c r="B152" s="40"/>
      <c r="C152" s="213" t="s">
        <v>246</v>
      </c>
      <c r="D152" s="213" t="s">
        <v>165</v>
      </c>
      <c r="E152" s="214" t="s">
        <v>3277</v>
      </c>
      <c r="F152" s="215" t="s">
        <v>3278</v>
      </c>
      <c r="G152" s="216" t="s">
        <v>168</v>
      </c>
      <c r="H152" s="217">
        <v>24</v>
      </c>
      <c r="I152" s="218"/>
      <c r="J152" s="219">
        <f>ROUND(I152*H152,2)</f>
        <v>0</v>
      </c>
      <c r="K152" s="215" t="s">
        <v>169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0.058999999999999997</v>
      </c>
      <c r="T152" s="223">
        <f>S152*H152</f>
        <v>1.4159999999999999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170</v>
      </c>
      <c r="AT152" s="224" t="s">
        <v>165</v>
      </c>
      <c r="AU152" s="224" t="s">
        <v>85</v>
      </c>
      <c r="AY152" s="18" t="s">
        <v>162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170</v>
      </c>
      <c r="BM152" s="224" t="s">
        <v>3279</v>
      </c>
    </row>
    <row r="153" s="2" customFormat="1">
      <c r="A153" s="39"/>
      <c r="B153" s="40"/>
      <c r="C153" s="41"/>
      <c r="D153" s="226" t="s">
        <v>172</v>
      </c>
      <c r="E153" s="41"/>
      <c r="F153" s="227" t="s">
        <v>3280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172</v>
      </c>
      <c r="AU153" s="18" t="s">
        <v>85</v>
      </c>
    </row>
    <row r="154" s="13" customFormat="1">
      <c r="A154" s="13"/>
      <c r="B154" s="231"/>
      <c r="C154" s="232"/>
      <c r="D154" s="233" t="s">
        <v>179</v>
      </c>
      <c r="E154" s="234" t="s">
        <v>19</v>
      </c>
      <c r="F154" s="235" t="s">
        <v>3281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179</v>
      </c>
      <c r="AU154" s="241" t="s">
        <v>85</v>
      </c>
      <c r="AV154" s="13" t="s">
        <v>83</v>
      </c>
      <c r="AW154" s="13" t="s">
        <v>37</v>
      </c>
      <c r="AX154" s="13" t="s">
        <v>76</v>
      </c>
      <c r="AY154" s="241" t="s">
        <v>162</v>
      </c>
    </row>
    <row r="155" s="14" customFormat="1">
      <c r="A155" s="14"/>
      <c r="B155" s="242"/>
      <c r="C155" s="243"/>
      <c r="D155" s="233" t="s">
        <v>179</v>
      </c>
      <c r="E155" s="244" t="s">
        <v>19</v>
      </c>
      <c r="F155" s="245" t="s">
        <v>3282</v>
      </c>
      <c r="G155" s="243"/>
      <c r="H155" s="246">
        <v>24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179</v>
      </c>
      <c r="AU155" s="252" t="s">
        <v>85</v>
      </c>
      <c r="AV155" s="14" t="s">
        <v>85</v>
      </c>
      <c r="AW155" s="14" t="s">
        <v>37</v>
      </c>
      <c r="AX155" s="14" t="s">
        <v>83</v>
      </c>
      <c r="AY155" s="252" t="s">
        <v>162</v>
      </c>
    </row>
    <row r="156" s="12" customFormat="1" ht="22.8" customHeight="1">
      <c r="A156" s="12"/>
      <c r="B156" s="197"/>
      <c r="C156" s="198"/>
      <c r="D156" s="199" t="s">
        <v>75</v>
      </c>
      <c r="E156" s="211" t="s">
        <v>432</v>
      </c>
      <c r="F156" s="211" t="s">
        <v>433</v>
      </c>
      <c r="G156" s="198"/>
      <c r="H156" s="198"/>
      <c r="I156" s="201"/>
      <c r="J156" s="212">
        <f>BK156</f>
        <v>0</v>
      </c>
      <c r="K156" s="198"/>
      <c r="L156" s="203"/>
      <c r="M156" s="204"/>
      <c r="N156" s="205"/>
      <c r="O156" s="205"/>
      <c r="P156" s="206">
        <f>SUM(P157:P158)</f>
        <v>0</v>
      </c>
      <c r="Q156" s="205"/>
      <c r="R156" s="206">
        <f>SUM(R157:R158)</f>
        <v>0</v>
      </c>
      <c r="S156" s="205"/>
      <c r="T156" s="207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8" t="s">
        <v>83</v>
      </c>
      <c r="AT156" s="209" t="s">
        <v>75</v>
      </c>
      <c r="AU156" s="209" t="s">
        <v>83</v>
      </c>
      <c r="AY156" s="208" t="s">
        <v>162</v>
      </c>
      <c r="BK156" s="210">
        <f>SUM(BK157:BK158)</f>
        <v>0</v>
      </c>
    </row>
    <row r="157" s="2" customFormat="1" ht="55.5" customHeight="1">
      <c r="A157" s="39"/>
      <c r="B157" s="40"/>
      <c r="C157" s="213" t="s">
        <v>425</v>
      </c>
      <c r="D157" s="213" t="s">
        <v>165</v>
      </c>
      <c r="E157" s="214" t="s">
        <v>435</v>
      </c>
      <c r="F157" s="215" t="s">
        <v>436</v>
      </c>
      <c r="G157" s="216" t="s">
        <v>262</v>
      </c>
      <c r="H157" s="217">
        <v>22.585000000000001</v>
      </c>
      <c r="I157" s="218"/>
      <c r="J157" s="219">
        <f>ROUND(I157*H157,2)</f>
        <v>0</v>
      </c>
      <c r="K157" s="215" t="s">
        <v>169</v>
      </c>
      <c r="L157" s="45"/>
      <c r="M157" s="220" t="s">
        <v>19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170</v>
      </c>
      <c r="AT157" s="224" t="s">
        <v>165</v>
      </c>
      <c r="AU157" s="224" t="s">
        <v>85</v>
      </c>
      <c r="AY157" s="18" t="s">
        <v>162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170</v>
      </c>
      <c r="BM157" s="224" t="s">
        <v>3283</v>
      </c>
    </row>
    <row r="158" s="2" customFormat="1">
      <c r="A158" s="39"/>
      <c r="B158" s="40"/>
      <c r="C158" s="41"/>
      <c r="D158" s="226" t="s">
        <v>172</v>
      </c>
      <c r="E158" s="41"/>
      <c r="F158" s="227" t="s">
        <v>438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172</v>
      </c>
      <c r="AU158" s="18" t="s">
        <v>85</v>
      </c>
    </row>
    <row r="159" s="12" customFormat="1" ht="25.92" customHeight="1">
      <c r="A159" s="12"/>
      <c r="B159" s="197"/>
      <c r="C159" s="198"/>
      <c r="D159" s="199" t="s">
        <v>75</v>
      </c>
      <c r="E159" s="200" t="s">
        <v>281</v>
      </c>
      <c r="F159" s="200" t="s">
        <v>282</v>
      </c>
      <c r="G159" s="198"/>
      <c r="H159" s="198"/>
      <c r="I159" s="201"/>
      <c r="J159" s="202">
        <f>BK159</f>
        <v>0</v>
      </c>
      <c r="K159" s="198"/>
      <c r="L159" s="203"/>
      <c r="M159" s="204"/>
      <c r="N159" s="205"/>
      <c r="O159" s="205"/>
      <c r="P159" s="206">
        <f>P160+P177+P185</f>
        <v>0</v>
      </c>
      <c r="Q159" s="205"/>
      <c r="R159" s="206">
        <f>R160+R177+R185</f>
        <v>0.078661200000000014</v>
      </c>
      <c r="S159" s="205"/>
      <c r="T159" s="207">
        <f>T160+T177+T185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85</v>
      </c>
      <c r="AT159" s="209" t="s">
        <v>75</v>
      </c>
      <c r="AU159" s="209" t="s">
        <v>76</v>
      </c>
      <c r="AY159" s="208" t="s">
        <v>162</v>
      </c>
      <c r="BK159" s="210">
        <f>BK160+BK177+BK185</f>
        <v>0</v>
      </c>
    </row>
    <row r="160" s="12" customFormat="1" ht="22.8" customHeight="1">
      <c r="A160" s="12"/>
      <c r="B160" s="197"/>
      <c r="C160" s="198"/>
      <c r="D160" s="199" t="s">
        <v>75</v>
      </c>
      <c r="E160" s="211" t="s">
        <v>439</v>
      </c>
      <c r="F160" s="211" t="s">
        <v>440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SUM(P161:P176)</f>
        <v>0</v>
      </c>
      <c r="Q160" s="205"/>
      <c r="R160" s="206">
        <f>SUM(R161:R176)</f>
        <v>0.052151200000000009</v>
      </c>
      <c r="S160" s="205"/>
      <c r="T160" s="207">
        <f>SUM(T161:T176)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85</v>
      </c>
      <c r="AT160" s="209" t="s">
        <v>75</v>
      </c>
      <c r="AU160" s="209" t="s">
        <v>83</v>
      </c>
      <c r="AY160" s="208" t="s">
        <v>162</v>
      </c>
      <c r="BK160" s="210">
        <f>SUM(BK161:BK176)</f>
        <v>0</v>
      </c>
    </row>
    <row r="161" s="2" customFormat="1" ht="37.8" customHeight="1">
      <c r="A161" s="39"/>
      <c r="B161" s="40"/>
      <c r="C161" s="213" t="s">
        <v>265</v>
      </c>
      <c r="D161" s="213" t="s">
        <v>165</v>
      </c>
      <c r="E161" s="214" t="s">
        <v>454</v>
      </c>
      <c r="F161" s="215" t="s">
        <v>455</v>
      </c>
      <c r="G161" s="216" t="s">
        <v>168</v>
      </c>
      <c r="H161" s="217">
        <v>24</v>
      </c>
      <c r="I161" s="218"/>
      <c r="J161" s="219">
        <f>ROUND(I161*H161,2)</f>
        <v>0</v>
      </c>
      <c r="K161" s="215" t="s">
        <v>169</v>
      </c>
      <c r="L161" s="45"/>
      <c r="M161" s="220" t="s">
        <v>19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214</v>
      </c>
      <c r="AT161" s="224" t="s">
        <v>165</v>
      </c>
      <c r="AU161" s="224" t="s">
        <v>85</v>
      </c>
      <c r="AY161" s="18" t="s">
        <v>162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83</v>
      </c>
      <c r="BK161" s="225">
        <f>ROUND(I161*H161,2)</f>
        <v>0</v>
      </c>
      <c r="BL161" s="18" t="s">
        <v>214</v>
      </c>
      <c r="BM161" s="224" t="s">
        <v>3284</v>
      </c>
    </row>
    <row r="162" s="2" customFormat="1">
      <c r="A162" s="39"/>
      <c r="B162" s="40"/>
      <c r="C162" s="41"/>
      <c r="D162" s="226" t="s">
        <v>172</v>
      </c>
      <c r="E162" s="41"/>
      <c r="F162" s="227" t="s">
        <v>457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172</v>
      </c>
      <c r="AU162" s="18" t="s">
        <v>85</v>
      </c>
    </row>
    <row r="163" s="14" customFormat="1">
      <c r="A163" s="14"/>
      <c r="B163" s="242"/>
      <c r="C163" s="243"/>
      <c r="D163" s="233" t="s">
        <v>179</v>
      </c>
      <c r="E163" s="244" t="s">
        <v>19</v>
      </c>
      <c r="F163" s="245" t="s">
        <v>458</v>
      </c>
      <c r="G163" s="243"/>
      <c r="H163" s="246">
        <v>24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179</v>
      </c>
      <c r="AU163" s="252" t="s">
        <v>85</v>
      </c>
      <c r="AV163" s="14" t="s">
        <v>85</v>
      </c>
      <c r="AW163" s="14" t="s">
        <v>37</v>
      </c>
      <c r="AX163" s="14" t="s">
        <v>83</v>
      </c>
      <c r="AY163" s="252" t="s">
        <v>162</v>
      </c>
    </row>
    <row r="164" s="2" customFormat="1" ht="24.15" customHeight="1">
      <c r="A164" s="39"/>
      <c r="B164" s="40"/>
      <c r="C164" s="278" t="s">
        <v>270</v>
      </c>
      <c r="D164" s="278" t="s">
        <v>411</v>
      </c>
      <c r="E164" s="279" t="s">
        <v>459</v>
      </c>
      <c r="F164" s="280" t="s">
        <v>460</v>
      </c>
      <c r="G164" s="281" t="s">
        <v>461</v>
      </c>
      <c r="H164" s="282">
        <v>36</v>
      </c>
      <c r="I164" s="283"/>
      <c r="J164" s="284">
        <f>ROUND(I164*H164,2)</f>
        <v>0</v>
      </c>
      <c r="K164" s="280" t="s">
        <v>169</v>
      </c>
      <c r="L164" s="285"/>
      <c r="M164" s="286" t="s">
        <v>19</v>
      </c>
      <c r="N164" s="287" t="s">
        <v>47</v>
      </c>
      <c r="O164" s="85"/>
      <c r="P164" s="222">
        <f>O164*H164</f>
        <v>0</v>
      </c>
      <c r="Q164" s="222">
        <v>0.001</v>
      </c>
      <c r="R164" s="222">
        <f>Q164*H164</f>
        <v>0.036000000000000004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450</v>
      </c>
      <c r="AT164" s="224" t="s">
        <v>411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214</v>
      </c>
      <c r="BM164" s="224" t="s">
        <v>3285</v>
      </c>
    </row>
    <row r="165" s="14" customFormat="1">
      <c r="A165" s="14"/>
      <c r="B165" s="242"/>
      <c r="C165" s="243"/>
      <c r="D165" s="233" t="s">
        <v>179</v>
      </c>
      <c r="E165" s="243"/>
      <c r="F165" s="245" t="s">
        <v>3286</v>
      </c>
      <c r="G165" s="243"/>
      <c r="H165" s="246">
        <v>36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179</v>
      </c>
      <c r="AU165" s="252" t="s">
        <v>85</v>
      </c>
      <c r="AV165" s="14" t="s">
        <v>85</v>
      </c>
      <c r="AW165" s="14" t="s">
        <v>4</v>
      </c>
      <c r="AX165" s="14" t="s">
        <v>83</v>
      </c>
      <c r="AY165" s="252" t="s">
        <v>162</v>
      </c>
    </row>
    <row r="166" s="2" customFormat="1" ht="24.15" customHeight="1">
      <c r="A166" s="39"/>
      <c r="B166" s="40"/>
      <c r="C166" s="213" t="s">
        <v>7</v>
      </c>
      <c r="D166" s="213" t="s">
        <v>165</v>
      </c>
      <c r="E166" s="214" t="s">
        <v>3287</v>
      </c>
      <c r="F166" s="215" t="s">
        <v>3288</v>
      </c>
      <c r="G166" s="216" t="s">
        <v>168</v>
      </c>
      <c r="H166" s="217">
        <v>24</v>
      </c>
      <c r="I166" s="218"/>
      <c r="J166" s="219">
        <f>ROUND(I166*H166,2)</f>
        <v>0</v>
      </c>
      <c r="K166" s="215" t="s">
        <v>169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4.0000000000000003E-05</v>
      </c>
      <c r="R166" s="222">
        <f>Q166*H166</f>
        <v>0.00096000000000000013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214</v>
      </c>
      <c r="AT166" s="224" t="s">
        <v>165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214</v>
      </c>
      <c r="BM166" s="224" t="s">
        <v>3289</v>
      </c>
    </row>
    <row r="167" s="2" customFormat="1">
      <c r="A167" s="39"/>
      <c r="B167" s="40"/>
      <c r="C167" s="41"/>
      <c r="D167" s="226" t="s">
        <v>172</v>
      </c>
      <c r="E167" s="41"/>
      <c r="F167" s="227" t="s">
        <v>3290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172</v>
      </c>
      <c r="AU167" s="18" t="s">
        <v>85</v>
      </c>
    </row>
    <row r="168" s="2" customFormat="1" ht="24.15" customHeight="1">
      <c r="A168" s="39"/>
      <c r="B168" s="40"/>
      <c r="C168" s="278" t="s">
        <v>319</v>
      </c>
      <c r="D168" s="278" t="s">
        <v>411</v>
      </c>
      <c r="E168" s="279" t="s">
        <v>3291</v>
      </c>
      <c r="F168" s="280" t="s">
        <v>3292</v>
      </c>
      <c r="G168" s="281" t="s">
        <v>168</v>
      </c>
      <c r="H168" s="282">
        <v>29.303999999999998</v>
      </c>
      <c r="I168" s="283"/>
      <c r="J168" s="284">
        <f>ROUND(I168*H168,2)</f>
        <v>0</v>
      </c>
      <c r="K168" s="280" t="s">
        <v>169</v>
      </c>
      <c r="L168" s="285"/>
      <c r="M168" s="286" t="s">
        <v>19</v>
      </c>
      <c r="N168" s="287" t="s">
        <v>47</v>
      </c>
      <c r="O168" s="85"/>
      <c r="P168" s="222">
        <f>O168*H168</f>
        <v>0</v>
      </c>
      <c r="Q168" s="222">
        <v>0.00029999999999999997</v>
      </c>
      <c r="R168" s="222">
        <f>Q168*H168</f>
        <v>0.008791199999999999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450</v>
      </c>
      <c r="AT168" s="224" t="s">
        <v>411</v>
      </c>
      <c r="AU168" s="224" t="s">
        <v>85</v>
      </c>
      <c r="AY168" s="18" t="s">
        <v>162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214</v>
      </c>
      <c r="BM168" s="224" t="s">
        <v>3293</v>
      </c>
    </row>
    <row r="169" s="14" customFormat="1">
      <c r="A169" s="14"/>
      <c r="B169" s="242"/>
      <c r="C169" s="243"/>
      <c r="D169" s="233" t="s">
        <v>179</v>
      </c>
      <c r="E169" s="243"/>
      <c r="F169" s="245" t="s">
        <v>3294</v>
      </c>
      <c r="G169" s="243"/>
      <c r="H169" s="246">
        <v>29.303999999999998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179</v>
      </c>
      <c r="AU169" s="252" t="s">
        <v>85</v>
      </c>
      <c r="AV169" s="14" t="s">
        <v>85</v>
      </c>
      <c r="AW169" s="14" t="s">
        <v>4</v>
      </c>
      <c r="AX169" s="14" t="s">
        <v>83</v>
      </c>
      <c r="AY169" s="252" t="s">
        <v>162</v>
      </c>
    </row>
    <row r="170" s="2" customFormat="1" ht="33" customHeight="1">
      <c r="A170" s="39"/>
      <c r="B170" s="40"/>
      <c r="C170" s="213" t="s">
        <v>453</v>
      </c>
      <c r="D170" s="213" t="s">
        <v>165</v>
      </c>
      <c r="E170" s="214" t="s">
        <v>3295</v>
      </c>
      <c r="F170" s="215" t="s">
        <v>3296</v>
      </c>
      <c r="G170" s="216" t="s">
        <v>638</v>
      </c>
      <c r="H170" s="217">
        <v>40</v>
      </c>
      <c r="I170" s="218"/>
      <c r="J170" s="219">
        <f>ROUND(I170*H170,2)</f>
        <v>0</v>
      </c>
      <c r="K170" s="215" t="s">
        <v>169</v>
      </c>
      <c r="L170" s="45"/>
      <c r="M170" s="220" t="s">
        <v>19</v>
      </c>
      <c r="N170" s="221" t="s">
        <v>47</v>
      </c>
      <c r="O170" s="85"/>
      <c r="P170" s="222">
        <f>O170*H170</f>
        <v>0</v>
      </c>
      <c r="Q170" s="222">
        <v>0.00016000000000000001</v>
      </c>
      <c r="R170" s="222">
        <f>Q170*H170</f>
        <v>0.0064000000000000003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214</v>
      </c>
      <c r="AT170" s="224" t="s">
        <v>165</v>
      </c>
      <c r="AU170" s="224" t="s">
        <v>85</v>
      </c>
      <c r="AY170" s="18" t="s">
        <v>162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214</v>
      </c>
      <c r="BM170" s="224" t="s">
        <v>3297</v>
      </c>
    </row>
    <row r="171" s="2" customFormat="1">
      <c r="A171" s="39"/>
      <c r="B171" s="40"/>
      <c r="C171" s="41"/>
      <c r="D171" s="226" t="s">
        <v>172</v>
      </c>
      <c r="E171" s="41"/>
      <c r="F171" s="227" t="s">
        <v>3298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172</v>
      </c>
      <c r="AU171" s="18" t="s">
        <v>85</v>
      </c>
    </row>
    <row r="172" s="14" customFormat="1">
      <c r="A172" s="14"/>
      <c r="B172" s="242"/>
      <c r="C172" s="243"/>
      <c r="D172" s="233" t="s">
        <v>179</v>
      </c>
      <c r="E172" s="244" t="s">
        <v>19</v>
      </c>
      <c r="F172" s="245" t="s">
        <v>3299</v>
      </c>
      <c r="G172" s="243"/>
      <c r="H172" s="246">
        <v>40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179</v>
      </c>
      <c r="AU172" s="252" t="s">
        <v>85</v>
      </c>
      <c r="AV172" s="14" t="s">
        <v>85</v>
      </c>
      <c r="AW172" s="14" t="s">
        <v>37</v>
      </c>
      <c r="AX172" s="14" t="s">
        <v>83</v>
      </c>
      <c r="AY172" s="252" t="s">
        <v>162</v>
      </c>
    </row>
    <row r="173" s="2" customFormat="1" ht="49.05" customHeight="1">
      <c r="A173" s="39"/>
      <c r="B173" s="40"/>
      <c r="C173" s="213" t="s">
        <v>708</v>
      </c>
      <c r="D173" s="213" t="s">
        <v>165</v>
      </c>
      <c r="E173" s="214" t="s">
        <v>476</v>
      </c>
      <c r="F173" s="215" t="s">
        <v>477</v>
      </c>
      <c r="G173" s="216" t="s">
        <v>262</v>
      </c>
      <c r="H173" s="217">
        <v>0.051999999999999998</v>
      </c>
      <c r="I173" s="218"/>
      <c r="J173" s="219">
        <f>ROUND(I173*H173,2)</f>
        <v>0</v>
      </c>
      <c r="K173" s="215" t="s">
        <v>169</v>
      </c>
      <c r="L173" s="45"/>
      <c r="M173" s="220" t="s">
        <v>19</v>
      </c>
      <c r="N173" s="221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214</v>
      </c>
      <c r="AT173" s="224" t="s">
        <v>165</v>
      </c>
      <c r="AU173" s="224" t="s">
        <v>85</v>
      </c>
      <c r="AY173" s="18" t="s">
        <v>162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214</v>
      </c>
      <c r="BM173" s="224" t="s">
        <v>3300</v>
      </c>
    </row>
    <row r="174" s="2" customFormat="1">
      <c r="A174" s="39"/>
      <c r="B174" s="40"/>
      <c r="C174" s="41"/>
      <c r="D174" s="226" t="s">
        <v>172</v>
      </c>
      <c r="E174" s="41"/>
      <c r="F174" s="227" t="s">
        <v>479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172</v>
      </c>
      <c r="AU174" s="18" t="s">
        <v>85</v>
      </c>
    </row>
    <row r="175" s="2" customFormat="1" ht="55.5" customHeight="1">
      <c r="A175" s="39"/>
      <c r="B175" s="40"/>
      <c r="C175" s="213" t="s">
        <v>348</v>
      </c>
      <c r="D175" s="213" t="s">
        <v>165</v>
      </c>
      <c r="E175" s="214" t="s">
        <v>481</v>
      </c>
      <c r="F175" s="215" t="s">
        <v>482</v>
      </c>
      <c r="G175" s="216" t="s">
        <v>262</v>
      </c>
      <c r="H175" s="217">
        <v>0.051999999999999998</v>
      </c>
      <c r="I175" s="218"/>
      <c r="J175" s="219">
        <f>ROUND(I175*H175,2)</f>
        <v>0</v>
      </c>
      <c r="K175" s="215" t="s">
        <v>169</v>
      </c>
      <c r="L175" s="45"/>
      <c r="M175" s="220" t="s">
        <v>19</v>
      </c>
      <c r="N175" s="221" t="s">
        <v>47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214</v>
      </c>
      <c r="AT175" s="224" t="s">
        <v>165</v>
      </c>
      <c r="AU175" s="224" t="s">
        <v>85</v>
      </c>
      <c r="AY175" s="18" t="s">
        <v>162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214</v>
      </c>
      <c r="BM175" s="224" t="s">
        <v>3301</v>
      </c>
    </row>
    <row r="176" s="2" customFormat="1">
      <c r="A176" s="39"/>
      <c r="B176" s="40"/>
      <c r="C176" s="41"/>
      <c r="D176" s="226" t="s">
        <v>172</v>
      </c>
      <c r="E176" s="41"/>
      <c r="F176" s="227" t="s">
        <v>484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172</v>
      </c>
      <c r="AU176" s="18" t="s">
        <v>85</v>
      </c>
    </row>
    <row r="177" s="12" customFormat="1" ht="22.8" customHeight="1">
      <c r="A177" s="12"/>
      <c r="B177" s="197"/>
      <c r="C177" s="198"/>
      <c r="D177" s="199" t="s">
        <v>75</v>
      </c>
      <c r="E177" s="211" t="s">
        <v>943</v>
      </c>
      <c r="F177" s="211" t="s">
        <v>944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SUM(P178:P184)</f>
        <v>0</v>
      </c>
      <c r="Q177" s="205"/>
      <c r="R177" s="206">
        <f>SUM(R178:R184)</f>
        <v>0.010189999999999999</v>
      </c>
      <c r="S177" s="205"/>
      <c r="T177" s="207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85</v>
      </c>
      <c r="AT177" s="209" t="s">
        <v>75</v>
      </c>
      <c r="AU177" s="209" t="s">
        <v>83</v>
      </c>
      <c r="AY177" s="208" t="s">
        <v>162</v>
      </c>
      <c r="BK177" s="210">
        <f>SUM(BK178:BK184)</f>
        <v>0</v>
      </c>
    </row>
    <row r="178" s="2" customFormat="1" ht="37.8" customHeight="1">
      <c r="A178" s="39"/>
      <c r="B178" s="40"/>
      <c r="C178" s="213" t="s">
        <v>447</v>
      </c>
      <c r="D178" s="213" t="s">
        <v>165</v>
      </c>
      <c r="E178" s="214" t="s">
        <v>3302</v>
      </c>
      <c r="F178" s="215" t="s">
        <v>3303</v>
      </c>
      <c r="G178" s="216" t="s">
        <v>405</v>
      </c>
      <c r="H178" s="217">
        <v>1</v>
      </c>
      <c r="I178" s="218"/>
      <c r="J178" s="219">
        <f>ROUND(I178*H178,2)</f>
        <v>0</v>
      </c>
      <c r="K178" s="215" t="s">
        <v>169</v>
      </c>
      <c r="L178" s="45"/>
      <c r="M178" s="220" t="s">
        <v>19</v>
      </c>
      <c r="N178" s="221" t="s">
        <v>47</v>
      </c>
      <c r="O178" s="85"/>
      <c r="P178" s="222">
        <f>O178*H178</f>
        <v>0</v>
      </c>
      <c r="Q178" s="222">
        <v>0.010189999999999999</v>
      </c>
      <c r="R178" s="222">
        <f>Q178*H178</f>
        <v>0.010189999999999999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214</v>
      </c>
      <c r="AT178" s="224" t="s">
        <v>165</v>
      </c>
      <c r="AU178" s="224" t="s">
        <v>85</v>
      </c>
      <c r="AY178" s="18" t="s">
        <v>162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214</v>
      </c>
      <c r="BM178" s="224" t="s">
        <v>3304</v>
      </c>
    </row>
    <row r="179" s="2" customFormat="1">
      <c r="A179" s="39"/>
      <c r="B179" s="40"/>
      <c r="C179" s="41"/>
      <c r="D179" s="226" t="s">
        <v>172</v>
      </c>
      <c r="E179" s="41"/>
      <c r="F179" s="227" t="s">
        <v>3305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172</v>
      </c>
      <c r="AU179" s="18" t="s">
        <v>85</v>
      </c>
    </row>
    <row r="180" s="2" customFormat="1" ht="16.5" customHeight="1">
      <c r="A180" s="39"/>
      <c r="B180" s="40"/>
      <c r="C180" s="213" t="s">
        <v>464</v>
      </c>
      <c r="D180" s="213" t="s">
        <v>165</v>
      </c>
      <c r="E180" s="214" t="s">
        <v>3306</v>
      </c>
      <c r="F180" s="215" t="s">
        <v>3307</v>
      </c>
      <c r="G180" s="216" t="s">
        <v>608</v>
      </c>
      <c r="H180" s="217">
        <v>1</v>
      </c>
      <c r="I180" s="218"/>
      <c r="J180" s="219">
        <f>ROUND(I180*H180,2)</f>
        <v>0</v>
      </c>
      <c r="K180" s="215" t="s">
        <v>19</v>
      </c>
      <c r="L180" s="45"/>
      <c r="M180" s="220" t="s">
        <v>19</v>
      </c>
      <c r="N180" s="221" t="s">
        <v>47</v>
      </c>
      <c r="O180" s="85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214</v>
      </c>
      <c r="AT180" s="224" t="s">
        <v>165</v>
      </c>
      <c r="AU180" s="224" t="s">
        <v>85</v>
      </c>
      <c r="AY180" s="18" t="s">
        <v>162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214</v>
      </c>
      <c r="BM180" s="224" t="s">
        <v>3308</v>
      </c>
    </row>
    <row r="181" s="2" customFormat="1" ht="49.05" customHeight="1">
      <c r="A181" s="39"/>
      <c r="B181" s="40"/>
      <c r="C181" s="213" t="s">
        <v>750</v>
      </c>
      <c r="D181" s="213" t="s">
        <v>165</v>
      </c>
      <c r="E181" s="214" t="s">
        <v>963</v>
      </c>
      <c r="F181" s="215" t="s">
        <v>3309</v>
      </c>
      <c r="G181" s="216" t="s">
        <v>262</v>
      </c>
      <c r="H181" s="217">
        <v>0.01</v>
      </c>
      <c r="I181" s="218"/>
      <c r="J181" s="219">
        <f>ROUND(I181*H181,2)</f>
        <v>0</v>
      </c>
      <c r="K181" s="215" t="s">
        <v>169</v>
      </c>
      <c r="L181" s="45"/>
      <c r="M181" s="220" t="s">
        <v>19</v>
      </c>
      <c r="N181" s="221" t="s">
        <v>47</v>
      </c>
      <c r="O181" s="85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214</v>
      </c>
      <c r="AT181" s="224" t="s">
        <v>165</v>
      </c>
      <c r="AU181" s="224" t="s">
        <v>85</v>
      </c>
      <c r="AY181" s="18" t="s">
        <v>162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83</v>
      </c>
      <c r="BK181" s="225">
        <f>ROUND(I181*H181,2)</f>
        <v>0</v>
      </c>
      <c r="BL181" s="18" t="s">
        <v>214</v>
      </c>
      <c r="BM181" s="224" t="s">
        <v>3310</v>
      </c>
    </row>
    <row r="182" s="2" customFormat="1">
      <c r="A182" s="39"/>
      <c r="B182" s="40"/>
      <c r="C182" s="41"/>
      <c r="D182" s="226" t="s">
        <v>172</v>
      </c>
      <c r="E182" s="41"/>
      <c r="F182" s="227" t="s">
        <v>3311</v>
      </c>
      <c r="G182" s="41"/>
      <c r="H182" s="41"/>
      <c r="I182" s="228"/>
      <c r="J182" s="41"/>
      <c r="K182" s="41"/>
      <c r="L182" s="45"/>
      <c r="M182" s="229"/>
      <c r="N182" s="230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172</v>
      </c>
      <c r="AU182" s="18" t="s">
        <v>85</v>
      </c>
    </row>
    <row r="183" s="2" customFormat="1" ht="49.05" customHeight="1">
      <c r="A183" s="39"/>
      <c r="B183" s="40"/>
      <c r="C183" s="213" t="s">
        <v>739</v>
      </c>
      <c r="D183" s="213" t="s">
        <v>165</v>
      </c>
      <c r="E183" s="214" t="s">
        <v>3312</v>
      </c>
      <c r="F183" s="215" t="s">
        <v>3313</v>
      </c>
      <c r="G183" s="216" t="s">
        <v>262</v>
      </c>
      <c r="H183" s="217">
        <v>0.01</v>
      </c>
      <c r="I183" s="218"/>
      <c r="J183" s="219">
        <f>ROUND(I183*H183,2)</f>
        <v>0</v>
      </c>
      <c r="K183" s="215" t="s">
        <v>169</v>
      </c>
      <c r="L183" s="45"/>
      <c r="M183" s="220" t="s">
        <v>19</v>
      </c>
      <c r="N183" s="221" t="s">
        <v>47</v>
      </c>
      <c r="O183" s="85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4" t="s">
        <v>214</v>
      </c>
      <c r="AT183" s="224" t="s">
        <v>165</v>
      </c>
      <c r="AU183" s="224" t="s">
        <v>85</v>
      </c>
      <c r="AY183" s="18" t="s">
        <v>162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8" t="s">
        <v>83</v>
      </c>
      <c r="BK183" s="225">
        <f>ROUND(I183*H183,2)</f>
        <v>0</v>
      </c>
      <c r="BL183" s="18" t="s">
        <v>214</v>
      </c>
      <c r="BM183" s="224" t="s">
        <v>3314</v>
      </c>
    </row>
    <row r="184" s="2" customFormat="1">
      <c r="A184" s="39"/>
      <c r="B184" s="40"/>
      <c r="C184" s="41"/>
      <c r="D184" s="226" t="s">
        <v>172</v>
      </c>
      <c r="E184" s="41"/>
      <c r="F184" s="227" t="s">
        <v>3315</v>
      </c>
      <c r="G184" s="41"/>
      <c r="H184" s="41"/>
      <c r="I184" s="228"/>
      <c r="J184" s="41"/>
      <c r="K184" s="41"/>
      <c r="L184" s="45"/>
      <c r="M184" s="229"/>
      <c r="N184" s="23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172</v>
      </c>
      <c r="AU184" s="18" t="s">
        <v>85</v>
      </c>
    </row>
    <row r="185" s="12" customFormat="1" ht="22.8" customHeight="1">
      <c r="A185" s="12"/>
      <c r="B185" s="197"/>
      <c r="C185" s="198"/>
      <c r="D185" s="199" t="s">
        <v>75</v>
      </c>
      <c r="E185" s="211" t="s">
        <v>1972</v>
      </c>
      <c r="F185" s="211" t="s">
        <v>1973</v>
      </c>
      <c r="G185" s="198"/>
      <c r="H185" s="198"/>
      <c r="I185" s="201"/>
      <c r="J185" s="212">
        <f>BK185</f>
        <v>0</v>
      </c>
      <c r="K185" s="198"/>
      <c r="L185" s="203"/>
      <c r="M185" s="204"/>
      <c r="N185" s="205"/>
      <c r="O185" s="205"/>
      <c r="P185" s="206">
        <f>SUM(P186:P187)</f>
        <v>0</v>
      </c>
      <c r="Q185" s="205"/>
      <c r="R185" s="206">
        <f>SUM(R186:R187)</f>
        <v>0.016320000000000001</v>
      </c>
      <c r="S185" s="205"/>
      <c r="T185" s="207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8" t="s">
        <v>85</v>
      </c>
      <c r="AT185" s="209" t="s">
        <v>75</v>
      </c>
      <c r="AU185" s="209" t="s">
        <v>83</v>
      </c>
      <c r="AY185" s="208" t="s">
        <v>162</v>
      </c>
      <c r="BK185" s="210">
        <f>SUM(BK186:BK187)</f>
        <v>0</v>
      </c>
    </row>
    <row r="186" s="2" customFormat="1" ht="62.7" customHeight="1">
      <c r="A186" s="39"/>
      <c r="B186" s="40"/>
      <c r="C186" s="213" t="s">
        <v>8</v>
      </c>
      <c r="D186" s="213" t="s">
        <v>165</v>
      </c>
      <c r="E186" s="214" t="s">
        <v>3316</v>
      </c>
      <c r="F186" s="215" t="s">
        <v>3317</v>
      </c>
      <c r="G186" s="216" t="s">
        <v>168</v>
      </c>
      <c r="H186" s="217">
        <v>24</v>
      </c>
      <c r="I186" s="218"/>
      <c r="J186" s="219">
        <f>ROUND(I186*H186,2)</f>
        <v>0</v>
      </c>
      <c r="K186" s="215" t="s">
        <v>169</v>
      </c>
      <c r="L186" s="45"/>
      <c r="M186" s="220" t="s">
        <v>19</v>
      </c>
      <c r="N186" s="221" t="s">
        <v>47</v>
      </c>
      <c r="O186" s="85"/>
      <c r="P186" s="222">
        <f>O186*H186</f>
        <v>0</v>
      </c>
      <c r="Q186" s="222">
        <v>0.00068000000000000005</v>
      </c>
      <c r="R186" s="222">
        <f>Q186*H186</f>
        <v>0.016320000000000001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214</v>
      </c>
      <c r="AT186" s="224" t="s">
        <v>165</v>
      </c>
      <c r="AU186" s="224" t="s">
        <v>85</v>
      </c>
      <c r="AY186" s="18" t="s">
        <v>162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214</v>
      </c>
      <c r="BM186" s="224" t="s">
        <v>3318</v>
      </c>
    </row>
    <row r="187" s="2" customFormat="1">
      <c r="A187" s="39"/>
      <c r="B187" s="40"/>
      <c r="C187" s="41"/>
      <c r="D187" s="226" t="s">
        <v>172</v>
      </c>
      <c r="E187" s="41"/>
      <c r="F187" s="227" t="s">
        <v>3319</v>
      </c>
      <c r="G187" s="41"/>
      <c r="H187" s="41"/>
      <c r="I187" s="228"/>
      <c r="J187" s="41"/>
      <c r="K187" s="41"/>
      <c r="L187" s="45"/>
      <c r="M187" s="288"/>
      <c r="N187" s="289"/>
      <c r="O187" s="290"/>
      <c r="P187" s="290"/>
      <c r="Q187" s="290"/>
      <c r="R187" s="290"/>
      <c r="S187" s="290"/>
      <c r="T187" s="291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172</v>
      </c>
      <c r="AU187" s="18" t="s">
        <v>85</v>
      </c>
    </row>
    <row r="188" s="2" customFormat="1" ht="6.96" customHeight="1">
      <c r="A188" s="39"/>
      <c r="B188" s="60"/>
      <c r="C188" s="61"/>
      <c r="D188" s="61"/>
      <c r="E188" s="61"/>
      <c r="F188" s="61"/>
      <c r="G188" s="61"/>
      <c r="H188" s="61"/>
      <c r="I188" s="61"/>
      <c r="J188" s="61"/>
      <c r="K188" s="61"/>
      <c r="L188" s="45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IMeN0lG+3U7k5cYDFpuVMKneEOJBUd3k5NUfzginTksX6T06tEW5nNWodro/5vkntPGN6kiioE8JszxU2+x5rw==" hashValue="oZF+ntZcDlCH8CgSXSK69KFMO5BJKrZ4uI297fOFnBrTfvQn8zRw0+6b67IlaktLH0EPu+0rXcoMW37PvwdMIw==" algorithmName="SHA-512" password="CC35"/>
  <autoFilter ref="C95:K1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0" r:id="rId1" display="https://podminky.urs.cz/item/CS_URS_2022_01/131113701"/>
    <hyperlink ref="F105" r:id="rId2" display="https://podminky.urs.cz/item/CS_URS_2022_01/132112131"/>
    <hyperlink ref="F109" r:id="rId3" display="https://podminky.urs.cz/item/CS_URS_2022_01/162211311"/>
    <hyperlink ref="F111" r:id="rId4" display="https://podminky.urs.cz/item/CS_URS_2022_01/162211319"/>
    <hyperlink ref="F114" r:id="rId5" display="https://podminky.urs.cz/item/CS_URS_2022_01/162751117"/>
    <hyperlink ref="F116" r:id="rId6" display="https://podminky.urs.cz/item/CS_URS_2022_01/162751119"/>
    <hyperlink ref="F119" r:id="rId7" display="https://podminky.urs.cz/item/CS_URS_2022_01/167111101"/>
    <hyperlink ref="F121" r:id="rId8" display="https://podminky.urs.cz/item/CS_URS_2022_01/171201221"/>
    <hyperlink ref="F124" r:id="rId9" display="https://podminky.urs.cz/item/CS_URS_2022_01/171251201"/>
    <hyperlink ref="F126" r:id="rId10" display="https://podminky.urs.cz/item/CS_URS_2022_01/174111101"/>
    <hyperlink ref="F129" r:id="rId11" display="https://podminky.urs.cz/item/CS_URS_2022_01/434191423"/>
    <hyperlink ref="F136" r:id="rId12" display="https://podminky.urs.cz/item/CS_URS_2022_01/564750101"/>
    <hyperlink ref="F138" r:id="rId13" display="https://podminky.urs.cz/item/CS_URS_2022_01/564811011"/>
    <hyperlink ref="F140" r:id="rId14" display="https://podminky.urs.cz/item/CS_URS_2022_01/591111111"/>
    <hyperlink ref="F145" r:id="rId15" display="https://podminky.urs.cz/item/CS_URS_2022_01/622131121"/>
    <hyperlink ref="F147" r:id="rId16" display="https://podminky.urs.cz/item/CS_URS_2022_01/622321101"/>
    <hyperlink ref="F149" r:id="rId17" display="https://podminky.urs.cz/item/CS_URS_2022_01/622321191"/>
    <hyperlink ref="F153" r:id="rId18" display="https://podminky.urs.cz/item/CS_URS_2022_01/978015391"/>
    <hyperlink ref="F158" r:id="rId19" display="https://podminky.urs.cz/item/CS_URS_2022_01/998017003"/>
    <hyperlink ref="F162" r:id="rId20" display="https://podminky.urs.cz/item/CS_URS_2022_01/711112053"/>
    <hyperlink ref="F167" r:id="rId21" display="https://podminky.urs.cz/item/CS_URS_2022_01/711161273"/>
    <hyperlink ref="F171" r:id="rId22" display="https://podminky.urs.cz/item/CS_URS_2022_01/711161384"/>
    <hyperlink ref="F174" r:id="rId23" display="https://podminky.urs.cz/item/CS_URS_2022_01/998711103"/>
    <hyperlink ref="F176" r:id="rId24" display="https://podminky.urs.cz/item/CS_URS_2022_01/998711181"/>
    <hyperlink ref="F179" r:id="rId25" display="https://podminky.urs.cz/item/CS_URS_2022_01/721211611"/>
    <hyperlink ref="F182" r:id="rId26" display="https://podminky.urs.cz/item/CS_URS_2022_01/998721103"/>
    <hyperlink ref="F184" r:id="rId27" display="https://podminky.urs.cz/item/CS_URS_2022_01/998721181"/>
    <hyperlink ref="F187" r:id="rId28" display="https://podminky.urs.cz/item/CS_URS_2022_01/783801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3320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ROUND((SUM(BE91:BE123)),  2)</f>
        <v>0</v>
      </c>
      <c r="G35" s="39"/>
      <c r="H35" s="39"/>
      <c r="I35" s="158">
        <v>0.20999999999999999</v>
      </c>
      <c r="J35" s="157">
        <f>ROUND(((SUM(BE91:BE123))*I35),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ROUND((SUM(BF91:BF123)),  2)</f>
        <v>0</v>
      </c>
      <c r="G36" s="39"/>
      <c r="H36" s="39"/>
      <c r="I36" s="158">
        <v>0.14999999999999999</v>
      </c>
      <c r="J36" s="157">
        <f>ROUND(((SUM(BF91:BF123))*I36),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ROUND((SUM(BG91:BG123)),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ROUND((SUM(BH91:BH123)),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ROUND((SUM(BI91:BI123)),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02.2.x - VRN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1209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1210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1211</v>
      </c>
      <c r="E66" s="183"/>
      <c r="F66" s="183"/>
      <c r="G66" s="183"/>
      <c r="H66" s="183"/>
      <c r="I66" s="183"/>
      <c r="J66" s="184">
        <f>J98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1212</v>
      </c>
      <c r="E67" s="183"/>
      <c r="F67" s="183"/>
      <c r="G67" s="183"/>
      <c r="H67" s="183"/>
      <c r="I67" s="183"/>
      <c r="J67" s="184">
        <f>J103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1213</v>
      </c>
      <c r="E68" s="183"/>
      <c r="F68" s="183"/>
      <c r="G68" s="183"/>
      <c r="H68" s="183"/>
      <c r="I68" s="183"/>
      <c r="J68" s="184">
        <f>J112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1214</v>
      </c>
      <c r="E69" s="183"/>
      <c r="F69" s="183"/>
      <c r="G69" s="183"/>
      <c r="H69" s="183"/>
      <c r="I69" s="183"/>
      <c r="J69" s="184">
        <f>J119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Rekonstrukce interiérů budovy Sady 5.května 85/42, Plzeň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1283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135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02.2.x - VRN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Sady 5.května 85/42</v>
      </c>
      <c r="G85" s="41"/>
      <c r="H85" s="41"/>
      <c r="I85" s="33" t="s">
        <v>23</v>
      </c>
      <c r="J85" s="73" t="str">
        <f>IF(J14="","",J14)</f>
        <v>30. 3. 2022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Krajské centrum vzdělávání a Jazyková škola</v>
      </c>
      <c r="G87" s="41"/>
      <c r="H87" s="41"/>
      <c r="I87" s="33" t="s">
        <v>33</v>
      </c>
      <c r="J87" s="37" t="str">
        <f>E23</f>
        <v>Luboš Beneda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148</v>
      </c>
      <c r="D90" s="189" t="s">
        <v>61</v>
      </c>
      <c r="E90" s="189" t="s">
        <v>57</v>
      </c>
      <c r="F90" s="189" t="s">
        <v>58</v>
      </c>
      <c r="G90" s="189" t="s">
        <v>149</v>
      </c>
      <c r="H90" s="189" t="s">
        <v>150</v>
      </c>
      <c r="I90" s="189" t="s">
        <v>151</v>
      </c>
      <c r="J90" s="189" t="s">
        <v>139</v>
      </c>
      <c r="K90" s="190" t="s">
        <v>152</v>
      </c>
      <c r="L90" s="191"/>
      <c r="M90" s="93" t="s">
        <v>19</v>
      </c>
      <c r="N90" s="94" t="s">
        <v>46</v>
      </c>
      <c r="O90" s="94" t="s">
        <v>153</v>
      </c>
      <c r="P90" s="94" t="s">
        <v>154</v>
      </c>
      <c r="Q90" s="94" t="s">
        <v>155</v>
      </c>
      <c r="R90" s="94" t="s">
        <v>156</v>
      </c>
      <c r="S90" s="94" t="s">
        <v>157</v>
      </c>
      <c r="T90" s="95" t="s">
        <v>158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159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140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104</v>
      </c>
      <c r="F92" s="200" t="s">
        <v>1215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P93+P98+P103+P112+P119</f>
        <v>0</v>
      </c>
      <c r="Q92" s="205"/>
      <c r="R92" s="206">
        <f>R93+R98+R103+R112+R119</f>
        <v>0</v>
      </c>
      <c r="S92" s="205"/>
      <c r="T92" s="207">
        <f>T93+T98+T103+T112+T119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678</v>
      </c>
      <c r="AT92" s="209" t="s">
        <v>75</v>
      </c>
      <c r="AU92" s="209" t="s">
        <v>76</v>
      </c>
      <c r="AY92" s="208" t="s">
        <v>162</v>
      </c>
      <c r="BK92" s="210">
        <f>BK93+BK98+BK103+BK112+BK119</f>
        <v>0</v>
      </c>
    </row>
    <row r="93" s="12" customFormat="1" ht="22.8" customHeight="1">
      <c r="A93" s="12"/>
      <c r="B93" s="197"/>
      <c r="C93" s="198"/>
      <c r="D93" s="199" t="s">
        <v>75</v>
      </c>
      <c r="E93" s="211" t="s">
        <v>1216</v>
      </c>
      <c r="F93" s="211" t="s">
        <v>1217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SUM(P94:P97)</f>
        <v>0</v>
      </c>
      <c r="Q93" s="205"/>
      <c r="R93" s="206">
        <f>SUM(R94:R97)</f>
        <v>0</v>
      </c>
      <c r="S93" s="205"/>
      <c r="T93" s="207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678</v>
      </c>
      <c r="AT93" s="209" t="s">
        <v>75</v>
      </c>
      <c r="AU93" s="209" t="s">
        <v>83</v>
      </c>
      <c r="AY93" s="208" t="s">
        <v>162</v>
      </c>
      <c r="BK93" s="210">
        <f>SUM(BK94:BK97)</f>
        <v>0</v>
      </c>
    </row>
    <row r="94" s="2" customFormat="1" ht="16.5" customHeight="1">
      <c r="A94" s="39"/>
      <c r="B94" s="40"/>
      <c r="C94" s="213" t="s">
        <v>83</v>
      </c>
      <c r="D94" s="213" t="s">
        <v>165</v>
      </c>
      <c r="E94" s="214" t="s">
        <v>1218</v>
      </c>
      <c r="F94" s="215" t="s">
        <v>1219</v>
      </c>
      <c r="G94" s="216" t="s">
        <v>1220</v>
      </c>
      <c r="H94" s="217">
        <v>1</v>
      </c>
      <c r="I94" s="218"/>
      <c r="J94" s="219">
        <f>ROUND(I94*H94,2)</f>
        <v>0</v>
      </c>
      <c r="K94" s="215" t="s">
        <v>169</v>
      </c>
      <c r="L94" s="45"/>
      <c r="M94" s="220" t="s">
        <v>19</v>
      </c>
      <c r="N94" s="221" t="s">
        <v>47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1221</v>
      </c>
      <c r="AT94" s="224" t="s">
        <v>165</v>
      </c>
      <c r="AU94" s="224" t="s">
        <v>85</v>
      </c>
      <c r="AY94" s="18" t="s">
        <v>162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83</v>
      </c>
      <c r="BK94" s="225">
        <f>ROUND(I94*H94,2)</f>
        <v>0</v>
      </c>
      <c r="BL94" s="18" t="s">
        <v>1221</v>
      </c>
      <c r="BM94" s="224" t="s">
        <v>3321</v>
      </c>
    </row>
    <row r="95" s="2" customFormat="1">
      <c r="A95" s="39"/>
      <c r="B95" s="40"/>
      <c r="C95" s="41"/>
      <c r="D95" s="226" t="s">
        <v>172</v>
      </c>
      <c r="E95" s="41"/>
      <c r="F95" s="227" t="s">
        <v>1223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172</v>
      </c>
      <c r="AU95" s="18" t="s">
        <v>85</v>
      </c>
    </row>
    <row r="96" s="2" customFormat="1" ht="16.5" customHeight="1">
      <c r="A96" s="39"/>
      <c r="B96" s="40"/>
      <c r="C96" s="213" t="s">
        <v>85</v>
      </c>
      <c r="D96" s="213" t="s">
        <v>165</v>
      </c>
      <c r="E96" s="214" t="s">
        <v>1228</v>
      </c>
      <c r="F96" s="215" t="s">
        <v>1229</v>
      </c>
      <c r="G96" s="216" t="s">
        <v>1220</v>
      </c>
      <c r="H96" s="217">
        <v>1</v>
      </c>
      <c r="I96" s="218"/>
      <c r="J96" s="219">
        <f>ROUND(I96*H96,2)</f>
        <v>0</v>
      </c>
      <c r="K96" s="215" t="s">
        <v>169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1221</v>
      </c>
      <c r="AT96" s="224" t="s">
        <v>165</v>
      </c>
      <c r="AU96" s="224" t="s">
        <v>85</v>
      </c>
      <c r="AY96" s="18" t="s">
        <v>162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1221</v>
      </c>
      <c r="BM96" s="224" t="s">
        <v>3322</v>
      </c>
    </row>
    <row r="97" s="2" customFormat="1">
      <c r="A97" s="39"/>
      <c r="B97" s="40"/>
      <c r="C97" s="41"/>
      <c r="D97" s="226" t="s">
        <v>172</v>
      </c>
      <c r="E97" s="41"/>
      <c r="F97" s="227" t="s">
        <v>1231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172</v>
      </c>
      <c r="AU97" s="18" t="s">
        <v>85</v>
      </c>
    </row>
    <row r="98" s="12" customFormat="1" ht="22.8" customHeight="1">
      <c r="A98" s="12"/>
      <c r="B98" s="197"/>
      <c r="C98" s="198"/>
      <c r="D98" s="199" t="s">
        <v>75</v>
      </c>
      <c r="E98" s="211" t="s">
        <v>1232</v>
      </c>
      <c r="F98" s="211" t="s">
        <v>1233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SUM(P99:P102)</f>
        <v>0</v>
      </c>
      <c r="Q98" s="205"/>
      <c r="R98" s="206">
        <f>SUM(R99:R102)</f>
        <v>0</v>
      </c>
      <c r="S98" s="205"/>
      <c r="T98" s="207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678</v>
      </c>
      <c r="AT98" s="209" t="s">
        <v>75</v>
      </c>
      <c r="AU98" s="209" t="s">
        <v>83</v>
      </c>
      <c r="AY98" s="208" t="s">
        <v>162</v>
      </c>
      <c r="BK98" s="210">
        <f>SUM(BK99:BK102)</f>
        <v>0</v>
      </c>
    </row>
    <row r="99" s="2" customFormat="1" ht="16.5" customHeight="1">
      <c r="A99" s="39"/>
      <c r="B99" s="40"/>
      <c r="C99" s="213" t="s">
        <v>195</v>
      </c>
      <c r="D99" s="213" t="s">
        <v>165</v>
      </c>
      <c r="E99" s="214" t="s">
        <v>1234</v>
      </c>
      <c r="F99" s="215" t="s">
        <v>1233</v>
      </c>
      <c r="G99" s="216" t="s">
        <v>1220</v>
      </c>
      <c r="H99" s="217">
        <v>1</v>
      </c>
      <c r="I99" s="218"/>
      <c r="J99" s="219">
        <f>ROUND(I99*H99,2)</f>
        <v>0</v>
      </c>
      <c r="K99" s="215" t="s">
        <v>169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1221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1221</v>
      </c>
      <c r="BM99" s="224" t="s">
        <v>3323</v>
      </c>
    </row>
    <row r="100" s="2" customFormat="1">
      <c r="A100" s="39"/>
      <c r="B100" s="40"/>
      <c r="C100" s="41"/>
      <c r="D100" s="226" t="s">
        <v>172</v>
      </c>
      <c r="E100" s="41"/>
      <c r="F100" s="227" t="s">
        <v>1236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172</v>
      </c>
      <c r="AU100" s="18" t="s">
        <v>85</v>
      </c>
    </row>
    <row r="101" s="2" customFormat="1" ht="16.5" customHeight="1">
      <c r="A101" s="39"/>
      <c r="B101" s="40"/>
      <c r="C101" s="213" t="s">
        <v>170</v>
      </c>
      <c r="D101" s="213" t="s">
        <v>165</v>
      </c>
      <c r="E101" s="214" t="s">
        <v>1237</v>
      </c>
      <c r="F101" s="215" t="s">
        <v>1238</v>
      </c>
      <c r="G101" s="216" t="s">
        <v>1220</v>
      </c>
      <c r="H101" s="217">
        <v>1</v>
      </c>
      <c r="I101" s="218"/>
      <c r="J101" s="219">
        <f>ROUND(I101*H101,2)</f>
        <v>0</v>
      </c>
      <c r="K101" s="215" t="s">
        <v>169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1221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1221</v>
      </c>
      <c r="BM101" s="224" t="s">
        <v>3324</v>
      </c>
    </row>
    <row r="102" s="2" customFormat="1">
      <c r="A102" s="39"/>
      <c r="B102" s="40"/>
      <c r="C102" s="41"/>
      <c r="D102" s="226" t="s">
        <v>172</v>
      </c>
      <c r="E102" s="41"/>
      <c r="F102" s="227" t="s">
        <v>1240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172</v>
      </c>
      <c r="AU102" s="18" t="s">
        <v>85</v>
      </c>
    </row>
    <row r="103" s="12" customFormat="1" ht="22.8" customHeight="1">
      <c r="A103" s="12"/>
      <c r="B103" s="197"/>
      <c r="C103" s="198"/>
      <c r="D103" s="199" t="s">
        <v>75</v>
      </c>
      <c r="E103" s="211" t="s">
        <v>1241</v>
      </c>
      <c r="F103" s="211" t="s">
        <v>1242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SUM(P104:P111)</f>
        <v>0</v>
      </c>
      <c r="Q103" s="205"/>
      <c r="R103" s="206">
        <f>SUM(R104:R111)</f>
        <v>0</v>
      </c>
      <c r="S103" s="205"/>
      <c r="T103" s="207">
        <f>SUM(T104:T111)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678</v>
      </c>
      <c r="AT103" s="209" t="s">
        <v>75</v>
      </c>
      <c r="AU103" s="209" t="s">
        <v>83</v>
      </c>
      <c r="AY103" s="208" t="s">
        <v>162</v>
      </c>
      <c r="BK103" s="210">
        <f>SUM(BK104:BK111)</f>
        <v>0</v>
      </c>
    </row>
    <row r="104" s="2" customFormat="1" ht="16.5" customHeight="1">
      <c r="A104" s="39"/>
      <c r="B104" s="40"/>
      <c r="C104" s="213" t="s">
        <v>678</v>
      </c>
      <c r="D104" s="213" t="s">
        <v>165</v>
      </c>
      <c r="E104" s="214" t="s">
        <v>1243</v>
      </c>
      <c r="F104" s="215" t="s">
        <v>1244</v>
      </c>
      <c r="G104" s="216" t="s">
        <v>1220</v>
      </c>
      <c r="H104" s="217">
        <v>1</v>
      </c>
      <c r="I104" s="218"/>
      <c r="J104" s="219">
        <f>ROUND(I104*H104,2)</f>
        <v>0</v>
      </c>
      <c r="K104" s="215" t="s">
        <v>169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1221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1221</v>
      </c>
      <c r="BM104" s="224" t="s">
        <v>3325</v>
      </c>
    </row>
    <row r="105" s="2" customFormat="1">
      <c r="A105" s="39"/>
      <c r="B105" s="40"/>
      <c r="C105" s="41"/>
      <c r="D105" s="226" t="s">
        <v>172</v>
      </c>
      <c r="E105" s="41"/>
      <c r="F105" s="227" t="s">
        <v>1246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172</v>
      </c>
      <c r="AU105" s="18" t="s">
        <v>85</v>
      </c>
    </row>
    <row r="106" s="2" customFormat="1" ht="16.5" customHeight="1">
      <c r="A106" s="39"/>
      <c r="B106" s="40"/>
      <c r="C106" s="213" t="s">
        <v>329</v>
      </c>
      <c r="D106" s="213" t="s">
        <v>165</v>
      </c>
      <c r="E106" s="214" t="s">
        <v>1247</v>
      </c>
      <c r="F106" s="215" t="s">
        <v>1248</v>
      </c>
      <c r="G106" s="216" t="s">
        <v>1220</v>
      </c>
      <c r="H106" s="217">
        <v>1</v>
      </c>
      <c r="I106" s="218"/>
      <c r="J106" s="219">
        <f>ROUND(I106*H106,2)</f>
        <v>0</v>
      </c>
      <c r="K106" s="215" t="s">
        <v>169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1221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1221</v>
      </c>
      <c r="BM106" s="224" t="s">
        <v>3326</v>
      </c>
    </row>
    <row r="107" s="2" customFormat="1">
      <c r="A107" s="39"/>
      <c r="B107" s="40"/>
      <c r="C107" s="41"/>
      <c r="D107" s="226" t="s">
        <v>172</v>
      </c>
      <c r="E107" s="41"/>
      <c r="F107" s="227" t="s">
        <v>1250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172</v>
      </c>
      <c r="AU107" s="18" t="s">
        <v>85</v>
      </c>
    </row>
    <row r="108" s="2" customFormat="1" ht="16.5" customHeight="1">
      <c r="A108" s="39"/>
      <c r="B108" s="40"/>
      <c r="C108" s="213" t="s">
        <v>276</v>
      </c>
      <c r="D108" s="213" t="s">
        <v>165</v>
      </c>
      <c r="E108" s="214" t="s">
        <v>1251</v>
      </c>
      <c r="F108" s="215" t="s">
        <v>1252</v>
      </c>
      <c r="G108" s="216" t="s">
        <v>1220</v>
      </c>
      <c r="H108" s="217">
        <v>1</v>
      </c>
      <c r="I108" s="218"/>
      <c r="J108" s="219">
        <f>ROUND(I108*H108,2)</f>
        <v>0</v>
      </c>
      <c r="K108" s="215" t="s">
        <v>169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1221</v>
      </c>
      <c r="AT108" s="224" t="s">
        <v>165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1221</v>
      </c>
      <c r="BM108" s="224" t="s">
        <v>3327</v>
      </c>
    </row>
    <row r="109" s="2" customFormat="1">
      <c r="A109" s="39"/>
      <c r="B109" s="40"/>
      <c r="C109" s="41"/>
      <c r="D109" s="226" t="s">
        <v>172</v>
      </c>
      <c r="E109" s="41"/>
      <c r="F109" s="227" t="s">
        <v>1254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172</v>
      </c>
      <c r="AU109" s="18" t="s">
        <v>85</v>
      </c>
    </row>
    <row r="110" s="2" customFormat="1" ht="16.5" customHeight="1">
      <c r="A110" s="39"/>
      <c r="B110" s="40"/>
      <c r="C110" s="213" t="s">
        <v>239</v>
      </c>
      <c r="D110" s="213" t="s">
        <v>165</v>
      </c>
      <c r="E110" s="214" t="s">
        <v>1255</v>
      </c>
      <c r="F110" s="215" t="s">
        <v>1256</v>
      </c>
      <c r="G110" s="216" t="s">
        <v>1220</v>
      </c>
      <c r="H110" s="217">
        <v>1</v>
      </c>
      <c r="I110" s="218"/>
      <c r="J110" s="219">
        <f>ROUND(I110*H110,2)</f>
        <v>0</v>
      </c>
      <c r="K110" s="215" t="s">
        <v>169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1221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1221</v>
      </c>
      <c r="BM110" s="224" t="s">
        <v>3328</v>
      </c>
    </row>
    <row r="111" s="2" customFormat="1">
      <c r="A111" s="39"/>
      <c r="B111" s="40"/>
      <c r="C111" s="41"/>
      <c r="D111" s="226" t="s">
        <v>172</v>
      </c>
      <c r="E111" s="41"/>
      <c r="F111" s="227" t="s">
        <v>1258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172</v>
      </c>
      <c r="AU111" s="18" t="s">
        <v>85</v>
      </c>
    </row>
    <row r="112" s="12" customFormat="1" ht="22.8" customHeight="1">
      <c r="A112" s="12"/>
      <c r="B112" s="197"/>
      <c r="C112" s="198"/>
      <c r="D112" s="199" t="s">
        <v>75</v>
      </c>
      <c r="E112" s="211" t="s">
        <v>1259</v>
      </c>
      <c r="F112" s="211" t="s">
        <v>1260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SUM(P113:P118)</f>
        <v>0</v>
      </c>
      <c r="Q112" s="205"/>
      <c r="R112" s="206">
        <f>SUM(R113:R118)</f>
        <v>0</v>
      </c>
      <c r="S112" s="205"/>
      <c r="T112" s="207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678</v>
      </c>
      <c r="AT112" s="209" t="s">
        <v>75</v>
      </c>
      <c r="AU112" s="209" t="s">
        <v>83</v>
      </c>
      <c r="AY112" s="208" t="s">
        <v>162</v>
      </c>
      <c r="BK112" s="210">
        <f>SUM(BK113:BK118)</f>
        <v>0</v>
      </c>
    </row>
    <row r="113" s="2" customFormat="1" ht="16.5" customHeight="1">
      <c r="A113" s="39"/>
      <c r="B113" s="40"/>
      <c r="C113" s="213" t="s">
        <v>163</v>
      </c>
      <c r="D113" s="213" t="s">
        <v>165</v>
      </c>
      <c r="E113" s="214" t="s">
        <v>1261</v>
      </c>
      <c r="F113" s="215" t="s">
        <v>1262</v>
      </c>
      <c r="G113" s="216" t="s">
        <v>1220</v>
      </c>
      <c r="H113" s="217">
        <v>1</v>
      </c>
      <c r="I113" s="218"/>
      <c r="J113" s="219">
        <f>ROUND(I113*H113,2)</f>
        <v>0</v>
      </c>
      <c r="K113" s="215" t="s">
        <v>169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1221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1221</v>
      </c>
      <c r="BM113" s="224" t="s">
        <v>3329</v>
      </c>
    </row>
    <row r="114" s="2" customFormat="1">
      <c r="A114" s="39"/>
      <c r="B114" s="40"/>
      <c r="C114" s="41"/>
      <c r="D114" s="226" t="s">
        <v>172</v>
      </c>
      <c r="E114" s="41"/>
      <c r="F114" s="227" t="s">
        <v>1264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172</v>
      </c>
      <c r="AU114" s="18" t="s">
        <v>85</v>
      </c>
    </row>
    <row r="115" s="2" customFormat="1" ht="16.5" customHeight="1">
      <c r="A115" s="39"/>
      <c r="B115" s="40"/>
      <c r="C115" s="213" t="s">
        <v>251</v>
      </c>
      <c r="D115" s="213" t="s">
        <v>165</v>
      </c>
      <c r="E115" s="214" t="s">
        <v>1265</v>
      </c>
      <c r="F115" s="215" t="s">
        <v>1266</v>
      </c>
      <c r="G115" s="216" t="s">
        <v>1220</v>
      </c>
      <c r="H115" s="217">
        <v>1</v>
      </c>
      <c r="I115" s="218"/>
      <c r="J115" s="219">
        <f>ROUND(I115*H115,2)</f>
        <v>0</v>
      </c>
      <c r="K115" s="215" t="s">
        <v>169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1221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1221</v>
      </c>
      <c r="BM115" s="224" t="s">
        <v>3330</v>
      </c>
    </row>
    <row r="116" s="2" customFormat="1">
      <c r="A116" s="39"/>
      <c r="B116" s="40"/>
      <c r="C116" s="41"/>
      <c r="D116" s="226" t="s">
        <v>172</v>
      </c>
      <c r="E116" s="41"/>
      <c r="F116" s="227" t="s">
        <v>1268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172</v>
      </c>
      <c r="AU116" s="18" t="s">
        <v>85</v>
      </c>
    </row>
    <row r="117" s="2" customFormat="1" ht="16.5" customHeight="1">
      <c r="A117" s="39"/>
      <c r="B117" s="40"/>
      <c r="C117" s="213" t="s">
        <v>701</v>
      </c>
      <c r="D117" s="213" t="s">
        <v>165</v>
      </c>
      <c r="E117" s="214" t="s">
        <v>1269</v>
      </c>
      <c r="F117" s="215" t="s">
        <v>1270</v>
      </c>
      <c r="G117" s="216" t="s">
        <v>1220</v>
      </c>
      <c r="H117" s="217">
        <v>1</v>
      </c>
      <c r="I117" s="218"/>
      <c r="J117" s="219">
        <f>ROUND(I117*H117,2)</f>
        <v>0</v>
      </c>
      <c r="K117" s="215" t="s">
        <v>169</v>
      </c>
      <c r="L117" s="45"/>
      <c r="M117" s="220" t="s">
        <v>19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1221</v>
      </c>
      <c r="AT117" s="224" t="s">
        <v>165</v>
      </c>
      <c r="AU117" s="224" t="s">
        <v>85</v>
      </c>
      <c r="AY117" s="18" t="s">
        <v>162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1221</v>
      </c>
      <c r="BM117" s="224" t="s">
        <v>3331</v>
      </c>
    </row>
    <row r="118" s="2" customFormat="1">
      <c r="A118" s="39"/>
      <c r="B118" s="40"/>
      <c r="C118" s="41"/>
      <c r="D118" s="226" t="s">
        <v>172</v>
      </c>
      <c r="E118" s="41"/>
      <c r="F118" s="227" t="s">
        <v>1272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172</v>
      </c>
      <c r="AU118" s="18" t="s">
        <v>85</v>
      </c>
    </row>
    <row r="119" s="12" customFormat="1" ht="22.8" customHeight="1">
      <c r="A119" s="12"/>
      <c r="B119" s="197"/>
      <c r="C119" s="198"/>
      <c r="D119" s="199" t="s">
        <v>75</v>
      </c>
      <c r="E119" s="211" t="s">
        <v>1273</v>
      </c>
      <c r="F119" s="211" t="s">
        <v>1274</v>
      </c>
      <c r="G119" s="198"/>
      <c r="H119" s="198"/>
      <c r="I119" s="201"/>
      <c r="J119" s="212">
        <f>BK119</f>
        <v>0</v>
      </c>
      <c r="K119" s="198"/>
      <c r="L119" s="203"/>
      <c r="M119" s="204"/>
      <c r="N119" s="205"/>
      <c r="O119" s="205"/>
      <c r="P119" s="206">
        <f>SUM(P120:P123)</f>
        <v>0</v>
      </c>
      <c r="Q119" s="205"/>
      <c r="R119" s="206">
        <f>SUM(R120:R123)</f>
        <v>0</v>
      </c>
      <c r="S119" s="205"/>
      <c r="T119" s="207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678</v>
      </c>
      <c r="AT119" s="209" t="s">
        <v>75</v>
      </c>
      <c r="AU119" s="209" t="s">
        <v>83</v>
      </c>
      <c r="AY119" s="208" t="s">
        <v>162</v>
      </c>
      <c r="BK119" s="210">
        <f>SUM(BK120:BK123)</f>
        <v>0</v>
      </c>
    </row>
    <row r="120" s="2" customFormat="1" ht="16.5" customHeight="1">
      <c r="A120" s="39"/>
      <c r="B120" s="40"/>
      <c r="C120" s="213" t="s">
        <v>815</v>
      </c>
      <c r="D120" s="213" t="s">
        <v>165</v>
      </c>
      <c r="E120" s="214" t="s">
        <v>1275</v>
      </c>
      <c r="F120" s="215" t="s">
        <v>1276</v>
      </c>
      <c r="G120" s="216" t="s">
        <v>1220</v>
      </c>
      <c r="H120" s="217">
        <v>1</v>
      </c>
      <c r="I120" s="218"/>
      <c r="J120" s="219">
        <f>ROUND(I120*H120,2)</f>
        <v>0</v>
      </c>
      <c r="K120" s="215" t="s">
        <v>169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1221</v>
      </c>
      <c r="AT120" s="224" t="s">
        <v>165</v>
      </c>
      <c r="AU120" s="224" t="s">
        <v>85</v>
      </c>
      <c r="AY120" s="18" t="s">
        <v>162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1221</v>
      </c>
      <c r="BM120" s="224" t="s">
        <v>3332</v>
      </c>
    </row>
    <row r="121" s="2" customFormat="1">
      <c r="A121" s="39"/>
      <c r="B121" s="40"/>
      <c r="C121" s="41"/>
      <c r="D121" s="226" t="s">
        <v>172</v>
      </c>
      <c r="E121" s="41"/>
      <c r="F121" s="227" t="s">
        <v>1278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172</v>
      </c>
      <c r="AU121" s="18" t="s">
        <v>85</v>
      </c>
    </row>
    <row r="122" s="2" customFormat="1" ht="16.5" customHeight="1">
      <c r="A122" s="39"/>
      <c r="B122" s="40"/>
      <c r="C122" s="213" t="s">
        <v>299</v>
      </c>
      <c r="D122" s="213" t="s">
        <v>165</v>
      </c>
      <c r="E122" s="214" t="s">
        <v>1279</v>
      </c>
      <c r="F122" s="215" t="s">
        <v>1280</v>
      </c>
      <c r="G122" s="216" t="s">
        <v>1220</v>
      </c>
      <c r="H122" s="217">
        <v>1</v>
      </c>
      <c r="I122" s="218"/>
      <c r="J122" s="219">
        <f>ROUND(I122*H122,2)</f>
        <v>0</v>
      </c>
      <c r="K122" s="215" t="s">
        <v>169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1221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1221</v>
      </c>
      <c r="BM122" s="224" t="s">
        <v>3333</v>
      </c>
    </row>
    <row r="123" s="2" customFormat="1">
      <c r="A123" s="39"/>
      <c r="B123" s="40"/>
      <c r="C123" s="41"/>
      <c r="D123" s="226" t="s">
        <v>172</v>
      </c>
      <c r="E123" s="41"/>
      <c r="F123" s="227" t="s">
        <v>1282</v>
      </c>
      <c r="G123" s="41"/>
      <c r="H123" s="41"/>
      <c r="I123" s="228"/>
      <c r="J123" s="41"/>
      <c r="K123" s="41"/>
      <c r="L123" s="45"/>
      <c r="M123" s="288"/>
      <c r="N123" s="289"/>
      <c r="O123" s="290"/>
      <c r="P123" s="290"/>
      <c r="Q123" s="290"/>
      <c r="R123" s="290"/>
      <c r="S123" s="290"/>
      <c r="T123" s="291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172</v>
      </c>
      <c r="AU123" s="18" t="s">
        <v>85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zVtr1m0EthPs3d8djkKwxn3WF2cJ3F7kVsyxiKhQCqetOY4lqe0CLxYmhWVl2HLFwIlZC4wmOtiUeyaAmCFa7g==" hashValue="6vw86r2i2eEx10bkukKdkOsnLYbfLzEqJvETarDTgSlj6vTrCb6LZpMbGr9hIWce0/YycMezqCKwBFQq/PP3vg==" algorithmName="SHA-512" password="CC35"/>
  <autoFilter ref="C90:K1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011002000"/>
    <hyperlink ref="F97" r:id="rId2" display="https://podminky.urs.cz/item/CS_URS_2022_01/013002000"/>
    <hyperlink ref="F100" r:id="rId3" display="https://podminky.urs.cz/item/CS_URS_2022_01/030001000"/>
    <hyperlink ref="F102" r:id="rId4" display="https://podminky.urs.cz/item/CS_URS_2022_01/035002000"/>
    <hyperlink ref="F105" r:id="rId5" display="https://podminky.urs.cz/item/CS_URS_2022_01/042002000"/>
    <hyperlink ref="F107" r:id="rId6" display="https://podminky.urs.cz/item/CS_URS_2022_01/043002000"/>
    <hyperlink ref="F109" r:id="rId7" display="https://podminky.urs.cz/item/CS_URS_2022_01/044002000"/>
    <hyperlink ref="F111" r:id="rId8" display="https://podminky.urs.cz/item/CS_URS_2022_01/045002000"/>
    <hyperlink ref="F114" r:id="rId9" display="https://podminky.urs.cz/item/CS_URS_2022_01/062002000"/>
    <hyperlink ref="F116" r:id="rId10" display="https://podminky.urs.cz/item/CS_URS_2022_01/063002000"/>
    <hyperlink ref="F118" r:id="rId11" display="https://podminky.urs.cz/item/CS_URS_2022_01/065002000"/>
    <hyperlink ref="F121" r:id="rId12" display="https://podminky.urs.cz/item/CS_URS_2022_01/072103011"/>
    <hyperlink ref="F123" r:id="rId13" display="https://podminky.urs.cz/item/CS_URS_2022_01/07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134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136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ROUND((SUM(BE91:BE207)),  2)</f>
        <v>0</v>
      </c>
      <c r="G35" s="39"/>
      <c r="H35" s="39"/>
      <c r="I35" s="158">
        <v>0.20999999999999999</v>
      </c>
      <c r="J35" s="157">
        <f>ROUND(((SUM(BE91:BE207))*I35),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ROUND((SUM(BF91:BF207)),  2)</f>
        <v>0</v>
      </c>
      <c r="G36" s="39"/>
      <c r="H36" s="39"/>
      <c r="I36" s="158">
        <v>0.14999999999999999</v>
      </c>
      <c r="J36" s="157">
        <f>ROUND(((SUM(BF91:BF207))*I36),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ROUND((SUM(BG91:BG207)),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ROUND((SUM(BH91:BH207)),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ROUND((SUM(BI91:BI207)),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134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01.1.a - Bourací práce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142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143</v>
      </c>
      <c r="E66" s="183"/>
      <c r="F66" s="183"/>
      <c r="G66" s="183"/>
      <c r="H66" s="183"/>
      <c r="I66" s="183"/>
      <c r="J66" s="184">
        <f>J170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5"/>
      <c r="C67" s="176"/>
      <c r="D67" s="177" t="s">
        <v>144</v>
      </c>
      <c r="E67" s="178"/>
      <c r="F67" s="178"/>
      <c r="G67" s="178"/>
      <c r="H67" s="178"/>
      <c r="I67" s="178"/>
      <c r="J67" s="179">
        <f>J180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81"/>
      <c r="C68" s="126"/>
      <c r="D68" s="182" t="s">
        <v>145</v>
      </c>
      <c r="E68" s="183"/>
      <c r="F68" s="183"/>
      <c r="G68" s="183"/>
      <c r="H68" s="183"/>
      <c r="I68" s="183"/>
      <c r="J68" s="184">
        <f>J181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146</v>
      </c>
      <c r="E69" s="183"/>
      <c r="F69" s="183"/>
      <c r="G69" s="183"/>
      <c r="H69" s="183"/>
      <c r="I69" s="183"/>
      <c r="J69" s="184">
        <f>J198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Rekonstrukce interiérů budovy Sady 5.května 85/42, Plzeň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134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135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01.1.a - Bourací práce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Sady 5.května 85/42</v>
      </c>
      <c r="G85" s="41"/>
      <c r="H85" s="41"/>
      <c r="I85" s="33" t="s">
        <v>23</v>
      </c>
      <c r="J85" s="73" t="str">
        <f>IF(J14="","",J14)</f>
        <v>30. 3. 2022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Krajské centrum vzdělávání a Jazyková škola</v>
      </c>
      <c r="G87" s="41"/>
      <c r="H87" s="41"/>
      <c r="I87" s="33" t="s">
        <v>33</v>
      </c>
      <c r="J87" s="37" t="str">
        <f>E23</f>
        <v>Luboš Beneda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148</v>
      </c>
      <c r="D90" s="189" t="s">
        <v>61</v>
      </c>
      <c r="E90" s="189" t="s">
        <v>57</v>
      </c>
      <c r="F90" s="189" t="s">
        <v>58</v>
      </c>
      <c r="G90" s="189" t="s">
        <v>149</v>
      </c>
      <c r="H90" s="189" t="s">
        <v>150</v>
      </c>
      <c r="I90" s="189" t="s">
        <v>151</v>
      </c>
      <c r="J90" s="189" t="s">
        <v>139</v>
      </c>
      <c r="K90" s="190" t="s">
        <v>152</v>
      </c>
      <c r="L90" s="191"/>
      <c r="M90" s="93" t="s">
        <v>19</v>
      </c>
      <c r="N90" s="94" t="s">
        <v>46</v>
      </c>
      <c r="O90" s="94" t="s">
        <v>153</v>
      </c>
      <c r="P90" s="94" t="s">
        <v>154</v>
      </c>
      <c r="Q90" s="94" t="s">
        <v>155</v>
      </c>
      <c r="R90" s="94" t="s">
        <v>156</v>
      </c>
      <c r="S90" s="94" t="s">
        <v>157</v>
      </c>
      <c r="T90" s="95" t="s">
        <v>158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159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P92+P180</f>
        <v>0</v>
      </c>
      <c r="Q91" s="97"/>
      <c r="R91" s="194">
        <f>R92+R180</f>
        <v>0.36152500000000004</v>
      </c>
      <c r="S91" s="97"/>
      <c r="T91" s="195">
        <f>T92+T180</f>
        <v>639.28399390000004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140</v>
      </c>
      <c r="BK91" s="196">
        <f>BK92+BK180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160</v>
      </c>
      <c r="F92" s="200" t="s">
        <v>161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P93+P170</f>
        <v>0</v>
      </c>
      <c r="Q92" s="205"/>
      <c r="R92" s="206">
        <f>R93+R170</f>
        <v>0.0104</v>
      </c>
      <c r="S92" s="205"/>
      <c r="T92" s="207">
        <f>T93+T170</f>
        <v>600.2603180000001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75</v>
      </c>
      <c r="AU92" s="209" t="s">
        <v>76</v>
      </c>
      <c r="AY92" s="208" t="s">
        <v>162</v>
      </c>
      <c r="BK92" s="210">
        <f>BK93+BK170</f>
        <v>0</v>
      </c>
    </row>
    <row r="93" s="12" customFormat="1" ht="22.8" customHeight="1">
      <c r="A93" s="12"/>
      <c r="B93" s="197"/>
      <c r="C93" s="198"/>
      <c r="D93" s="199" t="s">
        <v>75</v>
      </c>
      <c r="E93" s="211" t="s">
        <v>163</v>
      </c>
      <c r="F93" s="211" t="s">
        <v>164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SUM(P94:P169)</f>
        <v>0</v>
      </c>
      <c r="Q93" s="205"/>
      <c r="R93" s="206">
        <f>SUM(R94:R169)</f>
        <v>0.0104</v>
      </c>
      <c r="S93" s="205"/>
      <c r="T93" s="207">
        <f>SUM(T94:T169)</f>
        <v>600.2603180000001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75</v>
      </c>
      <c r="AU93" s="209" t="s">
        <v>83</v>
      </c>
      <c r="AY93" s="208" t="s">
        <v>162</v>
      </c>
      <c r="BK93" s="210">
        <f>SUM(BK94:BK169)</f>
        <v>0</v>
      </c>
    </row>
    <row r="94" s="2" customFormat="1" ht="37.8" customHeight="1">
      <c r="A94" s="39"/>
      <c r="B94" s="40"/>
      <c r="C94" s="213" t="s">
        <v>8</v>
      </c>
      <c r="D94" s="213" t="s">
        <v>165</v>
      </c>
      <c r="E94" s="214" t="s">
        <v>166</v>
      </c>
      <c r="F94" s="215" t="s">
        <v>167</v>
      </c>
      <c r="G94" s="216" t="s">
        <v>168</v>
      </c>
      <c r="H94" s="217">
        <v>80</v>
      </c>
      <c r="I94" s="218"/>
      <c r="J94" s="219">
        <f>ROUND(I94*H94,2)</f>
        <v>0</v>
      </c>
      <c r="K94" s="215" t="s">
        <v>169</v>
      </c>
      <c r="L94" s="45"/>
      <c r="M94" s="220" t="s">
        <v>19</v>
      </c>
      <c r="N94" s="221" t="s">
        <v>47</v>
      </c>
      <c r="O94" s="85"/>
      <c r="P94" s="222">
        <f>O94*H94</f>
        <v>0</v>
      </c>
      <c r="Q94" s="222">
        <v>0.00012999999999999999</v>
      </c>
      <c r="R94" s="222">
        <f>Q94*H94</f>
        <v>0.0104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170</v>
      </c>
      <c r="AT94" s="224" t="s">
        <v>165</v>
      </c>
      <c r="AU94" s="224" t="s">
        <v>85</v>
      </c>
      <c r="AY94" s="18" t="s">
        <v>162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83</v>
      </c>
      <c r="BK94" s="225">
        <f>ROUND(I94*H94,2)</f>
        <v>0</v>
      </c>
      <c r="BL94" s="18" t="s">
        <v>170</v>
      </c>
      <c r="BM94" s="224" t="s">
        <v>171</v>
      </c>
    </row>
    <row r="95" s="2" customFormat="1">
      <c r="A95" s="39"/>
      <c r="B95" s="40"/>
      <c r="C95" s="41"/>
      <c r="D95" s="226" t="s">
        <v>172</v>
      </c>
      <c r="E95" s="41"/>
      <c r="F95" s="227" t="s">
        <v>173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172</v>
      </c>
      <c r="AU95" s="18" t="s">
        <v>85</v>
      </c>
    </row>
    <row r="96" s="2" customFormat="1" ht="37.8" customHeight="1">
      <c r="A96" s="39"/>
      <c r="B96" s="40"/>
      <c r="C96" s="213" t="s">
        <v>83</v>
      </c>
      <c r="D96" s="213" t="s">
        <v>165</v>
      </c>
      <c r="E96" s="214" t="s">
        <v>174</v>
      </c>
      <c r="F96" s="215" t="s">
        <v>175</v>
      </c>
      <c r="G96" s="216" t="s">
        <v>176</v>
      </c>
      <c r="H96" s="217">
        <v>103.737</v>
      </c>
      <c r="I96" s="218"/>
      <c r="J96" s="219">
        <f>ROUND(I96*H96,2)</f>
        <v>0</v>
      </c>
      <c r="K96" s="215" t="s">
        <v>169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1.95</v>
      </c>
      <c r="T96" s="223">
        <f>S96*H96</f>
        <v>202.28715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170</v>
      </c>
      <c r="AT96" s="224" t="s">
        <v>165</v>
      </c>
      <c r="AU96" s="224" t="s">
        <v>85</v>
      </c>
      <c r="AY96" s="18" t="s">
        <v>162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170</v>
      </c>
      <c r="BM96" s="224" t="s">
        <v>177</v>
      </c>
    </row>
    <row r="97" s="2" customFormat="1">
      <c r="A97" s="39"/>
      <c r="B97" s="40"/>
      <c r="C97" s="41"/>
      <c r="D97" s="226" t="s">
        <v>172</v>
      </c>
      <c r="E97" s="41"/>
      <c r="F97" s="227" t="s">
        <v>178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172</v>
      </c>
      <c r="AU97" s="18" t="s">
        <v>85</v>
      </c>
    </row>
    <row r="98" s="13" customFormat="1">
      <c r="A98" s="13"/>
      <c r="B98" s="231"/>
      <c r="C98" s="232"/>
      <c r="D98" s="233" t="s">
        <v>179</v>
      </c>
      <c r="E98" s="234" t="s">
        <v>19</v>
      </c>
      <c r="F98" s="235" t="s">
        <v>180</v>
      </c>
      <c r="G98" s="232"/>
      <c r="H98" s="234" t="s">
        <v>19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1" t="s">
        <v>179</v>
      </c>
      <c r="AU98" s="241" t="s">
        <v>85</v>
      </c>
      <c r="AV98" s="13" t="s">
        <v>83</v>
      </c>
      <c r="AW98" s="13" t="s">
        <v>37</v>
      </c>
      <c r="AX98" s="13" t="s">
        <v>76</v>
      </c>
      <c r="AY98" s="241" t="s">
        <v>162</v>
      </c>
    </row>
    <row r="99" s="14" customFormat="1">
      <c r="A99" s="14"/>
      <c r="B99" s="242"/>
      <c r="C99" s="243"/>
      <c r="D99" s="233" t="s">
        <v>179</v>
      </c>
      <c r="E99" s="244" t="s">
        <v>19</v>
      </c>
      <c r="F99" s="245" t="s">
        <v>181</v>
      </c>
      <c r="G99" s="243"/>
      <c r="H99" s="246">
        <v>3.1680000000000001</v>
      </c>
      <c r="I99" s="247"/>
      <c r="J99" s="243"/>
      <c r="K99" s="243"/>
      <c r="L99" s="248"/>
      <c r="M99" s="249"/>
      <c r="N99" s="250"/>
      <c r="O99" s="250"/>
      <c r="P99" s="250"/>
      <c r="Q99" s="250"/>
      <c r="R99" s="250"/>
      <c r="S99" s="250"/>
      <c r="T99" s="25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2" t="s">
        <v>179</v>
      </c>
      <c r="AU99" s="252" t="s">
        <v>85</v>
      </c>
      <c r="AV99" s="14" t="s">
        <v>85</v>
      </c>
      <c r="AW99" s="14" t="s">
        <v>37</v>
      </c>
      <c r="AX99" s="14" t="s">
        <v>76</v>
      </c>
      <c r="AY99" s="252" t="s">
        <v>162</v>
      </c>
    </row>
    <row r="100" s="14" customFormat="1">
      <c r="A100" s="14"/>
      <c r="B100" s="242"/>
      <c r="C100" s="243"/>
      <c r="D100" s="233" t="s">
        <v>179</v>
      </c>
      <c r="E100" s="244" t="s">
        <v>19</v>
      </c>
      <c r="F100" s="245" t="s">
        <v>182</v>
      </c>
      <c r="G100" s="243"/>
      <c r="H100" s="246">
        <v>1.647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179</v>
      </c>
      <c r="AU100" s="252" t="s">
        <v>85</v>
      </c>
      <c r="AV100" s="14" t="s">
        <v>85</v>
      </c>
      <c r="AW100" s="14" t="s">
        <v>37</v>
      </c>
      <c r="AX100" s="14" t="s">
        <v>76</v>
      </c>
      <c r="AY100" s="252" t="s">
        <v>162</v>
      </c>
    </row>
    <row r="101" s="14" customFormat="1">
      <c r="A101" s="14"/>
      <c r="B101" s="242"/>
      <c r="C101" s="243"/>
      <c r="D101" s="233" t="s">
        <v>179</v>
      </c>
      <c r="E101" s="244" t="s">
        <v>19</v>
      </c>
      <c r="F101" s="245" t="s">
        <v>183</v>
      </c>
      <c r="G101" s="243"/>
      <c r="H101" s="246">
        <v>2.085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179</v>
      </c>
      <c r="AU101" s="252" t="s">
        <v>85</v>
      </c>
      <c r="AV101" s="14" t="s">
        <v>85</v>
      </c>
      <c r="AW101" s="14" t="s">
        <v>37</v>
      </c>
      <c r="AX101" s="14" t="s">
        <v>76</v>
      </c>
      <c r="AY101" s="252" t="s">
        <v>162</v>
      </c>
    </row>
    <row r="102" s="13" customFormat="1">
      <c r="A102" s="13"/>
      <c r="B102" s="231"/>
      <c r="C102" s="232"/>
      <c r="D102" s="233" t="s">
        <v>179</v>
      </c>
      <c r="E102" s="234" t="s">
        <v>19</v>
      </c>
      <c r="F102" s="235" t="s">
        <v>184</v>
      </c>
      <c r="G102" s="232"/>
      <c r="H102" s="234" t="s">
        <v>19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1" t="s">
        <v>179</v>
      </c>
      <c r="AU102" s="241" t="s">
        <v>85</v>
      </c>
      <c r="AV102" s="13" t="s">
        <v>83</v>
      </c>
      <c r="AW102" s="13" t="s">
        <v>37</v>
      </c>
      <c r="AX102" s="13" t="s">
        <v>76</v>
      </c>
      <c r="AY102" s="241" t="s">
        <v>162</v>
      </c>
    </row>
    <row r="103" s="14" customFormat="1">
      <c r="A103" s="14"/>
      <c r="B103" s="242"/>
      <c r="C103" s="243"/>
      <c r="D103" s="233" t="s">
        <v>179</v>
      </c>
      <c r="E103" s="244" t="s">
        <v>19</v>
      </c>
      <c r="F103" s="245" t="s">
        <v>185</v>
      </c>
      <c r="G103" s="243"/>
      <c r="H103" s="246">
        <v>20.969999999999999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179</v>
      </c>
      <c r="AU103" s="252" t="s">
        <v>85</v>
      </c>
      <c r="AV103" s="14" t="s">
        <v>85</v>
      </c>
      <c r="AW103" s="14" t="s">
        <v>37</v>
      </c>
      <c r="AX103" s="14" t="s">
        <v>76</v>
      </c>
      <c r="AY103" s="252" t="s">
        <v>162</v>
      </c>
    </row>
    <row r="104" s="14" customFormat="1">
      <c r="A104" s="14"/>
      <c r="B104" s="242"/>
      <c r="C104" s="243"/>
      <c r="D104" s="233" t="s">
        <v>179</v>
      </c>
      <c r="E104" s="244" t="s">
        <v>19</v>
      </c>
      <c r="F104" s="245" t="s">
        <v>186</v>
      </c>
      <c r="G104" s="243"/>
      <c r="H104" s="246">
        <v>2.3100000000000001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179</v>
      </c>
      <c r="AU104" s="252" t="s">
        <v>85</v>
      </c>
      <c r="AV104" s="14" t="s">
        <v>85</v>
      </c>
      <c r="AW104" s="14" t="s">
        <v>37</v>
      </c>
      <c r="AX104" s="14" t="s">
        <v>76</v>
      </c>
      <c r="AY104" s="252" t="s">
        <v>162</v>
      </c>
    </row>
    <row r="105" s="13" customFormat="1">
      <c r="A105" s="13"/>
      <c r="B105" s="231"/>
      <c r="C105" s="232"/>
      <c r="D105" s="233" t="s">
        <v>179</v>
      </c>
      <c r="E105" s="234" t="s">
        <v>19</v>
      </c>
      <c r="F105" s="235" t="s">
        <v>187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179</v>
      </c>
      <c r="AU105" s="241" t="s">
        <v>85</v>
      </c>
      <c r="AV105" s="13" t="s">
        <v>83</v>
      </c>
      <c r="AW105" s="13" t="s">
        <v>37</v>
      </c>
      <c r="AX105" s="13" t="s">
        <v>76</v>
      </c>
      <c r="AY105" s="241" t="s">
        <v>162</v>
      </c>
    </row>
    <row r="106" s="14" customFormat="1">
      <c r="A106" s="14"/>
      <c r="B106" s="242"/>
      <c r="C106" s="243"/>
      <c r="D106" s="233" t="s">
        <v>179</v>
      </c>
      <c r="E106" s="244" t="s">
        <v>19</v>
      </c>
      <c r="F106" s="245" t="s">
        <v>188</v>
      </c>
      <c r="G106" s="243"/>
      <c r="H106" s="246">
        <v>22.198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179</v>
      </c>
      <c r="AU106" s="252" t="s">
        <v>85</v>
      </c>
      <c r="AV106" s="14" t="s">
        <v>85</v>
      </c>
      <c r="AW106" s="14" t="s">
        <v>37</v>
      </c>
      <c r="AX106" s="14" t="s">
        <v>76</v>
      </c>
      <c r="AY106" s="252" t="s">
        <v>162</v>
      </c>
    </row>
    <row r="107" s="14" customFormat="1">
      <c r="A107" s="14"/>
      <c r="B107" s="242"/>
      <c r="C107" s="243"/>
      <c r="D107" s="233" t="s">
        <v>179</v>
      </c>
      <c r="E107" s="244" t="s">
        <v>19</v>
      </c>
      <c r="F107" s="245" t="s">
        <v>189</v>
      </c>
      <c r="G107" s="243"/>
      <c r="H107" s="246">
        <v>2.3210000000000002</v>
      </c>
      <c r="I107" s="247"/>
      <c r="J107" s="243"/>
      <c r="K107" s="243"/>
      <c r="L107" s="248"/>
      <c r="M107" s="249"/>
      <c r="N107" s="250"/>
      <c r="O107" s="250"/>
      <c r="P107" s="250"/>
      <c r="Q107" s="250"/>
      <c r="R107" s="250"/>
      <c r="S107" s="250"/>
      <c r="T107" s="25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2" t="s">
        <v>179</v>
      </c>
      <c r="AU107" s="252" t="s">
        <v>85</v>
      </c>
      <c r="AV107" s="14" t="s">
        <v>85</v>
      </c>
      <c r="AW107" s="14" t="s">
        <v>37</v>
      </c>
      <c r="AX107" s="14" t="s">
        <v>76</v>
      </c>
      <c r="AY107" s="252" t="s">
        <v>162</v>
      </c>
    </row>
    <row r="108" s="13" customFormat="1">
      <c r="A108" s="13"/>
      <c r="B108" s="231"/>
      <c r="C108" s="232"/>
      <c r="D108" s="233" t="s">
        <v>179</v>
      </c>
      <c r="E108" s="234" t="s">
        <v>19</v>
      </c>
      <c r="F108" s="235" t="s">
        <v>190</v>
      </c>
      <c r="G108" s="232"/>
      <c r="H108" s="234" t="s">
        <v>19</v>
      </c>
      <c r="I108" s="236"/>
      <c r="J108" s="232"/>
      <c r="K108" s="232"/>
      <c r="L108" s="237"/>
      <c r="M108" s="238"/>
      <c r="N108" s="239"/>
      <c r="O108" s="239"/>
      <c r="P108" s="239"/>
      <c r="Q108" s="239"/>
      <c r="R108" s="239"/>
      <c r="S108" s="239"/>
      <c r="T108" s="24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1" t="s">
        <v>179</v>
      </c>
      <c r="AU108" s="241" t="s">
        <v>85</v>
      </c>
      <c r="AV108" s="13" t="s">
        <v>83</v>
      </c>
      <c r="AW108" s="13" t="s">
        <v>37</v>
      </c>
      <c r="AX108" s="13" t="s">
        <v>76</v>
      </c>
      <c r="AY108" s="241" t="s">
        <v>162</v>
      </c>
    </row>
    <row r="109" s="14" customFormat="1">
      <c r="A109" s="14"/>
      <c r="B109" s="242"/>
      <c r="C109" s="243"/>
      <c r="D109" s="233" t="s">
        <v>179</v>
      </c>
      <c r="E109" s="244" t="s">
        <v>19</v>
      </c>
      <c r="F109" s="245" t="s">
        <v>191</v>
      </c>
      <c r="G109" s="243"/>
      <c r="H109" s="246">
        <v>24.518999999999998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179</v>
      </c>
      <c r="AU109" s="252" t="s">
        <v>85</v>
      </c>
      <c r="AV109" s="14" t="s">
        <v>85</v>
      </c>
      <c r="AW109" s="14" t="s">
        <v>37</v>
      </c>
      <c r="AX109" s="14" t="s">
        <v>76</v>
      </c>
      <c r="AY109" s="252" t="s">
        <v>162</v>
      </c>
    </row>
    <row r="110" s="13" customFormat="1">
      <c r="A110" s="13"/>
      <c r="B110" s="231"/>
      <c r="C110" s="232"/>
      <c r="D110" s="233" t="s">
        <v>179</v>
      </c>
      <c r="E110" s="234" t="s">
        <v>19</v>
      </c>
      <c r="F110" s="235" t="s">
        <v>192</v>
      </c>
      <c r="G110" s="232"/>
      <c r="H110" s="234" t="s">
        <v>19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1" t="s">
        <v>179</v>
      </c>
      <c r="AU110" s="241" t="s">
        <v>85</v>
      </c>
      <c r="AV110" s="13" t="s">
        <v>83</v>
      </c>
      <c r="AW110" s="13" t="s">
        <v>37</v>
      </c>
      <c r="AX110" s="13" t="s">
        <v>76</v>
      </c>
      <c r="AY110" s="241" t="s">
        <v>162</v>
      </c>
    </row>
    <row r="111" s="14" customFormat="1">
      <c r="A111" s="14"/>
      <c r="B111" s="242"/>
      <c r="C111" s="243"/>
      <c r="D111" s="233" t="s">
        <v>179</v>
      </c>
      <c r="E111" s="244" t="s">
        <v>19</v>
      </c>
      <c r="F111" s="245" t="s">
        <v>193</v>
      </c>
      <c r="G111" s="243"/>
      <c r="H111" s="246">
        <v>24.518999999999998</v>
      </c>
      <c r="I111" s="247"/>
      <c r="J111" s="243"/>
      <c r="K111" s="243"/>
      <c r="L111" s="248"/>
      <c r="M111" s="249"/>
      <c r="N111" s="250"/>
      <c r="O111" s="250"/>
      <c r="P111" s="250"/>
      <c r="Q111" s="250"/>
      <c r="R111" s="250"/>
      <c r="S111" s="250"/>
      <c r="T111" s="25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2" t="s">
        <v>179</v>
      </c>
      <c r="AU111" s="252" t="s">
        <v>85</v>
      </c>
      <c r="AV111" s="14" t="s">
        <v>85</v>
      </c>
      <c r="AW111" s="14" t="s">
        <v>37</v>
      </c>
      <c r="AX111" s="14" t="s">
        <v>76</v>
      </c>
      <c r="AY111" s="252" t="s">
        <v>162</v>
      </c>
    </row>
    <row r="112" s="15" customFormat="1">
      <c r="A112" s="15"/>
      <c r="B112" s="253"/>
      <c r="C112" s="254"/>
      <c r="D112" s="233" t="s">
        <v>179</v>
      </c>
      <c r="E112" s="255" t="s">
        <v>19</v>
      </c>
      <c r="F112" s="256" t="s">
        <v>194</v>
      </c>
      <c r="G112" s="254"/>
      <c r="H112" s="257">
        <v>103.737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3" t="s">
        <v>179</v>
      </c>
      <c r="AU112" s="263" t="s">
        <v>85</v>
      </c>
      <c r="AV112" s="15" t="s">
        <v>170</v>
      </c>
      <c r="AW112" s="15" t="s">
        <v>37</v>
      </c>
      <c r="AX112" s="15" t="s">
        <v>83</v>
      </c>
      <c r="AY112" s="263" t="s">
        <v>162</v>
      </c>
    </row>
    <row r="113" s="2" customFormat="1" ht="24.15" customHeight="1">
      <c r="A113" s="39"/>
      <c r="B113" s="40"/>
      <c r="C113" s="213" t="s">
        <v>195</v>
      </c>
      <c r="D113" s="213" t="s">
        <v>165</v>
      </c>
      <c r="E113" s="214" t="s">
        <v>196</v>
      </c>
      <c r="F113" s="215" t="s">
        <v>197</v>
      </c>
      <c r="G113" s="216" t="s">
        <v>176</v>
      </c>
      <c r="H113" s="217">
        <v>8.0939999999999994</v>
      </c>
      <c r="I113" s="218"/>
      <c r="J113" s="219">
        <f>ROUND(I113*H113,2)</f>
        <v>0</v>
      </c>
      <c r="K113" s="215" t="s">
        <v>169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2.3999999999999999</v>
      </c>
      <c r="T113" s="223">
        <f>S113*H113</f>
        <v>19.425599999999999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170</v>
      </c>
      <c r="BM113" s="224" t="s">
        <v>198</v>
      </c>
    </row>
    <row r="114" s="2" customFormat="1">
      <c r="A114" s="39"/>
      <c r="B114" s="40"/>
      <c r="C114" s="41"/>
      <c r="D114" s="226" t="s">
        <v>172</v>
      </c>
      <c r="E114" s="41"/>
      <c r="F114" s="227" t="s">
        <v>199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172</v>
      </c>
      <c r="AU114" s="18" t="s">
        <v>85</v>
      </c>
    </row>
    <row r="115" s="13" customFormat="1">
      <c r="A115" s="13"/>
      <c r="B115" s="231"/>
      <c r="C115" s="232"/>
      <c r="D115" s="233" t="s">
        <v>179</v>
      </c>
      <c r="E115" s="234" t="s">
        <v>19</v>
      </c>
      <c r="F115" s="235" t="s">
        <v>200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179</v>
      </c>
      <c r="AU115" s="241" t="s">
        <v>85</v>
      </c>
      <c r="AV115" s="13" t="s">
        <v>83</v>
      </c>
      <c r="AW115" s="13" t="s">
        <v>37</v>
      </c>
      <c r="AX115" s="13" t="s">
        <v>76</v>
      </c>
      <c r="AY115" s="241" t="s">
        <v>162</v>
      </c>
    </row>
    <row r="116" s="14" customFormat="1">
      <c r="A116" s="14"/>
      <c r="B116" s="242"/>
      <c r="C116" s="243"/>
      <c r="D116" s="233" t="s">
        <v>179</v>
      </c>
      <c r="E116" s="244" t="s">
        <v>19</v>
      </c>
      <c r="F116" s="245" t="s">
        <v>201</v>
      </c>
      <c r="G116" s="243"/>
      <c r="H116" s="246">
        <v>1.5840000000000001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179</v>
      </c>
      <c r="AU116" s="252" t="s">
        <v>85</v>
      </c>
      <c r="AV116" s="14" t="s">
        <v>85</v>
      </c>
      <c r="AW116" s="14" t="s">
        <v>37</v>
      </c>
      <c r="AX116" s="14" t="s">
        <v>76</v>
      </c>
      <c r="AY116" s="252" t="s">
        <v>162</v>
      </c>
    </row>
    <row r="117" s="13" customFormat="1">
      <c r="A117" s="13"/>
      <c r="B117" s="231"/>
      <c r="C117" s="232"/>
      <c r="D117" s="233" t="s">
        <v>179</v>
      </c>
      <c r="E117" s="234" t="s">
        <v>19</v>
      </c>
      <c r="F117" s="235" t="s">
        <v>202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179</v>
      </c>
      <c r="AU117" s="241" t="s">
        <v>85</v>
      </c>
      <c r="AV117" s="13" t="s">
        <v>83</v>
      </c>
      <c r="AW117" s="13" t="s">
        <v>37</v>
      </c>
      <c r="AX117" s="13" t="s">
        <v>76</v>
      </c>
      <c r="AY117" s="241" t="s">
        <v>162</v>
      </c>
    </row>
    <row r="118" s="14" customFormat="1">
      <c r="A118" s="14"/>
      <c r="B118" s="242"/>
      <c r="C118" s="243"/>
      <c r="D118" s="233" t="s">
        <v>179</v>
      </c>
      <c r="E118" s="244" t="s">
        <v>19</v>
      </c>
      <c r="F118" s="245" t="s">
        <v>203</v>
      </c>
      <c r="G118" s="243"/>
      <c r="H118" s="246">
        <v>1.6240000000000001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179</v>
      </c>
      <c r="AU118" s="252" t="s">
        <v>85</v>
      </c>
      <c r="AV118" s="14" t="s">
        <v>85</v>
      </c>
      <c r="AW118" s="14" t="s">
        <v>37</v>
      </c>
      <c r="AX118" s="14" t="s">
        <v>76</v>
      </c>
      <c r="AY118" s="252" t="s">
        <v>162</v>
      </c>
    </row>
    <row r="119" s="13" customFormat="1">
      <c r="A119" s="13"/>
      <c r="B119" s="231"/>
      <c r="C119" s="232"/>
      <c r="D119" s="233" t="s">
        <v>179</v>
      </c>
      <c r="E119" s="234" t="s">
        <v>19</v>
      </c>
      <c r="F119" s="235" t="s">
        <v>204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179</v>
      </c>
      <c r="AU119" s="241" t="s">
        <v>85</v>
      </c>
      <c r="AV119" s="13" t="s">
        <v>83</v>
      </c>
      <c r="AW119" s="13" t="s">
        <v>37</v>
      </c>
      <c r="AX119" s="13" t="s">
        <v>76</v>
      </c>
      <c r="AY119" s="241" t="s">
        <v>162</v>
      </c>
    </row>
    <row r="120" s="14" customFormat="1">
      <c r="A120" s="14"/>
      <c r="B120" s="242"/>
      <c r="C120" s="243"/>
      <c r="D120" s="233" t="s">
        <v>179</v>
      </c>
      <c r="E120" s="244" t="s">
        <v>19</v>
      </c>
      <c r="F120" s="245" t="s">
        <v>205</v>
      </c>
      <c r="G120" s="243"/>
      <c r="H120" s="246">
        <v>1.6379999999999999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179</v>
      </c>
      <c r="AU120" s="252" t="s">
        <v>85</v>
      </c>
      <c r="AV120" s="14" t="s">
        <v>85</v>
      </c>
      <c r="AW120" s="14" t="s">
        <v>37</v>
      </c>
      <c r="AX120" s="14" t="s">
        <v>76</v>
      </c>
      <c r="AY120" s="252" t="s">
        <v>162</v>
      </c>
    </row>
    <row r="121" s="13" customFormat="1">
      <c r="A121" s="13"/>
      <c r="B121" s="231"/>
      <c r="C121" s="232"/>
      <c r="D121" s="233" t="s">
        <v>179</v>
      </c>
      <c r="E121" s="234" t="s">
        <v>19</v>
      </c>
      <c r="F121" s="235" t="s">
        <v>206</v>
      </c>
      <c r="G121" s="232"/>
      <c r="H121" s="234" t="s">
        <v>19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1" t="s">
        <v>179</v>
      </c>
      <c r="AU121" s="241" t="s">
        <v>85</v>
      </c>
      <c r="AV121" s="13" t="s">
        <v>83</v>
      </c>
      <c r="AW121" s="13" t="s">
        <v>37</v>
      </c>
      <c r="AX121" s="13" t="s">
        <v>76</v>
      </c>
      <c r="AY121" s="241" t="s">
        <v>162</v>
      </c>
    </row>
    <row r="122" s="14" customFormat="1">
      <c r="A122" s="14"/>
      <c r="B122" s="242"/>
      <c r="C122" s="243"/>
      <c r="D122" s="233" t="s">
        <v>179</v>
      </c>
      <c r="E122" s="244" t="s">
        <v>19</v>
      </c>
      <c r="F122" s="245" t="s">
        <v>207</v>
      </c>
      <c r="G122" s="243"/>
      <c r="H122" s="246">
        <v>1.6240000000000001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2" t="s">
        <v>179</v>
      </c>
      <c r="AU122" s="252" t="s">
        <v>85</v>
      </c>
      <c r="AV122" s="14" t="s">
        <v>85</v>
      </c>
      <c r="AW122" s="14" t="s">
        <v>37</v>
      </c>
      <c r="AX122" s="14" t="s">
        <v>76</v>
      </c>
      <c r="AY122" s="252" t="s">
        <v>162</v>
      </c>
    </row>
    <row r="123" s="13" customFormat="1">
      <c r="A123" s="13"/>
      <c r="B123" s="231"/>
      <c r="C123" s="232"/>
      <c r="D123" s="233" t="s">
        <v>179</v>
      </c>
      <c r="E123" s="234" t="s">
        <v>19</v>
      </c>
      <c r="F123" s="235" t="s">
        <v>208</v>
      </c>
      <c r="G123" s="232"/>
      <c r="H123" s="234" t="s">
        <v>19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179</v>
      </c>
      <c r="AU123" s="241" t="s">
        <v>85</v>
      </c>
      <c r="AV123" s="13" t="s">
        <v>83</v>
      </c>
      <c r="AW123" s="13" t="s">
        <v>37</v>
      </c>
      <c r="AX123" s="13" t="s">
        <v>76</v>
      </c>
      <c r="AY123" s="241" t="s">
        <v>162</v>
      </c>
    </row>
    <row r="124" s="14" customFormat="1">
      <c r="A124" s="14"/>
      <c r="B124" s="242"/>
      <c r="C124" s="243"/>
      <c r="D124" s="233" t="s">
        <v>179</v>
      </c>
      <c r="E124" s="244" t="s">
        <v>19</v>
      </c>
      <c r="F124" s="245" t="s">
        <v>207</v>
      </c>
      <c r="G124" s="243"/>
      <c r="H124" s="246">
        <v>1.6240000000000001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179</v>
      </c>
      <c r="AU124" s="252" t="s">
        <v>85</v>
      </c>
      <c r="AV124" s="14" t="s">
        <v>85</v>
      </c>
      <c r="AW124" s="14" t="s">
        <v>37</v>
      </c>
      <c r="AX124" s="14" t="s">
        <v>76</v>
      </c>
      <c r="AY124" s="252" t="s">
        <v>162</v>
      </c>
    </row>
    <row r="125" s="15" customFormat="1">
      <c r="A125" s="15"/>
      <c r="B125" s="253"/>
      <c r="C125" s="254"/>
      <c r="D125" s="233" t="s">
        <v>179</v>
      </c>
      <c r="E125" s="255" t="s">
        <v>19</v>
      </c>
      <c r="F125" s="256" t="s">
        <v>194</v>
      </c>
      <c r="G125" s="254"/>
      <c r="H125" s="257">
        <v>8.0940000000000012</v>
      </c>
      <c r="I125" s="258"/>
      <c r="J125" s="254"/>
      <c r="K125" s="254"/>
      <c r="L125" s="259"/>
      <c r="M125" s="260"/>
      <c r="N125" s="261"/>
      <c r="O125" s="261"/>
      <c r="P125" s="261"/>
      <c r="Q125" s="261"/>
      <c r="R125" s="261"/>
      <c r="S125" s="261"/>
      <c r="T125" s="262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3" t="s">
        <v>179</v>
      </c>
      <c r="AU125" s="263" t="s">
        <v>85</v>
      </c>
      <c r="AV125" s="15" t="s">
        <v>170</v>
      </c>
      <c r="AW125" s="15" t="s">
        <v>37</v>
      </c>
      <c r="AX125" s="15" t="s">
        <v>83</v>
      </c>
      <c r="AY125" s="263" t="s">
        <v>162</v>
      </c>
    </row>
    <row r="126" s="2" customFormat="1" ht="21.75" customHeight="1">
      <c r="A126" s="39"/>
      <c r="B126" s="40"/>
      <c r="C126" s="213" t="s">
        <v>85</v>
      </c>
      <c r="D126" s="213" t="s">
        <v>165</v>
      </c>
      <c r="E126" s="214" t="s">
        <v>209</v>
      </c>
      <c r="F126" s="215" t="s">
        <v>210</v>
      </c>
      <c r="G126" s="216" t="s">
        <v>176</v>
      </c>
      <c r="H126" s="217">
        <v>1.3300000000000001</v>
      </c>
      <c r="I126" s="218"/>
      <c r="J126" s="219">
        <f>ROUND(I126*H126,2)</f>
        <v>0</v>
      </c>
      <c r="K126" s="215" t="s">
        <v>169</v>
      </c>
      <c r="L126" s="45"/>
      <c r="M126" s="220" t="s">
        <v>19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1.8</v>
      </c>
      <c r="T126" s="223">
        <f>S126*H126</f>
        <v>2.3940000000000001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170</v>
      </c>
      <c r="AT126" s="224" t="s">
        <v>165</v>
      </c>
      <c r="AU126" s="224" t="s">
        <v>85</v>
      </c>
      <c r="AY126" s="18" t="s">
        <v>162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170</v>
      </c>
      <c r="BM126" s="224" t="s">
        <v>211</v>
      </c>
    </row>
    <row r="127" s="2" customFormat="1">
      <c r="A127" s="39"/>
      <c r="B127" s="40"/>
      <c r="C127" s="41"/>
      <c r="D127" s="226" t="s">
        <v>172</v>
      </c>
      <c r="E127" s="41"/>
      <c r="F127" s="227" t="s">
        <v>212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172</v>
      </c>
      <c r="AU127" s="18" t="s">
        <v>85</v>
      </c>
    </row>
    <row r="128" s="13" customFormat="1">
      <c r="A128" s="13"/>
      <c r="B128" s="231"/>
      <c r="C128" s="232"/>
      <c r="D128" s="233" t="s">
        <v>179</v>
      </c>
      <c r="E128" s="234" t="s">
        <v>19</v>
      </c>
      <c r="F128" s="235" t="s">
        <v>180</v>
      </c>
      <c r="G128" s="232"/>
      <c r="H128" s="234" t="s">
        <v>19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179</v>
      </c>
      <c r="AU128" s="241" t="s">
        <v>85</v>
      </c>
      <c r="AV128" s="13" t="s">
        <v>83</v>
      </c>
      <c r="AW128" s="13" t="s">
        <v>37</v>
      </c>
      <c r="AX128" s="13" t="s">
        <v>76</v>
      </c>
      <c r="AY128" s="241" t="s">
        <v>162</v>
      </c>
    </row>
    <row r="129" s="14" customFormat="1">
      <c r="A129" s="14"/>
      <c r="B129" s="242"/>
      <c r="C129" s="243"/>
      <c r="D129" s="233" t="s">
        <v>179</v>
      </c>
      <c r="E129" s="244" t="s">
        <v>19</v>
      </c>
      <c r="F129" s="245" t="s">
        <v>213</v>
      </c>
      <c r="G129" s="243"/>
      <c r="H129" s="246">
        <v>1.3300000000000001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179</v>
      </c>
      <c r="AU129" s="252" t="s">
        <v>85</v>
      </c>
      <c r="AV129" s="14" t="s">
        <v>85</v>
      </c>
      <c r="AW129" s="14" t="s">
        <v>37</v>
      </c>
      <c r="AX129" s="14" t="s">
        <v>83</v>
      </c>
      <c r="AY129" s="252" t="s">
        <v>162</v>
      </c>
    </row>
    <row r="130" s="2" customFormat="1" ht="24.15" customHeight="1">
      <c r="A130" s="39"/>
      <c r="B130" s="40"/>
      <c r="C130" s="213" t="s">
        <v>214</v>
      </c>
      <c r="D130" s="213" t="s">
        <v>165</v>
      </c>
      <c r="E130" s="214" t="s">
        <v>215</v>
      </c>
      <c r="F130" s="215" t="s">
        <v>216</v>
      </c>
      <c r="G130" s="216" t="s">
        <v>176</v>
      </c>
      <c r="H130" s="217">
        <v>114.64</v>
      </c>
      <c r="I130" s="218"/>
      <c r="J130" s="219">
        <f>ROUND(I130*H130,2)</f>
        <v>0</v>
      </c>
      <c r="K130" s="215" t="s">
        <v>169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2.2000000000000002</v>
      </c>
      <c r="T130" s="223">
        <f>S130*H130</f>
        <v>252.20800000000003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170</v>
      </c>
      <c r="AT130" s="224" t="s">
        <v>165</v>
      </c>
      <c r="AU130" s="224" t="s">
        <v>85</v>
      </c>
      <c r="AY130" s="18" t="s">
        <v>162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170</v>
      </c>
      <c r="BM130" s="224" t="s">
        <v>217</v>
      </c>
    </row>
    <row r="131" s="2" customFormat="1">
      <c r="A131" s="39"/>
      <c r="B131" s="40"/>
      <c r="C131" s="41"/>
      <c r="D131" s="226" t="s">
        <v>172</v>
      </c>
      <c r="E131" s="41"/>
      <c r="F131" s="227" t="s">
        <v>218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172</v>
      </c>
      <c r="AU131" s="18" t="s">
        <v>85</v>
      </c>
    </row>
    <row r="132" s="13" customFormat="1">
      <c r="A132" s="13"/>
      <c r="B132" s="231"/>
      <c r="C132" s="232"/>
      <c r="D132" s="233" t="s">
        <v>179</v>
      </c>
      <c r="E132" s="234" t="s">
        <v>19</v>
      </c>
      <c r="F132" s="235" t="s">
        <v>180</v>
      </c>
      <c r="G132" s="232"/>
      <c r="H132" s="234" t="s">
        <v>19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179</v>
      </c>
      <c r="AU132" s="241" t="s">
        <v>85</v>
      </c>
      <c r="AV132" s="13" t="s">
        <v>83</v>
      </c>
      <c r="AW132" s="13" t="s">
        <v>37</v>
      </c>
      <c r="AX132" s="13" t="s">
        <v>76</v>
      </c>
      <c r="AY132" s="241" t="s">
        <v>162</v>
      </c>
    </row>
    <row r="133" s="14" customFormat="1">
      <c r="A133" s="14"/>
      <c r="B133" s="242"/>
      <c r="C133" s="243"/>
      <c r="D133" s="233" t="s">
        <v>179</v>
      </c>
      <c r="E133" s="244" t="s">
        <v>19</v>
      </c>
      <c r="F133" s="245" t="s">
        <v>219</v>
      </c>
      <c r="G133" s="243"/>
      <c r="H133" s="246">
        <v>33.149999999999999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179</v>
      </c>
      <c r="AU133" s="252" t="s">
        <v>85</v>
      </c>
      <c r="AV133" s="14" t="s">
        <v>85</v>
      </c>
      <c r="AW133" s="14" t="s">
        <v>37</v>
      </c>
      <c r="AX133" s="14" t="s">
        <v>76</v>
      </c>
      <c r="AY133" s="252" t="s">
        <v>162</v>
      </c>
    </row>
    <row r="134" s="13" customFormat="1">
      <c r="A134" s="13"/>
      <c r="B134" s="231"/>
      <c r="C134" s="232"/>
      <c r="D134" s="233" t="s">
        <v>179</v>
      </c>
      <c r="E134" s="234" t="s">
        <v>19</v>
      </c>
      <c r="F134" s="235" t="s">
        <v>220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179</v>
      </c>
      <c r="AU134" s="241" t="s">
        <v>85</v>
      </c>
      <c r="AV134" s="13" t="s">
        <v>83</v>
      </c>
      <c r="AW134" s="13" t="s">
        <v>37</v>
      </c>
      <c r="AX134" s="13" t="s">
        <v>76</v>
      </c>
      <c r="AY134" s="241" t="s">
        <v>162</v>
      </c>
    </row>
    <row r="135" s="14" customFormat="1">
      <c r="A135" s="14"/>
      <c r="B135" s="242"/>
      <c r="C135" s="243"/>
      <c r="D135" s="233" t="s">
        <v>179</v>
      </c>
      <c r="E135" s="244" t="s">
        <v>19</v>
      </c>
      <c r="F135" s="245" t="s">
        <v>221</v>
      </c>
      <c r="G135" s="243"/>
      <c r="H135" s="246">
        <v>44.017000000000003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179</v>
      </c>
      <c r="AU135" s="252" t="s">
        <v>85</v>
      </c>
      <c r="AV135" s="14" t="s">
        <v>85</v>
      </c>
      <c r="AW135" s="14" t="s">
        <v>37</v>
      </c>
      <c r="AX135" s="14" t="s">
        <v>76</v>
      </c>
      <c r="AY135" s="252" t="s">
        <v>162</v>
      </c>
    </row>
    <row r="136" s="13" customFormat="1">
      <c r="A136" s="13"/>
      <c r="B136" s="231"/>
      <c r="C136" s="232"/>
      <c r="D136" s="233" t="s">
        <v>179</v>
      </c>
      <c r="E136" s="234" t="s">
        <v>19</v>
      </c>
      <c r="F136" s="235" t="s">
        <v>187</v>
      </c>
      <c r="G136" s="232"/>
      <c r="H136" s="234" t="s">
        <v>19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179</v>
      </c>
      <c r="AU136" s="241" t="s">
        <v>85</v>
      </c>
      <c r="AV136" s="13" t="s">
        <v>83</v>
      </c>
      <c r="AW136" s="13" t="s">
        <v>37</v>
      </c>
      <c r="AX136" s="13" t="s">
        <v>76</v>
      </c>
      <c r="AY136" s="241" t="s">
        <v>162</v>
      </c>
    </row>
    <row r="137" s="14" customFormat="1">
      <c r="A137" s="14"/>
      <c r="B137" s="242"/>
      <c r="C137" s="243"/>
      <c r="D137" s="233" t="s">
        <v>179</v>
      </c>
      <c r="E137" s="244" t="s">
        <v>19</v>
      </c>
      <c r="F137" s="245" t="s">
        <v>222</v>
      </c>
      <c r="G137" s="243"/>
      <c r="H137" s="246">
        <v>4.8929999999999998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179</v>
      </c>
      <c r="AU137" s="252" t="s">
        <v>85</v>
      </c>
      <c r="AV137" s="14" t="s">
        <v>85</v>
      </c>
      <c r="AW137" s="14" t="s">
        <v>37</v>
      </c>
      <c r="AX137" s="14" t="s">
        <v>76</v>
      </c>
      <c r="AY137" s="252" t="s">
        <v>162</v>
      </c>
    </row>
    <row r="138" s="14" customFormat="1">
      <c r="A138" s="14"/>
      <c r="B138" s="242"/>
      <c r="C138" s="243"/>
      <c r="D138" s="233" t="s">
        <v>179</v>
      </c>
      <c r="E138" s="244" t="s">
        <v>19</v>
      </c>
      <c r="F138" s="245" t="s">
        <v>223</v>
      </c>
      <c r="G138" s="243"/>
      <c r="H138" s="246">
        <v>4.8230000000000004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179</v>
      </c>
      <c r="AU138" s="252" t="s">
        <v>85</v>
      </c>
      <c r="AV138" s="14" t="s">
        <v>85</v>
      </c>
      <c r="AW138" s="14" t="s">
        <v>37</v>
      </c>
      <c r="AX138" s="14" t="s">
        <v>76</v>
      </c>
      <c r="AY138" s="252" t="s">
        <v>162</v>
      </c>
    </row>
    <row r="139" s="14" customFormat="1">
      <c r="A139" s="14"/>
      <c r="B139" s="242"/>
      <c r="C139" s="243"/>
      <c r="D139" s="233" t="s">
        <v>179</v>
      </c>
      <c r="E139" s="244" t="s">
        <v>19</v>
      </c>
      <c r="F139" s="245" t="s">
        <v>224</v>
      </c>
      <c r="G139" s="243"/>
      <c r="H139" s="246">
        <v>2.7749999999999999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179</v>
      </c>
      <c r="AU139" s="252" t="s">
        <v>85</v>
      </c>
      <c r="AV139" s="14" t="s">
        <v>85</v>
      </c>
      <c r="AW139" s="14" t="s">
        <v>37</v>
      </c>
      <c r="AX139" s="14" t="s">
        <v>76</v>
      </c>
      <c r="AY139" s="252" t="s">
        <v>162</v>
      </c>
    </row>
    <row r="140" s="13" customFormat="1">
      <c r="A140" s="13"/>
      <c r="B140" s="231"/>
      <c r="C140" s="232"/>
      <c r="D140" s="233" t="s">
        <v>179</v>
      </c>
      <c r="E140" s="234" t="s">
        <v>19</v>
      </c>
      <c r="F140" s="235" t="s">
        <v>190</v>
      </c>
      <c r="G140" s="232"/>
      <c r="H140" s="234" t="s">
        <v>19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179</v>
      </c>
      <c r="AU140" s="241" t="s">
        <v>85</v>
      </c>
      <c r="AV140" s="13" t="s">
        <v>83</v>
      </c>
      <c r="AW140" s="13" t="s">
        <v>37</v>
      </c>
      <c r="AX140" s="13" t="s">
        <v>76</v>
      </c>
      <c r="AY140" s="241" t="s">
        <v>162</v>
      </c>
    </row>
    <row r="141" s="14" customFormat="1">
      <c r="A141" s="14"/>
      <c r="B141" s="242"/>
      <c r="C141" s="243"/>
      <c r="D141" s="233" t="s">
        <v>179</v>
      </c>
      <c r="E141" s="244" t="s">
        <v>19</v>
      </c>
      <c r="F141" s="245" t="s">
        <v>225</v>
      </c>
      <c r="G141" s="243"/>
      <c r="H141" s="246">
        <v>12.491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179</v>
      </c>
      <c r="AU141" s="252" t="s">
        <v>85</v>
      </c>
      <c r="AV141" s="14" t="s">
        <v>85</v>
      </c>
      <c r="AW141" s="14" t="s">
        <v>37</v>
      </c>
      <c r="AX141" s="14" t="s">
        <v>76</v>
      </c>
      <c r="AY141" s="252" t="s">
        <v>162</v>
      </c>
    </row>
    <row r="142" s="13" customFormat="1">
      <c r="A142" s="13"/>
      <c r="B142" s="231"/>
      <c r="C142" s="232"/>
      <c r="D142" s="233" t="s">
        <v>179</v>
      </c>
      <c r="E142" s="234" t="s">
        <v>19</v>
      </c>
      <c r="F142" s="235" t="s">
        <v>192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179</v>
      </c>
      <c r="AU142" s="241" t="s">
        <v>85</v>
      </c>
      <c r="AV142" s="13" t="s">
        <v>83</v>
      </c>
      <c r="AW142" s="13" t="s">
        <v>37</v>
      </c>
      <c r="AX142" s="13" t="s">
        <v>76</v>
      </c>
      <c r="AY142" s="241" t="s">
        <v>162</v>
      </c>
    </row>
    <row r="143" s="14" customFormat="1">
      <c r="A143" s="14"/>
      <c r="B143" s="242"/>
      <c r="C143" s="243"/>
      <c r="D143" s="233" t="s">
        <v>179</v>
      </c>
      <c r="E143" s="244" t="s">
        <v>19</v>
      </c>
      <c r="F143" s="245" t="s">
        <v>226</v>
      </c>
      <c r="G143" s="243"/>
      <c r="H143" s="246">
        <v>12.491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179</v>
      </c>
      <c r="AU143" s="252" t="s">
        <v>85</v>
      </c>
      <c r="AV143" s="14" t="s">
        <v>85</v>
      </c>
      <c r="AW143" s="14" t="s">
        <v>37</v>
      </c>
      <c r="AX143" s="14" t="s">
        <v>76</v>
      </c>
      <c r="AY143" s="252" t="s">
        <v>162</v>
      </c>
    </row>
    <row r="144" s="15" customFormat="1">
      <c r="A144" s="15"/>
      <c r="B144" s="253"/>
      <c r="C144" s="254"/>
      <c r="D144" s="233" t="s">
        <v>179</v>
      </c>
      <c r="E144" s="255" t="s">
        <v>19</v>
      </c>
      <c r="F144" s="256" t="s">
        <v>194</v>
      </c>
      <c r="G144" s="254"/>
      <c r="H144" s="257">
        <v>114.64000000000002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3" t="s">
        <v>179</v>
      </c>
      <c r="AU144" s="263" t="s">
        <v>85</v>
      </c>
      <c r="AV144" s="15" t="s">
        <v>170</v>
      </c>
      <c r="AW144" s="15" t="s">
        <v>37</v>
      </c>
      <c r="AX144" s="15" t="s">
        <v>83</v>
      </c>
      <c r="AY144" s="263" t="s">
        <v>162</v>
      </c>
    </row>
    <row r="145" s="2" customFormat="1" ht="33" customHeight="1">
      <c r="A145" s="39"/>
      <c r="B145" s="40"/>
      <c r="C145" s="213" t="s">
        <v>227</v>
      </c>
      <c r="D145" s="213" t="s">
        <v>165</v>
      </c>
      <c r="E145" s="214" t="s">
        <v>228</v>
      </c>
      <c r="F145" s="215" t="s">
        <v>229</v>
      </c>
      <c r="G145" s="216" t="s">
        <v>176</v>
      </c>
      <c r="H145" s="217">
        <v>68.725999999999999</v>
      </c>
      <c r="I145" s="218"/>
      <c r="J145" s="219">
        <f>ROUND(I145*H145,2)</f>
        <v>0</v>
      </c>
      <c r="K145" s="215" t="s">
        <v>169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1.3999999999999999</v>
      </c>
      <c r="T145" s="223">
        <f>S145*H145</f>
        <v>96.216399999999993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170</v>
      </c>
      <c r="AT145" s="224" t="s">
        <v>165</v>
      </c>
      <c r="AU145" s="224" t="s">
        <v>85</v>
      </c>
      <c r="AY145" s="18" t="s">
        <v>162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170</v>
      </c>
      <c r="BM145" s="224" t="s">
        <v>230</v>
      </c>
    </row>
    <row r="146" s="2" customFormat="1">
      <c r="A146" s="39"/>
      <c r="B146" s="40"/>
      <c r="C146" s="41"/>
      <c r="D146" s="226" t="s">
        <v>172</v>
      </c>
      <c r="E146" s="41"/>
      <c r="F146" s="227" t="s">
        <v>231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172</v>
      </c>
      <c r="AU146" s="18" t="s">
        <v>85</v>
      </c>
    </row>
    <row r="147" s="13" customFormat="1">
      <c r="A147" s="13"/>
      <c r="B147" s="231"/>
      <c r="C147" s="232"/>
      <c r="D147" s="233" t="s">
        <v>179</v>
      </c>
      <c r="E147" s="234" t="s">
        <v>19</v>
      </c>
      <c r="F147" s="235" t="s">
        <v>180</v>
      </c>
      <c r="G147" s="232"/>
      <c r="H147" s="234" t="s">
        <v>19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179</v>
      </c>
      <c r="AU147" s="241" t="s">
        <v>85</v>
      </c>
      <c r="AV147" s="13" t="s">
        <v>83</v>
      </c>
      <c r="AW147" s="13" t="s">
        <v>37</v>
      </c>
      <c r="AX147" s="13" t="s">
        <v>76</v>
      </c>
      <c r="AY147" s="241" t="s">
        <v>162</v>
      </c>
    </row>
    <row r="148" s="14" customFormat="1">
      <c r="A148" s="14"/>
      <c r="B148" s="242"/>
      <c r="C148" s="243"/>
      <c r="D148" s="233" t="s">
        <v>179</v>
      </c>
      <c r="E148" s="244" t="s">
        <v>19</v>
      </c>
      <c r="F148" s="245" t="s">
        <v>232</v>
      </c>
      <c r="G148" s="243"/>
      <c r="H148" s="246">
        <v>15.300000000000001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179</v>
      </c>
      <c r="AU148" s="252" t="s">
        <v>85</v>
      </c>
      <c r="AV148" s="14" t="s">
        <v>85</v>
      </c>
      <c r="AW148" s="14" t="s">
        <v>37</v>
      </c>
      <c r="AX148" s="14" t="s">
        <v>76</v>
      </c>
      <c r="AY148" s="252" t="s">
        <v>162</v>
      </c>
    </row>
    <row r="149" s="13" customFormat="1">
      <c r="A149" s="13"/>
      <c r="B149" s="231"/>
      <c r="C149" s="232"/>
      <c r="D149" s="233" t="s">
        <v>179</v>
      </c>
      <c r="E149" s="234" t="s">
        <v>19</v>
      </c>
      <c r="F149" s="235" t="s">
        <v>220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179</v>
      </c>
      <c r="AU149" s="241" t="s">
        <v>85</v>
      </c>
      <c r="AV149" s="13" t="s">
        <v>83</v>
      </c>
      <c r="AW149" s="13" t="s">
        <v>37</v>
      </c>
      <c r="AX149" s="13" t="s">
        <v>76</v>
      </c>
      <c r="AY149" s="241" t="s">
        <v>162</v>
      </c>
    </row>
    <row r="150" s="14" customFormat="1">
      <c r="A150" s="14"/>
      <c r="B150" s="242"/>
      <c r="C150" s="243"/>
      <c r="D150" s="233" t="s">
        <v>179</v>
      </c>
      <c r="E150" s="244" t="s">
        <v>19</v>
      </c>
      <c r="F150" s="245" t="s">
        <v>233</v>
      </c>
      <c r="G150" s="243"/>
      <c r="H150" s="246">
        <v>29.344999999999999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179</v>
      </c>
      <c r="AU150" s="252" t="s">
        <v>85</v>
      </c>
      <c r="AV150" s="14" t="s">
        <v>85</v>
      </c>
      <c r="AW150" s="14" t="s">
        <v>37</v>
      </c>
      <c r="AX150" s="14" t="s">
        <v>76</v>
      </c>
      <c r="AY150" s="252" t="s">
        <v>162</v>
      </c>
    </row>
    <row r="151" s="13" customFormat="1">
      <c r="A151" s="13"/>
      <c r="B151" s="231"/>
      <c r="C151" s="232"/>
      <c r="D151" s="233" t="s">
        <v>179</v>
      </c>
      <c r="E151" s="234" t="s">
        <v>19</v>
      </c>
      <c r="F151" s="235" t="s">
        <v>187</v>
      </c>
      <c r="G151" s="232"/>
      <c r="H151" s="234" t="s">
        <v>19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179</v>
      </c>
      <c r="AU151" s="241" t="s">
        <v>85</v>
      </c>
      <c r="AV151" s="13" t="s">
        <v>83</v>
      </c>
      <c r="AW151" s="13" t="s">
        <v>37</v>
      </c>
      <c r="AX151" s="13" t="s">
        <v>76</v>
      </c>
      <c r="AY151" s="241" t="s">
        <v>162</v>
      </c>
    </row>
    <row r="152" s="14" customFormat="1">
      <c r="A152" s="14"/>
      <c r="B152" s="242"/>
      <c r="C152" s="243"/>
      <c r="D152" s="233" t="s">
        <v>179</v>
      </c>
      <c r="E152" s="244" t="s">
        <v>19</v>
      </c>
      <c r="F152" s="245" t="s">
        <v>234</v>
      </c>
      <c r="G152" s="243"/>
      <c r="H152" s="246">
        <v>3.262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179</v>
      </c>
      <c r="AU152" s="252" t="s">
        <v>85</v>
      </c>
      <c r="AV152" s="14" t="s">
        <v>85</v>
      </c>
      <c r="AW152" s="14" t="s">
        <v>37</v>
      </c>
      <c r="AX152" s="14" t="s">
        <v>76</v>
      </c>
      <c r="AY152" s="252" t="s">
        <v>162</v>
      </c>
    </row>
    <row r="153" s="14" customFormat="1">
      <c r="A153" s="14"/>
      <c r="B153" s="242"/>
      <c r="C153" s="243"/>
      <c r="D153" s="233" t="s">
        <v>179</v>
      </c>
      <c r="E153" s="244" t="s">
        <v>19</v>
      </c>
      <c r="F153" s="245" t="s">
        <v>235</v>
      </c>
      <c r="G153" s="243"/>
      <c r="H153" s="246">
        <v>3.2149999999999999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179</v>
      </c>
      <c r="AU153" s="252" t="s">
        <v>85</v>
      </c>
      <c r="AV153" s="14" t="s">
        <v>85</v>
      </c>
      <c r="AW153" s="14" t="s">
        <v>37</v>
      </c>
      <c r="AX153" s="14" t="s">
        <v>76</v>
      </c>
      <c r="AY153" s="252" t="s">
        <v>162</v>
      </c>
    </row>
    <row r="154" s="14" customFormat="1">
      <c r="A154" s="14"/>
      <c r="B154" s="242"/>
      <c r="C154" s="243"/>
      <c r="D154" s="233" t="s">
        <v>179</v>
      </c>
      <c r="E154" s="244" t="s">
        <v>19</v>
      </c>
      <c r="F154" s="245" t="s">
        <v>236</v>
      </c>
      <c r="G154" s="243"/>
      <c r="H154" s="246">
        <v>1.55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179</v>
      </c>
      <c r="AU154" s="252" t="s">
        <v>85</v>
      </c>
      <c r="AV154" s="14" t="s">
        <v>85</v>
      </c>
      <c r="AW154" s="14" t="s">
        <v>37</v>
      </c>
      <c r="AX154" s="14" t="s">
        <v>76</v>
      </c>
      <c r="AY154" s="252" t="s">
        <v>162</v>
      </c>
    </row>
    <row r="155" s="13" customFormat="1">
      <c r="A155" s="13"/>
      <c r="B155" s="231"/>
      <c r="C155" s="232"/>
      <c r="D155" s="233" t="s">
        <v>179</v>
      </c>
      <c r="E155" s="234" t="s">
        <v>19</v>
      </c>
      <c r="F155" s="235" t="s">
        <v>190</v>
      </c>
      <c r="G155" s="232"/>
      <c r="H155" s="234" t="s">
        <v>19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179</v>
      </c>
      <c r="AU155" s="241" t="s">
        <v>85</v>
      </c>
      <c r="AV155" s="13" t="s">
        <v>83</v>
      </c>
      <c r="AW155" s="13" t="s">
        <v>37</v>
      </c>
      <c r="AX155" s="13" t="s">
        <v>76</v>
      </c>
      <c r="AY155" s="241" t="s">
        <v>162</v>
      </c>
    </row>
    <row r="156" s="14" customFormat="1">
      <c r="A156" s="14"/>
      <c r="B156" s="242"/>
      <c r="C156" s="243"/>
      <c r="D156" s="233" t="s">
        <v>179</v>
      </c>
      <c r="E156" s="244" t="s">
        <v>19</v>
      </c>
      <c r="F156" s="245" t="s">
        <v>237</v>
      </c>
      <c r="G156" s="243"/>
      <c r="H156" s="246">
        <v>8.0269999999999992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179</v>
      </c>
      <c r="AU156" s="252" t="s">
        <v>85</v>
      </c>
      <c r="AV156" s="14" t="s">
        <v>85</v>
      </c>
      <c r="AW156" s="14" t="s">
        <v>37</v>
      </c>
      <c r="AX156" s="14" t="s">
        <v>76</v>
      </c>
      <c r="AY156" s="252" t="s">
        <v>162</v>
      </c>
    </row>
    <row r="157" s="13" customFormat="1">
      <c r="A157" s="13"/>
      <c r="B157" s="231"/>
      <c r="C157" s="232"/>
      <c r="D157" s="233" t="s">
        <v>179</v>
      </c>
      <c r="E157" s="234" t="s">
        <v>19</v>
      </c>
      <c r="F157" s="235" t="s">
        <v>192</v>
      </c>
      <c r="G157" s="232"/>
      <c r="H157" s="234" t="s">
        <v>19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179</v>
      </c>
      <c r="AU157" s="241" t="s">
        <v>85</v>
      </c>
      <c r="AV157" s="13" t="s">
        <v>83</v>
      </c>
      <c r="AW157" s="13" t="s">
        <v>37</v>
      </c>
      <c r="AX157" s="13" t="s">
        <v>76</v>
      </c>
      <c r="AY157" s="241" t="s">
        <v>162</v>
      </c>
    </row>
    <row r="158" s="14" customFormat="1">
      <c r="A158" s="14"/>
      <c r="B158" s="242"/>
      <c r="C158" s="243"/>
      <c r="D158" s="233" t="s">
        <v>179</v>
      </c>
      <c r="E158" s="244" t="s">
        <v>19</v>
      </c>
      <c r="F158" s="245" t="s">
        <v>238</v>
      </c>
      <c r="G158" s="243"/>
      <c r="H158" s="246">
        <v>8.0269999999999992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179</v>
      </c>
      <c r="AU158" s="252" t="s">
        <v>85</v>
      </c>
      <c r="AV158" s="14" t="s">
        <v>85</v>
      </c>
      <c r="AW158" s="14" t="s">
        <v>37</v>
      </c>
      <c r="AX158" s="14" t="s">
        <v>76</v>
      </c>
      <c r="AY158" s="252" t="s">
        <v>162</v>
      </c>
    </row>
    <row r="159" s="15" customFormat="1">
      <c r="A159" s="15"/>
      <c r="B159" s="253"/>
      <c r="C159" s="254"/>
      <c r="D159" s="233" t="s">
        <v>179</v>
      </c>
      <c r="E159" s="255" t="s">
        <v>19</v>
      </c>
      <c r="F159" s="256" t="s">
        <v>194</v>
      </c>
      <c r="G159" s="254"/>
      <c r="H159" s="257">
        <v>68.725999999999999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3" t="s">
        <v>179</v>
      </c>
      <c r="AU159" s="263" t="s">
        <v>85</v>
      </c>
      <c r="AV159" s="15" t="s">
        <v>170</v>
      </c>
      <c r="AW159" s="15" t="s">
        <v>37</v>
      </c>
      <c r="AX159" s="15" t="s">
        <v>83</v>
      </c>
      <c r="AY159" s="263" t="s">
        <v>162</v>
      </c>
    </row>
    <row r="160" s="2" customFormat="1" ht="37.8" customHeight="1">
      <c r="A160" s="39"/>
      <c r="B160" s="40"/>
      <c r="C160" s="213" t="s">
        <v>239</v>
      </c>
      <c r="D160" s="213" t="s">
        <v>165</v>
      </c>
      <c r="E160" s="214" t="s">
        <v>240</v>
      </c>
      <c r="F160" s="215" t="s">
        <v>241</v>
      </c>
      <c r="G160" s="216" t="s">
        <v>176</v>
      </c>
      <c r="H160" s="217">
        <v>0.61299999999999999</v>
      </c>
      <c r="I160" s="218"/>
      <c r="J160" s="219">
        <f>ROUND(I160*H160,2)</f>
        <v>0</v>
      </c>
      <c r="K160" s="215" t="s">
        <v>169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</v>
      </c>
      <c r="R160" s="222">
        <f>Q160*H160</f>
        <v>0</v>
      </c>
      <c r="S160" s="222">
        <v>1.8</v>
      </c>
      <c r="T160" s="223">
        <f>S160*H160</f>
        <v>1.1033999999999999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170</v>
      </c>
      <c r="AT160" s="224" t="s">
        <v>165</v>
      </c>
      <c r="AU160" s="224" t="s">
        <v>85</v>
      </c>
      <c r="AY160" s="18" t="s">
        <v>162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170</v>
      </c>
      <c r="BM160" s="224" t="s">
        <v>242</v>
      </c>
    </row>
    <row r="161" s="2" customFormat="1">
      <c r="A161" s="39"/>
      <c r="B161" s="40"/>
      <c r="C161" s="41"/>
      <c r="D161" s="226" t="s">
        <v>172</v>
      </c>
      <c r="E161" s="41"/>
      <c r="F161" s="227" t="s">
        <v>243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172</v>
      </c>
      <c r="AU161" s="18" t="s">
        <v>85</v>
      </c>
    </row>
    <row r="162" s="13" customFormat="1">
      <c r="A162" s="13"/>
      <c r="B162" s="231"/>
      <c r="C162" s="232"/>
      <c r="D162" s="233" t="s">
        <v>179</v>
      </c>
      <c r="E162" s="234" t="s">
        <v>19</v>
      </c>
      <c r="F162" s="235" t="s">
        <v>244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179</v>
      </c>
      <c r="AU162" s="241" t="s">
        <v>85</v>
      </c>
      <c r="AV162" s="13" t="s">
        <v>83</v>
      </c>
      <c r="AW162" s="13" t="s">
        <v>37</v>
      </c>
      <c r="AX162" s="13" t="s">
        <v>76</v>
      </c>
      <c r="AY162" s="241" t="s">
        <v>162</v>
      </c>
    </row>
    <row r="163" s="14" customFormat="1">
      <c r="A163" s="14"/>
      <c r="B163" s="242"/>
      <c r="C163" s="243"/>
      <c r="D163" s="233" t="s">
        <v>179</v>
      </c>
      <c r="E163" s="244" t="s">
        <v>19</v>
      </c>
      <c r="F163" s="245" t="s">
        <v>245</v>
      </c>
      <c r="G163" s="243"/>
      <c r="H163" s="246">
        <v>0.61299999999999999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179</v>
      </c>
      <c r="AU163" s="252" t="s">
        <v>85</v>
      </c>
      <c r="AV163" s="14" t="s">
        <v>85</v>
      </c>
      <c r="AW163" s="14" t="s">
        <v>37</v>
      </c>
      <c r="AX163" s="14" t="s">
        <v>83</v>
      </c>
      <c r="AY163" s="252" t="s">
        <v>162</v>
      </c>
    </row>
    <row r="164" s="2" customFormat="1" ht="37.8" customHeight="1">
      <c r="A164" s="39"/>
      <c r="B164" s="40"/>
      <c r="C164" s="213" t="s">
        <v>246</v>
      </c>
      <c r="D164" s="213" t="s">
        <v>165</v>
      </c>
      <c r="E164" s="214" t="s">
        <v>247</v>
      </c>
      <c r="F164" s="215" t="s">
        <v>248</v>
      </c>
      <c r="G164" s="216" t="s">
        <v>168</v>
      </c>
      <c r="H164" s="217">
        <v>351.125</v>
      </c>
      <c r="I164" s="218"/>
      <c r="J164" s="219">
        <f>ROUND(I164*H164,2)</f>
        <v>0</v>
      </c>
      <c r="K164" s="215" t="s">
        <v>169</v>
      </c>
      <c r="L164" s="45"/>
      <c r="M164" s="220" t="s">
        <v>19</v>
      </c>
      <c r="N164" s="221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0.02</v>
      </c>
      <c r="T164" s="223">
        <f>S164*H164</f>
        <v>7.0225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170</v>
      </c>
      <c r="AT164" s="224" t="s">
        <v>165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170</v>
      </c>
      <c r="BM164" s="224" t="s">
        <v>249</v>
      </c>
    </row>
    <row r="165" s="2" customFormat="1">
      <c r="A165" s="39"/>
      <c r="B165" s="40"/>
      <c r="C165" s="41"/>
      <c r="D165" s="226" t="s">
        <v>172</v>
      </c>
      <c r="E165" s="41"/>
      <c r="F165" s="227" t="s">
        <v>250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172</v>
      </c>
      <c r="AU165" s="18" t="s">
        <v>85</v>
      </c>
    </row>
    <row r="166" s="2" customFormat="1" ht="37.8" customHeight="1">
      <c r="A166" s="39"/>
      <c r="B166" s="40"/>
      <c r="C166" s="213" t="s">
        <v>251</v>
      </c>
      <c r="D166" s="213" t="s">
        <v>165</v>
      </c>
      <c r="E166" s="214" t="s">
        <v>252</v>
      </c>
      <c r="F166" s="215" t="s">
        <v>253</v>
      </c>
      <c r="G166" s="216" t="s">
        <v>168</v>
      </c>
      <c r="H166" s="217">
        <v>426.15800000000002</v>
      </c>
      <c r="I166" s="218"/>
      <c r="J166" s="219">
        <f>ROUND(I166*H166,2)</f>
        <v>0</v>
      </c>
      <c r="K166" s="215" t="s">
        <v>169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0.045999999999999999</v>
      </c>
      <c r="T166" s="223">
        <f>S166*H166</f>
        <v>19.603268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170</v>
      </c>
      <c r="AT166" s="224" t="s">
        <v>165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170</v>
      </c>
      <c r="BM166" s="224" t="s">
        <v>254</v>
      </c>
    </row>
    <row r="167" s="2" customFormat="1">
      <c r="A167" s="39"/>
      <c r="B167" s="40"/>
      <c r="C167" s="41"/>
      <c r="D167" s="226" t="s">
        <v>172</v>
      </c>
      <c r="E167" s="41"/>
      <c r="F167" s="227" t="s">
        <v>255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172</v>
      </c>
      <c r="AU167" s="18" t="s">
        <v>85</v>
      </c>
    </row>
    <row r="168" s="13" customFormat="1">
      <c r="A168" s="13"/>
      <c r="B168" s="231"/>
      <c r="C168" s="232"/>
      <c r="D168" s="233" t="s">
        <v>179</v>
      </c>
      <c r="E168" s="234" t="s">
        <v>19</v>
      </c>
      <c r="F168" s="235" t="s">
        <v>180</v>
      </c>
      <c r="G168" s="232"/>
      <c r="H168" s="234" t="s">
        <v>19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179</v>
      </c>
      <c r="AU168" s="241" t="s">
        <v>85</v>
      </c>
      <c r="AV168" s="13" t="s">
        <v>83</v>
      </c>
      <c r="AW168" s="13" t="s">
        <v>37</v>
      </c>
      <c r="AX168" s="13" t="s">
        <v>76</v>
      </c>
      <c r="AY168" s="241" t="s">
        <v>162</v>
      </c>
    </row>
    <row r="169" s="14" customFormat="1">
      <c r="A169" s="14"/>
      <c r="B169" s="242"/>
      <c r="C169" s="243"/>
      <c r="D169" s="233" t="s">
        <v>179</v>
      </c>
      <c r="E169" s="244" t="s">
        <v>19</v>
      </c>
      <c r="F169" s="245" t="s">
        <v>256</v>
      </c>
      <c r="G169" s="243"/>
      <c r="H169" s="246">
        <v>426.15800000000002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179</v>
      </c>
      <c r="AU169" s="252" t="s">
        <v>85</v>
      </c>
      <c r="AV169" s="14" t="s">
        <v>85</v>
      </c>
      <c r="AW169" s="14" t="s">
        <v>37</v>
      </c>
      <c r="AX169" s="14" t="s">
        <v>83</v>
      </c>
      <c r="AY169" s="252" t="s">
        <v>162</v>
      </c>
    </row>
    <row r="170" s="12" customFormat="1" ht="22.8" customHeight="1">
      <c r="A170" s="12"/>
      <c r="B170" s="197"/>
      <c r="C170" s="198"/>
      <c r="D170" s="199" t="s">
        <v>75</v>
      </c>
      <c r="E170" s="211" t="s">
        <v>257</v>
      </c>
      <c r="F170" s="211" t="s">
        <v>258</v>
      </c>
      <c r="G170" s="198"/>
      <c r="H170" s="198"/>
      <c r="I170" s="201"/>
      <c r="J170" s="212">
        <f>BK170</f>
        <v>0</v>
      </c>
      <c r="K170" s="198"/>
      <c r="L170" s="203"/>
      <c r="M170" s="204"/>
      <c r="N170" s="205"/>
      <c r="O170" s="205"/>
      <c r="P170" s="206">
        <f>SUM(P171:P179)</f>
        <v>0</v>
      </c>
      <c r="Q170" s="205"/>
      <c r="R170" s="206">
        <f>SUM(R171:R179)</f>
        <v>0</v>
      </c>
      <c r="S170" s="205"/>
      <c r="T170" s="207">
        <f>SUM(T171:T179)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08" t="s">
        <v>83</v>
      </c>
      <c r="AT170" s="209" t="s">
        <v>75</v>
      </c>
      <c r="AU170" s="209" t="s">
        <v>83</v>
      </c>
      <c r="AY170" s="208" t="s">
        <v>162</v>
      </c>
      <c r="BK170" s="210">
        <f>SUM(BK171:BK179)</f>
        <v>0</v>
      </c>
    </row>
    <row r="171" s="2" customFormat="1" ht="44.25" customHeight="1">
      <c r="A171" s="39"/>
      <c r="B171" s="40"/>
      <c r="C171" s="213" t="s">
        <v>259</v>
      </c>
      <c r="D171" s="213" t="s">
        <v>165</v>
      </c>
      <c r="E171" s="214" t="s">
        <v>260</v>
      </c>
      <c r="F171" s="215" t="s">
        <v>261</v>
      </c>
      <c r="G171" s="216" t="s">
        <v>262</v>
      </c>
      <c r="H171" s="217">
        <v>639.28399999999999</v>
      </c>
      <c r="I171" s="218"/>
      <c r="J171" s="219">
        <f>ROUND(I171*H171,2)</f>
        <v>0</v>
      </c>
      <c r="K171" s="215" t="s">
        <v>169</v>
      </c>
      <c r="L171" s="45"/>
      <c r="M171" s="220" t="s">
        <v>19</v>
      </c>
      <c r="N171" s="221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170</v>
      </c>
      <c r="AT171" s="224" t="s">
        <v>165</v>
      </c>
      <c r="AU171" s="224" t="s">
        <v>85</v>
      </c>
      <c r="AY171" s="18" t="s">
        <v>162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170</v>
      </c>
      <c r="BM171" s="224" t="s">
        <v>263</v>
      </c>
    </row>
    <row r="172" s="2" customFormat="1">
      <c r="A172" s="39"/>
      <c r="B172" s="40"/>
      <c r="C172" s="41"/>
      <c r="D172" s="226" t="s">
        <v>172</v>
      </c>
      <c r="E172" s="41"/>
      <c r="F172" s="227" t="s">
        <v>264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172</v>
      </c>
      <c r="AU172" s="18" t="s">
        <v>85</v>
      </c>
    </row>
    <row r="173" s="2" customFormat="1" ht="33" customHeight="1">
      <c r="A173" s="39"/>
      <c r="B173" s="40"/>
      <c r="C173" s="213" t="s">
        <v>265</v>
      </c>
      <c r="D173" s="213" t="s">
        <v>165</v>
      </c>
      <c r="E173" s="214" t="s">
        <v>266</v>
      </c>
      <c r="F173" s="215" t="s">
        <v>267</v>
      </c>
      <c r="G173" s="216" t="s">
        <v>262</v>
      </c>
      <c r="H173" s="217">
        <v>639.28399999999999</v>
      </c>
      <c r="I173" s="218"/>
      <c r="J173" s="219">
        <f>ROUND(I173*H173,2)</f>
        <v>0</v>
      </c>
      <c r="K173" s="215" t="s">
        <v>169</v>
      </c>
      <c r="L173" s="45"/>
      <c r="M173" s="220" t="s">
        <v>19</v>
      </c>
      <c r="N173" s="221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170</v>
      </c>
      <c r="AT173" s="224" t="s">
        <v>165</v>
      </c>
      <c r="AU173" s="224" t="s">
        <v>85</v>
      </c>
      <c r="AY173" s="18" t="s">
        <v>162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170</v>
      </c>
      <c r="BM173" s="224" t="s">
        <v>268</v>
      </c>
    </row>
    <row r="174" s="2" customFormat="1">
      <c r="A174" s="39"/>
      <c r="B174" s="40"/>
      <c r="C174" s="41"/>
      <c r="D174" s="226" t="s">
        <v>172</v>
      </c>
      <c r="E174" s="41"/>
      <c r="F174" s="227" t="s">
        <v>269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172</v>
      </c>
      <c r="AU174" s="18" t="s">
        <v>85</v>
      </c>
    </row>
    <row r="175" s="2" customFormat="1" ht="44.25" customHeight="1">
      <c r="A175" s="39"/>
      <c r="B175" s="40"/>
      <c r="C175" s="213" t="s">
        <v>270</v>
      </c>
      <c r="D175" s="213" t="s">
        <v>165</v>
      </c>
      <c r="E175" s="214" t="s">
        <v>271</v>
      </c>
      <c r="F175" s="215" t="s">
        <v>272</v>
      </c>
      <c r="G175" s="216" t="s">
        <v>262</v>
      </c>
      <c r="H175" s="217">
        <v>8949.9760000000006</v>
      </c>
      <c r="I175" s="218"/>
      <c r="J175" s="219">
        <f>ROUND(I175*H175,2)</f>
        <v>0</v>
      </c>
      <c r="K175" s="215" t="s">
        <v>169</v>
      </c>
      <c r="L175" s="45"/>
      <c r="M175" s="220" t="s">
        <v>19</v>
      </c>
      <c r="N175" s="221" t="s">
        <v>47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170</v>
      </c>
      <c r="AT175" s="224" t="s">
        <v>165</v>
      </c>
      <c r="AU175" s="224" t="s">
        <v>85</v>
      </c>
      <c r="AY175" s="18" t="s">
        <v>162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170</v>
      </c>
      <c r="BM175" s="224" t="s">
        <v>273</v>
      </c>
    </row>
    <row r="176" s="2" customFormat="1">
      <c r="A176" s="39"/>
      <c r="B176" s="40"/>
      <c r="C176" s="41"/>
      <c r="D176" s="226" t="s">
        <v>172</v>
      </c>
      <c r="E176" s="41"/>
      <c r="F176" s="227" t="s">
        <v>274</v>
      </c>
      <c r="G176" s="41"/>
      <c r="H176" s="41"/>
      <c r="I176" s="228"/>
      <c r="J176" s="41"/>
      <c r="K176" s="41"/>
      <c r="L176" s="45"/>
      <c r="M176" s="229"/>
      <c r="N176" s="230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172</v>
      </c>
      <c r="AU176" s="18" t="s">
        <v>85</v>
      </c>
    </row>
    <row r="177" s="14" customFormat="1">
      <c r="A177" s="14"/>
      <c r="B177" s="242"/>
      <c r="C177" s="243"/>
      <c r="D177" s="233" t="s">
        <v>179</v>
      </c>
      <c r="E177" s="244" t="s">
        <v>19</v>
      </c>
      <c r="F177" s="245" t="s">
        <v>275</v>
      </c>
      <c r="G177" s="243"/>
      <c r="H177" s="246">
        <v>8949.9760000000006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179</v>
      </c>
      <c r="AU177" s="252" t="s">
        <v>85</v>
      </c>
      <c r="AV177" s="14" t="s">
        <v>85</v>
      </c>
      <c r="AW177" s="14" t="s">
        <v>37</v>
      </c>
      <c r="AX177" s="14" t="s">
        <v>83</v>
      </c>
      <c r="AY177" s="252" t="s">
        <v>162</v>
      </c>
    </row>
    <row r="178" s="2" customFormat="1" ht="24.15" customHeight="1">
      <c r="A178" s="39"/>
      <c r="B178" s="40"/>
      <c r="C178" s="213" t="s">
        <v>276</v>
      </c>
      <c r="D178" s="213" t="s">
        <v>165</v>
      </c>
      <c r="E178" s="214" t="s">
        <v>277</v>
      </c>
      <c r="F178" s="215" t="s">
        <v>278</v>
      </c>
      <c r="G178" s="216" t="s">
        <v>262</v>
      </c>
      <c r="H178" s="217">
        <v>639.28399999999999</v>
      </c>
      <c r="I178" s="218"/>
      <c r="J178" s="219">
        <f>ROUND(I178*H178,2)</f>
        <v>0</v>
      </c>
      <c r="K178" s="215" t="s">
        <v>169</v>
      </c>
      <c r="L178" s="45"/>
      <c r="M178" s="220" t="s">
        <v>19</v>
      </c>
      <c r="N178" s="221" t="s">
        <v>47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170</v>
      </c>
      <c r="AT178" s="224" t="s">
        <v>165</v>
      </c>
      <c r="AU178" s="224" t="s">
        <v>85</v>
      </c>
      <c r="AY178" s="18" t="s">
        <v>162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170</v>
      </c>
      <c r="BM178" s="224" t="s">
        <v>279</v>
      </c>
    </row>
    <row r="179" s="2" customFormat="1">
      <c r="A179" s="39"/>
      <c r="B179" s="40"/>
      <c r="C179" s="41"/>
      <c r="D179" s="226" t="s">
        <v>172</v>
      </c>
      <c r="E179" s="41"/>
      <c r="F179" s="227" t="s">
        <v>280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172</v>
      </c>
      <c r="AU179" s="18" t="s">
        <v>85</v>
      </c>
    </row>
    <row r="180" s="12" customFormat="1" ht="25.92" customHeight="1">
      <c r="A180" s="12"/>
      <c r="B180" s="197"/>
      <c r="C180" s="198"/>
      <c r="D180" s="199" t="s">
        <v>75</v>
      </c>
      <c r="E180" s="200" t="s">
        <v>281</v>
      </c>
      <c r="F180" s="200" t="s">
        <v>282</v>
      </c>
      <c r="G180" s="198"/>
      <c r="H180" s="198"/>
      <c r="I180" s="201"/>
      <c r="J180" s="202">
        <f>BK180</f>
        <v>0</v>
      </c>
      <c r="K180" s="198"/>
      <c r="L180" s="203"/>
      <c r="M180" s="204"/>
      <c r="N180" s="205"/>
      <c r="O180" s="205"/>
      <c r="P180" s="206">
        <f>P181+P198</f>
        <v>0</v>
      </c>
      <c r="Q180" s="205"/>
      <c r="R180" s="206">
        <f>R181+R198</f>
        <v>0.35112500000000002</v>
      </c>
      <c r="S180" s="205"/>
      <c r="T180" s="207">
        <f>T181+T198</f>
        <v>39.023675899999994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8" t="s">
        <v>85</v>
      </c>
      <c r="AT180" s="209" t="s">
        <v>75</v>
      </c>
      <c r="AU180" s="209" t="s">
        <v>76</v>
      </c>
      <c r="AY180" s="208" t="s">
        <v>162</v>
      </c>
      <c r="BK180" s="210">
        <f>BK181+BK198</f>
        <v>0</v>
      </c>
    </row>
    <row r="181" s="12" customFormat="1" ht="22.8" customHeight="1">
      <c r="A181" s="12"/>
      <c r="B181" s="197"/>
      <c r="C181" s="198"/>
      <c r="D181" s="199" t="s">
        <v>75</v>
      </c>
      <c r="E181" s="211" t="s">
        <v>283</v>
      </c>
      <c r="F181" s="211" t="s">
        <v>284</v>
      </c>
      <c r="G181" s="198"/>
      <c r="H181" s="198"/>
      <c r="I181" s="201"/>
      <c r="J181" s="212">
        <f>BK181</f>
        <v>0</v>
      </c>
      <c r="K181" s="198"/>
      <c r="L181" s="203"/>
      <c r="M181" s="204"/>
      <c r="N181" s="205"/>
      <c r="O181" s="205"/>
      <c r="P181" s="206">
        <f>SUM(P182:P197)</f>
        <v>0</v>
      </c>
      <c r="Q181" s="205"/>
      <c r="R181" s="206">
        <f>SUM(R182:R197)</f>
        <v>0</v>
      </c>
      <c r="S181" s="205"/>
      <c r="T181" s="207">
        <f>SUM(T182:T197)</f>
        <v>38.914827149999994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85</v>
      </c>
      <c r="AT181" s="209" t="s">
        <v>75</v>
      </c>
      <c r="AU181" s="209" t="s">
        <v>83</v>
      </c>
      <c r="AY181" s="208" t="s">
        <v>162</v>
      </c>
      <c r="BK181" s="210">
        <f>SUM(BK182:BK197)</f>
        <v>0</v>
      </c>
    </row>
    <row r="182" s="2" customFormat="1" ht="24.15" customHeight="1">
      <c r="A182" s="39"/>
      <c r="B182" s="40"/>
      <c r="C182" s="213" t="s">
        <v>7</v>
      </c>
      <c r="D182" s="213" t="s">
        <v>165</v>
      </c>
      <c r="E182" s="214" t="s">
        <v>285</v>
      </c>
      <c r="F182" s="215" t="s">
        <v>286</v>
      </c>
      <c r="G182" s="216" t="s">
        <v>168</v>
      </c>
      <c r="H182" s="217">
        <v>467.89499999999998</v>
      </c>
      <c r="I182" s="218"/>
      <c r="J182" s="219">
        <f>ROUND(I182*H182,2)</f>
        <v>0</v>
      </c>
      <c r="K182" s="215" t="s">
        <v>169</v>
      </c>
      <c r="L182" s="45"/>
      <c r="M182" s="220" t="s">
        <v>19</v>
      </c>
      <c r="N182" s="221" t="s">
        <v>47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0.083169999999999994</v>
      </c>
      <c r="T182" s="223">
        <f>S182*H182</f>
        <v>38.914827149999994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214</v>
      </c>
      <c r="AT182" s="224" t="s">
        <v>165</v>
      </c>
      <c r="AU182" s="224" t="s">
        <v>85</v>
      </c>
      <c r="AY182" s="18" t="s">
        <v>162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214</v>
      </c>
      <c r="BM182" s="224" t="s">
        <v>287</v>
      </c>
    </row>
    <row r="183" s="2" customFormat="1">
      <c r="A183" s="39"/>
      <c r="B183" s="40"/>
      <c r="C183" s="41"/>
      <c r="D183" s="226" t="s">
        <v>172</v>
      </c>
      <c r="E183" s="41"/>
      <c r="F183" s="227" t="s">
        <v>288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172</v>
      </c>
      <c r="AU183" s="18" t="s">
        <v>85</v>
      </c>
    </row>
    <row r="184" s="13" customFormat="1">
      <c r="A184" s="13"/>
      <c r="B184" s="231"/>
      <c r="C184" s="232"/>
      <c r="D184" s="233" t="s">
        <v>179</v>
      </c>
      <c r="E184" s="234" t="s">
        <v>19</v>
      </c>
      <c r="F184" s="235" t="s">
        <v>180</v>
      </c>
      <c r="G184" s="232"/>
      <c r="H184" s="234" t="s">
        <v>19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179</v>
      </c>
      <c r="AU184" s="241" t="s">
        <v>85</v>
      </c>
      <c r="AV184" s="13" t="s">
        <v>83</v>
      </c>
      <c r="AW184" s="13" t="s">
        <v>37</v>
      </c>
      <c r="AX184" s="13" t="s">
        <v>76</v>
      </c>
      <c r="AY184" s="241" t="s">
        <v>162</v>
      </c>
    </row>
    <row r="185" s="14" customFormat="1">
      <c r="A185" s="14"/>
      <c r="B185" s="242"/>
      <c r="C185" s="243"/>
      <c r="D185" s="233" t="s">
        <v>179</v>
      </c>
      <c r="E185" s="244" t="s">
        <v>19</v>
      </c>
      <c r="F185" s="245" t="s">
        <v>289</v>
      </c>
      <c r="G185" s="243"/>
      <c r="H185" s="246">
        <v>153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179</v>
      </c>
      <c r="AU185" s="252" t="s">
        <v>85</v>
      </c>
      <c r="AV185" s="14" t="s">
        <v>85</v>
      </c>
      <c r="AW185" s="14" t="s">
        <v>37</v>
      </c>
      <c r="AX185" s="14" t="s">
        <v>76</v>
      </c>
      <c r="AY185" s="252" t="s">
        <v>162</v>
      </c>
    </row>
    <row r="186" s="13" customFormat="1">
      <c r="A186" s="13"/>
      <c r="B186" s="231"/>
      <c r="C186" s="232"/>
      <c r="D186" s="233" t="s">
        <v>179</v>
      </c>
      <c r="E186" s="234" t="s">
        <v>19</v>
      </c>
      <c r="F186" s="235" t="s">
        <v>220</v>
      </c>
      <c r="G186" s="232"/>
      <c r="H186" s="234" t="s">
        <v>19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179</v>
      </c>
      <c r="AU186" s="241" t="s">
        <v>85</v>
      </c>
      <c r="AV186" s="13" t="s">
        <v>83</v>
      </c>
      <c r="AW186" s="13" t="s">
        <v>37</v>
      </c>
      <c r="AX186" s="13" t="s">
        <v>76</v>
      </c>
      <c r="AY186" s="241" t="s">
        <v>162</v>
      </c>
    </row>
    <row r="187" s="14" customFormat="1">
      <c r="A187" s="14"/>
      <c r="B187" s="242"/>
      <c r="C187" s="243"/>
      <c r="D187" s="233" t="s">
        <v>179</v>
      </c>
      <c r="E187" s="244" t="s">
        <v>19</v>
      </c>
      <c r="F187" s="245" t="s">
        <v>290</v>
      </c>
      <c r="G187" s="243"/>
      <c r="H187" s="246">
        <v>33.606000000000002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179</v>
      </c>
      <c r="AU187" s="252" t="s">
        <v>85</v>
      </c>
      <c r="AV187" s="14" t="s">
        <v>85</v>
      </c>
      <c r="AW187" s="14" t="s">
        <v>37</v>
      </c>
      <c r="AX187" s="14" t="s">
        <v>76</v>
      </c>
      <c r="AY187" s="252" t="s">
        <v>162</v>
      </c>
    </row>
    <row r="188" s="14" customFormat="1">
      <c r="A188" s="14"/>
      <c r="B188" s="242"/>
      <c r="C188" s="243"/>
      <c r="D188" s="233" t="s">
        <v>179</v>
      </c>
      <c r="E188" s="244" t="s">
        <v>19</v>
      </c>
      <c r="F188" s="245" t="s">
        <v>291</v>
      </c>
      <c r="G188" s="243"/>
      <c r="H188" s="246">
        <v>31.469999999999999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179</v>
      </c>
      <c r="AU188" s="252" t="s">
        <v>85</v>
      </c>
      <c r="AV188" s="14" t="s">
        <v>85</v>
      </c>
      <c r="AW188" s="14" t="s">
        <v>37</v>
      </c>
      <c r="AX188" s="14" t="s">
        <v>76</v>
      </c>
      <c r="AY188" s="252" t="s">
        <v>162</v>
      </c>
    </row>
    <row r="189" s="13" customFormat="1">
      <c r="A189" s="13"/>
      <c r="B189" s="231"/>
      <c r="C189" s="232"/>
      <c r="D189" s="233" t="s">
        <v>179</v>
      </c>
      <c r="E189" s="234" t="s">
        <v>19</v>
      </c>
      <c r="F189" s="235" t="s">
        <v>187</v>
      </c>
      <c r="G189" s="232"/>
      <c r="H189" s="234" t="s">
        <v>19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179</v>
      </c>
      <c r="AU189" s="241" t="s">
        <v>85</v>
      </c>
      <c r="AV189" s="13" t="s">
        <v>83</v>
      </c>
      <c r="AW189" s="13" t="s">
        <v>37</v>
      </c>
      <c r="AX189" s="13" t="s">
        <v>76</v>
      </c>
      <c r="AY189" s="241" t="s">
        <v>162</v>
      </c>
    </row>
    <row r="190" s="14" customFormat="1">
      <c r="A190" s="14"/>
      <c r="B190" s="242"/>
      <c r="C190" s="243"/>
      <c r="D190" s="233" t="s">
        <v>179</v>
      </c>
      <c r="E190" s="244" t="s">
        <v>19</v>
      </c>
      <c r="F190" s="245" t="s">
        <v>292</v>
      </c>
      <c r="G190" s="243"/>
      <c r="H190" s="246">
        <v>32.621000000000002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2" t="s">
        <v>179</v>
      </c>
      <c r="AU190" s="252" t="s">
        <v>85</v>
      </c>
      <c r="AV190" s="14" t="s">
        <v>85</v>
      </c>
      <c r="AW190" s="14" t="s">
        <v>37</v>
      </c>
      <c r="AX190" s="14" t="s">
        <v>76</v>
      </c>
      <c r="AY190" s="252" t="s">
        <v>162</v>
      </c>
    </row>
    <row r="191" s="14" customFormat="1">
      <c r="A191" s="14"/>
      <c r="B191" s="242"/>
      <c r="C191" s="243"/>
      <c r="D191" s="233" t="s">
        <v>179</v>
      </c>
      <c r="E191" s="244" t="s">
        <v>19</v>
      </c>
      <c r="F191" s="245" t="s">
        <v>293</v>
      </c>
      <c r="G191" s="243"/>
      <c r="H191" s="246">
        <v>32.152000000000001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179</v>
      </c>
      <c r="AU191" s="252" t="s">
        <v>85</v>
      </c>
      <c r="AV191" s="14" t="s">
        <v>85</v>
      </c>
      <c r="AW191" s="14" t="s">
        <v>37</v>
      </c>
      <c r="AX191" s="14" t="s">
        <v>76</v>
      </c>
      <c r="AY191" s="252" t="s">
        <v>162</v>
      </c>
    </row>
    <row r="192" s="14" customFormat="1">
      <c r="A192" s="14"/>
      <c r="B192" s="242"/>
      <c r="C192" s="243"/>
      <c r="D192" s="233" t="s">
        <v>179</v>
      </c>
      <c r="E192" s="244" t="s">
        <v>19</v>
      </c>
      <c r="F192" s="245" t="s">
        <v>294</v>
      </c>
      <c r="G192" s="243"/>
      <c r="H192" s="246">
        <v>18.5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179</v>
      </c>
      <c r="AU192" s="252" t="s">
        <v>85</v>
      </c>
      <c r="AV192" s="14" t="s">
        <v>85</v>
      </c>
      <c r="AW192" s="14" t="s">
        <v>37</v>
      </c>
      <c r="AX192" s="14" t="s">
        <v>76</v>
      </c>
      <c r="AY192" s="252" t="s">
        <v>162</v>
      </c>
    </row>
    <row r="193" s="13" customFormat="1">
      <c r="A193" s="13"/>
      <c r="B193" s="231"/>
      <c r="C193" s="232"/>
      <c r="D193" s="233" t="s">
        <v>179</v>
      </c>
      <c r="E193" s="234" t="s">
        <v>19</v>
      </c>
      <c r="F193" s="235" t="s">
        <v>190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179</v>
      </c>
      <c r="AU193" s="241" t="s">
        <v>85</v>
      </c>
      <c r="AV193" s="13" t="s">
        <v>83</v>
      </c>
      <c r="AW193" s="13" t="s">
        <v>37</v>
      </c>
      <c r="AX193" s="13" t="s">
        <v>76</v>
      </c>
      <c r="AY193" s="241" t="s">
        <v>162</v>
      </c>
    </row>
    <row r="194" s="14" customFormat="1">
      <c r="A194" s="14"/>
      <c r="B194" s="242"/>
      <c r="C194" s="243"/>
      <c r="D194" s="233" t="s">
        <v>179</v>
      </c>
      <c r="E194" s="244" t="s">
        <v>19</v>
      </c>
      <c r="F194" s="245" t="s">
        <v>295</v>
      </c>
      <c r="G194" s="243"/>
      <c r="H194" s="246">
        <v>83.272999999999996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179</v>
      </c>
      <c r="AU194" s="252" t="s">
        <v>85</v>
      </c>
      <c r="AV194" s="14" t="s">
        <v>85</v>
      </c>
      <c r="AW194" s="14" t="s">
        <v>37</v>
      </c>
      <c r="AX194" s="14" t="s">
        <v>76</v>
      </c>
      <c r="AY194" s="252" t="s">
        <v>162</v>
      </c>
    </row>
    <row r="195" s="13" customFormat="1">
      <c r="A195" s="13"/>
      <c r="B195" s="231"/>
      <c r="C195" s="232"/>
      <c r="D195" s="233" t="s">
        <v>179</v>
      </c>
      <c r="E195" s="234" t="s">
        <v>19</v>
      </c>
      <c r="F195" s="235" t="s">
        <v>192</v>
      </c>
      <c r="G195" s="232"/>
      <c r="H195" s="234" t="s">
        <v>19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179</v>
      </c>
      <c r="AU195" s="241" t="s">
        <v>85</v>
      </c>
      <c r="AV195" s="13" t="s">
        <v>83</v>
      </c>
      <c r="AW195" s="13" t="s">
        <v>37</v>
      </c>
      <c r="AX195" s="13" t="s">
        <v>76</v>
      </c>
      <c r="AY195" s="241" t="s">
        <v>162</v>
      </c>
    </row>
    <row r="196" s="14" customFormat="1">
      <c r="A196" s="14"/>
      <c r="B196" s="242"/>
      <c r="C196" s="243"/>
      <c r="D196" s="233" t="s">
        <v>179</v>
      </c>
      <c r="E196" s="244" t="s">
        <v>19</v>
      </c>
      <c r="F196" s="245" t="s">
        <v>296</v>
      </c>
      <c r="G196" s="243"/>
      <c r="H196" s="246">
        <v>83.272999999999996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179</v>
      </c>
      <c r="AU196" s="252" t="s">
        <v>85</v>
      </c>
      <c r="AV196" s="14" t="s">
        <v>85</v>
      </c>
      <c r="AW196" s="14" t="s">
        <v>37</v>
      </c>
      <c r="AX196" s="14" t="s">
        <v>76</v>
      </c>
      <c r="AY196" s="252" t="s">
        <v>162</v>
      </c>
    </row>
    <row r="197" s="15" customFormat="1">
      <c r="A197" s="15"/>
      <c r="B197" s="253"/>
      <c r="C197" s="254"/>
      <c r="D197" s="233" t="s">
        <v>179</v>
      </c>
      <c r="E197" s="255" t="s">
        <v>19</v>
      </c>
      <c r="F197" s="256" t="s">
        <v>194</v>
      </c>
      <c r="G197" s="254"/>
      <c r="H197" s="257">
        <v>467.89499999999998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179</v>
      </c>
      <c r="AU197" s="263" t="s">
        <v>85</v>
      </c>
      <c r="AV197" s="15" t="s">
        <v>170</v>
      </c>
      <c r="AW197" s="15" t="s">
        <v>37</v>
      </c>
      <c r="AX197" s="15" t="s">
        <v>83</v>
      </c>
      <c r="AY197" s="263" t="s">
        <v>162</v>
      </c>
    </row>
    <row r="198" s="12" customFormat="1" ht="22.8" customHeight="1">
      <c r="A198" s="12"/>
      <c r="B198" s="197"/>
      <c r="C198" s="198"/>
      <c r="D198" s="199" t="s">
        <v>75</v>
      </c>
      <c r="E198" s="211" t="s">
        <v>297</v>
      </c>
      <c r="F198" s="211" t="s">
        <v>298</v>
      </c>
      <c r="G198" s="198"/>
      <c r="H198" s="198"/>
      <c r="I198" s="201"/>
      <c r="J198" s="212">
        <f>BK198</f>
        <v>0</v>
      </c>
      <c r="K198" s="198"/>
      <c r="L198" s="203"/>
      <c r="M198" s="204"/>
      <c r="N198" s="205"/>
      <c r="O198" s="205"/>
      <c r="P198" s="206">
        <f>SUM(P199:P207)</f>
        <v>0</v>
      </c>
      <c r="Q198" s="205"/>
      <c r="R198" s="206">
        <f>SUM(R199:R207)</f>
        <v>0.35112500000000002</v>
      </c>
      <c r="S198" s="205"/>
      <c r="T198" s="207">
        <f>SUM(T199:T207)</f>
        <v>0.10884874999999999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8" t="s">
        <v>85</v>
      </c>
      <c r="AT198" s="209" t="s">
        <v>75</v>
      </c>
      <c r="AU198" s="209" t="s">
        <v>83</v>
      </c>
      <c r="AY198" s="208" t="s">
        <v>162</v>
      </c>
      <c r="BK198" s="210">
        <f>SUM(BK199:BK207)</f>
        <v>0</v>
      </c>
    </row>
    <row r="199" s="2" customFormat="1" ht="24.15" customHeight="1">
      <c r="A199" s="39"/>
      <c r="B199" s="40"/>
      <c r="C199" s="213" t="s">
        <v>299</v>
      </c>
      <c r="D199" s="213" t="s">
        <v>165</v>
      </c>
      <c r="E199" s="214" t="s">
        <v>300</v>
      </c>
      <c r="F199" s="215" t="s">
        <v>301</v>
      </c>
      <c r="G199" s="216" t="s">
        <v>168</v>
      </c>
      <c r="H199" s="217">
        <v>351.125</v>
      </c>
      <c r="I199" s="218"/>
      <c r="J199" s="219">
        <f>ROUND(I199*H199,2)</f>
        <v>0</v>
      </c>
      <c r="K199" s="215" t="s">
        <v>169</v>
      </c>
      <c r="L199" s="45"/>
      <c r="M199" s="220" t="s">
        <v>19</v>
      </c>
      <c r="N199" s="221" t="s">
        <v>47</v>
      </c>
      <c r="O199" s="85"/>
      <c r="P199" s="222">
        <f>O199*H199</f>
        <v>0</v>
      </c>
      <c r="Q199" s="222">
        <v>0.001</v>
      </c>
      <c r="R199" s="222">
        <f>Q199*H199</f>
        <v>0.35112500000000002</v>
      </c>
      <c r="S199" s="222">
        <v>0.00031</v>
      </c>
      <c r="T199" s="223">
        <f>S199*H199</f>
        <v>0.10884874999999999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214</v>
      </c>
      <c r="AT199" s="224" t="s">
        <v>165</v>
      </c>
      <c r="AU199" s="224" t="s">
        <v>85</v>
      </c>
      <c r="AY199" s="18" t="s">
        <v>162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83</v>
      </c>
      <c r="BK199" s="225">
        <f>ROUND(I199*H199,2)</f>
        <v>0</v>
      </c>
      <c r="BL199" s="18" t="s">
        <v>214</v>
      </c>
      <c r="BM199" s="224" t="s">
        <v>302</v>
      </c>
    </row>
    <row r="200" s="2" customFormat="1">
      <c r="A200" s="39"/>
      <c r="B200" s="40"/>
      <c r="C200" s="41"/>
      <c r="D200" s="226" t="s">
        <v>172</v>
      </c>
      <c r="E200" s="41"/>
      <c r="F200" s="227" t="s">
        <v>303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172</v>
      </c>
      <c r="AU200" s="18" t="s">
        <v>85</v>
      </c>
    </row>
    <row r="201" s="13" customFormat="1">
      <c r="A201" s="13"/>
      <c r="B201" s="231"/>
      <c r="C201" s="232"/>
      <c r="D201" s="233" t="s">
        <v>179</v>
      </c>
      <c r="E201" s="234" t="s">
        <v>19</v>
      </c>
      <c r="F201" s="235" t="s">
        <v>187</v>
      </c>
      <c r="G201" s="232"/>
      <c r="H201" s="234" t="s">
        <v>19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179</v>
      </c>
      <c r="AU201" s="241" t="s">
        <v>85</v>
      </c>
      <c r="AV201" s="13" t="s">
        <v>83</v>
      </c>
      <c r="AW201" s="13" t="s">
        <v>37</v>
      </c>
      <c r="AX201" s="13" t="s">
        <v>76</v>
      </c>
      <c r="AY201" s="241" t="s">
        <v>162</v>
      </c>
    </row>
    <row r="202" s="14" customFormat="1">
      <c r="A202" s="14"/>
      <c r="B202" s="242"/>
      <c r="C202" s="243"/>
      <c r="D202" s="233" t="s">
        <v>179</v>
      </c>
      <c r="E202" s="244" t="s">
        <v>19</v>
      </c>
      <c r="F202" s="245" t="s">
        <v>304</v>
      </c>
      <c r="G202" s="243"/>
      <c r="H202" s="246">
        <v>117.97799999999999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2" t="s">
        <v>179</v>
      </c>
      <c r="AU202" s="252" t="s">
        <v>85</v>
      </c>
      <c r="AV202" s="14" t="s">
        <v>85</v>
      </c>
      <c r="AW202" s="14" t="s">
        <v>37</v>
      </c>
      <c r="AX202" s="14" t="s">
        <v>76</v>
      </c>
      <c r="AY202" s="252" t="s">
        <v>162</v>
      </c>
    </row>
    <row r="203" s="13" customFormat="1">
      <c r="A203" s="13"/>
      <c r="B203" s="231"/>
      <c r="C203" s="232"/>
      <c r="D203" s="233" t="s">
        <v>179</v>
      </c>
      <c r="E203" s="234" t="s">
        <v>19</v>
      </c>
      <c r="F203" s="235" t="s">
        <v>190</v>
      </c>
      <c r="G203" s="232"/>
      <c r="H203" s="234" t="s">
        <v>19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179</v>
      </c>
      <c r="AU203" s="241" t="s">
        <v>85</v>
      </c>
      <c r="AV203" s="13" t="s">
        <v>83</v>
      </c>
      <c r="AW203" s="13" t="s">
        <v>37</v>
      </c>
      <c r="AX203" s="13" t="s">
        <v>76</v>
      </c>
      <c r="AY203" s="241" t="s">
        <v>162</v>
      </c>
    </row>
    <row r="204" s="14" customFormat="1">
      <c r="A204" s="14"/>
      <c r="B204" s="242"/>
      <c r="C204" s="243"/>
      <c r="D204" s="233" t="s">
        <v>179</v>
      </c>
      <c r="E204" s="244" t="s">
        <v>19</v>
      </c>
      <c r="F204" s="245" t="s">
        <v>305</v>
      </c>
      <c r="G204" s="243"/>
      <c r="H204" s="246">
        <v>117.97799999999999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179</v>
      </c>
      <c r="AU204" s="252" t="s">
        <v>85</v>
      </c>
      <c r="AV204" s="14" t="s">
        <v>85</v>
      </c>
      <c r="AW204" s="14" t="s">
        <v>37</v>
      </c>
      <c r="AX204" s="14" t="s">
        <v>76</v>
      </c>
      <c r="AY204" s="252" t="s">
        <v>162</v>
      </c>
    </row>
    <row r="205" s="13" customFormat="1">
      <c r="A205" s="13"/>
      <c r="B205" s="231"/>
      <c r="C205" s="232"/>
      <c r="D205" s="233" t="s">
        <v>179</v>
      </c>
      <c r="E205" s="234" t="s">
        <v>19</v>
      </c>
      <c r="F205" s="235" t="s">
        <v>306</v>
      </c>
      <c r="G205" s="232"/>
      <c r="H205" s="234" t="s">
        <v>19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179</v>
      </c>
      <c r="AU205" s="241" t="s">
        <v>85</v>
      </c>
      <c r="AV205" s="13" t="s">
        <v>83</v>
      </c>
      <c r="AW205" s="13" t="s">
        <v>37</v>
      </c>
      <c r="AX205" s="13" t="s">
        <v>76</v>
      </c>
      <c r="AY205" s="241" t="s">
        <v>162</v>
      </c>
    </row>
    <row r="206" s="14" customFormat="1">
      <c r="A206" s="14"/>
      <c r="B206" s="242"/>
      <c r="C206" s="243"/>
      <c r="D206" s="233" t="s">
        <v>179</v>
      </c>
      <c r="E206" s="244" t="s">
        <v>19</v>
      </c>
      <c r="F206" s="245" t="s">
        <v>307</v>
      </c>
      <c r="G206" s="243"/>
      <c r="H206" s="246">
        <v>115.169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179</v>
      </c>
      <c r="AU206" s="252" t="s">
        <v>85</v>
      </c>
      <c r="AV206" s="14" t="s">
        <v>85</v>
      </c>
      <c r="AW206" s="14" t="s">
        <v>37</v>
      </c>
      <c r="AX206" s="14" t="s">
        <v>76</v>
      </c>
      <c r="AY206" s="252" t="s">
        <v>162</v>
      </c>
    </row>
    <row r="207" s="15" customFormat="1">
      <c r="A207" s="15"/>
      <c r="B207" s="253"/>
      <c r="C207" s="254"/>
      <c r="D207" s="233" t="s">
        <v>179</v>
      </c>
      <c r="E207" s="255" t="s">
        <v>19</v>
      </c>
      <c r="F207" s="256" t="s">
        <v>194</v>
      </c>
      <c r="G207" s="254"/>
      <c r="H207" s="257">
        <v>351.125</v>
      </c>
      <c r="I207" s="258"/>
      <c r="J207" s="254"/>
      <c r="K207" s="254"/>
      <c r="L207" s="259"/>
      <c r="M207" s="264"/>
      <c r="N207" s="265"/>
      <c r="O207" s="265"/>
      <c r="P207" s="265"/>
      <c r="Q207" s="265"/>
      <c r="R207" s="265"/>
      <c r="S207" s="265"/>
      <c r="T207" s="26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3" t="s">
        <v>179</v>
      </c>
      <c r="AU207" s="263" t="s">
        <v>85</v>
      </c>
      <c r="AV207" s="15" t="s">
        <v>170</v>
      </c>
      <c r="AW207" s="15" t="s">
        <v>37</v>
      </c>
      <c r="AX207" s="15" t="s">
        <v>83</v>
      </c>
      <c r="AY207" s="263" t="s">
        <v>162</v>
      </c>
    </row>
    <row r="208" s="2" customFormat="1" ht="6.96" customHeight="1">
      <c r="A208" s="39"/>
      <c r="B208" s="60"/>
      <c r="C208" s="61"/>
      <c r="D208" s="61"/>
      <c r="E208" s="61"/>
      <c r="F208" s="61"/>
      <c r="G208" s="61"/>
      <c r="H208" s="61"/>
      <c r="I208" s="61"/>
      <c r="J208" s="61"/>
      <c r="K208" s="61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RprCPR4fawHKrhSeY1ZNSkvAoEuamuAwwzukWo2wrweC2hFubyDA0vegwYfUdc+ljeuKRJo2YZR9YvncrmvliA==" hashValue="v5oAAxUHOwWyKPCkDTVlv4mcDKFMbsXRW62zfJHLLCLAPiPd95L8P5ZnFUh+Xp8bCZKgO1AjZm08JAEISVq3aA==" algorithmName="SHA-512" password="CC35"/>
  <autoFilter ref="C90:K2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949101111"/>
    <hyperlink ref="F97" r:id="rId2" display="https://podminky.urs.cz/item/CS_URS_2022_01/962032241"/>
    <hyperlink ref="F114" r:id="rId3" display="https://podminky.urs.cz/item/CS_URS_2022_01/963051113"/>
    <hyperlink ref="F127" r:id="rId4" display="https://podminky.urs.cz/item/CS_URS_2022_01/964035111"/>
    <hyperlink ref="F131" r:id="rId5" display="https://podminky.urs.cz/item/CS_URS_2022_01/965043441"/>
    <hyperlink ref="F146" r:id="rId6" display="https://podminky.urs.cz/item/CS_URS_2022_01/965082923"/>
    <hyperlink ref="F161" r:id="rId7" display="https://podminky.urs.cz/item/CS_URS_2022_01/973031151"/>
    <hyperlink ref="F165" r:id="rId8" display="https://podminky.urs.cz/item/CS_URS_2022_01/978013161"/>
    <hyperlink ref="F167" r:id="rId9" display="https://podminky.urs.cz/item/CS_URS_2022_01/978013191"/>
    <hyperlink ref="F172" r:id="rId10" display="https://podminky.urs.cz/item/CS_URS_2022_01/997013158"/>
    <hyperlink ref="F174" r:id="rId11" display="https://podminky.urs.cz/item/CS_URS_2022_01/997013501"/>
    <hyperlink ref="F176" r:id="rId12" display="https://podminky.urs.cz/item/CS_URS_2022_01/997013509"/>
    <hyperlink ref="F179" r:id="rId13" display="https://podminky.urs.cz/item/CS_URS_2022_01/997221612"/>
    <hyperlink ref="F183" r:id="rId14" display="https://podminky.urs.cz/item/CS_URS_2022_01/771571810"/>
    <hyperlink ref="F200" r:id="rId15" display="https://podminky.urs.cz/item/CS_URS_2022_01/784121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134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308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ROUND(J99,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ROUND((SUM(BE99:BE389)),  2)</f>
        <v>0</v>
      </c>
      <c r="G35" s="39"/>
      <c r="H35" s="39"/>
      <c r="I35" s="158">
        <v>0.20999999999999999</v>
      </c>
      <c r="J35" s="157">
        <f>ROUND(((SUM(BE99:BE389))*I35),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ROUND((SUM(BF99:BF389)),  2)</f>
        <v>0</v>
      </c>
      <c r="G36" s="39"/>
      <c r="H36" s="39"/>
      <c r="I36" s="158">
        <v>0.14999999999999999</v>
      </c>
      <c r="J36" s="157">
        <f>ROUND(((SUM(BF99:BF389))*I36),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ROUND((SUM(BG99:BG389)),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ROUND((SUM(BH99:BH389)),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ROUND((SUM(BI99:BI389)),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134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01.1.b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J99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J100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309</v>
      </c>
      <c r="E65" s="183"/>
      <c r="F65" s="183"/>
      <c r="G65" s="183"/>
      <c r="H65" s="183"/>
      <c r="I65" s="183"/>
      <c r="J65" s="184">
        <f>J101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310</v>
      </c>
      <c r="E66" s="183"/>
      <c r="F66" s="183"/>
      <c r="G66" s="183"/>
      <c r="H66" s="183"/>
      <c r="I66" s="183"/>
      <c r="J66" s="184">
        <f>J112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142</v>
      </c>
      <c r="E67" s="183"/>
      <c r="F67" s="183"/>
      <c r="G67" s="183"/>
      <c r="H67" s="183"/>
      <c r="I67" s="183"/>
      <c r="J67" s="184">
        <f>J181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311</v>
      </c>
      <c r="E68" s="183"/>
      <c r="F68" s="183"/>
      <c r="G68" s="183"/>
      <c r="H68" s="183"/>
      <c r="I68" s="183"/>
      <c r="J68" s="184">
        <f>J186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5"/>
      <c r="C69" s="176"/>
      <c r="D69" s="177" t="s">
        <v>144</v>
      </c>
      <c r="E69" s="178"/>
      <c r="F69" s="178"/>
      <c r="G69" s="178"/>
      <c r="H69" s="178"/>
      <c r="I69" s="178"/>
      <c r="J69" s="179">
        <f>J189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81"/>
      <c r="C70" s="126"/>
      <c r="D70" s="182" t="s">
        <v>312</v>
      </c>
      <c r="E70" s="183"/>
      <c r="F70" s="183"/>
      <c r="G70" s="183"/>
      <c r="H70" s="183"/>
      <c r="I70" s="183"/>
      <c r="J70" s="184">
        <f>J190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313</v>
      </c>
      <c r="E71" s="183"/>
      <c r="F71" s="183"/>
      <c r="G71" s="183"/>
      <c r="H71" s="183"/>
      <c r="I71" s="183"/>
      <c r="J71" s="184">
        <f>J210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314</v>
      </c>
      <c r="E72" s="183"/>
      <c r="F72" s="183"/>
      <c r="G72" s="183"/>
      <c r="H72" s="183"/>
      <c r="I72" s="183"/>
      <c r="J72" s="184">
        <f>J225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315</v>
      </c>
      <c r="E73" s="183"/>
      <c r="F73" s="183"/>
      <c r="G73" s="183"/>
      <c r="H73" s="183"/>
      <c r="I73" s="183"/>
      <c r="J73" s="184">
        <f>J259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145</v>
      </c>
      <c r="E74" s="183"/>
      <c r="F74" s="183"/>
      <c r="G74" s="183"/>
      <c r="H74" s="183"/>
      <c r="I74" s="183"/>
      <c r="J74" s="184">
        <f>J285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316</v>
      </c>
      <c r="E75" s="183"/>
      <c r="F75" s="183"/>
      <c r="G75" s="183"/>
      <c r="H75" s="183"/>
      <c r="I75" s="183"/>
      <c r="J75" s="184">
        <f>J351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81"/>
      <c r="C76" s="126"/>
      <c r="D76" s="182" t="s">
        <v>146</v>
      </c>
      <c r="E76" s="183"/>
      <c r="F76" s="183"/>
      <c r="G76" s="183"/>
      <c r="H76" s="183"/>
      <c r="I76" s="183"/>
      <c r="J76" s="184">
        <f>J378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9" customFormat="1" ht="24.96" customHeight="1">
      <c r="A77" s="9"/>
      <c r="B77" s="175"/>
      <c r="C77" s="176"/>
      <c r="D77" s="177" t="s">
        <v>317</v>
      </c>
      <c r="E77" s="178"/>
      <c r="F77" s="178"/>
      <c r="G77" s="178"/>
      <c r="H77" s="178"/>
      <c r="I77" s="178"/>
      <c r="J77" s="179">
        <f>J387</f>
        <v>0</v>
      </c>
      <c r="K77" s="176"/>
      <c r="L77" s="180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hidden="1" s="2" customFormat="1" ht="21.84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hidden="1" s="2" customFormat="1" ht="6.96" customHeight="1">
      <c r="A79" s="39"/>
      <c r="B79" s="60"/>
      <c r="C79" s="61"/>
      <c r="D79" s="61"/>
      <c r="E79" s="61"/>
      <c r="F79" s="61"/>
      <c r="G79" s="61"/>
      <c r="H79" s="61"/>
      <c r="I79" s="61"/>
      <c r="J79" s="61"/>
      <c r="K79" s="6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hidden="1"/>
    <row r="81" hidden="1"/>
    <row r="82" hidden="1"/>
    <row r="83" s="2" customFormat="1" ht="6.96" customHeight="1">
      <c r="A83" s="39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4.96" customHeight="1">
      <c r="A84" s="39"/>
      <c r="B84" s="40"/>
      <c r="C84" s="24" t="s">
        <v>147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16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170" t="str">
        <f>E7</f>
        <v>Rekonstrukce interiérů budovy Sady 5.května 85/42, Plzeň</v>
      </c>
      <c r="F87" s="33"/>
      <c r="G87" s="33"/>
      <c r="H87" s="33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" customFormat="1" ht="12" customHeight="1">
      <c r="B88" s="22"/>
      <c r="C88" s="33" t="s">
        <v>133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70" t="s">
        <v>134</v>
      </c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135</v>
      </c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0" t="str">
        <f>E11</f>
        <v>01.1.b - Stavební část</v>
      </c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21</v>
      </c>
      <c r="D93" s="41"/>
      <c r="E93" s="41"/>
      <c r="F93" s="28" t="str">
        <f>F14</f>
        <v>Sady 5.května 85/42</v>
      </c>
      <c r="G93" s="41"/>
      <c r="H93" s="41"/>
      <c r="I93" s="33" t="s">
        <v>23</v>
      </c>
      <c r="J93" s="73" t="str">
        <f>IF(J14="","",J14)</f>
        <v>30. 3. 2022</v>
      </c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25</v>
      </c>
      <c r="D95" s="41"/>
      <c r="E95" s="41"/>
      <c r="F95" s="28" t="str">
        <f>E17</f>
        <v>Krajské centrum vzdělávání a Jazyková škola</v>
      </c>
      <c r="G95" s="41"/>
      <c r="H95" s="41"/>
      <c r="I95" s="33" t="s">
        <v>33</v>
      </c>
      <c r="J95" s="37" t="str">
        <f>E23</f>
        <v>Luboš Beneda</v>
      </c>
      <c r="K95" s="41"/>
      <c r="L95" s="14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31</v>
      </c>
      <c r="D96" s="41"/>
      <c r="E96" s="41"/>
      <c r="F96" s="28" t="str">
        <f>IF(E20="","",E20)</f>
        <v>Vyplň údaj</v>
      </c>
      <c r="G96" s="41"/>
      <c r="H96" s="41"/>
      <c r="I96" s="33" t="s">
        <v>38</v>
      </c>
      <c r="J96" s="37" t="str">
        <f>E26</f>
        <v xml:space="preserve"> </v>
      </c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11" customFormat="1" ht="29.28" customHeight="1">
      <c r="A98" s="186"/>
      <c r="B98" s="187"/>
      <c r="C98" s="188" t="s">
        <v>148</v>
      </c>
      <c r="D98" s="189" t="s">
        <v>61</v>
      </c>
      <c r="E98" s="189" t="s">
        <v>57</v>
      </c>
      <c r="F98" s="189" t="s">
        <v>58</v>
      </c>
      <c r="G98" s="189" t="s">
        <v>149</v>
      </c>
      <c r="H98" s="189" t="s">
        <v>150</v>
      </c>
      <c r="I98" s="189" t="s">
        <v>151</v>
      </c>
      <c r="J98" s="189" t="s">
        <v>139</v>
      </c>
      <c r="K98" s="190" t="s">
        <v>152</v>
      </c>
      <c r="L98" s="191"/>
      <c r="M98" s="93" t="s">
        <v>19</v>
      </c>
      <c r="N98" s="94" t="s">
        <v>46</v>
      </c>
      <c r="O98" s="94" t="s">
        <v>153</v>
      </c>
      <c r="P98" s="94" t="s">
        <v>154</v>
      </c>
      <c r="Q98" s="94" t="s">
        <v>155</v>
      </c>
      <c r="R98" s="94" t="s">
        <v>156</v>
      </c>
      <c r="S98" s="94" t="s">
        <v>157</v>
      </c>
      <c r="T98" s="95" t="s">
        <v>158</v>
      </c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</row>
    <row r="99" s="2" customFormat="1" ht="22.8" customHeight="1">
      <c r="A99" s="39"/>
      <c r="B99" s="40"/>
      <c r="C99" s="100" t="s">
        <v>159</v>
      </c>
      <c r="D99" s="41"/>
      <c r="E99" s="41"/>
      <c r="F99" s="41"/>
      <c r="G99" s="41"/>
      <c r="H99" s="41"/>
      <c r="I99" s="41"/>
      <c r="J99" s="192">
        <f>BK99</f>
        <v>0</v>
      </c>
      <c r="K99" s="41"/>
      <c r="L99" s="45"/>
      <c r="M99" s="96"/>
      <c r="N99" s="193"/>
      <c r="O99" s="97"/>
      <c r="P99" s="194">
        <f>P100+P189+P387</f>
        <v>0</v>
      </c>
      <c r="Q99" s="97"/>
      <c r="R99" s="194">
        <f>R100+R189+R387</f>
        <v>179.63208275</v>
      </c>
      <c r="S99" s="97"/>
      <c r="T99" s="195">
        <f>T100+T189+T387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75</v>
      </c>
      <c r="AU99" s="18" t="s">
        <v>140</v>
      </c>
      <c r="BK99" s="196">
        <f>BK100+BK189+BK387</f>
        <v>0</v>
      </c>
    </row>
    <row r="100" s="12" customFormat="1" ht="25.92" customHeight="1">
      <c r="A100" s="12"/>
      <c r="B100" s="197"/>
      <c r="C100" s="198"/>
      <c r="D100" s="199" t="s">
        <v>75</v>
      </c>
      <c r="E100" s="200" t="s">
        <v>160</v>
      </c>
      <c r="F100" s="200" t="s">
        <v>161</v>
      </c>
      <c r="G100" s="198"/>
      <c r="H100" s="198"/>
      <c r="I100" s="201"/>
      <c r="J100" s="202">
        <f>BK100</f>
        <v>0</v>
      </c>
      <c r="K100" s="198"/>
      <c r="L100" s="203"/>
      <c r="M100" s="204"/>
      <c r="N100" s="205"/>
      <c r="O100" s="205"/>
      <c r="P100" s="206">
        <f>P101+P112+P181+P186</f>
        <v>0</v>
      </c>
      <c r="Q100" s="205"/>
      <c r="R100" s="206">
        <f>R101+R112+R181+R186</f>
        <v>133.53416177999998</v>
      </c>
      <c r="S100" s="205"/>
      <c r="T100" s="207">
        <f>T101+T112+T181+T186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83</v>
      </c>
      <c r="AT100" s="209" t="s">
        <v>75</v>
      </c>
      <c r="AU100" s="209" t="s">
        <v>76</v>
      </c>
      <c r="AY100" s="208" t="s">
        <v>162</v>
      </c>
      <c r="BK100" s="210">
        <f>BK101+BK112+BK181+BK186</f>
        <v>0</v>
      </c>
    </row>
    <row r="101" s="12" customFormat="1" ht="22.8" customHeight="1">
      <c r="A101" s="12"/>
      <c r="B101" s="197"/>
      <c r="C101" s="198"/>
      <c r="D101" s="199" t="s">
        <v>75</v>
      </c>
      <c r="E101" s="211" t="s">
        <v>195</v>
      </c>
      <c r="F101" s="211" t="s">
        <v>318</v>
      </c>
      <c r="G101" s="198"/>
      <c r="H101" s="198"/>
      <c r="I101" s="201"/>
      <c r="J101" s="212">
        <f>BK101</f>
        <v>0</v>
      </c>
      <c r="K101" s="198"/>
      <c r="L101" s="203"/>
      <c r="M101" s="204"/>
      <c r="N101" s="205"/>
      <c r="O101" s="205"/>
      <c r="P101" s="206">
        <f>SUM(P102:P111)</f>
        <v>0</v>
      </c>
      <c r="Q101" s="205"/>
      <c r="R101" s="206">
        <f>SUM(R102:R111)</f>
        <v>7.5038472600000006</v>
      </c>
      <c r="S101" s="205"/>
      <c r="T101" s="207">
        <f>SUM(T102:T111)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8" t="s">
        <v>83</v>
      </c>
      <c r="AT101" s="209" t="s">
        <v>75</v>
      </c>
      <c r="AU101" s="209" t="s">
        <v>83</v>
      </c>
      <c r="AY101" s="208" t="s">
        <v>162</v>
      </c>
      <c r="BK101" s="210">
        <f>SUM(BK102:BK111)</f>
        <v>0</v>
      </c>
    </row>
    <row r="102" s="2" customFormat="1" ht="37.8" customHeight="1">
      <c r="A102" s="39"/>
      <c r="B102" s="40"/>
      <c r="C102" s="213" t="s">
        <v>319</v>
      </c>
      <c r="D102" s="213" t="s">
        <v>165</v>
      </c>
      <c r="E102" s="214" t="s">
        <v>320</v>
      </c>
      <c r="F102" s="215" t="s">
        <v>321</v>
      </c>
      <c r="G102" s="216" t="s">
        <v>168</v>
      </c>
      <c r="H102" s="217">
        <v>64.974000000000004</v>
      </c>
      <c r="I102" s="218"/>
      <c r="J102" s="219">
        <f>ROUND(I102*H102,2)</f>
        <v>0</v>
      </c>
      <c r="K102" s="215" t="s">
        <v>169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0.11549</v>
      </c>
      <c r="R102" s="222">
        <f>Q102*H102</f>
        <v>7.5038472600000006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165</v>
      </c>
      <c r="AU102" s="224" t="s">
        <v>85</v>
      </c>
      <c r="AY102" s="18" t="s">
        <v>162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170</v>
      </c>
      <c r="BM102" s="224" t="s">
        <v>322</v>
      </c>
    </row>
    <row r="103" s="2" customFormat="1">
      <c r="A103" s="39"/>
      <c r="B103" s="40"/>
      <c r="C103" s="41"/>
      <c r="D103" s="226" t="s">
        <v>172</v>
      </c>
      <c r="E103" s="41"/>
      <c r="F103" s="227" t="s">
        <v>323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172</v>
      </c>
      <c r="AU103" s="18" t="s">
        <v>85</v>
      </c>
    </row>
    <row r="104" s="13" customFormat="1">
      <c r="A104" s="13"/>
      <c r="B104" s="231"/>
      <c r="C104" s="232"/>
      <c r="D104" s="233" t="s">
        <v>179</v>
      </c>
      <c r="E104" s="234" t="s">
        <v>19</v>
      </c>
      <c r="F104" s="235" t="s">
        <v>180</v>
      </c>
      <c r="G104" s="232"/>
      <c r="H104" s="234" t="s">
        <v>19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1" t="s">
        <v>179</v>
      </c>
      <c r="AU104" s="241" t="s">
        <v>85</v>
      </c>
      <c r="AV104" s="13" t="s">
        <v>83</v>
      </c>
      <c r="AW104" s="13" t="s">
        <v>37</v>
      </c>
      <c r="AX104" s="13" t="s">
        <v>76</v>
      </c>
      <c r="AY104" s="241" t="s">
        <v>162</v>
      </c>
    </row>
    <row r="105" s="13" customFormat="1">
      <c r="A105" s="13"/>
      <c r="B105" s="231"/>
      <c r="C105" s="232"/>
      <c r="D105" s="233" t="s">
        <v>179</v>
      </c>
      <c r="E105" s="234" t="s">
        <v>19</v>
      </c>
      <c r="F105" s="235" t="s">
        <v>324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179</v>
      </c>
      <c r="AU105" s="241" t="s">
        <v>85</v>
      </c>
      <c r="AV105" s="13" t="s">
        <v>83</v>
      </c>
      <c r="AW105" s="13" t="s">
        <v>37</v>
      </c>
      <c r="AX105" s="13" t="s">
        <v>76</v>
      </c>
      <c r="AY105" s="241" t="s">
        <v>162</v>
      </c>
    </row>
    <row r="106" s="14" customFormat="1">
      <c r="A106" s="14"/>
      <c r="B106" s="242"/>
      <c r="C106" s="243"/>
      <c r="D106" s="233" t="s">
        <v>179</v>
      </c>
      <c r="E106" s="244" t="s">
        <v>19</v>
      </c>
      <c r="F106" s="245" t="s">
        <v>325</v>
      </c>
      <c r="G106" s="243"/>
      <c r="H106" s="246">
        <v>22.334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179</v>
      </c>
      <c r="AU106" s="252" t="s">
        <v>85</v>
      </c>
      <c r="AV106" s="14" t="s">
        <v>85</v>
      </c>
      <c r="AW106" s="14" t="s">
        <v>37</v>
      </c>
      <c r="AX106" s="14" t="s">
        <v>76</v>
      </c>
      <c r="AY106" s="252" t="s">
        <v>162</v>
      </c>
    </row>
    <row r="107" s="13" customFormat="1">
      <c r="A107" s="13"/>
      <c r="B107" s="231"/>
      <c r="C107" s="232"/>
      <c r="D107" s="233" t="s">
        <v>179</v>
      </c>
      <c r="E107" s="234" t="s">
        <v>19</v>
      </c>
      <c r="F107" s="235" t="s">
        <v>306</v>
      </c>
      <c r="G107" s="232"/>
      <c r="H107" s="234" t="s">
        <v>19</v>
      </c>
      <c r="I107" s="236"/>
      <c r="J107" s="232"/>
      <c r="K107" s="232"/>
      <c r="L107" s="237"/>
      <c r="M107" s="238"/>
      <c r="N107" s="239"/>
      <c r="O107" s="239"/>
      <c r="P107" s="239"/>
      <c r="Q107" s="239"/>
      <c r="R107" s="239"/>
      <c r="S107" s="239"/>
      <c r="T107" s="24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1" t="s">
        <v>179</v>
      </c>
      <c r="AU107" s="241" t="s">
        <v>85</v>
      </c>
      <c r="AV107" s="13" t="s">
        <v>83</v>
      </c>
      <c r="AW107" s="13" t="s">
        <v>37</v>
      </c>
      <c r="AX107" s="13" t="s">
        <v>76</v>
      </c>
      <c r="AY107" s="241" t="s">
        <v>162</v>
      </c>
    </row>
    <row r="108" s="14" customFormat="1">
      <c r="A108" s="14"/>
      <c r="B108" s="242"/>
      <c r="C108" s="243"/>
      <c r="D108" s="233" t="s">
        <v>179</v>
      </c>
      <c r="E108" s="244" t="s">
        <v>19</v>
      </c>
      <c r="F108" s="245" t="s">
        <v>326</v>
      </c>
      <c r="G108" s="243"/>
      <c r="H108" s="246">
        <v>21.84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179</v>
      </c>
      <c r="AU108" s="252" t="s">
        <v>85</v>
      </c>
      <c r="AV108" s="14" t="s">
        <v>85</v>
      </c>
      <c r="AW108" s="14" t="s">
        <v>37</v>
      </c>
      <c r="AX108" s="14" t="s">
        <v>76</v>
      </c>
      <c r="AY108" s="252" t="s">
        <v>162</v>
      </c>
    </row>
    <row r="109" s="14" customFormat="1">
      <c r="A109" s="14"/>
      <c r="B109" s="242"/>
      <c r="C109" s="243"/>
      <c r="D109" s="233" t="s">
        <v>179</v>
      </c>
      <c r="E109" s="244" t="s">
        <v>19</v>
      </c>
      <c r="F109" s="245" t="s">
        <v>327</v>
      </c>
      <c r="G109" s="243"/>
      <c r="H109" s="246">
        <v>20.800000000000001</v>
      </c>
      <c r="I109" s="247"/>
      <c r="J109" s="243"/>
      <c r="K109" s="243"/>
      <c r="L109" s="248"/>
      <c r="M109" s="249"/>
      <c r="N109" s="250"/>
      <c r="O109" s="250"/>
      <c r="P109" s="250"/>
      <c r="Q109" s="250"/>
      <c r="R109" s="250"/>
      <c r="S109" s="250"/>
      <c r="T109" s="25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2" t="s">
        <v>179</v>
      </c>
      <c r="AU109" s="252" t="s">
        <v>85</v>
      </c>
      <c r="AV109" s="14" t="s">
        <v>85</v>
      </c>
      <c r="AW109" s="14" t="s">
        <v>37</v>
      </c>
      <c r="AX109" s="14" t="s">
        <v>76</v>
      </c>
      <c r="AY109" s="252" t="s">
        <v>162</v>
      </c>
    </row>
    <row r="110" s="16" customFormat="1">
      <c r="A110" s="16"/>
      <c r="B110" s="267"/>
      <c r="C110" s="268"/>
      <c r="D110" s="233" t="s">
        <v>179</v>
      </c>
      <c r="E110" s="269" t="s">
        <v>19</v>
      </c>
      <c r="F110" s="270" t="s">
        <v>328</v>
      </c>
      <c r="G110" s="268"/>
      <c r="H110" s="271">
        <v>64.974000000000004</v>
      </c>
      <c r="I110" s="272"/>
      <c r="J110" s="268"/>
      <c r="K110" s="268"/>
      <c r="L110" s="273"/>
      <c r="M110" s="274"/>
      <c r="N110" s="275"/>
      <c r="O110" s="275"/>
      <c r="P110" s="275"/>
      <c r="Q110" s="275"/>
      <c r="R110" s="275"/>
      <c r="S110" s="275"/>
      <c r="T110" s="27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7" t="s">
        <v>179</v>
      </c>
      <c r="AU110" s="277" t="s">
        <v>85</v>
      </c>
      <c r="AV110" s="16" t="s">
        <v>195</v>
      </c>
      <c r="AW110" s="16" t="s">
        <v>37</v>
      </c>
      <c r="AX110" s="16" t="s">
        <v>76</v>
      </c>
      <c r="AY110" s="277" t="s">
        <v>162</v>
      </c>
    </row>
    <row r="111" s="15" customFormat="1">
      <c r="A111" s="15"/>
      <c r="B111" s="253"/>
      <c r="C111" s="254"/>
      <c r="D111" s="233" t="s">
        <v>179</v>
      </c>
      <c r="E111" s="255" t="s">
        <v>19</v>
      </c>
      <c r="F111" s="256" t="s">
        <v>194</v>
      </c>
      <c r="G111" s="254"/>
      <c r="H111" s="257">
        <v>64.974000000000004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3" t="s">
        <v>179</v>
      </c>
      <c r="AU111" s="263" t="s">
        <v>85</v>
      </c>
      <c r="AV111" s="15" t="s">
        <v>170</v>
      </c>
      <c r="AW111" s="15" t="s">
        <v>37</v>
      </c>
      <c r="AX111" s="15" t="s">
        <v>83</v>
      </c>
      <c r="AY111" s="263" t="s">
        <v>162</v>
      </c>
    </row>
    <row r="112" s="12" customFormat="1" ht="22.8" customHeight="1">
      <c r="A112" s="12"/>
      <c r="B112" s="197"/>
      <c r="C112" s="198"/>
      <c r="D112" s="199" t="s">
        <v>75</v>
      </c>
      <c r="E112" s="211" t="s">
        <v>329</v>
      </c>
      <c r="F112" s="211" t="s">
        <v>330</v>
      </c>
      <c r="G112" s="198"/>
      <c r="H112" s="198"/>
      <c r="I112" s="201"/>
      <c r="J112" s="212">
        <f>BK112</f>
        <v>0</v>
      </c>
      <c r="K112" s="198"/>
      <c r="L112" s="203"/>
      <c r="M112" s="204"/>
      <c r="N112" s="205"/>
      <c r="O112" s="205"/>
      <c r="P112" s="206">
        <f>SUM(P113:P180)</f>
        <v>0</v>
      </c>
      <c r="Q112" s="205"/>
      <c r="R112" s="206">
        <f>SUM(R113:R180)</f>
        <v>126.00331451999998</v>
      </c>
      <c r="S112" s="205"/>
      <c r="T112" s="207">
        <f>SUM(T113:T180)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8" t="s">
        <v>83</v>
      </c>
      <c r="AT112" s="209" t="s">
        <v>75</v>
      </c>
      <c r="AU112" s="209" t="s">
        <v>83</v>
      </c>
      <c r="AY112" s="208" t="s">
        <v>162</v>
      </c>
      <c r="BK112" s="210">
        <f>SUM(BK113:BK180)</f>
        <v>0</v>
      </c>
    </row>
    <row r="113" s="2" customFormat="1" ht="33" customHeight="1">
      <c r="A113" s="39"/>
      <c r="B113" s="40"/>
      <c r="C113" s="213" t="s">
        <v>8</v>
      </c>
      <c r="D113" s="213" t="s">
        <v>165</v>
      </c>
      <c r="E113" s="214" t="s">
        <v>331</v>
      </c>
      <c r="F113" s="215" t="s">
        <v>332</v>
      </c>
      <c r="G113" s="216" t="s">
        <v>168</v>
      </c>
      <c r="H113" s="217">
        <v>658.28099999999995</v>
      </c>
      <c r="I113" s="218"/>
      <c r="J113" s="219">
        <f>ROUND(I113*H113,2)</f>
        <v>0</v>
      </c>
      <c r="K113" s="215" t="s">
        <v>169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0.0080000000000000002</v>
      </c>
      <c r="R113" s="222">
        <f>Q113*H113</f>
        <v>5.266248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170</v>
      </c>
      <c r="BM113" s="224" t="s">
        <v>333</v>
      </c>
    </row>
    <row r="114" s="2" customFormat="1">
      <c r="A114" s="39"/>
      <c r="B114" s="40"/>
      <c r="C114" s="41"/>
      <c r="D114" s="226" t="s">
        <v>172</v>
      </c>
      <c r="E114" s="41"/>
      <c r="F114" s="227" t="s">
        <v>334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172</v>
      </c>
      <c r="AU114" s="18" t="s">
        <v>85</v>
      </c>
    </row>
    <row r="115" s="13" customFormat="1">
      <c r="A115" s="13"/>
      <c r="B115" s="231"/>
      <c r="C115" s="232"/>
      <c r="D115" s="233" t="s">
        <v>179</v>
      </c>
      <c r="E115" s="234" t="s">
        <v>19</v>
      </c>
      <c r="F115" s="235" t="s">
        <v>335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179</v>
      </c>
      <c r="AU115" s="241" t="s">
        <v>85</v>
      </c>
      <c r="AV115" s="13" t="s">
        <v>83</v>
      </c>
      <c r="AW115" s="13" t="s">
        <v>37</v>
      </c>
      <c r="AX115" s="13" t="s">
        <v>76</v>
      </c>
      <c r="AY115" s="241" t="s">
        <v>162</v>
      </c>
    </row>
    <row r="116" s="14" customFormat="1">
      <c r="A116" s="14"/>
      <c r="B116" s="242"/>
      <c r="C116" s="243"/>
      <c r="D116" s="233" t="s">
        <v>179</v>
      </c>
      <c r="E116" s="244" t="s">
        <v>19</v>
      </c>
      <c r="F116" s="245" t="s">
        <v>336</v>
      </c>
      <c r="G116" s="243"/>
      <c r="H116" s="246">
        <v>613.61300000000006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179</v>
      </c>
      <c r="AU116" s="252" t="s">
        <v>85</v>
      </c>
      <c r="AV116" s="14" t="s">
        <v>85</v>
      </c>
      <c r="AW116" s="14" t="s">
        <v>37</v>
      </c>
      <c r="AX116" s="14" t="s">
        <v>76</v>
      </c>
      <c r="AY116" s="252" t="s">
        <v>162</v>
      </c>
    </row>
    <row r="117" s="13" customFormat="1">
      <c r="A117" s="13"/>
      <c r="B117" s="231"/>
      <c r="C117" s="232"/>
      <c r="D117" s="233" t="s">
        <v>179</v>
      </c>
      <c r="E117" s="234" t="s">
        <v>19</v>
      </c>
      <c r="F117" s="235" t="s">
        <v>337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179</v>
      </c>
      <c r="AU117" s="241" t="s">
        <v>85</v>
      </c>
      <c r="AV117" s="13" t="s">
        <v>83</v>
      </c>
      <c r="AW117" s="13" t="s">
        <v>37</v>
      </c>
      <c r="AX117" s="13" t="s">
        <v>76</v>
      </c>
      <c r="AY117" s="241" t="s">
        <v>162</v>
      </c>
    </row>
    <row r="118" s="14" customFormat="1">
      <c r="A118" s="14"/>
      <c r="B118" s="242"/>
      <c r="C118" s="243"/>
      <c r="D118" s="233" t="s">
        <v>179</v>
      </c>
      <c r="E118" s="244" t="s">
        <v>19</v>
      </c>
      <c r="F118" s="245" t="s">
        <v>338</v>
      </c>
      <c r="G118" s="243"/>
      <c r="H118" s="246">
        <v>44.667999999999999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179</v>
      </c>
      <c r="AU118" s="252" t="s">
        <v>85</v>
      </c>
      <c r="AV118" s="14" t="s">
        <v>85</v>
      </c>
      <c r="AW118" s="14" t="s">
        <v>37</v>
      </c>
      <c r="AX118" s="14" t="s">
        <v>76</v>
      </c>
      <c r="AY118" s="252" t="s">
        <v>162</v>
      </c>
    </row>
    <row r="119" s="15" customFormat="1">
      <c r="A119" s="15"/>
      <c r="B119" s="253"/>
      <c r="C119" s="254"/>
      <c r="D119" s="233" t="s">
        <v>179</v>
      </c>
      <c r="E119" s="255" t="s">
        <v>19</v>
      </c>
      <c r="F119" s="256" t="s">
        <v>194</v>
      </c>
      <c r="G119" s="254"/>
      <c r="H119" s="257">
        <v>658.28100000000006</v>
      </c>
      <c r="I119" s="258"/>
      <c r="J119" s="254"/>
      <c r="K119" s="254"/>
      <c r="L119" s="259"/>
      <c r="M119" s="260"/>
      <c r="N119" s="261"/>
      <c r="O119" s="261"/>
      <c r="P119" s="261"/>
      <c r="Q119" s="261"/>
      <c r="R119" s="261"/>
      <c r="S119" s="261"/>
      <c r="T119" s="262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3" t="s">
        <v>179</v>
      </c>
      <c r="AU119" s="263" t="s">
        <v>85</v>
      </c>
      <c r="AV119" s="15" t="s">
        <v>170</v>
      </c>
      <c r="AW119" s="15" t="s">
        <v>37</v>
      </c>
      <c r="AX119" s="15" t="s">
        <v>83</v>
      </c>
      <c r="AY119" s="263" t="s">
        <v>162</v>
      </c>
    </row>
    <row r="120" s="2" customFormat="1" ht="37.8" customHeight="1">
      <c r="A120" s="39"/>
      <c r="B120" s="40"/>
      <c r="C120" s="213" t="s">
        <v>214</v>
      </c>
      <c r="D120" s="213" t="s">
        <v>165</v>
      </c>
      <c r="E120" s="214" t="s">
        <v>339</v>
      </c>
      <c r="F120" s="215" t="s">
        <v>340</v>
      </c>
      <c r="G120" s="216" t="s">
        <v>168</v>
      </c>
      <c r="H120" s="217">
        <v>658.28099999999995</v>
      </c>
      <c r="I120" s="218"/>
      <c r="J120" s="219">
        <f>ROUND(I120*H120,2)</f>
        <v>0</v>
      </c>
      <c r="K120" s="215" t="s">
        <v>169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0.01575</v>
      </c>
      <c r="R120" s="222">
        <f>Q120*H120</f>
        <v>10.36792575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170</v>
      </c>
      <c r="AT120" s="224" t="s">
        <v>165</v>
      </c>
      <c r="AU120" s="224" t="s">
        <v>85</v>
      </c>
      <c r="AY120" s="18" t="s">
        <v>162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170</v>
      </c>
      <c r="BM120" s="224" t="s">
        <v>341</v>
      </c>
    </row>
    <row r="121" s="2" customFormat="1">
      <c r="A121" s="39"/>
      <c r="B121" s="40"/>
      <c r="C121" s="41"/>
      <c r="D121" s="226" t="s">
        <v>172</v>
      </c>
      <c r="E121" s="41"/>
      <c r="F121" s="227" t="s">
        <v>342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172</v>
      </c>
      <c r="AU121" s="18" t="s">
        <v>85</v>
      </c>
    </row>
    <row r="122" s="2" customFormat="1" ht="44.25" customHeight="1">
      <c r="A122" s="39"/>
      <c r="B122" s="40"/>
      <c r="C122" s="213" t="s">
        <v>227</v>
      </c>
      <c r="D122" s="213" t="s">
        <v>165</v>
      </c>
      <c r="E122" s="214" t="s">
        <v>343</v>
      </c>
      <c r="F122" s="215" t="s">
        <v>344</v>
      </c>
      <c r="G122" s="216" t="s">
        <v>168</v>
      </c>
      <c r="H122" s="217">
        <v>1316.5619999999999</v>
      </c>
      <c r="I122" s="218"/>
      <c r="J122" s="219">
        <f>ROUND(I122*H122,2)</f>
        <v>0</v>
      </c>
      <c r="K122" s="215" t="s">
        <v>169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0.0079000000000000008</v>
      </c>
      <c r="R122" s="222">
        <f>Q122*H122</f>
        <v>10.4008398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170</v>
      </c>
      <c r="BM122" s="224" t="s">
        <v>345</v>
      </c>
    </row>
    <row r="123" s="2" customFormat="1">
      <c r="A123" s="39"/>
      <c r="B123" s="40"/>
      <c r="C123" s="41"/>
      <c r="D123" s="226" t="s">
        <v>172</v>
      </c>
      <c r="E123" s="41"/>
      <c r="F123" s="227" t="s">
        <v>346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172</v>
      </c>
      <c r="AU123" s="18" t="s">
        <v>85</v>
      </c>
    </row>
    <row r="124" s="14" customFormat="1">
      <c r="A124" s="14"/>
      <c r="B124" s="242"/>
      <c r="C124" s="243"/>
      <c r="D124" s="233" t="s">
        <v>179</v>
      </c>
      <c r="E124" s="244" t="s">
        <v>19</v>
      </c>
      <c r="F124" s="245" t="s">
        <v>347</v>
      </c>
      <c r="G124" s="243"/>
      <c r="H124" s="246">
        <v>1316.5619999999999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179</v>
      </c>
      <c r="AU124" s="252" t="s">
        <v>85</v>
      </c>
      <c r="AV124" s="14" t="s">
        <v>85</v>
      </c>
      <c r="AW124" s="14" t="s">
        <v>37</v>
      </c>
      <c r="AX124" s="14" t="s">
        <v>83</v>
      </c>
      <c r="AY124" s="252" t="s">
        <v>162</v>
      </c>
    </row>
    <row r="125" s="2" customFormat="1" ht="44.25" customHeight="1">
      <c r="A125" s="39"/>
      <c r="B125" s="40"/>
      <c r="C125" s="213" t="s">
        <v>348</v>
      </c>
      <c r="D125" s="213" t="s">
        <v>165</v>
      </c>
      <c r="E125" s="214" t="s">
        <v>349</v>
      </c>
      <c r="F125" s="215" t="s">
        <v>350</v>
      </c>
      <c r="G125" s="216" t="s">
        <v>168</v>
      </c>
      <c r="H125" s="217">
        <v>129.89400000000001</v>
      </c>
      <c r="I125" s="218"/>
      <c r="J125" s="219">
        <f>ROUND(I125*H125,2)</f>
        <v>0</v>
      </c>
      <c r="K125" s="215" t="s">
        <v>169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0.018380000000000001</v>
      </c>
      <c r="R125" s="222">
        <f>Q125*H125</f>
        <v>2.3874517200000001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170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170</v>
      </c>
      <c r="BM125" s="224" t="s">
        <v>351</v>
      </c>
    </row>
    <row r="126" s="2" customFormat="1">
      <c r="A126" s="39"/>
      <c r="B126" s="40"/>
      <c r="C126" s="41"/>
      <c r="D126" s="226" t="s">
        <v>172</v>
      </c>
      <c r="E126" s="41"/>
      <c r="F126" s="227" t="s">
        <v>352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172</v>
      </c>
      <c r="AU126" s="18" t="s">
        <v>85</v>
      </c>
    </row>
    <row r="127" s="14" customFormat="1">
      <c r="A127" s="14"/>
      <c r="B127" s="242"/>
      <c r="C127" s="243"/>
      <c r="D127" s="233" t="s">
        <v>179</v>
      </c>
      <c r="E127" s="244" t="s">
        <v>19</v>
      </c>
      <c r="F127" s="245" t="s">
        <v>353</v>
      </c>
      <c r="G127" s="243"/>
      <c r="H127" s="246">
        <v>129.89400000000001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179</v>
      </c>
      <c r="AU127" s="252" t="s">
        <v>85</v>
      </c>
      <c r="AV127" s="14" t="s">
        <v>85</v>
      </c>
      <c r="AW127" s="14" t="s">
        <v>37</v>
      </c>
      <c r="AX127" s="14" t="s">
        <v>83</v>
      </c>
      <c r="AY127" s="252" t="s">
        <v>162</v>
      </c>
    </row>
    <row r="128" s="2" customFormat="1" ht="33" customHeight="1">
      <c r="A128" s="39"/>
      <c r="B128" s="40"/>
      <c r="C128" s="213" t="s">
        <v>259</v>
      </c>
      <c r="D128" s="213" t="s">
        <v>165</v>
      </c>
      <c r="E128" s="214" t="s">
        <v>354</v>
      </c>
      <c r="F128" s="215" t="s">
        <v>355</v>
      </c>
      <c r="G128" s="216" t="s">
        <v>168</v>
      </c>
      <c r="H128" s="217">
        <v>658.28099999999995</v>
      </c>
      <c r="I128" s="218"/>
      <c r="J128" s="219">
        <f>ROUND(I128*H128,2)</f>
        <v>0</v>
      </c>
      <c r="K128" s="215" t="s">
        <v>169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0.016199999999999999</v>
      </c>
      <c r="R128" s="222">
        <f>Q128*H128</f>
        <v>10.664152199999998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170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170</v>
      </c>
      <c r="BM128" s="224" t="s">
        <v>356</v>
      </c>
    </row>
    <row r="129" s="2" customFormat="1">
      <c r="A129" s="39"/>
      <c r="B129" s="40"/>
      <c r="C129" s="41"/>
      <c r="D129" s="226" t="s">
        <v>172</v>
      </c>
      <c r="E129" s="41"/>
      <c r="F129" s="227" t="s">
        <v>357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172</v>
      </c>
      <c r="AU129" s="18" t="s">
        <v>85</v>
      </c>
    </row>
    <row r="130" s="2" customFormat="1" ht="24.15" customHeight="1">
      <c r="A130" s="39"/>
      <c r="B130" s="40"/>
      <c r="C130" s="213" t="s">
        <v>265</v>
      </c>
      <c r="D130" s="213" t="s">
        <v>165</v>
      </c>
      <c r="E130" s="214" t="s">
        <v>358</v>
      </c>
      <c r="F130" s="215" t="s">
        <v>359</v>
      </c>
      <c r="G130" s="216" t="s">
        <v>168</v>
      </c>
      <c r="H130" s="217">
        <v>658.28099999999995</v>
      </c>
      <c r="I130" s="218"/>
      <c r="J130" s="219">
        <f>ROUND(I130*H130,2)</f>
        <v>0</v>
      </c>
      <c r="K130" s="215" t="s">
        <v>169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0.0040000000000000001</v>
      </c>
      <c r="R130" s="222">
        <f>Q130*H130</f>
        <v>2.633124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170</v>
      </c>
      <c r="AT130" s="224" t="s">
        <v>165</v>
      </c>
      <c r="AU130" s="224" t="s">
        <v>85</v>
      </c>
      <c r="AY130" s="18" t="s">
        <v>162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170</v>
      </c>
      <c r="BM130" s="224" t="s">
        <v>360</v>
      </c>
    </row>
    <row r="131" s="2" customFormat="1">
      <c r="A131" s="39"/>
      <c r="B131" s="40"/>
      <c r="C131" s="41"/>
      <c r="D131" s="226" t="s">
        <v>172</v>
      </c>
      <c r="E131" s="41"/>
      <c r="F131" s="227" t="s">
        <v>361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172</v>
      </c>
      <c r="AU131" s="18" t="s">
        <v>85</v>
      </c>
    </row>
    <row r="132" s="2" customFormat="1" ht="33" customHeight="1">
      <c r="A132" s="39"/>
      <c r="B132" s="40"/>
      <c r="C132" s="213" t="s">
        <v>362</v>
      </c>
      <c r="D132" s="213" t="s">
        <v>165</v>
      </c>
      <c r="E132" s="214" t="s">
        <v>363</v>
      </c>
      <c r="F132" s="215" t="s">
        <v>364</v>
      </c>
      <c r="G132" s="216" t="s">
        <v>176</v>
      </c>
      <c r="H132" s="217">
        <v>20.524999999999999</v>
      </c>
      <c r="I132" s="218"/>
      <c r="J132" s="219">
        <f>ROUND(I132*H132,2)</f>
        <v>0</v>
      </c>
      <c r="K132" s="215" t="s">
        <v>169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2.3010199999999998</v>
      </c>
      <c r="R132" s="222">
        <f>Q132*H132</f>
        <v>47.228435499999996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170</v>
      </c>
      <c r="AT132" s="224" t="s">
        <v>165</v>
      </c>
      <c r="AU132" s="224" t="s">
        <v>85</v>
      </c>
      <c r="AY132" s="18" t="s">
        <v>162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170</v>
      </c>
      <c r="BM132" s="224" t="s">
        <v>365</v>
      </c>
    </row>
    <row r="133" s="2" customFormat="1">
      <c r="A133" s="39"/>
      <c r="B133" s="40"/>
      <c r="C133" s="41"/>
      <c r="D133" s="226" t="s">
        <v>172</v>
      </c>
      <c r="E133" s="41"/>
      <c r="F133" s="227" t="s">
        <v>366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172</v>
      </c>
      <c r="AU133" s="18" t="s">
        <v>85</v>
      </c>
    </row>
    <row r="134" s="13" customFormat="1">
      <c r="A134" s="13"/>
      <c r="B134" s="231"/>
      <c r="C134" s="232"/>
      <c r="D134" s="233" t="s">
        <v>179</v>
      </c>
      <c r="E134" s="234" t="s">
        <v>19</v>
      </c>
      <c r="F134" s="235" t="s">
        <v>367</v>
      </c>
      <c r="G134" s="232"/>
      <c r="H134" s="234" t="s">
        <v>19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179</v>
      </c>
      <c r="AU134" s="241" t="s">
        <v>85</v>
      </c>
      <c r="AV134" s="13" t="s">
        <v>83</v>
      </c>
      <c r="AW134" s="13" t="s">
        <v>37</v>
      </c>
      <c r="AX134" s="13" t="s">
        <v>76</v>
      </c>
      <c r="AY134" s="241" t="s">
        <v>162</v>
      </c>
    </row>
    <row r="135" s="13" customFormat="1">
      <c r="A135" s="13"/>
      <c r="B135" s="231"/>
      <c r="C135" s="232"/>
      <c r="D135" s="233" t="s">
        <v>179</v>
      </c>
      <c r="E135" s="234" t="s">
        <v>19</v>
      </c>
      <c r="F135" s="235" t="s">
        <v>368</v>
      </c>
      <c r="G135" s="232"/>
      <c r="H135" s="234" t="s">
        <v>19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179</v>
      </c>
      <c r="AU135" s="241" t="s">
        <v>85</v>
      </c>
      <c r="AV135" s="13" t="s">
        <v>83</v>
      </c>
      <c r="AW135" s="13" t="s">
        <v>37</v>
      </c>
      <c r="AX135" s="13" t="s">
        <v>76</v>
      </c>
      <c r="AY135" s="241" t="s">
        <v>162</v>
      </c>
    </row>
    <row r="136" s="14" customFormat="1">
      <c r="A136" s="14"/>
      <c r="B136" s="242"/>
      <c r="C136" s="243"/>
      <c r="D136" s="233" t="s">
        <v>179</v>
      </c>
      <c r="E136" s="244" t="s">
        <v>19</v>
      </c>
      <c r="F136" s="245" t="s">
        <v>369</v>
      </c>
      <c r="G136" s="243"/>
      <c r="H136" s="246">
        <v>1.9930000000000001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179</v>
      </c>
      <c r="AU136" s="252" t="s">
        <v>85</v>
      </c>
      <c r="AV136" s="14" t="s">
        <v>85</v>
      </c>
      <c r="AW136" s="14" t="s">
        <v>37</v>
      </c>
      <c r="AX136" s="14" t="s">
        <v>76</v>
      </c>
      <c r="AY136" s="252" t="s">
        <v>162</v>
      </c>
    </row>
    <row r="137" s="13" customFormat="1">
      <c r="A137" s="13"/>
      <c r="B137" s="231"/>
      <c r="C137" s="232"/>
      <c r="D137" s="233" t="s">
        <v>179</v>
      </c>
      <c r="E137" s="234" t="s">
        <v>19</v>
      </c>
      <c r="F137" s="235" t="s">
        <v>370</v>
      </c>
      <c r="G137" s="232"/>
      <c r="H137" s="234" t="s">
        <v>19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179</v>
      </c>
      <c r="AU137" s="241" t="s">
        <v>85</v>
      </c>
      <c r="AV137" s="13" t="s">
        <v>83</v>
      </c>
      <c r="AW137" s="13" t="s">
        <v>37</v>
      </c>
      <c r="AX137" s="13" t="s">
        <v>76</v>
      </c>
      <c r="AY137" s="241" t="s">
        <v>162</v>
      </c>
    </row>
    <row r="138" s="14" customFormat="1">
      <c r="A138" s="14"/>
      <c r="B138" s="242"/>
      <c r="C138" s="243"/>
      <c r="D138" s="233" t="s">
        <v>179</v>
      </c>
      <c r="E138" s="244" t="s">
        <v>19</v>
      </c>
      <c r="F138" s="245" t="s">
        <v>371</v>
      </c>
      <c r="G138" s="243"/>
      <c r="H138" s="246">
        <v>6.7469999999999999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179</v>
      </c>
      <c r="AU138" s="252" t="s">
        <v>85</v>
      </c>
      <c r="AV138" s="14" t="s">
        <v>85</v>
      </c>
      <c r="AW138" s="14" t="s">
        <v>37</v>
      </c>
      <c r="AX138" s="14" t="s">
        <v>76</v>
      </c>
      <c r="AY138" s="252" t="s">
        <v>162</v>
      </c>
    </row>
    <row r="139" s="13" customFormat="1">
      <c r="A139" s="13"/>
      <c r="B139" s="231"/>
      <c r="C139" s="232"/>
      <c r="D139" s="233" t="s">
        <v>179</v>
      </c>
      <c r="E139" s="234" t="s">
        <v>19</v>
      </c>
      <c r="F139" s="235" t="s">
        <v>372</v>
      </c>
      <c r="G139" s="232"/>
      <c r="H139" s="234" t="s">
        <v>19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179</v>
      </c>
      <c r="AU139" s="241" t="s">
        <v>85</v>
      </c>
      <c r="AV139" s="13" t="s">
        <v>83</v>
      </c>
      <c r="AW139" s="13" t="s">
        <v>37</v>
      </c>
      <c r="AX139" s="13" t="s">
        <v>76</v>
      </c>
      <c r="AY139" s="241" t="s">
        <v>162</v>
      </c>
    </row>
    <row r="140" s="14" customFormat="1">
      <c r="A140" s="14"/>
      <c r="B140" s="242"/>
      <c r="C140" s="243"/>
      <c r="D140" s="233" t="s">
        <v>179</v>
      </c>
      <c r="E140" s="244" t="s">
        <v>19</v>
      </c>
      <c r="F140" s="245" t="s">
        <v>373</v>
      </c>
      <c r="G140" s="243"/>
      <c r="H140" s="246">
        <v>3.8719999999999999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179</v>
      </c>
      <c r="AU140" s="252" t="s">
        <v>85</v>
      </c>
      <c r="AV140" s="14" t="s">
        <v>85</v>
      </c>
      <c r="AW140" s="14" t="s">
        <v>37</v>
      </c>
      <c r="AX140" s="14" t="s">
        <v>76</v>
      </c>
      <c r="AY140" s="252" t="s">
        <v>162</v>
      </c>
    </row>
    <row r="141" s="13" customFormat="1">
      <c r="A141" s="13"/>
      <c r="B141" s="231"/>
      <c r="C141" s="232"/>
      <c r="D141" s="233" t="s">
        <v>179</v>
      </c>
      <c r="E141" s="234" t="s">
        <v>19</v>
      </c>
      <c r="F141" s="235" t="s">
        <v>374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179</v>
      </c>
      <c r="AU141" s="241" t="s">
        <v>85</v>
      </c>
      <c r="AV141" s="13" t="s">
        <v>83</v>
      </c>
      <c r="AW141" s="13" t="s">
        <v>37</v>
      </c>
      <c r="AX141" s="13" t="s">
        <v>76</v>
      </c>
      <c r="AY141" s="241" t="s">
        <v>162</v>
      </c>
    </row>
    <row r="142" s="14" customFormat="1">
      <c r="A142" s="14"/>
      <c r="B142" s="242"/>
      <c r="C142" s="243"/>
      <c r="D142" s="233" t="s">
        <v>179</v>
      </c>
      <c r="E142" s="244" t="s">
        <v>19</v>
      </c>
      <c r="F142" s="245" t="s">
        <v>375</v>
      </c>
      <c r="G142" s="243"/>
      <c r="H142" s="246">
        <v>3.9620000000000002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179</v>
      </c>
      <c r="AU142" s="252" t="s">
        <v>85</v>
      </c>
      <c r="AV142" s="14" t="s">
        <v>85</v>
      </c>
      <c r="AW142" s="14" t="s">
        <v>37</v>
      </c>
      <c r="AX142" s="14" t="s">
        <v>76</v>
      </c>
      <c r="AY142" s="252" t="s">
        <v>162</v>
      </c>
    </row>
    <row r="143" s="13" customFormat="1">
      <c r="A143" s="13"/>
      <c r="B143" s="231"/>
      <c r="C143" s="232"/>
      <c r="D143" s="233" t="s">
        <v>179</v>
      </c>
      <c r="E143" s="234" t="s">
        <v>19</v>
      </c>
      <c r="F143" s="235" t="s">
        <v>376</v>
      </c>
      <c r="G143" s="232"/>
      <c r="H143" s="234" t="s">
        <v>19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179</v>
      </c>
      <c r="AU143" s="241" t="s">
        <v>85</v>
      </c>
      <c r="AV143" s="13" t="s">
        <v>83</v>
      </c>
      <c r="AW143" s="13" t="s">
        <v>37</v>
      </c>
      <c r="AX143" s="13" t="s">
        <v>76</v>
      </c>
      <c r="AY143" s="241" t="s">
        <v>162</v>
      </c>
    </row>
    <row r="144" s="14" customFormat="1">
      <c r="A144" s="14"/>
      <c r="B144" s="242"/>
      <c r="C144" s="243"/>
      <c r="D144" s="233" t="s">
        <v>179</v>
      </c>
      <c r="E144" s="244" t="s">
        <v>19</v>
      </c>
      <c r="F144" s="245" t="s">
        <v>377</v>
      </c>
      <c r="G144" s="243"/>
      <c r="H144" s="246">
        <v>3.9510000000000001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179</v>
      </c>
      <c r="AU144" s="252" t="s">
        <v>85</v>
      </c>
      <c r="AV144" s="14" t="s">
        <v>85</v>
      </c>
      <c r="AW144" s="14" t="s">
        <v>37</v>
      </c>
      <c r="AX144" s="14" t="s">
        <v>76</v>
      </c>
      <c r="AY144" s="252" t="s">
        <v>162</v>
      </c>
    </row>
    <row r="145" s="15" customFormat="1">
      <c r="A145" s="15"/>
      <c r="B145" s="253"/>
      <c r="C145" s="254"/>
      <c r="D145" s="233" t="s">
        <v>179</v>
      </c>
      <c r="E145" s="255" t="s">
        <v>19</v>
      </c>
      <c r="F145" s="256" t="s">
        <v>194</v>
      </c>
      <c r="G145" s="254"/>
      <c r="H145" s="257">
        <v>20.525000000000002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3" t="s">
        <v>179</v>
      </c>
      <c r="AU145" s="263" t="s">
        <v>85</v>
      </c>
      <c r="AV145" s="15" t="s">
        <v>170</v>
      </c>
      <c r="AW145" s="15" t="s">
        <v>37</v>
      </c>
      <c r="AX145" s="15" t="s">
        <v>83</v>
      </c>
      <c r="AY145" s="263" t="s">
        <v>162</v>
      </c>
    </row>
    <row r="146" s="2" customFormat="1" ht="33" customHeight="1">
      <c r="A146" s="39"/>
      <c r="B146" s="40"/>
      <c r="C146" s="213" t="s">
        <v>378</v>
      </c>
      <c r="D146" s="213" t="s">
        <v>165</v>
      </c>
      <c r="E146" s="214" t="s">
        <v>379</v>
      </c>
      <c r="F146" s="215" t="s">
        <v>380</v>
      </c>
      <c r="G146" s="216" t="s">
        <v>176</v>
      </c>
      <c r="H146" s="217">
        <v>3.9860000000000002</v>
      </c>
      <c r="I146" s="218"/>
      <c r="J146" s="219">
        <f>ROUND(I146*H146,2)</f>
        <v>0</v>
      </c>
      <c r="K146" s="215" t="s">
        <v>169</v>
      </c>
      <c r="L146" s="45"/>
      <c r="M146" s="220" t="s">
        <v>19</v>
      </c>
      <c r="N146" s="221" t="s">
        <v>47</v>
      </c>
      <c r="O146" s="85"/>
      <c r="P146" s="222">
        <f>O146*H146</f>
        <v>0</v>
      </c>
      <c r="Q146" s="222">
        <v>2.3010199999999998</v>
      </c>
      <c r="R146" s="222">
        <f>Q146*H146</f>
        <v>9.1718657199999996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170</v>
      </c>
      <c r="AT146" s="224" t="s">
        <v>165</v>
      </c>
      <c r="AU146" s="224" t="s">
        <v>85</v>
      </c>
      <c r="AY146" s="18" t="s">
        <v>162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83</v>
      </c>
      <c r="BK146" s="225">
        <f>ROUND(I146*H146,2)</f>
        <v>0</v>
      </c>
      <c r="BL146" s="18" t="s">
        <v>170</v>
      </c>
      <c r="BM146" s="224" t="s">
        <v>381</v>
      </c>
    </row>
    <row r="147" s="2" customFormat="1">
      <c r="A147" s="39"/>
      <c r="B147" s="40"/>
      <c r="C147" s="41"/>
      <c r="D147" s="226" t="s">
        <v>172</v>
      </c>
      <c r="E147" s="41"/>
      <c r="F147" s="227" t="s">
        <v>382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172</v>
      </c>
      <c r="AU147" s="18" t="s">
        <v>85</v>
      </c>
    </row>
    <row r="148" s="13" customFormat="1">
      <c r="A148" s="13"/>
      <c r="B148" s="231"/>
      <c r="C148" s="232"/>
      <c r="D148" s="233" t="s">
        <v>179</v>
      </c>
      <c r="E148" s="234" t="s">
        <v>19</v>
      </c>
      <c r="F148" s="235" t="s">
        <v>367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179</v>
      </c>
      <c r="AU148" s="241" t="s">
        <v>85</v>
      </c>
      <c r="AV148" s="13" t="s">
        <v>83</v>
      </c>
      <c r="AW148" s="13" t="s">
        <v>37</v>
      </c>
      <c r="AX148" s="13" t="s">
        <v>76</v>
      </c>
      <c r="AY148" s="241" t="s">
        <v>162</v>
      </c>
    </row>
    <row r="149" s="13" customFormat="1">
      <c r="A149" s="13"/>
      <c r="B149" s="231"/>
      <c r="C149" s="232"/>
      <c r="D149" s="233" t="s">
        <v>179</v>
      </c>
      <c r="E149" s="234" t="s">
        <v>19</v>
      </c>
      <c r="F149" s="235" t="s">
        <v>368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179</v>
      </c>
      <c r="AU149" s="241" t="s">
        <v>85</v>
      </c>
      <c r="AV149" s="13" t="s">
        <v>83</v>
      </c>
      <c r="AW149" s="13" t="s">
        <v>37</v>
      </c>
      <c r="AX149" s="13" t="s">
        <v>76</v>
      </c>
      <c r="AY149" s="241" t="s">
        <v>162</v>
      </c>
    </row>
    <row r="150" s="14" customFormat="1">
      <c r="A150" s="14"/>
      <c r="B150" s="242"/>
      <c r="C150" s="243"/>
      <c r="D150" s="233" t="s">
        <v>179</v>
      </c>
      <c r="E150" s="244" t="s">
        <v>19</v>
      </c>
      <c r="F150" s="245" t="s">
        <v>383</v>
      </c>
      <c r="G150" s="243"/>
      <c r="H150" s="246">
        <v>3.9860000000000002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179</v>
      </c>
      <c r="AU150" s="252" t="s">
        <v>85</v>
      </c>
      <c r="AV150" s="14" t="s">
        <v>85</v>
      </c>
      <c r="AW150" s="14" t="s">
        <v>37</v>
      </c>
      <c r="AX150" s="14" t="s">
        <v>83</v>
      </c>
      <c r="AY150" s="252" t="s">
        <v>162</v>
      </c>
    </row>
    <row r="151" s="2" customFormat="1" ht="21.75" customHeight="1">
      <c r="A151" s="39"/>
      <c r="B151" s="40"/>
      <c r="C151" s="213" t="s">
        <v>384</v>
      </c>
      <c r="D151" s="213" t="s">
        <v>165</v>
      </c>
      <c r="E151" s="214" t="s">
        <v>385</v>
      </c>
      <c r="F151" s="215" t="s">
        <v>386</v>
      </c>
      <c r="G151" s="216" t="s">
        <v>262</v>
      </c>
      <c r="H151" s="217">
        <v>1.9790000000000001</v>
      </c>
      <c r="I151" s="218"/>
      <c r="J151" s="219">
        <f>ROUND(I151*H151,2)</f>
        <v>0</v>
      </c>
      <c r="K151" s="215" t="s">
        <v>169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1.06277</v>
      </c>
      <c r="R151" s="222">
        <f>Q151*H151</f>
        <v>2.1032218300000003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170</v>
      </c>
      <c r="AT151" s="224" t="s">
        <v>165</v>
      </c>
      <c r="AU151" s="224" t="s">
        <v>85</v>
      </c>
      <c r="AY151" s="18" t="s">
        <v>162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170</v>
      </c>
      <c r="BM151" s="224" t="s">
        <v>387</v>
      </c>
    </row>
    <row r="152" s="2" customFormat="1">
      <c r="A152" s="39"/>
      <c r="B152" s="40"/>
      <c r="C152" s="41"/>
      <c r="D152" s="226" t="s">
        <v>172</v>
      </c>
      <c r="E152" s="41"/>
      <c r="F152" s="227" t="s">
        <v>388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172</v>
      </c>
      <c r="AU152" s="18" t="s">
        <v>85</v>
      </c>
    </row>
    <row r="153" s="13" customFormat="1">
      <c r="A153" s="13"/>
      <c r="B153" s="231"/>
      <c r="C153" s="232"/>
      <c r="D153" s="233" t="s">
        <v>179</v>
      </c>
      <c r="E153" s="234" t="s">
        <v>19</v>
      </c>
      <c r="F153" s="235" t="s">
        <v>367</v>
      </c>
      <c r="G153" s="232"/>
      <c r="H153" s="234" t="s">
        <v>19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179</v>
      </c>
      <c r="AU153" s="241" t="s">
        <v>85</v>
      </c>
      <c r="AV153" s="13" t="s">
        <v>83</v>
      </c>
      <c r="AW153" s="13" t="s">
        <v>37</v>
      </c>
      <c r="AX153" s="13" t="s">
        <v>76</v>
      </c>
      <c r="AY153" s="241" t="s">
        <v>162</v>
      </c>
    </row>
    <row r="154" s="13" customFormat="1">
      <c r="A154" s="13"/>
      <c r="B154" s="231"/>
      <c r="C154" s="232"/>
      <c r="D154" s="233" t="s">
        <v>179</v>
      </c>
      <c r="E154" s="234" t="s">
        <v>19</v>
      </c>
      <c r="F154" s="235" t="s">
        <v>368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179</v>
      </c>
      <c r="AU154" s="241" t="s">
        <v>85</v>
      </c>
      <c r="AV154" s="13" t="s">
        <v>83</v>
      </c>
      <c r="AW154" s="13" t="s">
        <v>37</v>
      </c>
      <c r="AX154" s="13" t="s">
        <v>76</v>
      </c>
      <c r="AY154" s="241" t="s">
        <v>162</v>
      </c>
    </row>
    <row r="155" s="14" customFormat="1">
      <c r="A155" s="14"/>
      <c r="B155" s="242"/>
      <c r="C155" s="243"/>
      <c r="D155" s="233" t="s">
        <v>179</v>
      </c>
      <c r="E155" s="244" t="s">
        <v>19</v>
      </c>
      <c r="F155" s="245" t="s">
        <v>389</v>
      </c>
      <c r="G155" s="243"/>
      <c r="H155" s="246">
        <v>0.24199999999999999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179</v>
      </c>
      <c r="AU155" s="252" t="s">
        <v>85</v>
      </c>
      <c r="AV155" s="14" t="s">
        <v>85</v>
      </c>
      <c r="AW155" s="14" t="s">
        <v>37</v>
      </c>
      <c r="AX155" s="14" t="s">
        <v>76</v>
      </c>
      <c r="AY155" s="252" t="s">
        <v>162</v>
      </c>
    </row>
    <row r="156" s="13" customFormat="1">
      <c r="A156" s="13"/>
      <c r="B156" s="231"/>
      <c r="C156" s="232"/>
      <c r="D156" s="233" t="s">
        <v>179</v>
      </c>
      <c r="E156" s="234" t="s">
        <v>19</v>
      </c>
      <c r="F156" s="235" t="s">
        <v>390</v>
      </c>
      <c r="G156" s="232"/>
      <c r="H156" s="234" t="s">
        <v>19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179</v>
      </c>
      <c r="AU156" s="241" t="s">
        <v>85</v>
      </c>
      <c r="AV156" s="13" t="s">
        <v>83</v>
      </c>
      <c r="AW156" s="13" t="s">
        <v>37</v>
      </c>
      <c r="AX156" s="13" t="s">
        <v>76</v>
      </c>
      <c r="AY156" s="241" t="s">
        <v>162</v>
      </c>
    </row>
    <row r="157" s="14" customFormat="1">
      <c r="A157" s="14"/>
      <c r="B157" s="242"/>
      <c r="C157" s="243"/>
      <c r="D157" s="233" t="s">
        <v>179</v>
      </c>
      <c r="E157" s="244" t="s">
        <v>19</v>
      </c>
      <c r="F157" s="245" t="s">
        <v>391</v>
      </c>
      <c r="G157" s="243"/>
      <c r="H157" s="246">
        <v>1.123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179</v>
      </c>
      <c r="AU157" s="252" t="s">
        <v>85</v>
      </c>
      <c r="AV157" s="14" t="s">
        <v>85</v>
      </c>
      <c r="AW157" s="14" t="s">
        <v>37</v>
      </c>
      <c r="AX157" s="14" t="s">
        <v>76</v>
      </c>
      <c r="AY157" s="252" t="s">
        <v>162</v>
      </c>
    </row>
    <row r="158" s="15" customFormat="1">
      <c r="A158" s="15"/>
      <c r="B158" s="253"/>
      <c r="C158" s="254"/>
      <c r="D158" s="233" t="s">
        <v>179</v>
      </c>
      <c r="E158" s="255" t="s">
        <v>19</v>
      </c>
      <c r="F158" s="256" t="s">
        <v>194</v>
      </c>
      <c r="G158" s="254"/>
      <c r="H158" s="257">
        <v>1.365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179</v>
      </c>
      <c r="AU158" s="263" t="s">
        <v>85</v>
      </c>
      <c r="AV158" s="15" t="s">
        <v>170</v>
      </c>
      <c r="AW158" s="15" t="s">
        <v>37</v>
      </c>
      <c r="AX158" s="15" t="s">
        <v>83</v>
      </c>
      <c r="AY158" s="263" t="s">
        <v>162</v>
      </c>
    </row>
    <row r="159" s="14" customFormat="1">
      <c r="A159" s="14"/>
      <c r="B159" s="242"/>
      <c r="C159" s="243"/>
      <c r="D159" s="233" t="s">
        <v>179</v>
      </c>
      <c r="E159" s="243"/>
      <c r="F159" s="245" t="s">
        <v>392</v>
      </c>
      <c r="G159" s="243"/>
      <c r="H159" s="246">
        <v>1.9790000000000001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179</v>
      </c>
      <c r="AU159" s="252" t="s">
        <v>85</v>
      </c>
      <c r="AV159" s="14" t="s">
        <v>85</v>
      </c>
      <c r="AW159" s="14" t="s">
        <v>4</v>
      </c>
      <c r="AX159" s="14" t="s">
        <v>83</v>
      </c>
      <c r="AY159" s="252" t="s">
        <v>162</v>
      </c>
    </row>
    <row r="160" s="2" customFormat="1" ht="24.15" customHeight="1">
      <c r="A160" s="39"/>
      <c r="B160" s="40"/>
      <c r="C160" s="213" t="s">
        <v>393</v>
      </c>
      <c r="D160" s="213" t="s">
        <v>165</v>
      </c>
      <c r="E160" s="214" t="s">
        <v>394</v>
      </c>
      <c r="F160" s="215" t="s">
        <v>395</v>
      </c>
      <c r="G160" s="216" t="s">
        <v>176</v>
      </c>
      <c r="H160" s="217">
        <v>59.896000000000001</v>
      </c>
      <c r="I160" s="218"/>
      <c r="J160" s="219">
        <f>ROUND(I160*H160,2)</f>
        <v>0</v>
      </c>
      <c r="K160" s="215" t="s">
        <v>169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0.41999999999999998</v>
      </c>
      <c r="R160" s="222">
        <f>Q160*H160</f>
        <v>25.156320000000001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170</v>
      </c>
      <c r="AT160" s="224" t="s">
        <v>165</v>
      </c>
      <c r="AU160" s="224" t="s">
        <v>85</v>
      </c>
      <c r="AY160" s="18" t="s">
        <v>162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170</v>
      </c>
      <c r="BM160" s="224" t="s">
        <v>396</v>
      </c>
    </row>
    <row r="161" s="2" customFormat="1">
      <c r="A161" s="39"/>
      <c r="B161" s="40"/>
      <c r="C161" s="41"/>
      <c r="D161" s="226" t="s">
        <v>172</v>
      </c>
      <c r="E161" s="41"/>
      <c r="F161" s="227" t="s">
        <v>397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172</v>
      </c>
      <c r="AU161" s="18" t="s">
        <v>85</v>
      </c>
    </row>
    <row r="162" s="13" customFormat="1">
      <c r="A162" s="13"/>
      <c r="B162" s="231"/>
      <c r="C162" s="232"/>
      <c r="D162" s="233" t="s">
        <v>179</v>
      </c>
      <c r="E162" s="234" t="s">
        <v>19</v>
      </c>
      <c r="F162" s="235" t="s">
        <v>370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179</v>
      </c>
      <c r="AU162" s="241" t="s">
        <v>85</v>
      </c>
      <c r="AV162" s="13" t="s">
        <v>83</v>
      </c>
      <c r="AW162" s="13" t="s">
        <v>37</v>
      </c>
      <c r="AX162" s="13" t="s">
        <v>76</v>
      </c>
      <c r="AY162" s="241" t="s">
        <v>162</v>
      </c>
    </row>
    <row r="163" s="14" customFormat="1">
      <c r="A163" s="14"/>
      <c r="B163" s="242"/>
      <c r="C163" s="243"/>
      <c r="D163" s="233" t="s">
        <v>179</v>
      </c>
      <c r="E163" s="244" t="s">
        <v>19</v>
      </c>
      <c r="F163" s="245" t="s">
        <v>398</v>
      </c>
      <c r="G163" s="243"/>
      <c r="H163" s="246">
        <v>17.541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179</v>
      </c>
      <c r="AU163" s="252" t="s">
        <v>85</v>
      </c>
      <c r="AV163" s="14" t="s">
        <v>85</v>
      </c>
      <c r="AW163" s="14" t="s">
        <v>37</v>
      </c>
      <c r="AX163" s="14" t="s">
        <v>76</v>
      </c>
      <c r="AY163" s="252" t="s">
        <v>162</v>
      </c>
    </row>
    <row r="164" s="13" customFormat="1">
      <c r="A164" s="13"/>
      <c r="B164" s="231"/>
      <c r="C164" s="232"/>
      <c r="D164" s="233" t="s">
        <v>179</v>
      </c>
      <c r="E164" s="234" t="s">
        <v>19</v>
      </c>
      <c r="F164" s="235" t="s">
        <v>372</v>
      </c>
      <c r="G164" s="232"/>
      <c r="H164" s="234" t="s">
        <v>19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179</v>
      </c>
      <c r="AU164" s="241" t="s">
        <v>85</v>
      </c>
      <c r="AV164" s="13" t="s">
        <v>83</v>
      </c>
      <c r="AW164" s="13" t="s">
        <v>37</v>
      </c>
      <c r="AX164" s="13" t="s">
        <v>76</v>
      </c>
      <c r="AY164" s="241" t="s">
        <v>162</v>
      </c>
    </row>
    <row r="165" s="14" customFormat="1">
      <c r="A165" s="14"/>
      <c r="B165" s="242"/>
      <c r="C165" s="243"/>
      <c r="D165" s="233" t="s">
        <v>179</v>
      </c>
      <c r="E165" s="244" t="s">
        <v>19</v>
      </c>
      <c r="F165" s="245" t="s">
        <v>399</v>
      </c>
      <c r="G165" s="243"/>
      <c r="H165" s="246">
        <v>14.073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179</v>
      </c>
      <c r="AU165" s="252" t="s">
        <v>85</v>
      </c>
      <c r="AV165" s="14" t="s">
        <v>85</v>
      </c>
      <c r="AW165" s="14" t="s">
        <v>37</v>
      </c>
      <c r="AX165" s="14" t="s">
        <v>76</v>
      </c>
      <c r="AY165" s="252" t="s">
        <v>162</v>
      </c>
    </row>
    <row r="166" s="13" customFormat="1">
      <c r="A166" s="13"/>
      <c r="B166" s="231"/>
      <c r="C166" s="232"/>
      <c r="D166" s="233" t="s">
        <v>179</v>
      </c>
      <c r="E166" s="234" t="s">
        <v>19</v>
      </c>
      <c r="F166" s="235" t="s">
        <v>374</v>
      </c>
      <c r="G166" s="232"/>
      <c r="H166" s="234" t="s">
        <v>19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179</v>
      </c>
      <c r="AU166" s="241" t="s">
        <v>85</v>
      </c>
      <c r="AV166" s="13" t="s">
        <v>83</v>
      </c>
      <c r="AW166" s="13" t="s">
        <v>37</v>
      </c>
      <c r="AX166" s="13" t="s">
        <v>76</v>
      </c>
      <c r="AY166" s="241" t="s">
        <v>162</v>
      </c>
    </row>
    <row r="167" s="14" customFormat="1">
      <c r="A167" s="14"/>
      <c r="B167" s="242"/>
      <c r="C167" s="243"/>
      <c r="D167" s="233" t="s">
        <v>179</v>
      </c>
      <c r="E167" s="244" t="s">
        <v>19</v>
      </c>
      <c r="F167" s="245" t="s">
        <v>400</v>
      </c>
      <c r="G167" s="243"/>
      <c r="H167" s="246">
        <v>14.109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179</v>
      </c>
      <c r="AU167" s="252" t="s">
        <v>85</v>
      </c>
      <c r="AV167" s="14" t="s">
        <v>85</v>
      </c>
      <c r="AW167" s="14" t="s">
        <v>37</v>
      </c>
      <c r="AX167" s="14" t="s">
        <v>76</v>
      </c>
      <c r="AY167" s="252" t="s">
        <v>162</v>
      </c>
    </row>
    <row r="168" s="13" customFormat="1">
      <c r="A168" s="13"/>
      <c r="B168" s="231"/>
      <c r="C168" s="232"/>
      <c r="D168" s="233" t="s">
        <v>179</v>
      </c>
      <c r="E168" s="234" t="s">
        <v>19</v>
      </c>
      <c r="F168" s="235" t="s">
        <v>376</v>
      </c>
      <c r="G168" s="232"/>
      <c r="H168" s="234" t="s">
        <v>19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179</v>
      </c>
      <c r="AU168" s="241" t="s">
        <v>85</v>
      </c>
      <c r="AV168" s="13" t="s">
        <v>83</v>
      </c>
      <c r="AW168" s="13" t="s">
        <v>37</v>
      </c>
      <c r="AX168" s="13" t="s">
        <v>76</v>
      </c>
      <c r="AY168" s="241" t="s">
        <v>162</v>
      </c>
    </row>
    <row r="169" s="14" customFormat="1">
      <c r="A169" s="14"/>
      <c r="B169" s="242"/>
      <c r="C169" s="243"/>
      <c r="D169" s="233" t="s">
        <v>179</v>
      </c>
      <c r="E169" s="244" t="s">
        <v>19</v>
      </c>
      <c r="F169" s="245" t="s">
        <v>401</v>
      </c>
      <c r="G169" s="243"/>
      <c r="H169" s="246">
        <v>14.173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179</v>
      </c>
      <c r="AU169" s="252" t="s">
        <v>85</v>
      </c>
      <c r="AV169" s="14" t="s">
        <v>85</v>
      </c>
      <c r="AW169" s="14" t="s">
        <v>37</v>
      </c>
      <c r="AX169" s="14" t="s">
        <v>76</v>
      </c>
      <c r="AY169" s="252" t="s">
        <v>162</v>
      </c>
    </row>
    <row r="170" s="15" customFormat="1">
      <c r="A170" s="15"/>
      <c r="B170" s="253"/>
      <c r="C170" s="254"/>
      <c r="D170" s="233" t="s">
        <v>179</v>
      </c>
      <c r="E170" s="255" t="s">
        <v>19</v>
      </c>
      <c r="F170" s="256" t="s">
        <v>194</v>
      </c>
      <c r="G170" s="254"/>
      <c r="H170" s="257">
        <v>59.896000000000001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3" t="s">
        <v>179</v>
      </c>
      <c r="AU170" s="263" t="s">
        <v>85</v>
      </c>
      <c r="AV170" s="15" t="s">
        <v>170</v>
      </c>
      <c r="AW170" s="15" t="s">
        <v>37</v>
      </c>
      <c r="AX170" s="15" t="s">
        <v>83</v>
      </c>
      <c r="AY170" s="263" t="s">
        <v>162</v>
      </c>
    </row>
    <row r="171" s="2" customFormat="1" ht="37.8" customHeight="1">
      <c r="A171" s="39"/>
      <c r="B171" s="40"/>
      <c r="C171" s="213" t="s">
        <v>402</v>
      </c>
      <c r="D171" s="213" t="s">
        <v>165</v>
      </c>
      <c r="E171" s="214" t="s">
        <v>403</v>
      </c>
      <c r="F171" s="215" t="s">
        <v>404</v>
      </c>
      <c r="G171" s="216" t="s">
        <v>405</v>
      </c>
      <c r="H171" s="217">
        <v>5</v>
      </c>
      <c r="I171" s="218"/>
      <c r="J171" s="219">
        <f>ROUND(I171*H171,2)</f>
        <v>0</v>
      </c>
      <c r="K171" s="215" t="s">
        <v>169</v>
      </c>
      <c r="L171" s="45"/>
      <c r="M171" s="220" t="s">
        <v>19</v>
      </c>
      <c r="N171" s="221" t="s">
        <v>47</v>
      </c>
      <c r="O171" s="85"/>
      <c r="P171" s="222">
        <f>O171*H171</f>
        <v>0</v>
      </c>
      <c r="Q171" s="222">
        <v>0.017770000000000001</v>
      </c>
      <c r="R171" s="222">
        <f>Q171*H171</f>
        <v>0.088850000000000012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170</v>
      </c>
      <c r="AT171" s="224" t="s">
        <v>165</v>
      </c>
      <c r="AU171" s="224" t="s">
        <v>85</v>
      </c>
      <c r="AY171" s="18" t="s">
        <v>162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170</v>
      </c>
      <c r="BM171" s="224" t="s">
        <v>406</v>
      </c>
    </row>
    <row r="172" s="2" customFormat="1">
      <c r="A172" s="39"/>
      <c r="B172" s="40"/>
      <c r="C172" s="41"/>
      <c r="D172" s="226" t="s">
        <v>172</v>
      </c>
      <c r="E172" s="41"/>
      <c r="F172" s="227" t="s">
        <v>407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172</v>
      </c>
      <c r="AU172" s="18" t="s">
        <v>85</v>
      </c>
    </row>
    <row r="173" s="13" customFormat="1">
      <c r="A173" s="13"/>
      <c r="B173" s="231"/>
      <c r="C173" s="232"/>
      <c r="D173" s="233" t="s">
        <v>179</v>
      </c>
      <c r="E173" s="234" t="s">
        <v>19</v>
      </c>
      <c r="F173" s="235" t="s">
        <v>408</v>
      </c>
      <c r="G173" s="232"/>
      <c r="H173" s="234" t="s">
        <v>19</v>
      </c>
      <c r="I173" s="236"/>
      <c r="J173" s="232"/>
      <c r="K173" s="232"/>
      <c r="L173" s="237"/>
      <c r="M173" s="238"/>
      <c r="N173" s="239"/>
      <c r="O173" s="239"/>
      <c r="P173" s="239"/>
      <c r="Q173" s="239"/>
      <c r="R173" s="239"/>
      <c r="S173" s="239"/>
      <c r="T173" s="24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1" t="s">
        <v>179</v>
      </c>
      <c r="AU173" s="241" t="s">
        <v>85</v>
      </c>
      <c r="AV173" s="13" t="s">
        <v>83</v>
      </c>
      <c r="AW173" s="13" t="s">
        <v>37</v>
      </c>
      <c r="AX173" s="13" t="s">
        <v>76</v>
      </c>
      <c r="AY173" s="241" t="s">
        <v>162</v>
      </c>
    </row>
    <row r="174" s="14" customFormat="1">
      <c r="A174" s="14"/>
      <c r="B174" s="242"/>
      <c r="C174" s="243"/>
      <c r="D174" s="233" t="s">
        <v>179</v>
      </c>
      <c r="E174" s="244" t="s">
        <v>19</v>
      </c>
      <c r="F174" s="245" t="s">
        <v>409</v>
      </c>
      <c r="G174" s="243"/>
      <c r="H174" s="246">
        <v>5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179</v>
      </c>
      <c r="AU174" s="252" t="s">
        <v>85</v>
      </c>
      <c r="AV174" s="14" t="s">
        <v>85</v>
      </c>
      <c r="AW174" s="14" t="s">
        <v>37</v>
      </c>
      <c r="AX174" s="14" t="s">
        <v>83</v>
      </c>
      <c r="AY174" s="252" t="s">
        <v>162</v>
      </c>
    </row>
    <row r="175" s="2" customFormat="1" ht="24.15" customHeight="1">
      <c r="A175" s="39"/>
      <c r="B175" s="40"/>
      <c r="C175" s="278" t="s">
        <v>410</v>
      </c>
      <c r="D175" s="278" t="s">
        <v>411</v>
      </c>
      <c r="E175" s="279" t="s">
        <v>412</v>
      </c>
      <c r="F175" s="280" t="s">
        <v>413</v>
      </c>
      <c r="G175" s="281" t="s">
        <v>405</v>
      </c>
      <c r="H175" s="282">
        <v>5</v>
      </c>
      <c r="I175" s="283"/>
      <c r="J175" s="284">
        <f>ROUND(I175*H175,2)</f>
        <v>0</v>
      </c>
      <c r="K175" s="280" t="s">
        <v>169</v>
      </c>
      <c r="L175" s="285"/>
      <c r="M175" s="286" t="s">
        <v>19</v>
      </c>
      <c r="N175" s="287" t="s">
        <v>47</v>
      </c>
      <c r="O175" s="85"/>
      <c r="P175" s="222">
        <f>O175*H175</f>
        <v>0</v>
      </c>
      <c r="Q175" s="222">
        <v>0.01553</v>
      </c>
      <c r="R175" s="222">
        <f>Q175*H175</f>
        <v>0.077649999999999997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239</v>
      </c>
      <c r="AT175" s="224" t="s">
        <v>411</v>
      </c>
      <c r="AU175" s="224" t="s">
        <v>85</v>
      </c>
      <c r="AY175" s="18" t="s">
        <v>162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83</v>
      </c>
      <c r="BK175" s="225">
        <f>ROUND(I175*H175,2)</f>
        <v>0</v>
      </c>
      <c r="BL175" s="18" t="s">
        <v>170</v>
      </c>
      <c r="BM175" s="224" t="s">
        <v>414</v>
      </c>
    </row>
    <row r="176" s="2" customFormat="1" ht="37.8" customHeight="1">
      <c r="A176" s="39"/>
      <c r="B176" s="40"/>
      <c r="C176" s="213" t="s">
        <v>415</v>
      </c>
      <c r="D176" s="213" t="s">
        <v>165</v>
      </c>
      <c r="E176" s="214" t="s">
        <v>416</v>
      </c>
      <c r="F176" s="215" t="s">
        <v>417</v>
      </c>
      <c r="G176" s="216" t="s">
        <v>405</v>
      </c>
      <c r="H176" s="217">
        <v>1</v>
      </c>
      <c r="I176" s="218"/>
      <c r="J176" s="219">
        <f>ROUND(I176*H176,2)</f>
        <v>0</v>
      </c>
      <c r="K176" s="215" t="s">
        <v>169</v>
      </c>
      <c r="L176" s="45"/>
      <c r="M176" s="220" t="s">
        <v>19</v>
      </c>
      <c r="N176" s="221" t="s">
        <v>47</v>
      </c>
      <c r="O176" s="85"/>
      <c r="P176" s="222">
        <f>O176*H176</f>
        <v>0</v>
      </c>
      <c r="Q176" s="222">
        <v>0.44169999999999998</v>
      </c>
      <c r="R176" s="222">
        <f>Q176*H176</f>
        <v>0.44169999999999998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170</v>
      </c>
      <c r="AT176" s="224" t="s">
        <v>165</v>
      </c>
      <c r="AU176" s="224" t="s">
        <v>85</v>
      </c>
      <c r="AY176" s="18" t="s">
        <v>162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170</v>
      </c>
      <c r="BM176" s="224" t="s">
        <v>418</v>
      </c>
    </row>
    <row r="177" s="2" customFormat="1">
      <c r="A177" s="39"/>
      <c r="B177" s="40"/>
      <c r="C177" s="41"/>
      <c r="D177" s="226" t="s">
        <v>172</v>
      </c>
      <c r="E177" s="41"/>
      <c r="F177" s="227" t="s">
        <v>419</v>
      </c>
      <c r="G177" s="41"/>
      <c r="H177" s="41"/>
      <c r="I177" s="228"/>
      <c r="J177" s="41"/>
      <c r="K177" s="41"/>
      <c r="L177" s="45"/>
      <c r="M177" s="229"/>
      <c r="N177" s="23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172</v>
      </c>
      <c r="AU177" s="18" t="s">
        <v>85</v>
      </c>
    </row>
    <row r="178" s="13" customFormat="1">
      <c r="A178" s="13"/>
      <c r="B178" s="231"/>
      <c r="C178" s="232"/>
      <c r="D178" s="233" t="s">
        <v>179</v>
      </c>
      <c r="E178" s="234" t="s">
        <v>19</v>
      </c>
      <c r="F178" s="235" t="s">
        <v>420</v>
      </c>
      <c r="G178" s="232"/>
      <c r="H178" s="234" t="s">
        <v>19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179</v>
      </c>
      <c r="AU178" s="241" t="s">
        <v>85</v>
      </c>
      <c r="AV178" s="13" t="s">
        <v>83</v>
      </c>
      <c r="AW178" s="13" t="s">
        <v>37</v>
      </c>
      <c r="AX178" s="13" t="s">
        <v>76</v>
      </c>
      <c r="AY178" s="241" t="s">
        <v>162</v>
      </c>
    </row>
    <row r="179" s="14" customFormat="1">
      <c r="A179" s="14"/>
      <c r="B179" s="242"/>
      <c r="C179" s="243"/>
      <c r="D179" s="233" t="s">
        <v>179</v>
      </c>
      <c r="E179" s="244" t="s">
        <v>19</v>
      </c>
      <c r="F179" s="245" t="s">
        <v>83</v>
      </c>
      <c r="G179" s="243"/>
      <c r="H179" s="246">
        <v>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179</v>
      </c>
      <c r="AU179" s="252" t="s">
        <v>85</v>
      </c>
      <c r="AV179" s="14" t="s">
        <v>85</v>
      </c>
      <c r="AW179" s="14" t="s">
        <v>37</v>
      </c>
      <c r="AX179" s="14" t="s">
        <v>83</v>
      </c>
      <c r="AY179" s="252" t="s">
        <v>162</v>
      </c>
    </row>
    <row r="180" s="2" customFormat="1" ht="37.8" customHeight="1">
      <c r="A180" s="39"/>
      <c r="B180" s="40"/>
      <c r="C180" s="278" t="s">
        <v>421</v>
      </c>
      <c r="D180" s="278" t="s">
        <v>411</v>
      </c>
      <c r="E180" s="279" t="s">
        <v>422</v>
      </c>
      <c r="F180" s="280" t="s">
        <v>423</v>
      </c>
      <c r="G180" s="281" t="s">
        <v>405</v>
      </c>
      <c r="H180" s="282">
        <v>1</v>
      </c>
      <c r="I180" s="283"/>
      <c r="J180" s="284">
        <f>ROUND(I180*H180,2)</f>
        <v>0</v>
      </c>
      <c r="K180" s="280" t="s">
        <v>169</v>
      </c>
      <c r="L180" s="285"/>
      <c r="M180" s="286" t="s">
        <v>19</v>
      </c>
      <c r="N180" s="287" t="s">
        <v>47</v>
      </c>
      <c r="O180" s="85"/>
      <c r="P180" s="222">
        <f>O180*H180</f>
        <v>0</v>
      </c>
      <c r="Q180" s="222">
        <v>0.01553</v>
      </c>
      <c r="R180" s="222">
        <f>Q180*H180</f>
        <v>0.01553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239</v>
      </c>
      <c r="AT180" s="224" t="s">
        <v>411</v>
      </c>
      <c r="AU180" s="224" t="s">
        <v>85</v>
      </c>
      <c r="AY180" s="18" t="s">
        <v>162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170</v>
      </c>
      <c r="BM180" s="224" t="s">
        <v>424</v>
      </c>
    </row>
    <row r="181" s="12" customFormat="1" ht="22.8" customHeight="1">
      <c r="A181" s="12"/>
      <c r="B181" s="197"/>
      <c r="C181" s="198"/>
      <c r="D181" s="199" t="s">
        <v>75</v>
      </c>
      <c r="E181" s="211" t="s">
        <v>163</v>
      </c>
      <c r="F181" s="211" t="s">
        <v>164</v>
      </c>
      <c r="G181" s="198"/>
      <c r="H181" s="198"/>
      <c r="I181" s="201"/>
      <c r="J181" s="212">
        <f>BK181</f>
        <v>0</v>
      </c>
      <c r="K181" s="198"/>
      <c r="L181" s="203"/>
      <c r="M181" s="204"/>
      <c r="N181" s="205"/>
      <c r="O181" s="205"/>
      <c r="P181" s="206">
        <f>SUM(P182:P185)</f>
        <v>0</v>
      </c>
      <c r="Q181" s="205"/>
      <c r="R181" s="206">
        <f>SUM(R182:R185)</f>
        <v>0.027</v>
      </c>
      <c r="S181" s="205"/>
      <c r="T181" s="207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83</v>
      </c>
      <c r="AT181" s="209" t="s">
        <v>75</v>
      </c>
      <c r="AU181" s="209" t="s">
        <v>83</v>
      </c>
      <c r="AY181" s="208" t="s">
        <v>162</v>
      </c>
      <c r="BK181" s="210">
        <f>SUM(BK182:BK185)</f>
        <v>0</v>
      </c>
    </row>
    <row r="182" s="2" customFormat="1" ht="37.8" customHeight="1">
      <c r="A182" s="39"/>
      <c r="B182" s="40"/>
      <c r="C182" s="213" t="s">
        <v>425</v>
      </c>
      <c r="D182" s="213" t="s">
        <v>165</v>
      </c>
      <c r="E182" s="214" t="s">
        <v>166</v>
      </c>
      <c r="F182" s="215" t="s">
        <v>167</v>
      </c>
      <c r="G182" s="216" t="s">
        <v>168</v>
      </c>
      <c r="H182" s="217">
        <v>100</v>
      </c>
      <c r="I182" s="218"/>
      <c r="J182" s="219">
        <f>ROUND(I182*H182,2)</f>
        <v>0</v>
      </c>
      <c r="K182" s="215" t="s">
        <v>169</v>
      </c>
      <c r="L182" s="45"/>
      <c r="M182" s="220" t="s">
        <v>19</v>
      </c>
      <c r="N182" s="221" t="s">
        <v>47</v>
      </c>
      <c r="O182" s="85"/>
      <c r="P182" s="222">
        <f>O182*H182</f>
        <v>0</v>
      </c>
      <c r="Q182" s="222">
        <v>0.00012999999999999999</v>
      </c>
      <c r="R182" s="222">
        <f>Q182*H182</f>
        <v>0.012999999999999999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170</v>
      </c>
      <c r="AT182" s="224" t="s">
        <v>165</v>
      </c>
      <c r="AU182" s="224" t="s">
        <v>85</v>
      </c>
      <c r="AY182" s="18" t="s">
        <v>162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170</v>
      </c>
      <c r="BM182" s="224" t="s">
        <v>426</v>
      </c>
    </row>
    <row r="183" s="2" customFormat="1">
      <c r="A183" s="39"/>
      <c r="B183" s="40"/>
      <c r="C183" s="41"/>
      <c r="D183" s="226" t="s">
        <v>172</v>
      </c>
      <c r="E183" s="41"/>
      <c r="F183" s="227" t="s">
        <v>173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172</v>
      </c>
      <c r="AU183" s="18" t="s">
        <v>85</v>
      </c>
    </row>
    <row r="184" s="2" customFormat="1" ht="37.8" customHeight="1">
      <c r="A184" s="39"/>
      <c r="B184" s="40"/>
      <c r="C184" s="213" t="s">
        <v>427</v>
      </c>
      <c r="D184" s="213" t="s">
        <v>165</v>
      </c>
      <c r="E184" s="214" t="s">
        <v>428</v>
      </c>
      <c r="F184" s="215" t="s">
        <v>429</v>
      </c>
      <c r="G184" s="216" t="s">
        <v>168</v>
      </c>
      <c r="H184" s="217">
        <v>350</v>
      </c>
      <c r="I184" s="218"/>
      <c r="J184" s="219">
        <f>ROUND(I184*H184,2)</f>
        <v>0</v>
      </c>
      <c r="K184" s="215" t="s">
        <v>169</v>
      </c>
      <c r="L184" s="45"/>
      <c r="M184" s="220" t="s">
        <v>19</v>
      </c>
      <c r="N184" s="221" t="s">
        <v>47</v>
      </c>
      <c r="O184" s="85"/>
      <c r="P184" s="222">
        <f>O184*H184</f>
        <v>0</v>
      </c>
      <c r="Q184" s="222">
        <v>4.0000000000000003E-05</v>
      </c>
      <c r="R184" s="222">
        <f>Q184*H184</f>
        <v>0.014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170</v>
      </c>
      <c r="AT184" s="224" t="s">
        <v>165</v>
      </c>
      <c r="AU184" s="224" t="s">
        <v>85</v>
      </c>
      <c r="AY184" s="18" t="s">
        <v>162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83</v>
      </c>
      <c r="BK184" s="225">
        <f>ROUND(I184*H184,2)</f>
        <v>0</v>
      </c>
      <c r="BL184" s="18" t="s">
        <v>170</v>
      </c>
      <c r="BM184" s="224" t="s">
        <v>430</v>
      </c>
    </row>
    <row r="185" s="2" customFormat="1">
      <c r="A185" s="39"/>
      <c r="B185" s="40"/>
      <c r="C185" s="41"/>
      <c r="D185" s="226" t="s">
        <v>172</v>
      </c>
      <c r="E185" s="41"/>
      <c r="F185" s="227" t="s">
        <v>431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172</v>
      </c>
      <c r="AU185" s="18" t="s">
        <v>85</v>
      </c>
    </row>
    <row r="186" s="12" customFormat="1" ht="22.8" customHeight="1">
      <c r="A186" s="12"/>
      <c r="B186" s="197"/>
      <c r="C186" s="198"/>
      <c r="D186" s="199" t="s">
        <v>75</v>
      </c>
      <c r="E186" s="211" t="s">
        <v>432</v>
      </c>
      <c r="F186" s="211" t="s">
        <v>433</v>
      </c>
      <c r="G186" s="198"/>
      <c r="H186" s="198"/>
      <c r="I186" s="201"/>
      <c r="J186" s="212">
        <f>BK186</f>
        <v>0</v>
      </c>
      <c r="K186" s="198"/>
      <c r="L186" s="203"/>
      <c r="M186" s="204"/>
      <c r="N186" s="205"/>
      <c r="O186" s="205"/>
      <c r="P186" s="206">
        <f>SUM(P187:P188)</f>
        <v>0</v>
      </c>
      <c r="Q186" s="205"/>
      <c r="R186" s="206">
        <f>SUM(R187:R188)</f>
        <v>0</v>
      </c>
      <c r="S186" s="205"/>
      <c r="T186" s="207">
        <f>SUM(T187:T188)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8" t="s">
        <v>83</v>
      </c>
      <c r="AT186" s="209" t="s">
        <v>75</v>
      </c>
      <c r="AU186" s="209" t="s">
        <v>83</v>
      </c>
      <c r="AY186" s="208" t="s">
        <v>162</v>
      </c>
      <c r="BK186" s="210">
        <f>SUM(BK187:BK188)</f>
        <v>0</v>
      </c>
    </row>
    <row r="187" s="2" customFormat="1" ht="55.5" customHeight="1">
      <c r="A187" s="39"/>
      <c r="B187" s="40"/>
      <c r="C187" s="213" t="s">
        <v>434</v>
      </c>
      <c r="D187" s="213" t="s">
        <v>165</v>
      </c>
      <c r="E187" s="214" t="s">
        <v>435</v>
      </c>
      <c r="F187" s="215" t="s">
        <v>436</v>
      </c>
      <c r="G187" s="216" t="s">
        <v>262</v>
      </c>
      <c r="H187" s="217">
        <v>133.53399999999999</v>
      </c>
      <c r="I187" s="218"/>
      <c r="J187" s="219">
        <f>ROUND(I187*H187,2)</f>
        <v>0</v>
      </c>
      <c r="K187" s="215" t="s">
        <v>169</v>
      </c>
      <c r="L187" s="45"/>
      <c r="M187" s="220" t="s">
        <v>19</v>
      </c>
      <c r="N187" s="221" t="s">
        <v>47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170</v>
      </c>
      <c r="AT187" s="224" t="s">
        <v>165</v>
      </c>
      <c r="AU187" s="224" t="s">
        <v>85</v>
      </c>
      <c r="AY187" s="18" t="s">
        <v>162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170</v>
      </c>
      <c r="BM187" s="224" t="s">
        <v>437</v>
      </c>
    </row>
    <row r="188" s="2" customFormat="1">
      <c r="A188" s="39"/>
      <c r="B188" s="40"/>
      <c r="C188" s="41"/>
      <c r="D188" s="226" t="s">
        <v>172</v>
      </c>
      <c r="E188" s="41"/>
      <c r="F188" s="227" t="s">
        <v>438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172</v>
      </c>
      <c r="AU188" s="18" t="s">
        <v>85</v>
      </c>
    </row>
    <row r="189" s="12" customFormat="1" ht="25.92" customHeight="1">
      <c r="A189" s="12"/>
      <c r="B189" s="197"/>
      <c r="C189" s="198"/>
      <c r="D189" s="199" t="s">
        <v>75</v>
      </c>
      <c r="E189" s="200" t="s">
        <v>281</v>
      </c>
      <c r="F189" s="200" t="s">
        <v>282</v>
      </c>
      <c r="G189" s="198"/>
      <c r="H189" s="198"/>
      <c r="I189" s="201"/>
      <c r="J189" s="202">
        <f>BK189</f>
        <v>0</v>
      </c>
      <c r="K189" s="198"/>
      <c r="L189" s="203"/>
      <c r="M189" s="204"/>
      <c r="N189" s="205"/>
      <c r="O189" s="205"/>
      <c r="P189" s="206">
        <f>P190+P210+P225+P259+P285+P351+P378</f>
        <v>0</v>
      </c>
      <c r="Q189" s="205"/>
      <c r="R189" s="206">
        <f>R190+R210+R225+R259+R285+R351+R378</f>
        <v>46.097920970000004</v>
      </c>
      <c r="S189" s="205"/>
      <c r="T189" s="207">
        <f>T190+T210+T225+T259+T285+T351+T378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8" t="s">
        <v>85</v>
      </c>
      <c r="AT189" s="209" t="s">
        <v>75</v>
      </c>
      <c r="AU189" s="209" t="s">
        <v>76</v>
      </c>
      <c r="AY189" s="208" t="s">
        <v>162</v>
      </c>
      <c r="BK189" s="210">
        <f>BK190+BK210+BK225+BK259+BK285+BK351+BK378</f>
        <v>0</v>
      </c>
    </row>
    <row r="190" s="12" customFormat="1" ht="22.8" customHeight="1">
      <c r="A190" s="12"/>
      <c r="B190" s="197"/>
      <c r="C190" s="198"/>
      <c r="D190" s="199" t="s">
        <v>75</v>
      </c>
      <c r="E190" s="211" t="s">
        <v>439</v>
      </c>
      <c r="F190" s="211" t="s">
        <v>440</v>
      </c>
      <c r="G190" s="198"/>
      <c r="H190" s="198"/>
      <c r="I190" s="201"/>
      <c r="J190" s="212">
        <f>BK190</f>
        <v>0</v>
      </c>
      <c r="K190" s="198"/>
      <c r="L190" s="203"/>
      <c r="M190" s="204"/>
      <c r="N190" s="205"/>
      <c r="O190" s="205"/>
      <c r="P190" s="206">
        <f>SUM(P191:P209)</f>
        <v>0</v>
      </c>
      <c r="Q190" s="205"/>
      <c r="R190" s="206">
        <f>SUM(R191:R209)</f>
        <v>1.4670436000000002</v>
      </c>
      <c r="S190" s="205"/>
      <c r="T190" s="207">
        <f>SUM(T191:T209)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8" t="s">
        <v>85</v>
      </c>
      <c r="AT190" s="209" t="s">
        <v>75</v>
      </c>
      <c r="AU190" s="209" t="s">
        <v>83</v>
      </c>
      <c r="AY190" s="208" t="s">
        <v>162</v>
      </c>
      <c r="BK190" s="210">
        <f>SUM(BK191:BK209)</f>
        <v>0</v>
      </c>
    </row>
    <row r="191" s="2" customFormat="1" ht="37.8" customHeight="1">
      <c r="A191" s="39"/>
      <c r="B191" s="40"/>
      <c r="C191" s="213" t="s">
        <v>441</v>
      </c>
      <c r="D191" s="213" t="s">
        <v>165</v>
      </c>
      <c r="E191" s="214" t="s">
        <v>442</v>
      </c>
      <c r="F191" s="215" t="s">
        <v>443</v>
      </c>
      <c r="G191" s="216" t="s">
        <v>168</v>
      </c>
      <c r="H191" s="217">
        <v>39.859999999999999</v>
      </c>
      <c r="I191" s="218"/>
      <c r="J191" s="219">
        <f>ROUND(I191*H191,2)</f>
        <v>0</v>
      </c>
      <c r="K191" s="215" t="s">
        <v>169</v>
      </c>
      <c r="L191" s="45"/>
      <c r="M191" s="220" t="s">
        <v>19</v>
      </c>
      <c r="N191" s="221" t="s">
        <v>47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214</v>
      </c>
      <c r="AT191" s="224" t="s">
        <v>165</v>
      </c>
      <c r="AU191" s="224" t="s">
        <v>85</v>
      </c>
      <c r="AY191" s="18" t="s">
        <v>162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83</v>
      </c>
      <c r="BK191" s="225">
        <f>ROUND(I191*H191,2)</f>
        <v>0</v>
      </c>
      <c r="BL191" s="18" t="s">
        <v>214</v>
      </c>
      <c r="BM191" s="224" t="s">
        <v>444</v>
      </c>
    </row>
    <row r="192" s="2" customFormat="1">
      <c r="A192" s="39"/>
      <c r="B192" s="40"/>
      <c r="C192" s="41"/>
      <c r="D192" s="226" t="s">
        <v>172</v>
      </c>
      <c r="E192" s="41"/>
      <c r="F192" s="227" t="s">
        <v>445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172</v>
      </c>
      <c r="AU192" s="18" t="s">
        <v>85</v>
      </c>
    </row>
    <row r="193" s="13" customFormat="1">
      <c r="A193" s="13"/>
      <c r="B193" s="231"/>
      <c r="C193" s="232"/>
      <c r="D193" s="233" t="s">
        <v>179</v>
      </c>
      <c r="E193" s="234" t="s">
        <v>19</v>
      </c>
      <c r="F193" s="235" t="s">
        <v>367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179</v>
      </c>
      <c r="AU193" s="241" t="s">
        <v>85</v>
      </c>
      <c r="AV193" s="13" t="s">
        <v>83</v>
      </c>
      <c r="AW193" s="13" t="s">
        <v>37</v>
      </c>
      <c r="AX193" s="13" t="s">
        <v>76</v>
      </c>
      <c r="AY193" s="241" t="s">
        <v>162</v>
      </c>
    </row>
    <row r="194" s="14" customFormat="1">
      <c r="A194" s="14"/>
      <c r="B194" s="242"/>
      <c r="C194" s="243"/>
      <c r="D194" s="233" t="s">
        <v>179</v>
      </c>
      <c r="E194" s="244" t="s">
        <v>19</v>
      </c>
      <c r="F194" s="245" t="s">
        <v>446</v>
      </c>
      <c r="G194" s="243"/>
      <c r="H194" s="246">
        <v>39.859999999999999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179</v>
      </c>
      <c r="AU194" s="252" t="s">
        <v>85</v>
      </c>
      <c r="AV194" s="14" t="s">
        <v>85</v>
      </c>
      <c r="AW194" s="14" t="s">
        <v>37</v>
      </c>
      <c r="AX194" s="14" t="s">
        <v>83</v>
      </c>
      <c r="AY194" s="252" t="s">
        <v>162</v>
      </c>
    </row>
    <row r="195" s="2" customFormat="1" ht="16.5" customHeight="1">
      <c r="A195" s="39"/>
      <c r="B195" s="40"/>
      <c r="C195" s="278" t="s">
        <v>447</v>
      </c>
      <c r="D195" s="278" t="s">
        <v>411</v>
      </c>
      <c r="E195" s="279" t="s">
        <v>448</v>
      </c>
      <c r="F195" s="280" t="s">
        <v>449</v>
      </c>
      <c r="G195" s="281" t="s">
        <v>262</v>
      </c>
      <c r="H195" s="282">
        <v>0.012999999999999999</v>
      </c>
      <c r="I195" s="283"/>
      <c r="J195" s="284">
        <f>ROUND(I195*H195,2)</f>
        <v>0</v>
      </c>
      <c r="K195" s="280" t="s">
        <v>169</v>
      </c>
      <c r="L195" s="285"/>
      <c r="M195" s="286" t="s">
        <v>19</v>
      </c>
      <c r="N195" s="287" t="s">
        <v>47</v>
      </c>
      <c r="O195" s="85"/>
      <c r="P195" s="222">
        <f>O195*H195</f>
        <v>0</v>
      </c>
      <c r="Q195" s="222">
        <v>1</v>
      </c>
      <c r="R195" s="222">
        <f>Q195*H195</f>
        <v>0.012999999999999999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450</v>
      </c>
      <c r="AT195" s="224" t="s">
        <v>411</v>
      </c>
      <c r="AU195" s="224" t="s">
        <v>85</v>
      </c>
      <c r="AY195" s="18" t="s">
        <v>162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83</v>
      </c>
      <c r="BK195" s="225">
        <f>ROUND(I195*H195,2)</f>
        <v>0</v>
      </c>
      <c r="BL195" s="18" t="s">
        <v>214</v>
      </c>
      <c r="BM195" s="224" t="s">
        <v>451</v>
      </c>
    </row>
    <row r="196" s="14" customFormat="1">
      <c r="A196" s="14"/>
      <c r="B196" s="242"/>
      <c r="C196" s="243"/>
      <c r="D196" s="233" t="s">
        <v>179</v>
      </c>
      <c r="E196" s="243"/>
      <c r="F196" s="245" t="s">
        <v>452</v>
      </c>
      <c r="G196" s="243"/>
      <c r="H196" s="246">
        <v>0.012999999999999999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179</v>
      </c>
      <c r="AU196" s="252" t="s">
        <v>85</v>
      </c>
      <c r="AV196" s="14" t="s">
        <v>85</v>
      </c>
      <c r="AW196" s="14" t="s">
        <v>4</v>
      </c>
      <c r="AX196" s="14" t="s">
        <v>83</v>
      </c>
      <c r="AY196" s="252" t="s">
        <v>162</v>
      </c>
    </row>
    <row r="197" s="2" customFormat="1" ht="37.8" customHeight="1">
      <c r="A197" s="39"/>
      <c r="B197" s="40"/>
      <c r="C197" s="213" t="s">
        <v>453</v>
      </c>
      <c r="D197" s="213" t="s">
        <v>165</v>
      </c>
      <c r="E197" s="214" t="s">
        <v>454</v>
      </c>
      <c r="F197" s="215" t="s">
        <v>455</v>
      </c>
      <c r="G197" s="216" t="s">
        <v>168</v>
      </c>
      <c r="H197" s="217">
        <v>613.61300000000006</v>
      </c>
      <c r="I197" s="218"/>
      <c r="J197" s="219">
        <f>ROUND(I197*H197,2)</f>
        <v>0</v>
      </c>
      <c r="K197" s="215" t="s">
        <v>169</v>
      </c>
      <c r="L197" s="45"/>
      <c r="M197" s="220" t="s">
        <v>19</v>
      </c>
      <c r="N197" s="221" t="s">
        <v>47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214</v>
      </c>
      <c r="AT197" s="224" t="s">
        <v>165</v>
      </c>
      <c r="AU197" s="224" t="s">
        <v>85</v>
      </c>
      <c r="AY197" s="18" t="s">
        <v>162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83</v>
      </c>
      <c r="BK197" s="225">
        <f>ROUND(I197*H197,2)</f>
        <v>0</v>
      </c>
      <c r="BL197" s="18" t="s">
        <v>214</v>
      </c>
      <c r="BM197" s="224" t="s">
        <v>456</v>
      </c>
    </row>
    <row r="198" s="2" customFormat="1">
      <c r="A198" s="39"/>
      <c r="B198" s="40"/>
      <c r="C198" s="41"/>
      <c r="D198" s="226" t="s">
        <v>172</v>
      </c>
      <c r="E198" s="41"/>
      <c r="F198" s="227" t="s">
        <v>457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172</v>
      </c>
      <c r="AU198" s="18" t="s">
        <v>85</v>
      </c>
    </row>
    <row r="199" s="2" customFormat="1" ht="24.15" customHeight="1">
      <c r="A199" s="39"/>
      <c r="B199" s="40"/>
      <c r="C199" s="278" t="s">
        <v>458</v>
      </c>
      <c r="D199" s="278" t="s">
        <v>411</v>
      </c>
      <c r="E199" s="279" t="s">
        <v>459</v>
      </c>
      <c r="F199" s="280" t="s">
        <v>460</v>
      </c>
      <c r="G199" s="281" t="s">
        <v>461</v>
      </c>
      <c r="H199" s="282">
        <v>920.41999999999996</v>
      </c>
      <c r="I199" s="283"/>
      <c r="J199" s="284">
        <f>ROUND(I199*H199,2)</f>
        <v>0</v>
      </c>
      <c r="K199" s="280" t="s">
        <v>169</v>
      </c>
      <c r="L199" s="285"/>
      <c r="M199" s="286" t="s">
        <v>19</v>
      </c>
      <c r="N199" s="287" t="s">
        <v>47</v>
      </c>
      <c r="O199" s="85"/>
      <c r="P199" s="222">
        <f>O199*H199</f>
        <v>0</v>
      </c>
      <c r="Q199" s="222">
        <v>0.001</v>
      </c>
      <c r="R199" s="222">
        <f>Q199*H199</f>
        <v>0.92042000000000002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450</v>
      </c>
      <c r="AT199" s="224" t="s">
        <v>411</v>
      </c>
      <c r="AU199" s="224" t="s">
        <v>85</v>
      </c>
      <c r="AY199" s="18" t="s">
        <v>162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83</v>
      </c>
      <c r="BK199" s="225">
        <f>ROUND(I199*H199,2)</f>
        <v>0</v>
      </c>
      <c r="BL199" s="18" t="s">
        <v>214</v>
      </c>
      <c r="BM199" s="224" t="s">
        <v>462</v>
      </c>
    </row>
    <row r="200" s="14" customFormat="1">
      <c r="A200" s="14"/>
      <c r="B200" s="242"/>
      <c r="C200" s="243"/>
      <c r="D200" s="233" t="s">
        <v>179</v>
      </c>
      <c r="E200" s="243"/>
      <c r="F200" s="245" t="s">
        <v>463</v>
      </c>
      <c r="G200" s="243"/>
      <c r="H200" s="246">
        <v>920.41999999999996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179</v>
      </c>
      <c r="AU200" s="252" t="s">
        <v>85</v>
      </c>
      <c r="AV200" s="14" t="s">
        <v>85</v>
      </c>
      <c r="AW200" s="14" t="s">
        <v>4</v>
      </c>
      <c r="AX200" s="14" t="s">
        <v>83</v>
      </c>
      <c r="AY200" s="252" t="s">
        <v>162</v>
      </c>
    </row>
    <row r="201" s="2" customFormat="1" ht="24.15" customHeight="1">
      <c r="A201" s="39"/>
      <c r="B201" s="40"/>
      <c r="C201" s="213" t="s">
        <v>464</v>
      </c>
      <c r="D201" s="213" t="s">
        <v>165</v>
      </c>
      <c r="E201" s="214" t="s">
        <v>465</v>
      </c>
      <c r="F201" s="215" t="s">
        <v>466</v>
      </c>
      <c r="G201" s="216" t="s">
        <v>168</v>
      </c>
      <c r="H201" s="217">
        <v>79.719999999999999</v>
      </c>
      <c r="I201" s="218"/>
      <c r="J201" s="219">
        <f>ROUND(I201*H201,2)</f>
        <v>0</v>
      </c>
      <c r="K201" s="215" t="s">
        <v>169</v>
      </c>
      <c r="L201" s="45"/>
      <c r="M201" s="220" t="s">
        <v>19</v>
      </c>
      <c r="N201" s="221" t="s">
        <v>47</v>
      </c>
      <c r="O201" s="85"/>
      <c r="P201" s="222">
        <f>O201*H201</f>
        <v>0</v>
      </c>
      <c r="Q201" s="222">
        <v>0.00040000000000000002</v>
      </c>
      <c r="R201" s="222">
        <f>Q201*H201</f>
        <v>0.031888</v>
      </c>
      <c r="S201" s="222">
        <v>0</v>
      </c>
      <c r="T201" s="223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4" t="s">
        <v>214</v>
      </c>
      <c r="AT201" s="224" t="s">
        <v>165</v>
      </c>
      <c r="AU201" s="224" t="s">
        <v>85</v>
      </c>
      <c r="AY201" s="18" t="s">
        <v>162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8" t="s">
        <v>83</v>
      </c>
      <c r="BK201" s="225">
        <f>ROUND(I201*H201,2)</f>
        <v>0</v>
      </c>
      <c r="BL201" s="18" t="s">
        <v>214</v>
      </c>
      <c r="BM201" s="224" t="s">
        <v>467</v>
      </c>
    </row>
    <row r="202" s="2" customFormat="1">
      <c r="A202" s="39"/>
      <c r="B202" s="40"/>
      <c r="C202" s="41"/>
      <c r="D202" s="226" t="s">
        <v>172</v>
      </c>
      <c r="E202" s="41"/>
      <c r="F202" s="227" t="s">
        <v>468</v>
      </c>
      <c r="G202" s="41"/>
      <c r="H202" s="41"/>
      <c r="I202" s="228"/>
      <c r="J202" s="41"/>
      <c r="K202" s="41"/>
      <c r="L202" s="45"/>
      <c r="M202" s="229"/>
      <c r="N202" s="23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172</v>
      </c>
      <c r="AU202" s="18" t="s">
        <v>85</v>
      </c>
    </row>
    <row r="203" s="14" customFormat="1">
      <c r="A203" s="14"/>
      <c r="B203" s="242"/>
      <c r="C203" s="243"/>
      <c r="D203" s="233" t="s">
        <v>179</v>
      </c>
      <c r="E203" s="244" t="s">
        <v>19</v>
      </c>
      <c r="F203" s="245" t="s">
        <v>469</v>
      </c>
      <c r="G203" s="243"/>
      <c r="H203" s="246">
        <v>79.719999999999999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179</v>
      </c>
      <c r="AU203" s="252" t="s">
        <v>85</v>
      </c>
      <c r="AV203" s="14" t="s">
        <v>85</v>
      </c>
      <c r="AW203" s="14" t="s">
        <v>37</v>
      </c>
      <c r="AX203" s="14" t="s">
        <v>83</v>
      </c>
      <c r="AY203" s="252" t="s">
        <v>162</v>
      </c>
    </row>
    <row r="204" s="2" customFormat="1" ht="37.8" customHeight="1">
      <c r="A204" s="39"/>
      <c r="B204" s="40"/>
      <c r="C204" s="278" t="s">
        <v>470</v>
      </c>
      <c r="D204" s="278" t="s">
        <v>411</v>
      </c>
      <c r="E204" s="279" t="s">
        <v>471</v>
      </c>
      <c r="F204" s="280" t="s">
        <v>472</v>
      </c>
      <c r="G204" s="281" t="s">
        <v>168</v>
      </c>
      <c r="H204" s="282">
        <v>92.914000000000001</v>
      </c>
      <c r="I204" s="283"/>
      <c r="J204" s="284">
        <f>ROUND(I204*H204,2)</f>
        <v>0</v>
      </c>
      <c r="K204" s="280" t="s">
        <v>169</v>
      </c>
      <c r="L204" s="285"/>
      <c r="M204" s="286" t="s">
        <v>19</v>
      </c>
      <c r="N204" s="287" t="s">
        <v>47</v>
      </c>
      <c r="O204" s="85"/>
      <c r="P204" s="222">
        <f>O204*H204</f>
        <v>0</v>
      </c>
      <c r="Q204" s="222">
        <v>0.0054000000000000003</v>
      </c>
      <c r="R204" s="222">
        <f>Q204*H204</f>
        <v>0.50173560000000006</v>
      </c>
      <c r="S204" s="222">
        <v>0</v>
      </c>
      <c r="T204" s="22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4" t="s">
        <v>450</v>
      </c>
      <c r="AT204" s="224" t="s">
        <v>411</v>
      </c>
      <c r="AU204" s="224" t="s">
        <v>85</v>
      </c>
      <c r="AY204" s="18" t="s">
        <v>162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8" t="s">
        <v>83</v>
      </c>
      <c r="BK204" s="225">
        <f>ROUND(I204*H204,2)</f>
        <v>0</v>
      </c>
      <c r="BL204" s="18" t="s">
        <v>214</v>
      </c>
      <c r="BM204" s="224" t="s">
        <v>473</v>
      </c>
    </row>
    <row r="205" s="14" customFormat="1">
      <c r="A205" s="14"/>
      <c r="B205" s="242"/>
      <c r="C205" s="243"/>
      <c r="D205" s="233" t="s">
        <v>179</v>
      </c>
      <c r="E205" s="243"/>
      <c r="F205" s="245" t="s">
        <v>474</v>
      </c>
      <c r="G205" s="243"/>
      <c r="H205" s="246">
        <v>92.914000000000001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179</v>
      </c>
      <c r="AU205" s="252" t="s">
        <v>85</v>
      </c>
      <c r="AV205" s="14" t="s">
        <v>85</v>
      </c>
      <c r="AW205" s="14" t="s">
        <v>4</v>
      </c>
      <c r="AX205" s="14" t="s">
        <v>83</v>
      </c>
      <c r="AY205" s="252" t="s">
        <v>162</v>
      </c>
    </row>
    <row r="206" s="2" customFormat="1" ht="49.05" customHeight="1">
      <c r="A206" s="39"/>
      <c r="B206" s="40"/>
      <c r="C206" s="213" t="s">
        <v>475</v>
      </c>
      <c r="D206" s="213" t="s">
        <v>165</v>
      </c>
      <c r="E206" s="214" t="s">
        <v>476</v>
      </c>
      <c r="F206" s="215" t="s">
        <v>477</v>
      </c>
      <c r="G206" s="216" t="s">
        <v>262</v>
      </c>
      <c r="H206" s="217">
        <v>1.4670000000000001</v>
      </c>
      <c r="I206" s="218"/>
      <c r="J206" s="219">
        <f>ROUND(I206*H206,2)</f>
        <v>0</v>
      </c>
      <c r="K206" s="215" t="s">
        <v>169</v>
      </c>
      <c r="L206" s="45"/>
      <c r="M206" s="220" t="s">
        <v>19</v>
      </c>
      <c r="N206" s="221" t="s">
        <v>47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214</v>
      </c>
      <c r="AT206" s="224" t="s">
        <v>165</v>
      </c>
      <c r="AU206" s="224" t="s">
        <v>85</v>
      </c>
      <c r="AY206" s="18" t="s">
        <v>162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214</v>
      </c>
      <c r="BM206" s="224" t="s">
        <v>478</v>
      </c>
    </row>
    <row r="207" s="2" customFormat="1">
      <c r="A207" s="39"/>
      <c r="B207" s="40"/>
      <c r="C207" s="41"/>
      <c r="D207" s="226" t="s">
        <v>172</v>
      </c>
      <c r="E207" s="41"/>
      <c r="F207" s="227" t="s">
        <v>479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172</v>
      </c>
      <c r="AU207" s="18" t="s">
        <v>85</v>
      </c>
    </row>
    <row r="208" s="2" customFormat="1" ht="55.5" customHeight="1">
      <c r="A208" s="39"/>
      <c r="B208" s="40"/>
      <c r="C208" s="213" t="s">
        <v>480</v>
      </c>
      <c r="D208" s="213" t="s">
        <v>165</v>
      </c>
      <c r="E208" s="214" t="s">
        <v>481</v>
      </c>
      <c r="F208" s="215" t="s">
        <v>482</v>
      </c>
      <c r="G208" s="216" t="s">
        <v>262</v>
      </c>
      <c r="H208" s="217">
        <v>1.4670000000000001</v>
      </c>
      <c r="I208" s="218"/>
      <c r="J208" s="219">
        <f>ROUND(I208*H208,2)</f>
        <v>0</v>
      </c>
      <c r="K208" s="215" t="s">
        <v>169</v>
      </c>
      <c r="L208" s="45"/>
      <c r="M208" s="220" t="s">
        <v>19</v>
      </c>
      <c r="N208" s="221" t="s">
        <v>47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214</v>
      </c>
      <c r="AT208" s="224" t="s">
        <v>165</v>
      </c>
      <c r="AU208" s="224" t="s">
        <v>85</v>
      </c>
      <c r="AY208" s="18" t="s">
        <v>162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83</v>
      </c>
      <c r="BK208" s="225">
        <f>ROUND(I208*H208,2)</f>
        <v>0</v>
      </c>
      <c r="BL208" s="18" t="s">
        <v>214</v>
      </c>
      <c r="BM208" s="224" t="s">
        <v>483</v>
      </c>
    </row>
    <row r="209" s="2" customFormat="1">
      <c r="A209" s="39"/>
      <c r="B209" s="40"/>
      <c r="C209" s="41"/>
      <c r="D209" s="226" t="s">
        <v>172</v>
      </c>
      <c r="E209" s="41"/>
      <c r="F209" s="227" t="s">
        <v>484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172</v>
      </c>
      <c r="AU209" s="18" t="s">
        <v>85</v>
      </c>
    </row>
    <row r="210" s="12" customFormat="1" ht="22.8" customHeight="1">
      <c r="A210" s="12"/>
      <c r="B210" s="197"/>
      <c r="C210" s="198"/>
      <c r="D210" s="199" t="s">
        <v>75</v>
      </c>
      <c r="E210" s="211" t="s">
        <v>485</v>
      </c>
      <c r="F210" s="211" t="s">
        <v>486</v>
      </c>
      <c r="G210" s="198"/>
      <c r="H210" s="198"/>
      <c r="I210" s="201"/>
      <c r="J210" s="212">
        <f>BK210</f>
        <v>0</v>
      </c>
      <c r="K210" s="198"/>
      <c r="L210" s="203"/>
      <c r="M210" s="204"/>
      <c r="N210" s="205"/>
      <c r="O210" s="205"/>
      <c r="P210" s="206">
        <f>SUM(P211:P224)</f>
        <v>0</v>
      </c>
      <c r="Q210" s="205"/>
      <c r="R210" s="206">
        <f>SUM(R211:R224)</f>
        <v>0.099649600000000005</v>
      </c>
      <c r="S210" s="205"/>
      <c r="T210" s="207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8" t="s">
        <v>85</v>
      </c>
      <c r="AT210" s="209" t="s">
        <v>75</v>
      </c>
      <c r="AU210" s="209" t="s">
        <v>83</v>
      </c>
      <c r="AY210" s="208" t="s">
        <v>162</v>
      </c>
      <c r="BK210" s="210">
        <f>SUM(BK211:BK224)</f>
        <v>0</v>
      </c>
    </row>
    <row r="211" s="2" customFormat="1" ht="37.8" customHeight="1">
      <c r="A211" s="39"/>
      <c r="B211" s="40"/>
      <c r="C211" s="213" t="s">
        <v>487</v>
      </c>
      <c r="D211" s="213" t="s">
        <v>165</v>
      </c>
      <c r="E211" s="214" t="s">
        <v>488</v>
      </c>
      <c r="F211" s="215" t="s">
        <v>489</v>
      </c>
      <c r="G211" s="216" t="s">
        <v>168</v>
      </c>
      <c r="H211" s="217">
        <v>39.859999999999999</v>
      </c>
      <c r="I211" s="218"/>
      <c r="J211" s="219">
        <f>ROUND(I211*H211,2)</f>
        <v>0</v>
      </c>
      <c r="K211" s="215" t="s">
        <v>169</v>
      </c>
      <c r="L211" s="45"/>
      <c r="M211" s="220" t="s">
        <v>19</v>
      </c>
      <c r="N211" s="221" t="s">
        <v>47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214</v>
      </c>
      <c r="AT211" s="224" t="s">
        <v>165</v>
      </c>
      <c r="AU211" s="224" t="s">
        <v>85</v>
      </c>
      <c r="AY211" s="18" t="s">
        <v>162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83</v>
      </c>
      <c r="BK211" s="225">
        <f>ROUND(I211*H211,2)</f>
        <v>0</v>
      </c>
      <c r="BL211" s="18" t="s">
        <v>214</v>
      </c>
      <c r="BM211" s="224" t="s">
        <v>490</v>
      </c>
    </row>
    <row r="212" s="2" customFormat="1">
      <c r="A212" s="39"/>
      <c r="B212" s="40"/>
      <c r="C212" s="41"/>
      <c r="D212" s="226" t="s">
        <v>172</v>
      </c>
      <c r="E212" s="41"/>
      <c r="F212" s="227" t="s">
        <v>491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172</v>
      </c>
      <c r="AU212" s="18" t="s">
        <v>85</v>
      </c>
    </row>
    <row r="213" s="13" customFormat="1">
      <c r="A213" s="13"/>
      <c r="B213" s="231"/>
      <c r="C213" s="232"/>
      <c r="D213" s="233" t="s">
        <v>179</v>
      </c>
      <c r="E213" s="234" t="s">
        <v>19</v>
      </c>
      <c r="F213" s="235" t="s">
        <v>367</v>
      </c>
      <c r="G213" s="232"/>
      <c r="H213" s="234" t="s">
        <v>19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179</v>
      </c>
      <c r="AU213" s="241" t="s">
        <v>85</v>
      </c>
      <c r="AV213" s="13" t="s">
        <v>83</v>
      </c>
      <c r="AW213" s="13" t="s">
        <v>37</v>
      </c>
      <c r="AX213" s="13" t="s">
        <v>76</v>
      </c>
      <c r="AY213" s="241" t="s">
        <v>162</v>
      </c>
    </row>
    <row r="214" s="14" customFormat="1">
      <c r="A214" s="14"/>
      <c r="B214" s="242"/>
      <c r="C214" s="243"/>
      <c r="D214" s="233" t="s">
        <v>179</v>
      </c>
      <c r="E214" s="244" t="s">
        <v>19</v>
      </c>
      <c r="F214" s="245" t="s">
        <v>446</v>
      </c>
      <c r="G214" s="243"/>
      <c r="H214" s="246">
        <v>39.859999999999999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179</v>
      </c>
      <c r="AU214" s="252" t="s">
        <v>85</v>
      </c>
      <c r="AV214" s="14" t="s">
        <v>85</v>
      </c>
      <c r="AW214" s="14" t="s">
        <v>37</v>
      </c>
      <c r="AX214" s="14" t="s">
        <v>83</v>
      </c>
      <c r="AY214" s="252" t="s">
        <v>162</v>
      </c>
    </row>
    <row r="215" s="2" customFormat="1" ht="24.15" customHeight="1">
      <c r="A215" s="39"/>
      <c r="B215" s="40"/>
      <c r="C215" s="278" t="s">
        <v>492</v>
      </c>
      <c r="D215" s="278" t="s">
        <v>411</v>
      </c>
      <c r="E215" s="279" t="s">
        <v>493</v>
      </c>
      <c r="F215" s="280" t="s">
        <v>494</v>
      </c>
      <c r="G215" s="281" t="s">
        <v>168</v>
      </c>
      <c r="H215" s="282">
        <v>40.656999999999996</v>
      </c>
      <c r="I215" s="283"/>
      <c r="J215" s="284">
        <f>ROUND(I215*H215,2)</f>
        <v>0</v>
      </c>
      <c r="K215" s="280" t="s">
        <v>169</v>
      </c>
      <c r="L215" s="285"/>
      <c r="M215" s="286" t="s">
        <v>19</v>
      </c>
      <c r="N215" s="287" t="s">
        <v>47</v>
      </c>
      <c r="O215" s="85"/>
      <c r="P215" s="222">
        <f>O215*H215</f>
        <v>0</v>
      </c>
      <c r="Q215" s="222">
        <v>0.002</v>
      </c>
      <c r="R215" s="222">
        <f>Q215*H215</f>
        <v>0.081313999999999997</v>
      </c>
      <c r="S215" s="222">
        <v>0</v>
      </c>
      <c r="T215" s="223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450</v>
      </c>
      <c r="AT215" s="224" t="s">
        <v>411</v>
      </c>
      <c r="AU215" s="224" t="s">
        <v>85</v>
      </c>
      <c r="AY215" s="18" t="s">
        <v>162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83</v>
      </c>
      <c r="BK215" s="225">
        <f>ROUND(I215*H215,2)</f>
        <v>0</v>
      </c>
      <c r="BL215" s="18" t="s">
        <v>214</v>
      </c>
      <c r="BM215" s="224" t="s">
        <v>495</v>
      </c>
    </row>
    <row r="216" s="14" customFormat="1">
      <c r="A216" s="14"/>
      <c r="B216" s="242"/>
      <c r="C216" s="243"/>
      <c r="D216" s="233" t="s">
        <v>179</v>
      </c>
      <c r="E216" s="243"/>
      <c r="F216" s="245" t="s">
        <v>496</v>
      </c>
      <c r="G216" s="243"/>
      <c r="H216" s="246">
        <v>40.656999999999996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179</v>
      </c>
      <c r="AU216" s="252" t="s">
        <v>85</v>
      </c>
      <c r="AV216" s="14" t="s">
        <v>85</v>
      </c>
      <c r="AW216" s="14" t="s">
        <v>4</v>
      </c>
      <c r="AX216" s="14" t="s">
        <v>83</v>
      </c>
      <c r="AY216" s="252" t="s">
        <v>162</v>
      </c>
    </row>
    <row r="217" s="2" customFormat="1" ht="44.25" customHeight="1">
      <c r="A217" s="39"/>
      <c r="B217" s="40"/>
      <c r="C217" s="213" t="s">
        <v>450</v>
      </c>
      <c r="D217" s="213" t="s">
        <v>165</v>
      </c>
      <c r="E217" s="214" t="s">
        <v>497</v>
      </c>
      <c r="F217" s="215" t="s">
        <v>498</v>
      </c>
      <c r="G217" s="216" t="s">
        <v>168</v>
      </c>
      <c r="H217" s="217">
        <v>39.859999999999999</v>
      </c>
      <c r="I217" s="218"/>
      <c r="J217" s="219">
        <f>ROUND(I217*H217,2)</f>
        <v>0</v>
      </c>
      <c r="K217" s="215" t="s">
        <v>169</v>
      </c>
      <c r="L217" s="45"/>
      <c r="M217" s="220" t="s">
        <v>19</v>
      </c>
      <c r="N217" s="221" t="s">
        <v>47</v>
      </c>
      <c r="O217" s="85"/>
      <c r="P217" s="222">
        <f>O217*H217</f>
        <v>0</v>
      </c>
      <c r="Q217" s="222">
        <v>0</v>
      </c>
      <c r="R217" s="222">
        <f>Q217*H217</f>
        <v>0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214</v>
      </c>
      <c r="AT217" s="224" t="s">
        <v>165</v>
      </c>
      <c r="AU217" s="224" t="s">
        <v>85</v>
      </c>
      <c r="AY217" s="18" t="s">
        <v>162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83</v>
      </c>
      <c r="BK217" s="225">
        <f>ROUND(I217*H217,2)</f>
        <v>0</v>
      </c>
      <c r="BL217" s="18" t="s">
        <v>214</v>
      </c>
      <c r="BM217" s="224" t="s">
        <v>499</v>
      </c>
    </row>
    <row r="218" s="2" customFormat="1">
      <c r="A218" s="39"/>
      <c r="B218" s="40"/>
      <c r="C218" s="41"/>
      <c r="D218" s="226" t="s">
        <v>172</v>
      </c>
      <c r="E218" s="41"/>
      <c r="F218" s="227" t="s">
        <v>500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172</v>
      </c>
      <c r="AU218" s="18" t="s">
        <v>85</v>
      </c>
    </row>
    <row r="219" s="2" customFormat="1" ht="16.5" customHeight="1">
      <c r="A219" s="39"/>
      <c r="B219" s="40"/>
      <c r="C219" s="278" t="s">
        <v>501</v>
      </c>
      <c r="D219" s="278" t="s">
        <v>411</v>
      </c>
      <c r="E219" s="279" t="s">
        <v>502</v>
      </c>
      <c r="F219" s="280" t="s">
        <v>503</v>
      </c>
      <c r="G219" s="281" t="s">
        <v>168</v>
      </c>
      <c r="H219" s="282">
        <v>45.838999999999999</v>
      </c>
      <c r="I219" s="283"/>
      <c r="J219" s="284">
        <f>ROUND(I219*H219,2)</f>
        <v>0</v>
      </c>
      <c r="K219" s="280" t="s">
        <v>169</v>
      </c>
      <c r="L219" s="285"/>
      <c r="M219" s="286" t="s">
        <v>19</v>
      </c>
      <c r="N219" s="287" t="s">
        <v>47</v>
      </c>
      <c r="O219" s="85"/>
      <c r="P219" s="222">
        <f>O219*H219</f>
        <v>0</v>
      </c>
      <c r="Q219" s="222">
        <v>0.00040000000000000002</v>
      </c>
      <c r="R219" s="222">
        <f>Q219*H219</f>
        <v>0.018335600000000001</v>
      </c>
      <c r="S219" s="222">
        <v>0</v>
      </c>
      <c r="T219" s="223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4" t="s">
        <v>450</v>
      </c>
      <c r="AT219" s="224" t="s">
        <v>411</v>
      </c>
      <c r="AU219" s="224" t="s">
        <v>85</v>
      </c>
      <c r="AY219" s="18" t="s">
        <v>162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8" t="s">
        <v>83</v>
      </c>
      <c r="BK219" s="225">
        <f>ROUND(I219*H219,2)</f>
        <v>0</v>
      </c>
      <c r="BL219" s="18" t="s">
        <v>214</v>
      </c>
      <c r="BM219" s="224" t="s">
        <v>504</v>
      </c>
    </row>
    <row r="220" s="14" customFormat="1">
      <c r="A220" s="14"/>
      <c r="B220" s="242"/>
      <c r="C220" s="243"/>
      <c r="D220" s="233" t="s">
        <v>179</v>
      </c>
      <c r="E220" s="243"/>
      <c r="F220" s="245" t="s">
        <v>505</v>
      </c>
      <c r="G220" s="243"/>
      <c r="H220" s="246">
        <v>45.838999999999999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179</v>
      </c>
      <c r="AU220" s="252" t="s">
        <v>85</v>
      </c>
      <c r="AV220" s="14" t="s">
        <v>85</v>
      </c>
      <c r="AW220" s="14" t="s">
        <v>4</v>
      </c>
      <c r="AX220" s="14" t="s">
        <v>83</v>
      </c>
      <c r="AY220" s="252" t="s">
        <v>162</v>
      </c>
    </row>
    <row r="221" s="2" customFormat="1" ht="49.05" customHeight="1">
      <c r="A221" s="39"/>
      <c r="B221" s="40"/>
      <c r="C221" s="213" t="s">
        <v>506</v>
      </c>
      <c r="D221" s="213" t="s">
        <v>165</v>
      </c>
      <c r="E221" s="214" t="s">
        <v>507</v>
      </c>
      <c r="F221" s="215" t="s">
        <v>508</v>
      </c>
      <c r="G221" s="216" t="s">
        <v>262</v>
      </c>
      <c r="H221" s="217">
        <v>0.10000000000000001</v>
      </c>
      <c r="I221" s="218"/>
      <c r="J221" s="219">
        <f>ROUND(I221*H221,2)</f>
        <v>0</v>
      </c>
      <c r="K221" s="215" t="s">
        <v>169</v>
      </c>
      <c r="L221" s="45"/>
      <c r="M221" s="220" t="s">
        <v>19</v>
      </c>
      <c r="N221" s="221" t="s">
        <v>47</v>
      </c>
      <c r="O221" s="85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24" t="s">
        <v>214</v>
      </c>
      <c r="AT221" s="224" t="s">
        <v>165</v>
      </c>
      <c r="AU221" s="224" t="s">
        <v>85</v>
      </c>
      <c r="AY221" s="18" t="s">
        <v>162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8" t="s">
        <v>83</v>
      </c>
      <c r="BK221" s="225">
        <f>ROUND(I221*H221,2)</f>
        <v>0</v>
      </c>
      <c r="BL221" s="18" t="s">
        <v>214</v>
      </c>
      <c r="BM221" s="224" t="s">
        <v>509</v>
      </c>
    </row>
    <row r="222" s="2" customFormat="1">
      <c r="A222" s="39"/>
      <c r="B222" s="40"/>
      <c r="C222" s="41"/>
      <c r="D222" s="226" t="s">
        <v>172</v>
      </c>
      <c r="E222" s="41"/>
      <c r="F222" s="227" t="s">
        <v>510</v>
      </c>
      <c r="G222" s="41"/>
      <c r="H222" s="41"/>
      <c r="I222" s="228"/>
      <c r="J222" s="41"/>
      <c r="K222" s="41"/>
      <c r="L222" s="45"/>
      <c r="M222" s="229"/>
      <c r="N222" s="23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172</v>
      </c>
      <c r="AU222" s="18" t="s">
        <v>85</v>
      </c>
    </row>
    <row r="223" s="2" customFormat="1" ht="49.05" customHeight="1">
      <c r="A223" s="39"/>
      <c r="B223" s="40"/>
      <c r="C223" s="213" t="s">
        <v>511</v>
      </c>
      <c r="D223" s="213" t="s">
        <v>165</v>
      </c>
      <c r="E223" s="214" t="s">
        <v>512</v>
      </c>
      <c r="F223" s="215" t="s">
        <v>513</v>
      </c>
      <c r="G223" s="216" t="s">
        <v>262</v>
      </c>
      <c r="H223" s="217">
        <v>0.10000000000000001</v>
      </c>
      <c r="I223" s="218"/>
      <c r="J223" s="219">
        <f>ROUND(I223*H223,2)</f>
        <v>0</v>
      </c>
      <c r="K223" s="215" t="s">
        <v>169</v>
      </c>
      <c r="L223" s="45"/>
      <c r="M223" s="220" t="s">
        <v>19</v>
      </c>
      <c r="N223" s="221" t="s">
        <v>47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214</v>
      </c>
      <c r="AT223" s="224" t="s">
        <v>165</v>
      </c>
      <c r="AU223" s="224" t="s">
        <v>85</v>
      </c>
      <c r="AY223" s="18" t="s">
        <v>162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83</v>
      </c>
      <c r="BK223" s="225">
        <f>ROUND(I223*H223,2)</f>
        <v>0</v>
      </c>
      <c r="BL223" s="18" t="s">
        <v>214</v>
      </c>
      <c r="BM223" s="224" t="s">
        <v>514</v>
      </c>
    </row>
    <row r="224" s="2" customFormat="1">
      <c r="A224" s="39"/>
      <c r="B224" s="40"/>
      <c r="C224" s="41"/>
      <c r="D224" s="226" t="s">
        <v>172</v>
      </c>
      <c r="E224" s="41"/>
      <c r="F224" s="227" t="s">
        <v>515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172</v>
      </c>
      <c r="AU224" s="18" t="s">
        <v>85</v>
      </c>
    </row>
    <row r="225" s="12" customFormat="1" ht="22.8" customHeight="1">
      <c r="A225" s="12"/>
      <c r="B225" s="197"/>
      <c r="C225" s="198"/>
      <c r="D225" s="199" t="s">
        <v>75</v>
      </c>
      <c r="E225" s="211" t="s">
        <v>516</v>
      </c>
      <c r="F225" s="211" t="s">
        <v>517</v>
      </c>
      <c r="G225" s="198"/>
      <c r="H225" s="198"/>
      <c r="I225" s="201"/>
      <c r="J225" s="212">
        <f>BK225</f>
        <v>0</v>
      </c>
      <c r="K225" s="198"/>
      <c r="L225" s="203"/>
      <c r="M225" s="204"/>
      <c r="N225" s="205"/>
      <c r="O225" s="205"/>
      <c r="P225" s="206">
        <f>SUM(P226:P258)</f>
        <v>0</v>
      </c>
      <c r="Q225" s="205"/>
      <c r="R225" s="206">
        <f>SUM(R226:R258)</f>
        <v>1.4936326000000002</v>
      </c>
      <c r="S225" s="205"/>
      <c r="T225" s="207">
        <f>SUM(T226:T258)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8" t="s">
        <v>85</v>
      </c>
      <c r="AT225" s="209" t="s">
        <v>75</v>
      </c>
      <c r="AU225" s="209" t="s">
        <v>83</v>
      </c>
      <c r="AY225" s="208" t="s">
        <v>162</v>
      </c>
      <c r="BK225" s="210">
        <f>SUM(BK226:BK258)</f>
        <v>0</v>
      </c>
    </row>
    <row r="226" s="2" customFormat="1" ht="16.5" customHeight="1">
      <c r="A226" s="39"/>
      <c r="B226" s="40"/>
      <c r="C226" s="213" t="s">
        <v>518</v>
      </c>
      <c r="D226" s="213" t="s">
        <v>165</v>
      </c>
      <c r="E226" s="214" t="s">
        <v>519</v>
      </c>
      <c r="F226" s="215" t="s">
        <v>520</v>
      </c>
      <c r="G226" s="216" t="s">
        <v>168</v>
      </c>
      <c r="H226" s="217">
        <v>402.66000000000002</v>
      </c>
      <c r="I226" s="218"/>
      <c r="J226" s="219">
        <f>ROUND(I226*H226,2)</f>
        <v>0</v>
      </c>
      <c r="K226" s="215" t="s">
        <v>19</v>
      </c>
      <c r="L226" s="45"/>
      <c r="M226" s="220" t="s">
        <v>19</v>
      </c>
      <c r="N226" s="221" t="s">
        <v>47</v>
      </c>
      <c r="O226" s="85"/>
      <c r="P226" s="222">
        <f>O226*H226</f>
        <v>0</v>
      </c>
      <c r="Q226" s="222">
        <v>0.0025600000000000002</v>
      </c>
      <c r="R226" s="222">
        <f>Q226*H226</f>
        <v>1.0308096000000002</v>
      </c>
      <c r="S226" s="222">
        <v>0</v>
      </c>
      <c r="T226" s="223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4" t="s">
        <v>214</v>
      </c>
      <c r="AT226" s="224" t="s">
        <v>165</v>
      </c>
      <c r="AU226" s="224" t="s">
        <v>85</v>
      </c>
      <c r="AY226" s="18" t="s">
        <v>162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8" t="s">
        <v>83</v>
      </c>
      <c r="BK226" s="225">
        <f>ROUND(I226*H226,2)</f>
        <v>0</v>
      </c>
      <c r="BL226" s="18" t="s">
        <v>214</v>
      </c>
      <c r="BM226" s="224" t="s">
        <v>521</v>
      </c>
    </row>
    <row r="227" s="13" customFormat="1">
      <c r="A227" s="13"/>
      <c r="B227" s="231"/>
      <c r="C227" s="232"/>
      <c r="D227" s="233" t="s">
        <v>179</v>
      </c>
      <c r="E227" s="234" t="s">
        <v>19</v>
      </c>
      <c r="F227" s="235" t="s">
        <v>180</v>
      </c>
      <c r="G227" s="232"/>
      <c r="H227" s="234" t="s">
        <v>19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179</v>
      </c>
      <c r="AU227" s="241" t="s">
        <v>85</v>
      </c>
      <c r="AV227" s="13" t="s">
        <v>83</v>
      </c>
      <c r="AW227" s="13" t="s">
        <v>37</v>
      </c>
      <c r="AX227" s="13" t="s">
        <v>76</v>
      </c>
      <c r="AY227" s="241" t="s">
        <v>162</v>
      </c>
    </row>
    <row r="228" s="14" customFormat="1">
      <c r="A228" s="14"/>
      <c r="B228" s="242"/>
      <c r="C228" s="243"/>
      <c r="D228" s="233" t="s">
        <v>179</v>
      </c>
      <c r="E228" s="244" t="s">
        <v>19</v>
      </c>
      <c r="F228" s="245" t="s">
        <v>522</v>
      </c>
      <c r="G228" s="243"/>
      <c r="H228" s="246">
        <v>32.049999999999997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179</v>
      </c>
      <c r="AU228" s="252" t="s">
        <v>85</v>
      </c>
      <c r="AV228" s="14" t="s">
        <v>85</v>
      </c>
      <c r="AW228" s="14" t="s">
        <v>37</v>
      </c>
      <c r="AX228" s="14" t="s">
        <v>76</v>
      </c>
      <c r="AY228" s="252" t="s">
        <v>162</v>
      </c>
    </row>
    <row r="229" s="13" customFormat="1">
      <c r="A229" s="13"/>
      <c r="B229" s="231"/>
      <c r="C229" s="232"/>
      <c r="D229" s="233" t="s">
        <v>179</v>
      </c>
      <c r="E229" s="234" t="s">
        <v>19</v>
      </c>
      <c r="F229" s="235" t="s">
        <v>220</v>
      </c>
      <c r="G229" s="232"/>
      <c r="H229" s="234" t="s">
        <v>19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179</v>
      </c>
      <c r="AU229" s="241" t="s">
        <v>85</v>
      </c>
      <c r="AV229" s="13" t="s">
        <v>83</v>
      </c>
      <c r="AW229" s="13" t="s">
        <v>37</v>
      </c>
      <c r="AX229" s="13" t="s">
        <v>76</v>
      </c>
      <c r="AY229" s="241" t="s">
        <v>162</v>
      </c>
    </row>
    <row r="230" s="14" customFormat="1">
      <c r="A230" s="14"/>
      <c r="B230" s="242"/>
      <c r="C230" s="243"/>
      <c r="D230" s="233" t="s">
        <v>179</v>
      </c>
      <c r="E230" s="244" t="s">
        <v>19</v>
      </c>
      <c r="F230" s="245" t="s">
        <v>523</v>
      </c>
      <c r="G230" s="243"/>
      <c r="H230" s="246">
        <v>134.93000000000001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179</v>
      </c>
      <c r="AU230" s="252" t="s">
        <v>85</v>
      </c>
      <c r="AV230" s="14" t="s">
        <v>85</v>
      </c>
      <c r="AW230" s="14" t="s">
        <v>37</v>
      </c>
      <c r="AX230" s="14" t="s">
        <v>76</v>
      </c>
      <c r="AY230" s="252" t="s">
        <v>162</v>
      </c>
    </row>
    <row r="231" s="13" customFormat="1">
      <c r="A231" s="13"/>
      <c r="B231" s="231"/>
      <c r="C231" s="232"/>
      <c r="D231" s="233" t="s">
        <v>179</v>
      </c>
      <c r="E231" s="234" t="s">
        <v>19</v>
      </c>
      <c r="F231" s="235" t="s">
        <v>187</v>
      </c>
      <c r="G231" s="232"/>
      <c r="H231" s="234" t="s">
        <v>19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179</v>
      </c>
      <c r="AU231" s="241" t="s">
        <v>85</v>
      </c>
      <c r="AV231" s="13" t="s">
        <v>83</v>
      </c>
      <c r="AW231" s="13" t="s">
        <v>37</v>
      </c>
      <c r="AX231" s="13" t="s">
        <v>76</v>
      </c>
      <c r="AY231" s="241" t="s">
        <v>162</v>
      </c>
    </row>
    <row r="232" s="14" customFormat="1">
      <c r="A232" s="14"/>
      <c r="B232" s="242"/>
      <c r="C232" s="243"/>
      <c r="D232" s="233" t="s">
        <v>179</v>
      </c>
      <c r="E232" s="244" t="s">
        <v>19</v>
      </c>
      <c r="F232" s="245" t="s">
        <v>524</v>
      </c>
      <c r="G232" s="243"/>
      <c r="H232" s="246">
        <v>77.430000000000007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179</v>
      </c>
      <c r="AU232" s="252" t="s">
        <v>85</v>
      </c>
      <c r="AV232" s="14" t="s">
        <v>85</v>
      </c>
      <c r="AW232" s="14" t="s">
        <v>37</v>
      </c>
      <c r="AX232" s="14" t="s">
        <v>76</v>
      </c>
      <c r="AY232" s="252" t="s">
        <v>162</v>
      </c>
    </row>
    <row r="233" s="13" customFormat="1">
      <c r="A233" s="13"/>
      <c r="B233" s="231"/>
      <c r="C233" s="232"/>
      <c r="D233" s="233" t="s">
        <v>179</v>
      </c>
      <c r="E233" s="234" t="s">
        <v>19</v>
      </c>
      <c r="F233" s="235" t="s">
        <v>525</v>
      </c>
      <c r="G233" s="232"/>
      <c r="H233" s="234" t="s">
        <v>19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179</v>
      </c>
      <c r="AU233" s="241" t="s">
        <v>85</v>
      </c>
      <c r="AV233" s="13" t="s">
        <v>83</v>
      </c>
      <c r="AW233" s="13" t="s">
        <v>37</v>
      </c>
      <c r="AX233" s="13" t="s">
        <v>76</v>
      </c>
      <c r="AY233" s="241" t="s">
        <v>162</v>
      </c>
    </row>
    <row r="234" s="14" customFormat="1">
      <c r="A234" s="14"/>
      <c r="B234" s="242"/>
      <c r="C234" s="243"/>
      <c r="D234" s="233" t="s">
        <v>179</v>
      </c>
      <c r="E234" s="244" t="s">
        <v>19</v>
      </c>
      <c r="F234" s="245" t="s">
        <v>526</v>
      </c>
      <c r="G234" s="243"/>
      <c r="H234" s="246">
        <v>79.239999999999995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179</v>
      </c>
      <c r="AU234" s="252" t="s">
        <v>85</v>
      </c>
      <c r="AV234" s="14" t="s">
        <v>85</v>
      </c>
      <c r="AW234" s="14" t="s">
        <v>37</v>
      </c>
      <c r="AX234" s="14" t="s">
        <v>76</v>
      </c>
      <c r="AY234" s="252" t="s">
        <v>162</v>
      </c>
    </row>
    <row r="235" s="13" customFormat="1">
      <c r="A235" s="13"/>
      <c r="B235" s="231"/>
      <c r="C235" s="232"/>
      <c r="D235" s="233" t="s">
        <v>179</v>
      </c>
      <c r="E235" s="234" t="s">
        <v>19</v>
      </c>
      <c r="F235" s="235" t="s">
        <v>306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179</v>
      </c>
      <c r="AU235" s="241" t="s">
        <v>85</v>
      </c>
      <c r="AV235" s="13" t="s">
        <v>83</v>
      </c>
      <c r="AW235" s="13" t="s">
        <v>37</v>
      </c>
      <c r="AX235" s="13" t="s">
        <v>76</v>
      </c>
      <c r="AY235" s="241" t="s">
        <v>162</v>
      </c>
    </row>
    <row r="236" s="14" customFormat="1">
      <c r="A236" s="14"/>
      <c r="B236" s="242"/>
      <c r="C236" s="243"/>
      <c r="D236" s="233" t="s">
        <v>179</v>
      </c>
      <c r="E236" s="244" t="s">
        <v>19</v>
      </c>
      <c r="F236" s="245" t="s">
        <v>527</v>
      </c>
      <c r="G236" s="243"/>
      <c r="H236" s="246">
        <v>79.010000000000005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179</v>
      </c>
      <c r="AU236" s="252" t="s">
        <v>85</v>
      </c>
      <c r="AV236" s="14" t="s">
        <v>85</v>
      </c>
      <c r="AW236" s="14" t="s">
        <v>37</v>
      </c>
      <c r="AX236" s="14" t="s">
        <v>76</v>
      </c>
      <c r="AY236" s="252" t="s">
        <v>162</v>
      </c>
    </row>
    <row r="237" s="15" customFormat="1">
      <c r="A237" s="15"/>
      <c r="B237" s="253"/>
      <c r="C237" s="254"/>
      <c r="D237" s="233" t="s">
        <v>179</v>
      </c>
      <c r="E237" s="255" t="s">
        <v>19</v>
      </c>
      <c r="F237" s="256" t="s">
        <v>194</v>
      </c>
      <c r="G237" s="254"/>
      <c r="H237" s="257">
        <v>402.66000000000002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3" t="s">
        <v>179</v>
      </c>
      <c r="AU237" s="263" t="s">
        <v>85</v>
      </c>
      <c r="AV237" s="15" t="s">
        <v>170</v>
      </c>
      <c r="AW237" s="15" t="s">
        <v>37</v>
      </c>
      <c r="AX237" s="15" t="s">
        <v>83</v>
      </c>
      <c r="AY237" s="263" t="s">
        <v>162</v>
      </c>
    </row>
    <row r="238" s="2" customFormat="1" ht="16.5" customHeight="1">
      <c r="A238" s="39"/>
      <c r="B238" s="40"/>
      <c r="C238" s="278" t="s">
        <v>528</v>
      </c>
      <c r="D238" s="278" t="s">
        <v>411</v>
      </c>
      <c r="E238" s="279" t="s">
        <v>529</v>
      </c>
      <c r="F238" s="280" t="s">
        <v>530</v>
      </c>
      <c r="G238" s="281" t="s">
        <v>168</v>
      </c>
      <c r="H238" s="282">
        <v>651.08399999999995</v>
      </c>
      <c r="I238" s="283"/>
      <c r="J238" s="284">
        <f>ROUND(I238*H238,2)</f>
        <v>0</v>
      </c>
      <c r="K238" s="280" t="s">
        <v>19</v>
      </c>
      <c r="L238" s="285"/>
      <c r="M238" s="286" t="s">
        <v>19</v>
      </c>
      <c r="N238" s="287" t="s">
        <v>47</v>
      </c>
      <c r="O238" s="85"/>
      <c r="P238" s="222">
        <f>O238*H238</f>
        <v>0</v>
      </c>
      <c r="Q238" s="222">
        <v>0</v>
      </c>
      <c r="R238" s="222">
        <f>Q238*H238</f>
        <v>0</v>
      </c>
      <c r="S238" s="222">
        <v>0</v>
      </c>
      <c r="T238" s="223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4" t="s">
        <v>450</v>
      </c>
      <c r="AT238" s="224" t="s">
        <v>411</v>
      </c>
      <c r="AU238" s="224" t="s">
        <v>85</v>
      </c>
      <c r="AY238" s="18" t="s">
        <v>162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8" t="s">
        <v>83</v>
      </c>
      <c r="BK238" s="225">
        <f>ROUND(I238*H238,2)</f>
        <v>0</v>
      </c>
      <c r="BL238" s="18" t="s">
        <v>214</v>
      </c>
      <c r="BM238" s="224" t="s">
        <v>531</v>
      </c>
    </row>
    <row r="239" s="14" customFormat="1">
      <c r="A239" s="14"/>
      <c r="B239" s="242"/>
      <c r="C239" s="243"/>
      <c r="D239" s="233" t="s">
        <v>179</v>
      </c>
      <c r="E239" s="243"/>
      <c r="F239" s="245" t="s">
        <v>532</v>
      </c>
      <c r="G239" s="243"/>
      <c r="H239" s="246">
        <v>651.08399999999995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179</v>
      </c>
      <c r="AU239" s="252" t="s">
        <v>85</v>
      </c>
      <c r="AV239" s="14" t="s">
        <v>85</v>
      </c>
      <c r="AW239" s="14" t="s">
        <v>4</v>
      </c>
      <c r="AX239" s="14" t="s">
        <v>83</v>
      </c>
      <c r="AY239" s="252" t="s">
        <v>162</v>
      </c>
    </row>
    <row r="240" s="2" customFormat="1" ht="44.25" customHeight="1">
      <c r="A240" s="39"/>
      <c r="B240" s="40"/>
      <c r="C240" s="213" t="s">
        <v>533</v>
      </c>
      <c r="D240" s="213" t="s">
        <v>165</v>
      </c>
      <c r="E240" s="214" t="s">
        <v>534</v>
      </c>
      <c r="F240" s="215" t="s">
        <v>535</v>
      </c>
      <c r="G240" s="216" t="s">
        <v>168</v>
      </c>
      <c r="H240" s="217">
        <v>14.35</v>
      </c>
      <c r="I240" s="218"/>
      <c r="J240" s="219">
        <f>ROUND(I240*H240,2)</f>
        <v>0</v>
      </c>
      <c r="K240" s="215" t="s">
        <v>169</v>
      </c>
      <c r="L240" s="45"/>
      <c r="M240" s="220" t="s">
        <v>19</v>
      </c>
      <c r="N240" s="221" t="s">
        <v>47</v>
      </c>
      <c r="O240" s="85"/>
      <c r="P240" s="222">
        <f>O240*H240</f>
        <v>0</v>
      </c>
      <c r="Q240" s="222">
        <v>0.01738</v>
      </c>
      <c r="R240" s="222">
        <f>Q240*H240</f>
        <v>0.24940299999999999</v>
      </c>
      <c r="S240" s="222">
        <v>0</v>
      </c>
      <c r="T240" s="223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4" t="s">
        <v>214</v>
      </c>
      <c r="AT240" s="224" t="s">
        <v>165</v>
      </c>
      <c r="AU240" s="224" t="s">
        <v>85</v>
      </c>
      <c r="AY240" s="18" t="s">
        <v>162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8" t="s">
        <v>83</v>
      </c>
      <c r="BK240" s="225">
        <f>ROUND(I240*H240,2)</f>
        <v>0</v>
      </c>
      <c r="BL240" s="18" t="s">
        <v>214</v>
      </c>
      <c r="BM240" s="224" t="s">
        <v>536</v>
      </c>
    </row>
    <row r="241" s="2" customFormat="1">
      <c r="A241" s="39"/>
      <c r="B241" s="40"/>
      <c r="C241" s="41"/>
      <c r="D241" s="226" t="s">
        <v>172</v>
      </c>
      <c r="E241" s="41"/>
      <c r="F241" s="227" t="s">
        <v>537</v>
      </c>
      <c r="G241" s="41"/>
      <c r="H241" s="41"/>
      <c r="I241" s="228"/>
      <c r="J241" s="41"/>
      <c r="K241" s="41"/>
      <c r="L241" s="45"/>
      <c r="M241" s="229"/>
      <c r="N241" s="230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172</v>
      </c>
      <c r="AU241" s="18" t="s">
        <v>85</v>
      </c>
    </row>
    <row r="242" s="13" customFormat="1">
      <c r="A242" s="13"/>
      <c r="B242" s="231"/>
      <c r="C242" s="232"/>
      <c r="D242" s="233" t="s">
        <v>179</v>
      </c>
      <c r="E242" s="234" t="s">
        <v>19</v>
      </c>
      <c r="F242" s="235" t="s">
        <v>538</v>
      </c>
      <c r="G242" s="232"/>
      <c r="H242" s="234" t="s">
        <v>19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179</v>
      </c>
      <c r="AU242" s="241" t="s">
        <v>85</v>
      </c>
      <c r="AV242" s="13" t="s">
        <v>83</v>
      </c>
      <c r="AW242" s="13" t="s">
        <v>37</v>
      </c>
      <c r="AX242" s="13" t="s">
        <v>76</v>
      </c>
      <c r="AY242" s="241" t="s">
        <v>162</v>
      </c>
    </row>
    <row r="243" s="14" customFormat="1">
      <c r="A243" s="14"/>
      <c r="B243" s="242"/>
      <c r="C243" s="243"/>
      <c r="D243" s="233" t="s">
        <v>179</v>
      </c>
      <c r="E243" s="244" t="s">
        <v>19</v>
      </c>
      <c r="F243" s="245" t="s">
        <v>539</v>
      </c>
      <c r="G243" s="243"/>
      <c r="H243" s="246">
        <v>14.35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179</v>
      </c>
      <c r="AU243" s="252" t="s">
        <v>85</v>
      </c>
      <c r="AV243" s="14" t="s">
        <v>85</v>
      </c>
      <c r="AW243" s="14" t="s">
        <v>37</v>
      </c>
      <c r="AX243" s="14" t="s">
        <v>83</v>
      </c>
      <c r="AY243" s="252" t="s">
        <v>162</v>
      </c>
    </row>
    <row r="244" s="2" customFormat="1" ht="37.8" customHeight="1">
      <c r="A244" s="39"/>
      <c r="B244" s="40"/>
      <c r="C244" s="213" t="s">
        <v>540</v>
      </c>
      <c r="D244" s="213" t="s">
        <v>165</v>
      </c>
      <c r="E244" s="214" t="s">
        <v>541</v>
      </c>
      <c r="F244" s="215" t="s">
        <v>542</v>
      </c>
      <c r="G244" s="216" t="s">
        <v>168</v>
      </c>
      <c r="H244" s="217">
        <v>34.450000000000003</v>
      </c>
      <c r="I244" s="218"/>
      <c r="J244" s="219">
        <f>ROUND(I244*H244,2)</f>
        <v>0</v>
      </c>
      <c r="K244" s="215" t="s">
        <v>169</v>
      </c>
      <c r="L244" s="45"/>
      <c r="M244" s="220" t="s">
        <v>19</v>
      </c>
      <c r="N244" s="221" t="s">
        <v>47</v>
      </c>
      <c r="O244" s="85"/>
      <c r="P244" s="222">
        <f>O244*H244</f>
        <v>0</v>
      </c>
      <c r="Q244" s="222">
        <v>0.00117</v>
      </c>
      <c r="R244" s="222">
        <f>Q244*H244</f>
        <v>0.040306500000000002</v>
      </c>
      <c r="S244" s="222">
        <v>0</v>
      </c>
      <c r="T244" s="223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4" t="s">
        <v>214</v>
      </c>
      <c r="AT244" s="224" t="s">
        <v>165</v>
      </c>
      <c r="AU244" s="224" t="s">
        <v>85</v>
      </c>
      <c r="AY244" s="18" t="s">
        <v>162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8" t="s">
        <v>83</v>
      </c>
      <c r="BK244" s="225">
        <f>ROUND(I244*H244,2)</f>
        <v>0</v>
      </c>
      <c r="BL244" s="18" t="s">
        <v>214</v>
      </c>
      <c r="BM244" s="224" t="s">
        <v>543</v>
      </c>
    </row>
    <row r="245" s="2" customFormat="1">
      <c r="A245" s="39"/>
      <c r="B245" s="40"/>
      <c r="C245" s="41"/>
      <c r="D245" s="226" t="s">
        <v>172</v>
      </c>
      <c r="E245" s="41"/>
      <c r="F245" s="227" t="s">
        <v>544</v>
      </c>
      <c r="G245" s="41"/>
      <c r="H245" s="41"/>
      <c r="I245" s="228"/>
      <c r="J245" s="41"/>
      <c r="K245" s="41"/>
      <c r="L245" s="45"/>
      <c r="M245" s="229"/>
      <c r="N245" s="230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172</v>
      </c>
      <c r="AU245" s="18" t="s">
        <v>85</v>
      </c>
    </row>
    <row r="246" s="13" customFormat="1">
      <c r="A246" s="13"/>
      <c r="B246" s="231"/>
      <c r="C246" s="232"/>
      <c r="D246" s="233" t="s">
        <v>179</v>
      </c>
      <c r="E246" s="234" t="s">
        <v>19</v>
      </c>
      <c r="F246" s="235" t="s">
        <v>180</v>
      </c>
      <c r="G246" s="232"/>
      <c r="H246" s="234" t="s">
        <v>19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179</v>
      </c>
      <c r="AU246" s="241" t="s">
        <v>85</v>
      </c>
      <c r="AV246" s="13" t="s">
        <v>83</v>
      </c>
      <c r="AW246" s="13" t="s">
        <v>37</v>
      </c>
      <c r="AX246" s="13" t="s">
        <v>76</v>
      </c>
      <c r="AY246" s="241" t="s">
        <v>162</v>
      </c>
    </row>
    <row r="247" s="14" customFormat="1">
      <c r="A247" s="14"/>
      <c r="B247" s="242"/>
      <c r="C247" s="243"/>
      <c r="D247" s="233" t="s">
        <v>179</v>
      </c>
      <c r="E247" s="244" t="s">
        <v>19</v>
      </c>
      <c r="F247" s="245" t="s">
        <v>545</v>
      </c>
      <c r="G247" s="243"/>
      <c r="H247" s="246">
        <v>10.69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179</v>
      </c>
      <c r="AU247" s="252" t="s">
        <v>85</v>
      </c>
      <c r="AV247" s="14" t="s">
        <v>85</v>
      </c>
      <c r="AW247" s="14" t="s">
        <v>37</v>
      </c>
      <c r="AX247" s="14" t="s">
        <v>76</v>
      </c>
      <c r="AY247" s="252" t="s">
        <v>162</v>
      </c>
    </row>
    <row r="248" s="13" customFormat="1">
      <c r="A248" s="13"/>
      <c r="B248" s="231"/>
      <c r="C248" s="232"/>
      <c r="D248" s="233" t="s">
        <v>179</v>
      </c>
      <c r="E248" s="234" t="s">
        <v>19</v>
      </c>
      <c r="F248" s="235" t="s">
        <v>306</v>
      </c>
      <c r="G248" s="232"/>
      <c r="H248" s="234" t="s">
        <v>19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179</v>
      </c>
      <c r="AU248" s="241" t="s">
        <v>85</v>
      </c>
      <c r="AV248" s="13" t="s">
        <v>83</v>
      </c>
      <c r="AW248" s="13" t="s">
        <v>37</v>
      </c>
      <c r="AX248" s="13" t="s">
        <v>76</v>
      </c>
      <c r="AY248" s="241" t="s">
        <v>162</v>
      </c>
    </row>
    <row r="249" s="14" customFormat="1">
      <c r="A249" s="14"/>
      <c r="B249" s="242"/>
      <c r="C249" s="243"/>
      <c r="D249" s="233" t="s">
        <v>179</v>
      </c>
      <c r="E249" s="244" t="s">
        <v>19</v>
      </c>
      <c r="F249" s="245" t="s">
        <v>546</v>
      </c>
      <c r="G249" s="243"/>
      <c r="H249" s="246">
        <v>23.760000000000002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179</v>
      </c>
      <c r="AU249" s="252" t="s">
        <v>85</v>
      </c>
      <c r="AV249" s="14" t="s">
        <v>85</v>
      </c>
      <c r="AW249" s="14" t="s">
        <v>37</v>
      </c>
      <c r="AX249" s="14" t="s">
        <v>76</v>
      </c>
      <c r="AY249" s="252" t="s">
        <v>162</v>
      </c>
    </row>
    <row r="250" s="15" customFormat="1">
      <c r="A250" s="15"/>
      <c r="B250" s="253"/>
      <c r="C250" s="254"/>
      <c r="D250" s="233" t="s">
        <v>179</v>
      </c>
      <c r="E250" s="255" t="s">
        <v>19</v>
      </c>
      <c r="F250" s="256" t="s">
        <v>194</v>
      </c>
      <c r="G250" s="254"/>
      <c r="H250" s="257">
        <v>34.450000000000003</v>
      </c>
      <c r="I250" s="258"/>
      <c r="J250" s="254"/>
      <c r="K250" s="254"/>
      <c r="L250" s="259"/>
      <c r="M250" s="260"/>
      <c r="N250" s="261"/>
      <c r="O250" s="261"/>
      <c r="P250" s="261"/>
      <c r="Q250" s="261"/>
      <c r="R250" s="261"/>
      <c r="S250" s="261"/>
      <c r="T250" s="26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3" t="s">
        <v>179</v>
      </c>
      <c r="AU250" s="263" t="s">
        <v>85</v>
      </c>
      <c r="AV250" s="15" t="s">
        <v>170</v>
      </c>
      <c r="AW250" s="15" t="s">
        <v>37</v>
      </c>
      <c r="AX250" s="15" t="s">
        <v>83</v>
      </c>
      <c r="AY250" s="263" t="s">
        <v>162</v>
      </c>
    </row>
    <row r="251" s="2" customFormat="1" ht="33" customHeight="1">
      <c r="A251" s="39"/>
      <c r="B251" s="40"/>
      <c r="C251" s="278" t="s">
        <v>547</v>
      </c>
      <c r="D251" s="278" t="s">
        <v>411</v>
      </c>
      <c r="E251" s="279" t="s">
        <v>548</v>
      </c>
      <c r="F251" s="280" t="s">
        <v>549</v>
      </c>
      <c r="G251" s="281" t="s">
        <v>168</v>
      </c>
      <c r="H251" s="282">
        <v>36.173000000000002</v>
      </c>
      <c r="I251" s="283"/>
      <c r="J251" s="284">
        <f>ROUND(I251*H251,2)</f>
        <v>0</v>
      </c>
      <c r="K251" s="280" t="s">
        <v>169</v>
      </c>
      <c r="L251" s="285"/>
      <c r="M251" s="286" t="s">
        <v>19</v>
      </c>
      <c r="N251" s="287" t="s">
        <v>47</v>
      </c>
      <c r="O251" s="85"/>
      <c r="P251" s="222">
        <f>O251*H251</f>
        <v>0</v>
      </c>
      <c r="Q251" s="222">
        <v>0.0044999999999999997</v>
      </c>
      <c r="R251" s="222">
        <f>Q251*H251</f>
        <v>0.16277849999999999</v>
      </c>
      <c r="S251" s="222">
        <v>0</v>
      </c>
      <c r="T251" s="223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24" t="s">
        <v>450</v>
      </c>
      <c r="AT251" s="224" t="s">
        <v>411</v>
      </c>
      <c r="AU251" s="224" t="s">
        <v>85</v>
      </c>
      <c r="AY251" s="18" t="s">
        <v>162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8" t="s">
        <v>83</v>
      </c>
      <c r="BK251" s="225">
        <f>ROUND(I251*H251,2)</f>
        <v>0</v>
      </c>
      <c r="BL251" s="18" t="s">
        <v>214</v>
      </c>
      <c r="BM251" s="224" t="s">
        <v>550</v>
      </c>
    </row>
    <row r="252" s="14" customFormat="1">
      <c r="A252" s="14"/>
      <c r="B252" s="242"/>
      <c r="C252" s="243"/>
      <c r="D252" s="233" t="s">
        <v>179</v>
      </c>
      <c r="E252" s="243"/>
      <c r="F252" s="245" t="s">
        <v>551</v>
      </c>
      <c r="G252" s="243"/>
      <c r="H252" s="246">
        <v>36.173000000000002</v>
      </c>
      <c r="I252" s="247"/>
      <c r="J252" s="243"/>
      <c r="K252" s="243"/>
      <c r="L252" s="248"/>
      <c r="M252" s="249"/>
      <c r="N252" s="250"/>
      <c r="O252" s="250"/>
      <c r="P252" s="250"/>
      <c r="Q252" s="250"/>
      <c r="R252" s="250"/>
      <c r="S252" s="250"/>
      <c r="T252" s="25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2" t="s">
        <v>179</v>
      </c>
      <c r="AU252" s="252" t="s">
        <v>85</v>
      </c>
      <c r="AV252" s="14" t="s">
        <v>85</v>
      </c>
      <c r="AW252" s="14" t="s">
        <v>4</v>
      </c>
      <c r="AX252" s="14" t="s">
        <v>83</v>
      </c>
      <c r="AY252" s="252" t="s">
        <v>162</v>
      </c>
    </row>
    <row r="253" s="2" customFormat="1" ht="33" customHeight="1">
      <c r="A253" s="39"/>
      <c r="B253" s="40"/>
      <c r="C253" s="213" t="s">
        <v>552</v>
      </c>
      <c r="D253" s="213" t="s">
        <v>165</v>
      </c>
      <c r="E253" s="214" t="s">
        <v>553</v>
      </c>
      <c r="F253" s="215" t="s">
        <v>554</v>
      </c>
      <c r="G253" s="216" t="s">
        <v>168</v>
      </c>
      <c r="H253" s="217">
        <v>34.450000000000003</v>
      </c>
      <c r="I253" s="218"/>
      <c r="J253" s="219">
        <f>ROUND(I253*H253,2)</f>
        <v>0</v>
      </c>
      <c r="K253" s="215" t="s">
        <v>169</v>
      </c>
      <c r="L253" s="45"/>
      <c r="M253" s="220" t="s">
        <v>19</v>
      </c>
      <c r="N253" s="221" t="s">
        <v>47</v>
      </c>
      <c r="O253" s="85"/>
      <c r="P253" s="222">
        <f>O253*H253</f>
        <v>0</v>
      </c>
      <c r="Q253" s="222">
        <v>0.00029999999999999997</v>
      </c>
      <c r="R253" s="222">
        <f>Q253*H253</f>
        <v>0.010335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214</v>
      </c>
      <c r="AT253" s="224" t="s">
        <v>165</v>
      </c>
      <c r="AU253" s="224" t="s">
        <v>85</v>
      </c>
      <c r="AY253" s="18" t="s">
        <v>162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83</v>
      </c>
      <c r="BK253" s="225">
        <f>ROUND(I253*H253,2)</f>
        <v>0</v>
      </c>
      <c r="BL253" s="18" t="s">
        <v>214</v>
      </c>
      <c r="BM253" s="224" t="s">
        <v>555</v>
      </c>
    </row>
    <row r="254" s="2" customFormat="1">
      <c r="A254" s="39"/>
      <c r="B254" s="40"/>
      <c r="C254" s="41"/>
      <c r="D254" s="226" t="s">
        <v>172</v>
      </c>
      <c r="E254" s="41"/>
      <c r="F254" s="227" t="s">
        <v>556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172</v>
      </c>
      <c r="AU254" s="18" t="s">
        <v>85</v>
      </c>
    </row>
    <row r="255" s="2" customFormat="1" ht="66.75" customHeight="1">
      <c r="A255" s="39"/>
      <c r="B255" s="40"/>
      <c r="C255" s="213" t="s">
        <v>557</v>
      </c>
      <c r="D255" s="213" t="s">
        <v>165</v>
      </c>
      <c r="E255" s="214" t="s">
        <v>558</v>
      </c>
      <c r="F255" s="215" t="s">
        <v>559</v>
      </c>
      <c r="G255" s="216" t="s">
        <v>262</v>
      </c>
      <c r="H255" s="217">
        <v>1.494</v>
      </c>
      <c r="I255" s="218"/>
      <c r="J255" s="219">
        <f>ROUND(I255*H255,2)</f>
        <v>0</v>
      </c>
      <c r="K255" s="215" t="s">
        <v>169</v>
      </c>
      <c r="L255" s="45"/>
      <c r="M255" s="220" t="s">
        <v>19</v>
      </c>
      <c r="N255" s="221" t="s">
        <v>47</v>
      </c>
      <c r="O255" s="85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4" t="s">
        <v>214</v>
      </c>
      <c r="AT255" s="224" t="s">
        <v>165</v>
      </c>
      <c r="AU255" s="224" t="s">
        <v>85</v>
      </c>
      <c r="AY255" s="18" t="s">
        <v>162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8" t="s">
        <v>83</v>
      </c>
      <c r="BK255" s="225">
        <f>ROUND(I255*H255,2)</f>
        <v>0</v>
      </c>
      <c r="BL255" s="18" t="s">
        <v>214</v>
      </c>
      <c r="BM255" s="224" t="s">
        <v>560</v>
      </c>
    </row>
    <row r="256" s="2" customFormat="1">
      <c r="A256" s="39"/>
      <c r="B256" s="40"/>
      <c r="C256" s="41"/>
      <c r="D256" s="226" t="s">
        <v>172</v>
      </c>
      <c r="E256" s="41"/>
      <c r="F256" s="227" t="s">
        <v>561</v>
      </c>
      <c r="G256" s="41"/>
      <c r="H256" s="41"/>
      <c r="I256" s="228"/>
      <c r="J256" s="41"/>
      <c r="K256" s="41"/>
      <c r="L256" s="45"/>
      <c r="M256" s="229"/>
      <c r="N256" s="230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172</v>
      </c>
      <c r="AU256" s="18" t="s">
        <v>85</v>
      </c>
    </row>
    <row r="257" s="2" customFormat="1" ht="62.7" customHeight="1">
      <c r="A257" s="39"/>
      <c r="B257" s="40"/>
      <c r="C257" s="213" t="s">
        <v>562</v>
      </c>
      <c r="D257" s="213" t="s">
        <v>165</v>
      </c>
      <c r="E257" s="214" t="s">
        <v>563</v>
      </c>
      <c r="F257" s="215" t="s">
        <v>564</v>
      </c>
      <c r="G257" s="216" t="s">
        <v>262</v>
      </c>
      <c r="H257" s="217">
        <v>1.494</v>
      </c>
      <c r="I257" s="218"/>
      <c r="J257" s="219">
        <f>ROUND(I257*H257,2)</f>
        <v>0</v>
      </c>
      <c r="K257" s="215" t="s">
        <v>169</v>
      </c>
      <c r="L257" s="45"/>
      <c r="M257" s="220" t="s">
        <v>19</v>
      </c>
      <c r="N257" s="221" t="s">
        <v>47</v>
      </c>
      <c r="O257" s="85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24" t="s">
        <v>214</v>
      </c>
      <c r="AT257" s="224" t="s">
        <v>165</v>
      </c>
      <c r="AU257" s="224" t="s">
        <v>85</v>
      </c>
      <c r="AY257" s="18" t="s">
        <v>162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8" t="s">
        <v>83</v>
      </c>
      <c r="BK257" s="225">
        <f>ROUND(I257*H257,2)</f>
        <v>0</v>
      </c>
      <c r="BL257" s="18" t="s">
        <v>214</v>
      </c>
      <c r="BM257" s="224" t="s">
        <v>565</v>
      </c>
    </row>
    <row r="258" s="2" customFormat="1">
      <c r="A258" s="39"/>
      <c r="B258" s="40"/>
      <c r="C258" s="41"/>
      <c r="D258" s="226" t="s">
        <v>172</v>
      </c>
      <c r="E258" s="41"/>
      <c r="F258" s="227" t="s">
        <v>566</v>
      </c>
      <c r="G258" s="41"/>
      <c r="H258" s="41"/>
      <c r="I258" s="228"/>
      <c r="J258" s="41"/>
      <c r="K258" s="41"/>
      <c r="L258" s="45"/>
      <c r="M258" s="229"/>
      <c r="N258" s="230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172</v>
      </c>
      <c r="AU258" s="18" t="s">
        <v>85</v>
      </c>
    </row>
    <row r="259" s="12" customFormat="1" ht="22.8" customHeight="1">
      <c r="A259" s="12"/>
      <c r="B259" s="197"/>
      <c r="C259" s="198"/>
      <c r="D259" s="199" t="s">
        <v>75</v>
      </c>
      <c r="E259" s="211" t="s">
        <v>567</v>
      </c>
      <c r="F259" s="211" t="s">
        <v>568</v>
      </c>
      <c r="G259" s="198"/>
      <c r="H259" s="198"/>
      <c r="I259" s="201"/>
      <c r="J259" s="212">
        <f>BK259</f>
        <v>0</v>
      </c>
      <c r="K259" s="198"/>
      <c r="L259" s="203"/>
      <c r="M259" s="204"/>
      <c r="N259" s="205"/>
      <c r="O259" s="205"/>
      <c r="P259" s="206">
        <f>SUM(P260:P284)</f>
        <v>0</v>
      </c>
      <c r="Q259" s="205"/>
      <c r="R259" s="206">
        <f>SUM(R260:R284)</f>
        <v>0.15140000000000001</v>
      </c>
      <c r="S259" s="205"/>
      <c r="T259" s="207">
        <f>SUM(T260:T284)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8" t="s">
        <v>85</v>
      </c>
      <c r="AT259" s="209" t="s">
        <v>75</v>
      </c>
      <c r="AU259" s="209" t="s">
        <v>83</v>
      </c>
      <c r="AY259" s="208" t="s">
        <v>162</v>
      </c>
      <c r="BK259" s="210">
        <f>SUM(BK260:BK284)</f>
        <v>0</v>
      </c>
    </row>
    <row r="260" s="2" customFormat="1" ht="37.8" customHeight="1">
      <c r="A260" s="39"/>
      <c r="B260" s="40"/>
      <c r="C260" s="213" t="s">
        <v>569</v>
      </c>
      <c r="D260" s="213" t="s">
        <v>165</v>
      </c>
      <c r="E260" s="214" t="s">
        <v>570</v>
      </c>
      <c r="F260" s="215" t="s">
        <v>571</v>
      </c>
      <c r="G260" s="216" t="s">
        <v>405</v>
      </c>
      <c r="H260" s="217">
        <v>5</v>
      </c>
      <c r="I260" s="218"/>
      <c r="J260" s="219">
        <f>ROUND(I260*H260,2)</f>
        <v>0</v>
      </c>
      <c r="K260" s="215" t="s">
        <v>169</v>
      </c>
      <c r="L260" s="45"/>
      <c r="M260" s="220" t="s">
        <v>19</v>
      </c>
      <c r="N260" s="221" t="s">
        <v>47</v>
      </c>
      <c r="O260" s="85"/>
      <c r="P260" s="222">
        <f>O260*H260</f>
        <v>0</v>
      </c>
      <c r="Q260" s="222">
        <v>0</v>
      </c>
      <c r="R260" s="222">
        <f>Q260*H260</f>
        <v>0</v>
      </c>
      <c r="S260" s="222">
        <v>0</v>
      </c>
      <c r="T260" s="22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24" t="s">
        <v>214</v>
      </c>
      <c r="AT260" s="224" t="s">
        <v>165</v>
      </c>
      <c r="AU260" s="224" t="s">
        <v>85</v>
      </c>
      <c r="AY260" s="18" t="s">
        <v>162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8" t="s">
        <v>83</v>
      </c>
      <c r="BK260" s="225">
        <f>ROUND(I260*H260,2)</f>
        <v>0</v>
      </c>
      <c r="BL260" s="18" t="s">
        <v>214</v>
      </c>
      <c r="BM260" s="224" t="s">
        <v>572</v>
      </c>
    </row>
    <row r="261" s="2" customFormat="1">
      <c r="A261" s="39"/>
      <c r="B261" s="40"/>
      <c r="C261" s="41"/>
      <c r="D261" s="226" t="s">
        <v>172</v>
      </c>
      <c r="E261" s="41"/>
      <c r="F261" s="227" t="s">
        <v>573</v>
      </c>
      <c r="G261" s="41"/>
      <c r="H261" s="41"/>
      <c r="I261" s="228"/>
      <c r="J261" s="41"/>
      <c r="K261" s="41"/>
      <c r="L261" s="45"/>
      <c r="M261" s="229"/>
      <c r="N261" s="23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172</v>
      </c>
      <c r="AU261" s="18" t="s">
        <v>85</v>
      </c>
    </row>
    <row r="262" s="13" customFormat="1">
      <c r="A262" s="13"/>
      <c r="B262" s="231"/>
      <c r="C262" s="232"/>
      <c r="D262" s="233" t="s">
        <v>179</v>
      </c>
      <c r="E262" s="234" t="s">
        <v>19</v>
      </c>
      <c r="F262" s="235" t="s">
        <v>408</v>
      </c>
      <c r="G262" s="232"/>
      <c r="H262" s="234" t="s">
        <v>19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179</v>
      </c>
      <c r="AU262" s="241" t="s">
        <v>85</v>
      </c>
      <c r="AV262" s="13" t="s">
        <v>83</v>
      </c>
      <c r="AW262" s="13" t="s">
        <v>37</v>
      </c>
      <c r="AX262" s="13" t="s">
        <v>76</v>
      </c>
      <c r="AY262" s="241" t="s">
        <v>162</v>
      </c>
    </row>
    <row r="263" s="14" customFormat="1">
      <c r="A263" s="14"/>
      <c r="B263" s="242"/>
      <c r="C263" s="243"/>
      <c r="D263" s="233" t="s">
        <v>179</v>
      </c>
      <c r="E263" s="244" t="s">
        <v>19</v>
      </c>
      <c r="F263" s="245" t="s">
        <v>409</v>
      </c>
      <c r="G263" s="243"/>
      <c r="H263" s="246">
        <v>5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2" t="s">
        <v>179</v>
      </c>
      <c r="AU263" s="252" t="s">
        <v>85</v>
      </c>
      <c r="AV263" s="14" t="s">
        <v>85</v>
      </c>
      <c r="AW263" s="14" t="s">
        <v>37</v>
      </c>
      <c r="AX263" s="14" t="s">
        <v>83</v>
      </c>
      <c r="AY263" s="252" t="s">
        <v>162</v>
      </c>
    </row>
    <row r="264" s="2" customFormat="1" ht="24.15" customHeight="1">
      <c r="A264" s="39"/>
      <c r="B264" s="40"/>
      <c r="C264" s="278" t="s">
        <v>574</v>
      </c>
      <c r="D264" s="278" t="s">
        <v>411</v>
      </c>
      <c r="E264" s="279" t="s">
        <v>575</v>
      </c>
      <c r="F264" s="280" t="s">
        <v>576</v>
      </c>
      <c r="G264" s="281" t="s">
        <v>405</v>
      </c>
      <c r="H264" s="282">
        <v>5</v>
      </c>
      <c r="I264" s="283"/>
      <c r="J264" s="284">
        <f>ROUND(I264*H264,2)</f>
        <v>0</v>
      </c>
      <c r="K264" s="280" t="s">
        <v>169</v>
      </c>
      <c r="L264" s="285"/>
      <c r="M264" s="286" t="s">
        <v>19</v>
      </c>
      <c r="N264" s="287" t="s">
        <v>47</v>
      </c>
      <c r="O264" s="85"/>
      <c r="P264" s="222">
        <f>O264*H264</f>
        <v>0</v>
      </c>
      <c r="Q264" s="222">
        <v>0.020500000000000001</v>
      </c>
      <c r="R264" s="222">
        <f>Q264*H264</f>
        <v>0.10250000000000001</v>
      </c>
      <c r="S264" s="222">
        <v>0</v>
      </c>
      <c r="T264" s="223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4" t="s">
        <v>450</v>
      </c>
      <c r="AT264" s="224" t="s">
        <v>411</v>
      </c>
      <c r="AU264" s="224" t="s">
        <v>85</v>
      </c>
      <c r="AY264" s="18" t="s">
        <v>162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8" t="s">
        <v>83</v>
      </c>
      <c r="BK264" s="225">
        <f>ROUND(I264*H264,2)</f>
        <v>0</v>
      </c>
      <c r="BL264" s="18" t="s">
        <v>214</v>
      </c>
      <c r="BM264" s="224" t="s">
        <v>577</v>
      </c>
    </row>
    <row r="265" s="2" customFormat="1" ht="37.8" customHeight="1">
      <c r="A265" s="39"/>
      <c r="B265" s="40"/>
      <c r="C265" s="213" t="s">
        <v>578</v>
      </c>
      <c r="D265" s="213" t="s">
        <v>165</v>
      </c>
      <c r="E265" s="214" t="s">
        <v>579</v>
      </c>
      <c r="F265" s="215" t="s">
        <v>580</v>
      </c>
      <c r="G265" s="216" t="s">
        <v>405</v>
      </c>
      <c r="H265" s="217">
        <v>1</v>
      </c>
      <c r="I265" s="218"/>
      <c r="J265" s="219">
        <f>ROUND(I265*H265,2)</f>
        <v>0</v>
      </c>
      <c r="K265" s="215" t="s">
        <v>169</v>
      </c>
      <c r="L265" s="45"/>
      <c r="M265" s="220" t="s">
        <v>19</v>
      </c>
      <c r="N265" s="221" t="s">
        <v>47</v>
      </c>
      <c r="O265" s="85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4" t="s">
        <v>214</v>
      </c>
      <c r="AT265" s="224" t="s">
        <v>165</v>
      </c>
      <c r="AU265" s="224" t="s">
        <v>85</v>
      </c>
      <c r="AY265" s="18" t="s">
        <v>162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8" t="s">
        <v>83</v>
      </c>
      <c r="BK265" s="225">
        <f>ROUND(I265*H265,2)</f>
        <v>0</v>
      </c>
      <c r="BL265" s="18" t="s">
        <v>214</v>
      </c>
      <c r="BM265" s="224" t="s">
        <v>581</v>
      </c>
    </row>
    <row r="266" s="2" customFormat="1">
      <c r="A266" s="39"/>
      <c r="B266" s="40"/>
      <c r="C266" s="41"/>
      <c r="D266" s="226" t="s">
        <v>172</v>
      </c>
      <c r="E266" s="41"/>
      <c r="F266" s="227" t="s">
        <v>582</v>
      </c>
      <c r="G266" s="41"/>
      <c r="H266" s="41"/>
      <c r="I266" s="228"/>
      <c r="J266" s="41"/>
      <c r="K266" s="41"/>
      <c r="L266" s="45"/>
      <c r="M266" s="229"/>
      <c r="N266" s="23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172</v>
      </c>
      <c r="AU266" s="18" t="s">
        <v>85</v>
      </c>
    </row>
    <row r="267" s="13" customFormat="1">
      <c r="A267" s="13"/>
      <c r="B267" s="231"/>
      <c r="C267" s="232"/>
      <c r="D267" s="233" t="s">
        <v>179</v>
      </c>
      <c r="E267" s="234" t="s">
        <v>19</v>
      </c>
      <c r="F267" s="235" t="s">
        <v>420</v>
      </c>
      <c r="G267" s="232"/>
      <c r="H267" s="234" t="s">
        <v>19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179</v>
      </c>
      <c r="AU267" s="241" t="s">
        <v>85</v>
      </c>
      <c r="AV267" s="13" t="s">
        <v>83</v>
      </c>
      <c r="AW267" s="13" t="s">
        <v>37</v>
      </c>
      <c r="AX267" s="13" t="s">
        <v>76</v>
      </c>
      <c r="AY267" s="241" t="s">
        <v>162</v>
      </c>
    </row>
    <row r="268" s="14" customFormat="1">
      <c r="A268" s="14"/>
      <c r="B268" s="242"/>
      <c r="C268" s="243"/>
      <c r="D268" s="233" t="s">
        <v>179</v>
      </c>
      <c r="E268" s="244" t="s">
        <v>19</v>
      </c>
      <c r="F268" s="245" t="s">
        <v>83</v>
      </c>
      <c r="G268" s="243"/>
      <c r="H268" s="246">
        <v>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179</v>
      </c>
      <c r="AU268" s="252" t="s">
        <v>85</v>
      </c>
      <c r="AV268" s="14" t="s">
        <v>85</v>
      </c>
      <c r="AW268" s="14" t="s">
        <v>37</v>
      </c>
      <c r="AX268" s="14" t="s">
        <v>83</v>
      </c>
      <c r="AY268" s="252" t="s">
        <v>162</v>
      </c>
    </row>
    <row r="269" s="2" customFormat="1" ht="33" customHeight="1">
      <c r="A269" s="39"/>
      <c r="B269" s="40"/>
      <c r="C269" s="278" t="s">
        <v>583</v>
      </c>
      <c r="D269" s="278" t="s">
        <v>411</v>
      </c>
      <c r="E269" s="279" t="s">
        <v>584</v>
      </c>
      <c r="F269" s="280" t="s">
        <v>585</v>
      </c>
      <c r="G269" s="281" t="s">
        <v>405</v>
      </c>
      <c r="H269" s="282">
        <v>1</v>
      </c>
      <c r="I269" s="283"/>
      <c r="J269" s="284">
        <f>ROUND(I269*H269,2)</f>
        <v>0</v>
      </c>
      <c r="K269" s="280" t="s">
        <v>169</v>
      </c>
      <c r="L269" s="285"/>
      <c r="M269" s="286" t="s">
        <v>19</v>
      </c>
      <c r="N269" s="287" t="s">
        <v>47</v>
      </c>
      <c r="O269" s="85"/>
      <c r="P269" s="222">
        <f>O269*H269</f>
        <v>0</v>
      </c>
      <c r="Q269" s="222">
        <v>0.042999999999999997</v>
      </c>
      <c r="R269" s="222">
        <f>Q269*H269</f>
        <v>0.042999999999999997</v>
      </c>
      <c r="S269" s="222">
        <v>0</v>
      </c>
      <c r="T269" s="223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4" t="s">
        <v>450</v>
      </c>
      <c r="AT269" s="224" t="s">
        <v>411</v>
      </c>
      <c r="AU269" s="224" t="s">
        <v>85</v>
      </c>
      <c r="AY269" s="18" t="s">
        <v>162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8" t="s">
        <v>83</v>
      </c>
      <c r="BK269" s="225">
        <f>ROUND(I269*H269,2)</f>
        <v>0</v>
      </c>
      <c r="BL269" s="18" t="s">
        <v>214</v>
      </c>
      <c r="BM269" s="224" t="s">
        <v>586</v>
      </c>
    </row>
    <row r="270" s="2" customFormat="1" ht="24.15" customHeight="1">
      <c r="A270" s="39"/>
      <c r="B270" s="40"/>
      <c r="C270" s="213" t="s">
        <v>587</v>
      </c>
      <c r="D270" s="213" t="s">
        <v>165</v>
      </c>
      <c r="E270" s="214" t="s">
        <v>588</v>
      </c>
      <c r="F270" s="215" t="s">
        <v>589</v>
      </c>
      <c r="G270" s="216" t="s">
        <v>405</v>
      </c>
      <c r="H270" s="217">
        <v>1</v>
      </c>
      <c r="I270" s="218"/>
      <c r="J270" s="219">
        <f>ROUND(I270*H270,2)</f>
        <v>0</v>
      </c>
      <c r="K270" s="215" t="s">
        <v>169</v>
      </c>
      <c r="L270" s="45"/>
      <c r="M270" s="220" t="s">
        <v>19</v>
      </c>
      <c r="N270" s="221" t="s">
        <v>47</v>
      </c>
      <c r="O270" s="85"/>
      <c r="P270" s="222">
        <f>O270*H270</f>
        <v>0</v>
      </c>
      <c r="Q270" s="222">
        <v>0</v>
      </c>
      <c r="R270" s="222">
        <f>Q270*H270</f>
        <v>0</v>
      </c>
      <c r="S270" s="222">
        <v>0</v>
      </c>
      <c r="T270" s="223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4" t="s">
        <v>214</v>
      </c>
      <c r="AT270" s="224" t="s">
        <v>165</v>
      </c>
      <c r="AU270" s="224" t="s">
        <v>85</v>
      </c>
      <c r="AY270" s="18" t="s">
        <v>162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8" t="s">
        <v>83</v>
      </c>
      <c r="BK270" s="225">
        <f>ROUND(I270*H270,2)</f>
        <v>0</v>
      </c>
      <c r="BL270" s="18" t="s">
        <v>214</v>
      </c>
      <c r="BM270" s="224" t="s">
        <v>590</v>
      </c>
    </row>
    <row r="271" s="2" customFormat="1">
      <c r="A271" s="39"/>
      <c r="B271" s="40"/>
      <c r="C271" s="41"/>
      <c r="D271" s="226" t="s">
        <v>172</v>
      </c>
      <c r="E271" s="41"/>
      <c r="F271" s="227" t="s">
        <v>591</v>
      </c>
      <c r="G271" s="41"/>
      <c r="H271" s="41"/>
      <c r="I271" s="228"/>
      <c r="J271" s="41"/>
      <c r="K271" s="41"/>
      <c r="L271" s="45"/>
      <c r="M271" s="229"/>
      <c r="N271" s="230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172</v>
      </c>
      <c r="AU271" s="18" t="s">
        <v>85</v>
      </c>
    </row>
    <row r="272" s="13" customFormat="1">
      <c r="A272" s="13"/>
      <c r="B272" s="231"/>
      <c r="C272" s="232"/>
      <c r="D272" s="233" t="s">
        <v>179</v>
      </c>
      <c r="E272" s="234" t="s">
        <v>19</v>
      </c>
      <c r="F272" s="235" t="s">
        <v>420</v>
      </c>
      <c r="G272" s="232"/>
      <c r="H272" s="234" t="s">
        <v>19</v>
      </c>
      <c r="I272" s="236"/>
      <c r="J272" s="232"/>
      <c r="K272" s="232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179</v>
      </c>
      <c r="AU272" s="241" t="s">
        <v>85</v>
      </c>
      <c r="AV272" s="13" t="s">
        <v>83</v>
      </c>
      <c r="AW272" s="13" t="s">
        <v>37</v>
      </c>
      <c r="AX272" s="13" t="s">
        <v>76</v>
      </c>
      <c r="AY272" s="241" t="s">
        <v>162</v>
      </c>
    </row>
    <row r="273" s="14" customFormat="1">
      <c r="A273" s="14"/>
      <c r="B273" s="242"/>
      <c r="C273" s="243"/>
      <c r="D273" s="233" t="s">
        <v>179</v>
      </c>
      <c r="E273" s="244" t="s">
        <v>19</v>
      </c>
      <c r="F273" s="245" t="s">
        <v>83</v>
      </c>
      <c r="G273" s="243"/>
      <c r="H273" s="246">
        <v>1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179</v>
      </c>
      <c r="AU273" s="252" t="s">
        <v>85</v>
      </c>
      <c r="AV273" s="14" t="s">
        <v>85</v>
      </c>
      <c r="AW273" s="14" t="s">
        <v>37</v>
      </c>
      <c r="AX273" s="14" t="s">
        <v>83</v>
      </c>
      <c r="AY273" s="252" t="s">
        <v>162</v>
      </c>
    </row>
    <row r="274" s="2" customFormat="1" ht="21.75" customHeight="1">
      <c r="A274" s="39"/>
      <c r="B274" s="40"/>
      <c r="C274" s="278" t="s">
        <v>592</v>
      </c>
      <c r="D274" s="278" t="s">
        <v>411</v>
      </c>
      <c r="E274" s="279" t="s">
        <v>593</v>
      </c>
      <c r="F274" s="280" t="s">
        <v>594</v>
      </c>
      <c r="G274" s="281" t="s">
        <v>405</v>
      </c>
      <c r="H274" s="282">
        <v>1</v>
      </c>
      <c r="I274" s="283"/>
      <c r="J274" s="284">
        <f>ROUND(I274*H274,2)</f>
        <v>0</v>
      </c>
      <c r="K274" s="280" t="s">
        <v>169</v>
      </c>
      <c r="L274" s="285"/>
      <c r="M274" s="286" t="s">
        <v>19</v>
      </c>
      <c r="N274" s="287" t="s">
        <v>47</v>
      </c>
      <c r="O274" s="85"/>
      <c r="P274" s="222">
        <f>O274*H274</f>
        <v>0</v>
      </c>
      <c r="Q274" s="222">
        <v>0.0047000000000000002</v>
      </c>
      <c r="R274" s="222">
        <f>Q274*H274</f>
        <v>0.0047000000000000002</v>
      </c>
      <c r="S274" s="222">
        <v>0</v>
      </c>
      <c r="T274" s="223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4" t="s">
        <v>450</v>
      </c>
      <c r="AT274" s="224" t="s">
        <v>411</v>
      </c>
      <c r="AU274" s="224" t="s">
        <v>85</v>
      </c>
      <c r="AY274" s="18" t="s">
        <v>162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8" t="s">
        <v>83</v>
      </c>
      <c r="BK274" s="225">
        <f>ROUND(I274*H274,2)</f>
        <v>0</v>
      </c>
      <c r="BL274" s="18" t="s">
        <v>214</v>
      </c>
      <c r="BM274" s="224" t="s">
        <v>595</v>
      </c>
    </row>
    <row r="275" s="2" customFormat="1" ht="24.15" customHeight="1">
      <c r="A275" s="39"/>
      <c r="B275" s="40"/>
      <c r="C275" s="213" t="s">
        <v>596</v>
      </c>
      <c r="D275" s="213" t="s">
        <v>165</v>
      </c>
      <c r="E275" s="214" t="s">
        <v>597</v>
      </c>
      <c r="F275" s="215" t="s">
        <v>598</v>
      </c>
      <c r="G275" s="216" t="s">
        <v>405</v>
      </c>
      <c r="H275" s="217">
        <v>1</v>
      </c>
      <c r="I275" s="218"/>
      <c r="J275" s="219">
        <f>ROUND(I275*H275,2)</f>
        <v>0</v>
      </c>
      <c r="K275" s="215" t="s">
        <v>169</v>
      </c>
      <c r="L275" s="45"/>
      <c r="M275" s="220" t="s">
        <v>19</v>
      </c>
      <c r="N275" s="221" t="s">
        <v>47</v>
      </c>
      <c r="O275" s="85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4" t="s">
        <v>214</v>
      </c>
      <c r="AT275" s="224" t="s">
        <v>165</v>
      </c>
      <c r="AU275" s="224" t="s">
        <v>85</v>
      </c>
      <c r="AY275" s="18" t="s">
        <v>162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8" t="s">
        <v>83</v>
      </c>
      <c r="BK275" s="225">
        <f>ROUND(I275*H275,2)</f>
        <v>0</v>
      </c>
      <c r="BL275" s="18" t="s">
        <v>214</v>
      </c>
      <c r="BM275" s="224" t="s">
        <v>599</v>
      </c>
    </row>
    <row r="276" s="2" customFormat="1">
      <c r="A276" s="39"/>
      <c r="B276" s="40"/>
      <c r="C276" s="41"/>
      <c r="D276" s="226" t="s">
        <v>172</v>
      </c>
      <c r="E276" s="41"/>
      <c r="F276" s="227" t="s">
        <v>600</v>
      </c>
      <c r="G276" s="41"/>
      <c r="H276" s="41"/>
      <c r="I276" s="228"/>
      <c r="J276" s="41"/>
      <c r="K276" s="41"/>
      <c r="L276" s="45"/>
      <c r="M276" s="229"/>
      <c r="N276" s="230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172</v>
      </c>
      <c r="AU276" s="18" t="s">
        <v>85</v>
      </c>
    </row>
    <row r="277" s="13" customFormat="1">
      <c r="A277" s="13"/>
      <c r="B277" s="231"/>
      <c r="C277" s="232"/>
      <c r="D277" s="233" t="s">
        <v>179</v>
      </c>
      <c r="E277" s="234" t="s">
        <v>19</v>
      </c>
      <c r="F277" s="235" t="s">
        <v>420</v>
      </c>
      <c r="G277" s="232"/>
      <c r="H277" s="234" t="s">
        <v>19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179</v>
      </c>
      <c r="AU277" s="241" t="s">
        <v>85</v>
      </c>
      <c r="AV277" s="13" t="s">
        <v>83</v>
      </c>
      <c r="AW277" s="13" t="s">
        <v>37</v>
      </c>
      <c r="AX277" s="13" t="s">
        <v>76</v>
      </c>
      <c r="AY277" s="241" t="s">
        <v>162</v>
      </c>
    </row>
    <row r="278" s="14" customFormat="1">
      <c r="A278" s="14"/>
      <c r="B278" s="242"/>
      <c r="C278" s="243"/>
      <c r="D278" s="233" t="s">
        <v>179</v>
      </c>
      <c r="E278" s="244" t="s">
        <v>19</v>
      </c>
      <c r="F278" s="245" t="s">
        <v>83</v>
      </c>
      <c r="G278" s="243"/>
      <c r="H278" s="246">
        <v>1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179</v>
      </c>
      <c r="AU278" s="252" t="s">
        <v>85</v>
      </c>
      <c r="AV278" s="14" t="s">
        <v>85</v>
      </c>
      <c r="AW278" s="14" t="s">
        <v>37</v>
      </c>
      <c r="AX278" s="14" t="s">
        <v>83</v>
      </c>
      <c r="AY278" s="252" t="s">
        <v>162</v>
      </c>
    </row>
    <row r="279" s="2" customFormat="1" ht="24.15" customHeight="1">
      <c r="A279" s="39"/>
      <c r="B279" s="40"/>
      <c r="C279" s="278" t="s">
        <v>601</v>
      </c>
      <c r="D279" s="278" t="s">
        <v>411</v>
      </c>
      <c r="E279" s="279" t="s">
        <v>602</v>
      </c>
      <c r="F279" s="280" t="s">
        <v>603</v>
      </c>
      <c r="G279" s="281" t="s">
        <v>405</v>
      </c>
      <c r="H279" s="282">
        <v>1</v>
      </c>
      <c r="I279" s="283"/>
      <c r="J279" s="284">
        <f>ROUND(I279*H279,2)</f>
        <v>0</v>
      </c>
      <c r="K279" s="280" t="s">
        <v>169</v>
      </c>
      <c r="L279" s="285"/>
      <c r="M279" s="286" t="s">
        <v>19</v>
      </c>
      <c r="N279" s="287" t="s">
        <v>47</v>
      </c>
      <c r="O279" s="85"/>
      <c r="P279" s="222">
        <f>O279*H279</f>
        <v>0</v>
      </c>
      <c r="Q279" s="222">
        <v>0.0011999999999999999</v>
      </c>
      <c r="R279" s="222">
        <f>Q279*H279</f>
        <v>0.0011999999999999999</v>
      </c>
      <c r="S279" s="222">
        <v>0</v>
      </c>
      <c r="T279" s="223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24" t="s">
        <v>450</v>
      </c>
      <c r="AT279" s="224" t="s">
        <v>411</v>
      </c>
      <c r="AU279" s="224" t="s">
        <v>85</v>
      </c>
      <c r="AY279" s="18" t="s">
        <v>162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8" t="s">
        <v>83</v>
      </c>
      <c r="BK279" s="225">
        <f>ROUND(I279*H279,2)</f>
        <v>0</v>
      </c>
      <c r="BL279" s="18" t="s">
        <v>214</v>
      </c>
      <c r="BM279" s="224" t="s">
        <v>604</v>
      </c>
    </row>
    <row r="280" s="2" customFormat="1" ht="16.5" customHeight="1">
      <c r="A280" s="39"/>
      <c r="B280" s="40"/>
      <c r="C280" s="213" t="s">
        <v>605</v>
      </c>
      <c r="D280" s="213" t="s">
        <v>165</v>
      </c>
      <c r="E280" s="214" t="s">
        <v>606</v>
      </c>
      <c r="F280" s="215" t="s">
        <v>607</v>
      </c>
      <c r="G280" s="216" t="s">
        <v>608</v>
      </c>
      <c r="H280" s="217">
        <v>5</v>
      </c>
      <c r="I280" s="218"/>
      <c r="J280" s="219">
        <f>ROUND(I280*H280,2)</f>
        <v>0</v>
      </c>
      <c r="K280" s="215" t="s">
        <v>19</v>
      </c>
      <c r="L280" s="45"/>
      <c r="M280" s="220" t="s">
        <v>19</v>
      </c>
      <c r="N280" s="221" t="s">
        <v>47</v>
      </c>
      <c r="O280" s="85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4" t="s">
        <v>214</v>
      </c>
      <c r="AT280" s="224" t="s">
        <v>165</v>
      </c>
      <c r="AU280" s="224" t="s">
        <v>85</v>
      </c>
      <c r="AY280" s="18" t="s">
        <v>162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8" t="s">
        <v>83</v>
      </c>
      <c r="BK280" s="225">
        <f>ROUND(I280*H280,2)</f>
        <v>0</v>
      </c>
      <c r="BL280" s="18" t="s">
        <v>214</v>
      </c>
      <c r="BM280" s="224" t="s">
        <v>609</v>
      </c>
    </row>
    <row r="281" s="2" customFormat="1" ht="16.5" customHeight="1">
      <c r="A281" s="39"/>
      <c r="B281" s="40"/>
      <c r="C281" s="213" t="s">
        <v>610</v>
      </c>
      <c r="D281" s="213" t="s">
        <v>165</v>
      </c>
      <c r="E281" s="214" t="s">
        <v>611</v>
      </c>
      <c r="F281" s="215" t="s">
        <v>612</v>
      </c>
      <c r="G281" s="216" t="s">
        <v>608</v>
      </c>
      <c r="H281" s="217">
        <v>1</v>
      </c>
      <c r="I281" s="218"/>
      <c r="J281" s="219">
        <f>ROUND(I281*H281,2)</f>
        <v>0</v>
      </c>
      <c r="K281" s="215" t="s">
        <v>19</v>
      </c>
      <c r="L281" s="45"/>
      <c r="M281" s="220" t="s">
        <v>19</v>
      </c>
      <c r="N281" s="221" t="s">
        <v>47</v>
      </c>
      <c r="O281" s="85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24" t="s">
        <v>214</v>
      </c>
      <c r="AT281" s="224" t="s">
        <v>165</v>
      </c>
      <c r="AU281" s="224" t="s">
        <v>85</v>
      </c>
      <c r="AY281" s="18" t="s">
        <v>162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8" t="s">
        <v>83</v>
      </c>
      <c r="BK281" s="225">
        <f>ROUND(I281*H281,2)</f>
        <v>0</v>
      </c>
      <c r="BL281" s="18" t="s">
        <v>214</v>
      </c>
      <c r="BM281" s="224" t="s">
        <v>613</v>
      </c>
    </row>
    <row r="282" s="2" customFormat="1" ht="16.5" customHeight="1">
      <c r="A282" s="39"/>
      <c r="B282" s="40"/>
      <c r="C282" s="213" t="s">
        <v>614</v>
      </c>
      <c r="D282" s="213" t="s">
        <v>165</v>
      </c>
      <c r="E282" s="214" t="s">
        <v>615</v>
      </c>
      <c r="F282" s="215" t="s">
        <v>616</v>
      </c>
      <c r="G282" s="216" t="s">
        <v>608</v>
      </c>
      <c r="H282" s="217">
        <v>1</v>
      </c>
      <c r="I282" s="218"/>
      <c r="J282" s="219">
        <f>ROUND(I282*H282,2)</f>
        <v>0</v>
      </c>
      <c r="K282" s="215" t="s">
        <v>19</v>
      </c>
      <c r="L282" s="45"/>
      <c r="M282" s="220" t="s">
        <v>19</v>
      </c>
      <c r="N282" s="221" t="s">
        <v>47</v>
      </c>
      <c r="O282" s="85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4" t="s">
        <v>214</v>
      </c>
      <c r="AT282" s="224" t="s">
        <v>165</v>
      </c>
      <c r="AU282" s="224" t="s">
        <v>85</v>
      </c>
      <c r="AY282" s="18" t="s">
        <v>162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8" t="s">
        <v>83</v>
      </c>
      <c r="BK282" s="225">
        <f>ROUND(I282*H282,2)</f>
        <v>0</v>
      </c>
      <c r="BL282" s="18" t="s">
        <v>214</v>
      </c>
      <c r="BM282" s="224" t="s">
        <v>617</v>
      </c>
    </row>
    <row r="283" s="2" customFormat="1" ht="16.5" customHeight="1">
      <c r="A283" s="39"/>
      <c r="B283" s="40"/>
      <c r="C283" s="213" t="s">
        <v>618</v>
      </c>
      <c r="D283" s="213" t="s">
        <v>165</v>
      </c>
      <c r="E283" s="214" t="s">
        <v>619</v>
      </c>
      <c r="F283" s="215" t="s">
        <v>620</v>
      </c>
      <c r="G283" s="216" t="s">
        <v>608</v>
      </c>
      <c r="H283" s="217">
        <v>22</v>
      </c>
      <c r="I283" s="218"/>
      <c r="J283" s="219">
        <f>ROUND(I283*H283,2)</f>
        <v>0</v>
      </c>
      <c r="K283" s="215" t="s">
        <v>19</v>
      </c>
      <c r="L283" s="45"/>
      <c r="M283" s="220" t="s">
        <v>19</v>
      </c>
      <c r="N283" s="221" t="s">
        <v>47</v>
      </c>
      <c r="O283" s="85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214</v>
      </c>
      <c r="AT283" s="224" t="s">
        <v>165</v>
      </c>
      <c r="AU283" s="224" t="s">
        <v>85</v>
      </c>
      <c r="AY283" s="18" t="s">
        <v>162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83</v>
      </c>
      <c r="BK283" s="225">
        <f>ROUND(I283*H283,2)</f>
        <v>0</v>
      </c>
      <c r="BL283" s="18" t="s">
        <v>214</v>
      </c>
      <c r="BM283" s="224" t="s">
        <v>621</v>
      </c>
    </row>
    <row r="284" s="2" customFormat="1" ht="16.5" customHeight="1">
      <c r="A284" s="39"/>
      <c r="B284" s="40"/>
      <c r="C284" s="213" t="s">
        <v>622</v>
      </c>
      <c r="D284" s="213" t="s">
        <v>165</v>
      </c>
      <c r="E284" s="214" t="s">
        <v>623</v>
      </c>
      <c r="F284" s="215" t="s">
        <v>624</v>
      </c>
      <c r="G284" s="216" t="s">
        <v>608</v>
      </c>
      <c r="H284" s="217">
        <v>2</v>
      </c>
      <c r="I284" s="218"/>
      <c r="J284" s="219">
        <f>ROUND(I284*H284,2)</f>
        <v>0</v>
      </c>
      <c r="K284" s="215" t="s">
        <v>19</v>
      </c>
      <c r="L284" s="45"/>
      <c r="M284" s="220" t="s">
        <v>19</v>
      </c>
      <c r="N284" s="221" t="s">
        <v>47</v>
      </c>
      <c r="O284" s="85"/>
      <c r="P284" s="222">
        <f>O284*H284</f>
        <v>0</v>
      </c>
      <c r="Q284" s="222">
        <v>0</v>
      </c>
      <c r="R284" s="222">
        <f>Q284*H284</f>
        <v>0</v>
      </c>
      <c r="S284" s="222">
        <v>0</v>
      </c>
      <c r="T284" s="22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4" t="s">
        <v>214</v>
      </c>
      <c r="AT284" s="224" t="s">
        <v>165</v>
      </c>
      <c r="AU284" s="224" t="s">
        <v>85</v>
      </c>
      <c r="AY284" s="18" t="s">
        <v>162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8" t="s">
        <v>83</v>
      </c>
      <c r="BK284" s="225">
        <f>ROUND(I284*H284,2)</f>
        <v>0</v>
      </c>
      <c r="BL284" s="18" t="s">
        <v>214</v>
      </c>
      <c r="BM284" s="224" t="s">
        <v>625</v>
      </c>
    </row>
    <row r="285" s="12" customFormat="1" ht="22.8" customHeight="1">
      <c r="A285" s="12"/>
      <c r="B285" s="197"/>
      <c r="C285" s="198"/>
      <c r="D285" s="199" t="s">
        <v>75</v>
      </c>
      <c r="E285" s="211" t="s">
        <v>283</v>
      </c>
      <c r="F285" s="211" t="s">
        <v>284</v>
      </c>
      <c r="G285" s="198"/>
      <c r="H285" s="198"/>
      <c r="I285" s="201"/>
      <c r="J285" s="212">
        <f>BK285</f>
        <v>0</v>
      </c>
      <c r="K285" s="198"/>
      <c r="L285" s="203"/>
      <c r="M285" s="204"/>
      <c r="N285" s="205"/>
      <c r="O285" s="205"/>
      <c r="P285" s="206">
        <f>SUM(P286:P350)</f>
        <v>0</v>
      </c>
      <c r="Q285" s="205"/>
      <c r="R285" s="206">
        <f>SUM(R286:R350)</f>
        <v>41.291512400000002</v>
      </c>
      <c r="S285" s="205"/>
      <c r="T285" s="207">
        <f>SUM(T286:T350)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08" t="s">
        <v>85</v>
      </c>
      <c r="AT285" s="209" t="s">
        <v>75</v>
      </c>
      <c r="AU285" s="209" t="s">
        <v>83</v>
      </c>
      <c r="AY285" s="208" t="s">
        <v>162</v>
      </c>
      <c r="BK285" s="210">
        <f>SUM(BK286:BK350)</f>
        <v>0</v>
      </c>
    </row>
    <row r="286" s="2" customFormat="1" ht="24.15" customHeight="1">
      <c r="A286" s="39"/>
      <c r="B286" s="40"/>
      <c r="C286" s="213" t="s">
        <v>83</v>
      </c>
      <c r="D286" s="213" t="s">
        <v>165</v>
      </c>
      <c r="E286" s="214" t="s">
        <v>626</v>
      </c>
      <c r="F286" s="215" t="s">
        <v>627</v>
      </c>
      <c r="G286" s="216" t="s">
        <v>168</v>
      </c>
      <c r="H286" s="217">
        <v>528.00999999999999</v>
      </c>
      <c r="I286" s="218"/>
      <c r="J286" s="219">
        <f>ROUND(I286*H286,2)</f>
        <v>0</v>
      </c>
      <c r="K286" s="215" t="s">
        <v>169</v>
      </c>
      <c r="L286" s="45"/>
      <c r="M286" s="220" t="s">
        <v>19</v>
      </c>
      <c r="N286" s="221" t="s">
        <v>47</v>
      </c>
      <c r="O286" s="85"/>
      <c r="P286" s="222">
        <f>O286*H286</f>
        <v>0</v>
      </c>
      <c r="Q286" s="222">
        <v>0.00029999999999999997</v>
      </c>
      <c r="R286" s="222">
        <f>Q286*H286</f>
        <v>0.15840299999999999</v>
      </c>
      <c r="S286" s="222">
        <v>0</v>
      </c>
      <c r="T286" s="223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4" t="s">
        <v>214</v>
      </c>
      <c r="AT286" s="224" t="s">
        <v>165</v>
      </c>
      <c r="AU286" s="224" t="s">
        <v>85</v>
      </c>
      <c r="AY286" s="18" t="s">
        <v>162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8" t="s">
        <v>83</v>
      </c>
      <c r="BK286" s="225">
        <f>ROUND(I286*H286,2)</f>
        <v>0</v>
      </c>
      <c r="BL286" s="18" t="s">
        <v>214</v>
      </c>
      <c r="BM286" s="224" t="s">
        <v>628</v>
      </c>
    </row>
    <row r="287" s="2" customFormat="1">
      <c r="A287" s="39"/>
      <c r="B287" s="40"/>
      <c r="C287" s="41"/>
      <c r="D287" s="226" t="s">
        <v>172</v>
      </c>
      <c r="E287" s="41"/>
      <c r="F287" s="227" t="s">
        <v>629</v>
      </c>
      <c r="G287" s="41"/>
      <c r="H287" s="41"/>
      <c r="I287" s="228"/>
      <c r="J287" s="41"/>
      <c r="K287" s="41"/>
      <c r="L287" s="45"/>
      <c r="M287" s="229"/>
      <c r="N287" s="230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172</v>
      </c>
      <c r="AU287" s="18" t="s">
        <v>85</v>
      </c>
    </row>
    <row r="288" s="2" customFormat="1" ht="37.8" customHeight="1">
      <c r="A288" s="39"/>
      <c r="B288" s="40"/>
      <c r="C288" s="213" t="s">
        <v>630</v>
      </c>
      <c r="D288" s="213" t="s">
        <v>165</v>
      </c>
      <c r="E288" s="214" t="s">
        <v>631</v>
      </c>
      <c r="F288" s="215" t="s">
        <v>632</v>
      </c>
      <c r="G288" s="216" t="s">
        <v>168</v>
      </c>
      <c r="H288" s="217">
        <v>528.00999999999999</v>
      </c>
      <c r="I288" s="218"/>
      <c r="J288" s="219">
        <f>ROUND(I288*H288,2)</f>
        <v>0</v>
      </c>
      <c r="K288" s="215" t="s">
        <v>169</v>
      </c>
      <c r="L288" s="45"/>
      <c r="M288" s="220" t="s">
        <v>19</v>
      </c>
      <c r="N288" s="221" t="s">
        <v>47</v>
      </c>
      <c r="O288" s="85"/>
      <c r="P288" s="222">
        <f>O288*H288</f>
        <v>0</v>
      </c>
      <c r="Q288" s="222">
        <v>0.0074999999999999997</v>
      </c>
      <c r="R288" s="222">
        <f>Q288*H288</f>
        <v>3.9600749999999998</v>
      </c>
      <c r="S288" s="222">
        <v>0</v>
      </c>
      <c r="T288" s="223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4" t="s">
        <v>214</v>
      </c>
      <c r="AT288" s="224" t="s">
        <v>165</v>
      </c>
      <c r="AU288" s="224" t="s">
        <v>85</v>
      </c>
      <c r="AY288" s="18" t="s">
        <v>162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8" t="s">
        <v>83</v>
      </c>
      <c r="BK288" s="225">
        <f>ROUND(I288*H288,2)</f>
        <v>0</v>
      </c>
      <c r="BL288" s="18" t="s">
        <v>214</v>
      </c>
      <c r="BM288" s="224" t="s">
        <v>633</v>
      </c>
    </row>
    <row r="289" s="2" customFormat="1">
      <c r="A289" s="39"/>
      <c r="B289" s="40"/>
      <c r="C289" s="41"/>
      <c r="D289" s="226" t="s">
        <v>172</v>
      </c>
      <c r="E289" s="41"/>
      <c r="F289" s="227" t="s">
        <v>634</v>
      </c>
      <c r="G289" s="41"/>
      <c r="H289" s="41"/>
      <c r="I289" s="228"/>
      <c r="J289" s="41"/>
      <c r="K289" s="41"/>
      <c r="L289" s="45"/>
      <c r="M289" s="229"/>
      <c r="N289" s="230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172</v>
      </c>
      <c r="AU289" s="18" t="s">
        <v>85</v>
      </c>
    </row>
    <row r="290" s="2" customFormat="1" ht="33" customHeight="1">
      <c r="A290" s="39"/>
      <c r="B290" s="40"/>
      <c r="C290" s="213" t="s">
        <v>635</v>
      </c>
      <c r="D290" s="213" t="s">
        <v>165</v>
      </c>
      <c r="E290" s="214" t="s">
        <v>636</v>
      </c>
      <c r="F290" s="215" t="s">
        <v>637</v>
      </c>
      <c r="G290" s="216" t="s">
        <v>638</v>
      </c>
      <c r="H290" s="217">
        <v>372.88999999999999</v>
      </c>
      <c r="I290" s="218"/>
      <c r="J290" s="219">
        <f>ROUND(I290*H290,2)</f>
        <v>0</v>
      </c>
      <c r="K290" s="215" t="s">
        <v>169</v>
      </c>
      <c r="L290" s="45"/>
      <c r="M290" s="220" t="s">
        <v>19</v>
      </c>
      <c r="N290" s="221" t="s">
        <v>47</v>
      </c>
      <c r="O290" s="85"/>
      <c r="P290" s="222">
        <f>O290*H290</f>
        <v>0</v>
      </c>
      <c r="Q290" s="222">
        <v>0.00042999999999999999</v>
      </c>
      <c r="R290" s="222">
        <f>Q290*H290</f>
        <v>0.16034269999999998</v>
      </c>
      <c r="S290" s="222">
        <v>0</v>
      </c>
      <c r="T290" s="223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4" t="s">
        <v>214</v>
      </c>
      <c r="AT290" s="224" t="s">
        <v>165</v>
      </c>
      <c r="AU290" s="224" t="s">
        <v>85</v>
      </c>
      <c r="AY290" s="18" t="s">
        <v>162</v>
      </c>
      <c r="BE290" s="225">
        <f>IF(N290="základní",J290,0)</f>
        <v>0</v>
      </c>
      <c r="BF290" s="225">
        <f>IF(N290="snížená",J290,0)</f>
        <v>0</v>
      </c>
      <c r="BG290" s="225">
        <f>IF(N290="zákl. přenesená",J290,0)</f>
        <v>0</v>
      </c>
      <c r="BH290" s="225">
        <f>IF(N290="sníž. přenesená",J290,0)</f>
        <v>0</v>
      </c>
      <c r="BI290" s="225">
        <f>IF(N290="nulová",J290,0)</f>
        <v>0</v>
      </c>
      <c r="BJ290" s="18" t="s">
        <v>83</v>
      </c>
      <c r="BK290" s="225">
        <f>ROUND(I290*H290,2)</f>
        <v>0</v>
      </c>
      <c r="BL290" s="18" t="s">
        <v>214</v>
      </c>
      <c r="BM290" s="224" t="s">
        <v>639</v>
      </c>
    </row>
    <row r="291" s="2" customFormat="1">
      <c r="A291" s="39"/>
      <c r="B291" s="40"/>
      <c r="C291" s="41"/>
      <c r="D291" s="226" t="s">
        <v>172</v>
      </c>
      <c r="E291" s="41"/>
      <c r="F291" s="227" t="s">
        <v>640</v>
      </c>
      <c r="G291" s="41"/>
      <c r="H291" s="41"/>
      <c r="I291" s="228"/>
      <c r="J291" s="41"/>
      <c r="K291" s="41"/>
      <c r="L291" s="45"/>
      <c r="M291" s="229"/>
      <c r="N291" s="230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172</v>
      </c>
      <c r="AU291" s="18" t="s">
        <v>85</v>
      </c>
    </row>
    <row r="292" s="13" customFormat="1">
      <c r="A292" s="13"/>
      <c r="B292" s="231"/>
      <c r="C292" s="232"/>
      <c r="D292" s="233" t="s">
        <v>179</v>
      </c>
      <c r="E292" s="234" t="s">
        <v>19</v>
      </c>
      <c r="F292" s="235" t="s">
        <v>180</v>
      </c>
      <c r="G292" s="232"/>
      <c r="H292" s="234" t="s">
        <v>19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179</v>
      </c>
      <c r="AU292" s="241" t="s">
        <v>85</v>
      </c>
      <c r="AV292" s="13" t="s">
        <v>83</v>
      </c>
      <c r="AW292" s="13" t="s">
        <v>37</v>
      </c>
      <c r="AX292" s="13" t="s">
        <v>76</v>
      </c>
      <c r="AY292" s="241" t="s">
        <v>162</v>
      </c>
    </row>
    <row r="293" s="13" customFormat="1">
      <c r="A293" s="13"/>
      <c r="B293" s="231"/>
      <c r="C293" s="232"/>
      <c r="D293" s="233" t="s">
        <v>179</v>
      </c>
      <c r="E293" s="234" t="s">
        <v>19</v>
      </c>
      <c r="F293" s="235" t="s">
        <v>641</v>
      </c>
      <c r="G293" s="232"/>
      <c r="H293" s="234" t="s">
        <v>19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179</v>
      </c>
      <c r="AU293" s="241" t="s">
        <v>85</v>
      </c>
      <c r="AV293" s="13" t="s">
        <v>83</v>
      </c>
      <c r="AW293" s="13" t="s">
        <v>37</v>
      </c>
      <c r="AX293" s="13" t="s">
        <v>76</v>
      </c>
      <c r="AY293" s="241" t="s">
        <v>162</v>
      </c>
    </row>
    <row r="294" s="14" customFormat="1">
      <c r="A294" s="14"/>
      <c r="B294" s="242"/>
      <c r="C294" s="243"/>
      <c r="D294" s="233" t="s">
        <v>179</v>
      </c>
      <c r="E294" s="244" t="s">
        <v>19</v>
      </c>
      <c r="F294" s="245" t="s">
        <v>642</v>
      </c>
      <c r="G294" s="243"/>
      <c r="H294" s="246">
        <v>41.049999999999997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179</v>
      </c>
      <c r="AU294" s="252" t="s">
        <v>85</v>
      </c>
      <c r="AV294" s="14" t="s">
        <v>85</v>
      </c>
      <c r="AW294" s="14" t="s">
        <v>37</v>
      </c>
      <c r="AX294" s="14" t="s">
        <v>76</v>
      </c>
      <c r="AY294" s="252" t="s">
        <v>162</v>
      </c>
    </row>
    <row r="295" s="13" customFormat="1">
      <c r="A295" s="13"/>
      <c r="B295" s="231"/>
      <c r="C295" s="232"/>
      <c r="D295" s="233" t="s">
        <v>179</v>
      </c>
      <c r="E295" s="234" t="s">
        <v>19</v>
      </c>
      <c r="F295" s="235" t="s">
        <v>220</v>
      </c>
      <c r="G295" s="232"/>
      <c r="H295" s="234" t="s">
        <v>19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179</v>
      </c>
      <c r="AU295" s="241" t="s">
        <v>85</v>
      </c>
      <c r="AV295" s="13" t="s">
        <v>83</v>
      </c>
      <c r="AW295" s="13" t="s">
        <v>37</v>
      </c>
      <c r="AX295" s="13" t="s">
        <v>76</v>
      </c>
      <c r="AY295" s="241" t="s">
        <v>162</v>
      </c>
    </row>
    <row r="296" s="13" customFormat="1">
      <c r="A296" s="13"/>
      <c r="B296" s="231"/>
      <c r="C296" s="232"/>
      <c r="D296" s="233" t="s">
        <v>179</v>
      </c>
      <c r="E296" s="234" t="s">
        <v>19</v>
      </c>
      <c r="F296" s="235" t="s">
        <v>643</v>
      </c>
      <c r="G296" s="232"/>
      <c r="H296" s="234" t="s">
        <v>19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179</v>
      </c>
      <c r="AU296" s="241" t="s">
        <v>85</v>
      </c>
      <c r="AV296" s="13" t="s">
        <v>83</v>
      </c>
      <c r="AW296" s="13" t="s">
        <v>37</v>
      </c>
      <c r="AX296" s="13" t="s">
        <v>76</v>
      </c>
      <c r="AY296" s="241" t="s">
        <v>162</v>
      </c>
    </row>
    <row r="297" s="14" customFormat="1">
      <c r="A297" s="14"/>
      <c r="B297" s="242"/>
      <c r="C297" s="243"/>
      <c r="D297" s="233" t="s">
        <v>179</v>
      </c>
      <c r="E297" s="244" t="s">
        <v>19</v>
      </c>
      <c r="F297" s="245" t="s">
        <v>644</v>
      </c>
      <c r="G297" s="243"/>
      <c r="H297" s="246">
        <v>112.59999999999999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179</v>
      </c>
      <c r="AU297" s="252" t="s">
        <v>85</v>
      </c>
      <c r="AV297" s="14" t="s">
        <v>85</v>
      </c>
      <c r="AW297" s="14" t="s">
        <v>37</v>
      </c>
      <c r="AX297" s="14" t="s">
        <v>76</v>
      </c>
      <c r="AY297" s="252" t="s">
        <v>162</v>
      </c>
    </row>
    <row r="298" s="13" customFormat="1">
      <c r="A298" s="13"/>
      <c r="B298" s="231"/>
      <c r="C298" s="232"/>
      <c r="D298" s="233" t="s">
        <v>179</v>
      </c>
      <c r="E298" s="234" t="s">
        <v>19</v>
      </c>
      <c r="F298" s="235" t="s">
        <v>187</v>
      </c>
      <c r="G298" s="232"/>
      <c r="H298" s="234" t="s">
        <v>19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179</v>
      </c>
      <c r="AU298" s="241" t="s">
        <v>85</v>
      </c>
      <c r="AV298" s="13" t="s">
        <v>83</v>
      </c>
      <c r="AW298" s="13" t="s">
        <v>37</v>
      </c>
      <c r="AX298" s="13" t="s">
        <v>76</v>
      </c>
      <c r="AY298" s="241" t="s">
        <v>162</v>
      </c>
    </row>
    <row r="299" s="13" customFormat="1">
      <c r="A299" s="13"/>
      <c r="B299" s="231"/>
      <c r="C299" s="232"/>
      <c r="D299" s="233" t="s">
        <v>179</v>
      </c>
      <c r="E299" s="234" t="s">
        <v>19</v>
      </c>
      <c r="F299" s="235" t="s">
        <v>645</v>
      </c>
      <c r="G299" s="232"/>
      <c r="H299" s="234" t="s">
        <v>19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179</v>
      </c>
      <c r="AU299" s="241" t="s">
        <v>85</v>
      </c>
      <c r="AV299" s="13" t="s">
        <v>83</v>
      </c>
      <c r="AW299" s="13" t="s">
        <v>37</v>
      </c>
      <c r="AX299" s="13" t="s">
        <v>76</v>
      </c>
      <c r="AY299" s="241" t="s">
        <v>162</v>
      </c>
    </row>
    <row r="300" s="14" customFormat="1">
      <c r="A300" s="14"/>
      <c r="B300" s="242"/>
      <c r="C300" s="243"/>
      <c r="D300" s="233" t="s">
        <v>179</v>
      </c>
      <c r="E300" s="244" t="s">
        <v>19</v>
      </c>
      <c r="F300" s="245" t="s">
        <v>646</v>
      </c>
      <c r="G300" s="243"/>
      <c r="H300" s="246">
        <v>73.079999999999998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179</v>
      </c>
      <c r="AU300" s="252" t="s">
        <v>85</v>
      </c>
      <c r="AV300" s="14" t="s">
        <v>85</v>
      </c>
      <c r="AW300" s="14" t="s">
        <v>37</v>
      </c>
      <c r="AX300" s="14" t="s">
        <v>76</v>
      </c>
      <c r="AY300" s="252" t="s">
        <v>162</v>
      </c>
    </row>
    <row r="301" s="13" customFormat="1">
      <c r="A301" s="13"/>
      <c r="B301" s="231"/>
      <c r="C301" s="232"/>
      <c r="D301" s="233" t="s">
        <v>179</v>
      </c>
      <c r="E301" s="234" t="s">
        <v>19</v>
      </c>
      <c r="F301" s="235" t="s">
        <v>190</v>
      </c>
      <c r="G301" s="232"/>
      <c r="H301" s="234" t="s">
        <v>19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179</v>
      </c>
      <c r="AU301" s="241" t="s">
        <v>85</v>
      </c>
      <c r="AV301" s="13" t="s">
        <v>83</v>
      </c>
      <c r="AW301" s="13" t="s">
        <v>37</v>
      </c>
      <c r="AX301" s="13" t="s">
        <v>76</v>
      </c>
      <c r="AY301" s="241" t="s">
        <v>162</v>
      </c>
    </row>
    <row r="302" s="14" customFormat="1">
      <c r="A302" s="14"/>
      <c r="B302" s="242"/>
      <c r="C302" s="243"/>
      <c r="D302" s="233" t="s">
        <v>179</v>
      </c>
      <c r="E302" s="244" t="s">
        <v>19</v>
      </c>
      <c r="F302" s="245" t="s">
        <v>647</v>
      </c>
      <c r="G302" s="243"/>
      <c r="H302" s="246">
        <v>73.079999999999998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179</v>
      </c>
      <c r="AU302" s="252" t="s">
        <v>85</v>
      </c>
      <c r="AV302" s="14" t="s">
        <v>85</v>
      </c>
      <c r="AW302" s="14" t="s">
        <v>37</v>
      </c>
      <c r="AX302" s="14" t="s">
        <v>76</v>
      </c>
      <c r="AY302" s="252" t="s">
        <v>162</v>
      </c>
    </row>
    <row r="303" s="13" customFormat="1">
      <c r="A303" s="13"/>
      <c r="B303" s="231"/>
      <c r="C303" s="232"/>
      <c r="D303" s="233" t="s">
        <v>179</v>
      </c>
      <c r="E303" s="234" t="s">
        <v>19</v>
      </c>
      <c r="F303" s="235" t="s">
        <v>192</v>
      </c>
      <c r="G303" s="232"/>
      <c r="H303" s="234" t="s">
        <v>19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179</v>
      </c>
      <c r="AU303" s="241" t="s">
        <v>85</v>
      </c>
      <c r="AV303" s="13" t="s">
        <v>83</v>
      </c>
      <c r="AW303" s="13" t="s">
        <v>37</v>
      </c>
      <c r="AX303" s="13" t="s">
        <v>76</v>
      </c>
      <c r="AY303" s="241" t="s">
        <v>162</v>
      </c>
    </row>
    <row r="304" s="14" customFormat="1">
      <c r="A304" s="14"/>
      <c r="B304" s="242"/>
      <c r="C304" s="243"/>
      <c r="D304" s="233" t="s">
        <v>179</v>
      </c>
      <c r="E304" s="244" t="s">
        <v>19</v>
      </c>
      <c r="F304" s="245" t="s">
        <v>647</v>
      </c>
      <c r="G304" s="243"/>
      <c r="H304" s="246">
        <v>73.079999999999998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179</v>
      </c>
      <c r="AU304" s="252" t="s">
        <v>85</v>
      </c>
      <c r="AV304" s="14" t="s">
        <v>85</v>
      </c>
      <c r="AW304" s="14" t="s">
        <v>37</v>
      </c>
      <c r="AX304" s="14" t="s">
        <v>76</v>
      </c>
      <c r="AY304" s="252" t="s">
        <v>162</v>
      </c>
    </row>
    <row r="305" s="15" customFormat="1">
      <c r="A305" s="15"/>
      <c r="B305" s="253"/>
      <c r="C305" s="254"/>
      <c r="D305" s="233" t="s">
        <v>179</v>
      </c>
      <c r="E305" s="255" t="s">
        <v>19</v>
      </c>
      <c r="F305" s="256" t="s">
        <v>194</v>
      </c>
      <c r="G305" s="254"/>
      <c r="H305" s="257">
        <v>372.88999999999999</v>
      </c>
      <c r="I305" s="258"/>
      <c r="J305" s="254"/>
      <c r="K305" s="254"/>
      <c r="L305" s="259"/>
      <c r="M305" s="260"/>
      <c r="N305" s="261"/>
      <c r="O305" s="261"/>
      <c r="P305" s="261"/>
      <c r="Q305" s="261"/>
      <c r="R305" s="261"/>
      <c r="S305" s="261"/>
      <c r="T305" s="262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63" t="s">
        <v>179</v>
      </c>
      <c r="AU305" s="263" t="s">
        <v>85</v>
      </c>
      <c r="AV305" s="15" t="s">
        <v>170</v>
      </c>
      <c r="AW305" s="15" t="s">
        <v>37</v>
      </c>
      <c r="AX305" s="15" t="s">
        <v>83</v>
      </c>
      <c r="AY305" s="263" t="s">
        <v>162</v>
      </c>
    </row>
    <row r="306" s="2" customFormat="1" ht="16.5" customHeight="1">
      <c r="A306" s="39"/>
      <c r="B306" s="40"/>
      <c r="C306" s="278" t="s">
        <v>648</v>
      </c>
      <c r="D306" s="278" t="s">
        <v>411</v>
      </c>
      <c r="E306" s="279" t="s">
        <v>649</v>
      </c>
      <c r="F306" s="280" t="s">
        <v>650</v>
      </c>
      <c r="G306" s="281" t="s">
        <v>608</v>
      </c>
      <c r="H306" s="282">
        <v>1241.7239999999999</v>
      </c>
      <c r="I306" s="283"/>
      <c r="J306" s="284">
        <f>ROUND(I306*H306,2)</f>
        <v>0</v>
      </c>
      <c r="K306" s="280" t="s">
        <v>19</v>
      </c>
      <c r="L306" s="285"/>
      <c r="M306" s="286" t="s">
        <v>19</v>
      </c>
      <c r="N306" s="287" t="s">
        <v>47</v>
      </c>
      <c r="O306" s="85"/>
      <c r="P306" s="222">
        <f>O306*H306</f>
        <v>0</v>
      </c>
      <c r="Q306" s="222">
        <v>0.0040000000000000001</v>
      </c>
      <c r="R306" s="222">
        <f>Q306*H306</f>
        <v>4.9668960000000002</v>
      </c>
      <c r="S306" s="222">
        <v>0</v>
      </c>
      <c r="T306" s="223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24" t="s">
        <v>450</v>
      </c>
      <c r="AT306" s="224" t="s">
        <v>411</v>
      </c>
      <c r="AU306" s="224" t="s">
        <v>85</v>
      </c>
      <c r="AY306" s="18" t="s">
        <v>162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8" t="s">
        <v>83</v>
      </c>
      <c r="BK306" s="225">
        <f>ROUND(I306*H306,2)</f>
        <v>0</v>
      </c>
      <c r="BL306" s="18" t="s">
        <v>214</v>
      </c>
      <c r="BM306" s="224" t="s">
        <v>651</v>
      </c>
    </row>
    <row r="307" s="14" customFormat="1">
      <c r="A307" s="14"/>
      <c r="B307" s="242"/>
      <c r="C307" s="243"/>
      <c r="D307" s="233" t="s">
        <v>179</v>
      </c>
      <c r="E307" s="243"/>
      <c r="F307" s="245" t="s">
        <v>652</v>
      </c>
      <c r="G307" s="243"/>
      <c r="H307" s="246">
        <v>1241.7239999999999</v>
      </c>
      <c r="I307" s="247"/>
      <c r="J307" s="243"/>
      <c r="K307" s="243"/>
      <c r="L307" s="248"/>
      <c r="M307" s="249"/>
      <c r="N307" s="250"/>
      <c r="O307" s="250"/>
      <c r="P307" s="250"/>
      <c r="Q307" s="250"/>
      <c r="R307" s="250"/>
      <c r="S307" s="250"/>
      <c r="T307" s="25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2" t="s">
        <v>179</v>
      </c>
      <c r="AU307" s="252" t="s">
        <v>85</v>
      </c>
      <c r="AV307" s="14" t="s">
        <v>85</v>
      </c>
      <c r="AW307" s="14" t="s">
        <v>4</v>
      </c>
      <c r="AX307" s="14" t="s">
        <v>83</v>
      </c>
      <c r="AY307" s="252" t="s">
        <v>162</v>
      </c>
    </row>
    <row r="308" s="2" customFormat="1" ht="44.25" customHeight="1">
      <c r="A308" s="39"/>
      <c r="B308" s="40"/>
      <c r="C308" s="213" t="s">
        <v>653</v>
      </c>
      <c r="D308" s="213" t="s">
        <v>165</v>
      </c>
      <c r="E308" s="214" t="s">
        <v>654</v>
      </c>
      <c r="F308" s="215" t="s">
        <v>655</v>
      </c>
      <c r="G308" s="216" t="s">
        <v>168</v>
      </c>
      <c r="H308" s="217">
        <v>493.56</v>
      </c>
      <c r="I308" s="218"/>
      <c r="J308" s="219">
        <f>ROUND(I308*H308,2)</f>
        <v>0</v>
      </c>
      <c r="K308" s="215" t="s">
        <v>169</v>
      </c>
      <c r="L308" s="45"/>
      <c r="M308" s="220" t="s">
        <v>19</v>
      </c>
      <c r="N308" s="221" t="s">
        <v>47</v>
      </c>
      <c r="O308" s="85"/>
      <c r="P308" s="222">
        <f>O308*H308</f>
        <v>0</v>
      </c>
      <c r="Q308" s="222">
        <v>0.0082199999999999999</v>
      </c>
      <c r="R308" s="222">
        <f>Q308*H308</f>
        <v>4.0570632</v>
      </c>
      <c r="S308" s="222">
        <v>0</v>
      </c>
      <c r="T308" s="223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24" t="s">
        <v>214</v>
      </c>
      <c r="AT308" s="224" t="s">
        <v>165</v>
      </c>
      <c r="AU308" s="224" t="s">
        <v>85</v>
      </c>
      <c r="AY308" s="18" t="s">
        <v>162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8" t="s">
        <v>83</v>
      </c>
      <c r="BK308" s="225">
        <f>ROUND(I308*H308,2)</f>
        <v>0</v>
      </c>
      <c r="BL308" s="18" t="s">
        <v>214</v>
      </c>
      <c r="BM308" s="224" t="s">
        <v>656</v>
      </c>
    </row>
    <row r="309" s="2" customFormat="1">
      <c r="A309" s="39"/>
      <c r="B309" s="40"/>
      <c r="C309" s="41"/>
      <c r="D309" s="226" t="s">
        <v>172</v>
      </c>
      <c r="E309" s="41"/>
      <c r="F309" s="227" t="s">
        <v>657</v>
      </c>
      <c r="G309" s="41"/>
      <c r="H309" s="41"/>
      <c r="I309" s="228"/>
      <c r="J309" s="41"/>
      <c r="K309" s="41"/>
      <c r="L309" s="45"/>
      <c r="M309" s="229"/>
      <c r="N309" s="230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172</v>
      </c>
      <c r="AU309" s="18" t="s">
        <v>85</v>
      </c>
    </row>
    <row r="310" s="13" customFormat="1">
      <c r="A310" s="13"/>
      <c r="B310" s="231"/>
      <c r="C310" s="232"/>
      <c r="D310" s="233" t="s">
        <v>179</v>
      </c>
      <c r="E310" s="234" t="s">
        <v>19</v>
      </c>
      <c r="F310" s="235" t="s">
        <v>180</v>
      </c>
      <c r="G310" s="232"/>
      <c r="H310" s="234" t="s">
        <v>19</v>
      </c>
      <c r="I310" s="236"/>
      <c r="J310" s="232"/>
      <c r="K310" s="232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179</v>
      </c>
      <c r="AU310" s="241" t="s">
        <v>85</v>
      </c>
      <c r="AV310" s="13" t="s">
        <v>83</v>
      </c>
      <c r="AW310" s="13" t="s">
        <v>37</v>
      </c>
      <c r="AX310" s="13" t="s">
        <v>76</v>
      </c>
      <c r="AY310" s="241" t="s">
        <v>162</v>
      </c>
    </row>
    <row r="311" s="13" customFormat="1">
      <c r="A311" s="13"/>
      <c r="B311" s="231"/>
      <c r="C311" s="232"/>
      <c r="D311" s="233" t="s">
        <v>179</v>
      </c>
      <c r="E311" s="234" t="s">
        <v>19</v>
      </c>
      <c r="F311" s="235" t="s">
        <v>641</v>
      </c>
      <c r="G311" s="232"/>
      <c r="H311" s="234" t="s">
        <v>19</v>
      </c>
      <c r="I311" s="236"/>
      <c r="J311" s="232"/>
      <c r="K311" s="232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179</v>
      </c>
      <c r="AU311" s="241" t="s">
        <v>85</v>
      </c>
      <c r="AV311" s="13" t="s">
        <v>83</v>
      </c>
      <c r="AW311" s="13" t="s">
        <v>37</v>
      </c>
      <c r="AX311" s="13" t="s">
        <v>76</v>
      </c>
      <c r="AY311" s="241" t="s">
        <v>162</v>
      </c>
    </row>
    <row r="312" s="14" customFormat="1">
      <c r="A312" s="14"/>
      <c r="B312" s="242"/>
      <c r="C312" s="243"/>
      <c r="D312" s="233" t="s">
        <v>179</v>
      </c>
      <c r="E312" s="244" t="s">
        <v>19</v>
      </c>
      <c r="F312" s="245" t="s">
        <v>658</v>
      </c>
      <c r="G312" s="243"/>
      <c r="H312" s="246">
        <v>50.950000000000003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179</v>
      </c>
      <c r="AU312" s="252" t="s">
        <v>85</v>
      </c>
      <c r="AV312" s="14" t="s">
        <v>85</v>
      </c>
      <c r="AW312" s="14" t="s">
        <v>37</v>
      </c>
      <c r="AX312" s="14" t="s">
        <v>76</v>
      </c>
      <c r="AY312" s="252" t="s">
        <v>162</v>
      </c>
    </row>
    <row r="313" s="13" customFormat="1">
      <c r="A313" s="13"/>
      <c r="B313" s="231"/>
      <c r="C313" s="232"/>
      <c r="D313" s="233" t="s">
        <v>179</v>
      </c>
      <c r="E313" s="234" t="s">
        <v>19</v>
      </c>
      <c r="F313" s="235" t="s">
        <v>220</v>
      </c>
      <c r="G313" s="232"/>
      <c r="H313" s="234" t="s">
        <v>19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179</v>
      </c>
      <c r="AU313" s="241" t="s">
        <v>85</v>
      </c>
      <c r="AV313" s="13" t="s">
        <v>83</v>
      </c>
      <c r="AW313" s="13" t="s">
        <v>37</v>
      </c>
      <c r="AX313" s="13" t="s">
        <v>76</v>
      </c>
      <c r="AY313" s="241" t="s">
        <v>162</v>
      </c>
    </row>
    <row r="314" s="13" customFormat="1">
      <c r="A314" s="13"/>
      <c r="B314" s="231"/>
      <c r="C314" s="232"/>
      <c r="D314" s="233" t="s">
        <v>179</v>
      </c>
      <c r="E314" s="234" t="s">
        <v>19</v>
      </c>
      <c r="F314" s="235" t="s">
        <v>643</v>
      </c>
      <c r="G314" s="232"/>
      <c r="H314" s="234" t="s">
        <v>19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179</v>
      </c>
      <c r="AU314" s="241" t="s">
        <v>85</v>
      </c>
      <c r="AV314" s="13" t="s">
        <v>83</v>
      </c>
      <c r="AW314" s="13" t="s">
        <v>37</v>
      </c>
      <c r="AX314" s="13" t="s">
        <v>76</v>
      </c>
      <c r="AY314" s="241" t="s">
        <v>162</v>
      </c>
    </row>
    <row r="315" s="14" customFormat="1">
      <c r="A315" s="14"/>
      <c r="B315" s="242"/>
      <c r="C315" s="243"/>
      <c r="D315" s="233" t="s">
        <v>179</v>
      </c>
      <c r="E315" s="244" t="s">
        <v>19</v>
      </c>
      <c r="F315" s="245" t="s">
        <v>659</v>
      </c>
      <c r="G315" s="243"/>
      <c r="H315" s="246">
        <v>152.93000000000001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179</v>
      </c>
      <c r="AU315" s="252" t="s">
        <v>85</v>
      </c>
      <c r="AV315" s="14" t="s">
        <v>85</v>
      </c>
      <c r="AW315" s="14" t="s">
        <v>37</v>
      </c>
      <c r="AX315" s="14" t="s">
        <v>76</v>
      </c>
      <c r="AY315" s="252" t="s">
        <v>162</v>
      </c>
    </row>
    <row r="316" s="13" customFormat="1">
      <c r="A316" s="13"/>
      <c r="B316" s="231"/>
      <c r="C316" s="232"/>
      <c r="D316" s="233" t="s">
        <v>179</v>
      </c>
      <c r="E316" s="234" t="s">
        <v>19</v>
      </c>
      <c r="F316" s="235" t="s">
        <v>187</v>
      </c>
      <c r="G316" s="232"/>
      <c r="H316" s="234" t="s">
        <v>19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179</v>
      </c>
      <c r="AU316" s="241" t="s">
        <v>85</v>
      </c>
      <c r="AV316" s="13" t="s">
        <v>83</v>
      </c>
      <c r="AW316" s="13" t="s">
        <v>37</v>
      </c>
      <c r="AX316" s="13" t="s">
        <v>76</v>
      </c>
      <c r="AY316" s="241" t="s">
        <v>162</v>
      </c>
    </row>
    <row r="317" s="13" customFormat="1">
      <c r="A317" s="13"/>
      <c r="B317" s="231"/>
      <c r="C317" s="232"/>
      <c r="D317" s="233" t="s">
        <v>179</v>
      </c>
      <c r="E317" s="234" t="s">
        <v>19</v>
      </c>
      <c r="F317" s="235" t="s">
        <v>645</v>
      </c>
      <c r="G317" s="232"/>
      <c r="H317" s="234" t="s">
        <v>19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179</v>
      </c>
      <c r="AU317" s="241" t="s">
        <v>85</v>
      </c>
      <c r="AV317" s="13" t="s">
        <v>83</v>
      </c>
      <c r="AW317" s="13" t="s">
        <v>37</v>
      </c>
      <c r="AX317" s="13" t="s">
        <v>76</v>
      </c>
      <c r="AY317" s="241" t="s">
        <v>162</v>
      </c>
    </row>
    <row r="318" s="14" customFormat="1">
      <c r="A318" s="14"/>
      <c r="B318" s="242"/>
      <c r="C318" s="243"/>
      <c r="D318" s="233" t="s">
        <v>179</v>
      </c>
      <c r="E318" s="244" t="s">
        <v>19</v>
      </c>
      <c r="F318" s="245" t="s">
        <v>660</v>
      </c>
      <c r="G318" s="243"/>
      <c r="H318" s="246">
        <v>95.430000000000007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179</v>
      </c>
      <c r="AU318" s="252" t="s">
        <v>85</v>
      </c>
      <c r="AV318" s="14" t="s">
        <v>85</v>
      </c>
      <c r="AW318" s="14" t="s">
        <v>37</v>
      </c>
      <c r="AX318" s="14" t="s">
        <v>76</v>
      </c>
      <c r="AY318" s="252" t="s">
        <v>162</v>
      </c>
    </row>
    <row r="319" s="13" customFormat="1">
      <c r="A319" s="13"/>
      <c r="B319" s="231"/>
      <c r="C319" s="232"/>
      <c r="D319" s="233" t="s">
        <v>179</v>
      </c>
      <c r="E319" s="234" t="s">
        <v>19</v>
      </c>
      <c r="F319" s="235" t="s">
        <v>525</v>
      </c>
      <c r="G319" s="232"/>
      <c r="H319" s="234" t="s">
        <v>19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179</v>
      </c>
      <c r="AU319" s="241" t="s">
        <v>85</v>
      </c>
      <c r="AV319" s="13" t="s">
        <v>83</v>
      </c>
      <c r="AW319" s="13" t="s">
        <v>37</v>
      </c>
      <c r="AX319" s="13" t="s">
        <v>76</v>
      </c>
      <c r="AY319" s="241" t="s">
        <v>162</v>
      </c>
    </row>
    <row r="320" s="13" customFormat="1">
      <c r="A320" s="13"/>
      <c r="B320" s="231"/>
      <c r="C320" s="232"/>
      <c r="D320" s="233" t="s">
        <v>179</v>
      </c>
      <c r="E320" s="234" t="s">
        <v>19</v>
      </c>
      <c r="F320" s="235" t="s">
        <v>661</v>
      </c>
      <c r="G320" s="232"/>
      <c r="H320" s="234" t="s">
        <v>19</v>
      </c>
      <c r="I320" s="236"/>
      <c r="J320" s="232"/>
      <c r="K320" s="232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179</v>
      </c>
      <c r="AU320" s="241" t="s">
        <v>85</v>
      </c>
      <c r="AV320" s="13" t="s">
        <v>83</v>
      </c>
      <c r="AW320" s="13" t="s">
        <v>37</v>
      </c>
      <c r="AX320" s="13" t="s">
        <v>76</v>
      </c>
      <c r="AY320" s="241" t="s">
        <v>162</v>
      </c>
    </row>
    <row r="321" s="14" customFormat="1">
      <c r="A321" s="14"/>
      <c r="B321" s="242"/>
      <c r="C321" s="243"/>
      <c r="D321" s="233" t="s">
        <v>179</v>
      </c>
      <c r="E321" s="244" t="s">
        <v>19</v>
      </c>
      <c r="F321" s="245" t="s">
        <v>662</v>
      </c>
      <c r="G321" s="243"/>
      <c r="H321" s="246">
        <v>97.239999999999995</v>
      </c>
      <c r="I321" s="247"/>
      <c r="J321" s="243"/>
      <c r="K321" s="243"/>
      <c r="L321" s="248"/>
      <c r="M321" s="249"/>
      <c r="N321" s="250"/>
      <c r="O321" s="250"/>
      <c r="P321" s="250"/>
      <c r="Q321" s="250"/>
      <c r="R321" s="250"/>
      <c r="S321" s="250"/>
      <c r="T321" s="25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2" t="s">
        <v>179</v>
      </c>
      <c r="AU321" s="252" t="s">
        <v>85</v>
      </c>
      <c r="AV321" s="14" t="s">
        <v>85</v>
      </c>
      <c r="AW321" s="14" t="s">
        <v>37</v>
      </c>
      <c r="AX321" s="14" t="s">
        <v>76</v>
      </c>
      <c r="AY321" s="252" t="s">
        <v>162</v>
      </c>
    </row>
    <row r="322" s="13" customFormat="1">
      <c r="A322" s="13"/>
      <c r="B322" s="231"/>
      <c r="C322" s="232"/>
      <c r="D322" s="233" t="s">
        <v>179</v>
      </c>
      <c r="E322" s="234" t="s">
        <v>19</v>
      </c>
      <c r="F322" s="235" t="s">
        <v>306</v>
      </c>
      <c r="G322" s="232"/>
      <c r="H322" s="234" t="s">
        <v>19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179</v>
      </c>
      <c r="AU322" s="241" t="s">
        <v>85</v>
      </c>
      <c r="AV322" s="13" t="s">
        <v>83</v>
      </c>
      <c r="AW322" s="13" t="s">
        <v>37</v>
      </c>
      <c r="AX322" s="13" t="s">
        <v>76</v>
      </c>
      <c r="AY322" s="241" t="s">
        <v>162</v>
      </c>
    </row>
    <row r="323" s="13" customFormat="1">
      <c r="A323" s="13"/>
      <c r="B323" s="231"/>
      <c r="C323" s="232"/>
      <c r="D323" s="233" t="s">
        <v>179</v>
      </c>
      <c r="E323" s="234" t="s">
        <v>19</v>
      </c>
      <c r="F323" s="235" t="s">
        <v>663</v>
      </c>
      <c r="G323" s="232"/>
      <c r="H323" s="234" t="s">
        <v>19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179</v>
      </c>
      <c r="AU323" s="241" t="s">
        <v>85</v>
      </c>
      <c r="AV323" s="13" t="s">
        <v>83</v>
      </c>
      <c r="AW323" s="13" t="s">
        <v>37</v>
      </c>
      <c r="AX323" s="13" t="s">
        <v>76</v>
      </c>
      <c r="AY323" s="241" t="s">
        <v>162</v>
      </c>
    </row>
    <row r="324" s="14" customFormat="1">
      <c r="A324" s="14"/>
      <c r="B324" s="242"/>
      <c r="C324" s="243"/>
      <c r="D324" s="233" t="s">
        <v>179</v>
      </c>
      <c r="E324" s="244" t="s">
        <v>19</v>
      </c>
      <c r="F324" s="245" t="s">
        <v>664</v>
      </c>
      <c r="G324" s="243"/>
      <c r="H324" s="246">
        <v>97.010000000000005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179</v>
      </c>
      <c r="AU324" s="252" t="s">
        <v>85</v>
      </c>
      <c r="AV324" s="14" t="s">
        <v>85</v>
      </c>
      <c r="AW324" s="14" t="s">
        <v>37</v>
      </c>
      <c r="AX324" s="14" t="s">
        <v>76</v>
      </c>
      <c r="AY324" s="252" t="s">
        <v>162</v>
      </c>
    </row>
    <row r="325" s="15" customFormat="1">
      <c r="A325" s="15"/>
      <c r="B325" s="253"/>
      <c r="C325" s="254"/>
      <c r="D325" s="233" t="s">
        <v>179</v>
      </c>
      <c r="E325" s="255" t="s">
        <v>19</v>
      </c>
      <c r="F325" s="256" t="s">
        <v>194</v>
      </c>
      <c r="G325" s="254"/>
      <c r="H325" s="257">
        <v>493.56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3" t="s">
        <v>179</v>
      </c>
      <c r="AU325" s="263" t="s">
        <v>85</v>
      </c>
      <c r="AV325" s="15" t="s">
        <v>170</v>
      </c>
      <c r="AW325" s="15" t="s">
        <v>37</v>
      </c>
      <c r="AX325" s="15" t="s">
        <v>83</v>
      </c>
      <c r="AY325" s="263" t="s">
        <v>162</v>
      </c>
    </row>
    <row r="326" s="2" customFormat="1" ht="16.5" customHeight="1">
      <c r="A326" s="39"/>
      <c r="B326" s="40"/>
      <c r="C326" s="278" t="s">
        <v>665</v>
      </c>
      <c r="D326" s="278" t="s">
        <v>411</v>
      </c>
      <c r="E326" s="279" t="s">
        <v>666</v>
      </c>
      <c r="F326" s="280" t="s">
        <v>667</v>
      </c>
      <c r="G326" s="281" t="s">
        <v>168</v>
      </c>
      <c r="H326" s="282">
        <v>518.23800000000006</v>
      </c>
      <c r="I326" s="283"/>
      <c r="J326" s="284">
        <f>ROUND(I326*H326,2)</f>
        <v>0</v>
      </c>
      <c r="K326" s="280" t="s">
        <v>19</v>
      </c>
      <c r="L326" s="285"/>
      <c r="M326" s="286" t="s">
        <v>19</v>
      </c>
      <c r="N326" s="287" t="s">
        <v>47</v>
      </c>
      <c r="O326" s="85"/>
      <c r="P326" s="222">
        <f>O326*H326</f>
        <v>0</v>
      </c>
      <c r="Q326" s="222">
        <v>0.051999999999999998</v>
      </c>
      <c r="R326" s="222">
        <f>Q326*H326</f>
        <v>26.948376000000003</v>
      </c>
      <c r="S326" s="222">
        <v>0</v>
      </c>
      <c r="T326" s="223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4" t="s">
        <v>450</v>
      </c>
      <c r="AT326" s="224" t="s">
        <v>411</v>
      </c>
      <c r="AU326" s="224" t="s">
        <v>85</v>
      </c>
      <c r="AY326" s="18" t="s">
        <v>162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8" t="s">
        <v>83</v>
      </c>
      <c r="BK326" s="225">
        <f>ROUND(I326*H326,2)</f>
        <v>0</v>
      </c>
      <c r="BL326" s="18" t="s">
        <v>214</v>
      </c>
      <c r="BM326" s="224" t="s">
        <v>668</v>
      </c>
    </row>
    <row r="327" s="14" customFormat="1">
      <c r="A327" s="14"/>
      <c r="B327" s="242"/>
      <c r="C327" s="243"/>
      <c r="D327" s="233" t="s">
        <v>179</v>
      </c>
      <c r="E327" s="243"/>
      <c r="F327" s="245" t="s">
        <v>669</v>
      </c>
      <c r="G327" s="243"/>
      <c r="H327" s="246">
        <v>518.23800000000006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179</v>
      </c>
      <c r="AU327" s="252" t="s">
        <v>85</v>
      </c>
      <c r="AV327" s="14" t="s">
        <v>85</v>
      </c>
      <c r="AW327" s="14" t="s">
        <v>4</v>
      </c>
      <c r="AX327" s="14" t="s">
        <v>83</v>
      </c>
      <c r="AY327" s="252" t="s">
        <v>162</v>
      </c>
    </row>
    <row r="328" s="2" customFormat="1" ht="49.05" customHeight="1">
      <c r="A328" s="39"/>
      <c r="B328" s="40"/>
      <c r="C328" s="213" t="s">
        <v>170</v>
      </c>
      <c r="D328" s="213" t="s">
        <v>165</v>
      </c>
      <c r="E328" s="214" t="s">
        <v>670</v>
      </c>
      <c r="F328" s="215" t="s">
        <v>671</v>
      </c>
      <c r="G328" s="216" t="s">
        <v>168</v>
      </c>
      <c r="H328" s="217">
        <v>34.450000000000003</v>
      </c>
      <c r="I328" s="218"/>
      <c r="J328" s="219">
        <f>ROUND(I328*H328,2)</f>
        <v>0</v>
      </c>
      <c r="K328" s="215" t="s">
        <v>169</v>
      </c>
      <c r="L328" s="45"/>
      <c r="M328" s="220" t="s">
        <v>19</v>
      </c>
      <c r="N328" s="221" t="s">
        <v>47</v>
      </c>
      <c r="O328" s="85"/>
      <c r="P328" s="222">
        <f>O328*H328</f>
        <v>0</v>
      </c>
      <c r="Q328" s="222">
        <v>0.0082199999999999999</v>
      </c>
      <c r="R328" s="222">
        <f>Q328*H328</f>
        <v>0.28317900000000001</v>
      </c>
      <c r="S328" s="222">
        <v>0</v>
      </c>
      <c r="T328" s="223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4" t="s">
        <v>214</v>
      </c>
      <c r="AT328" s="224" t="s">
        <v>165</v>
      </c>
      <c r="AU328" s="224" t="s">
        <v>85</v>
      </c>
      <c r="AY328" s="18" t="s">
        <v>162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8" t="s">
        <v>83</v>
      </c>
      <c r="BK328" s="225">
        <f>ROUND(I328*H328,2)</f>
        <v>0</v>
      </c>
      <c r="BL328" s="18" t="s">
        <v>214</v>
      </c>
      <c r="BM328" s="224" t="s">
        <v>672</v>
      </c>
    </row>
    <row r="329" s="2" customFormat="1">
      <c r="A329" s="39"/>
      <c r="B329" s="40"/>
      <c r="C329" s="41"/>
      <c r="D329" s="226" t="s">
        <v>172</v>
      </c>
      <c r="E329" s="41"/>
      <c r="F329" s="227" t="s">
        <v>673</v>
      </c>
      <c r="G329" s="41"/>
      <c r="H329" s="41"/>
      <c r="I329" s="228"/>
      <c r="J329" s="41"/>
      <c r="K329" s="41"/>
      <c r="L329" s="45"/>
      <c r="M329" s="229"/>
      <c r="N329" s="230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172</v>
      </c>
      <c r="AU329" s="18" t="s">
        <v>85</v>
      </c>
    </row>
    <row r="330" s="13" customFormat="1">
      <c r="A330" s="13"/>
      <c r="B330" s="231"/>
      <c r="C330" s="232"/>
      <c r="D330" s="233" t="s">
        <v>179</v>
      </c>
      <c r="E330" s="234" t="s">
        <v>19</v>
      </c>
      <c r="F330" s="235" t="s">
        <v>180</v>
      </c>
      <c r="G330" s="232"/>
      <c r="H330" s="234" t="s">
        <v>19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179</v>
      </c>
      <c r="AU330" s="241" t="s">
        <v>85</v>
      </c>
      <c r="AV330" s="13" t="s">
        <v>83</v>
      </c>
      <c r="AW330" s="13" t="s">
        <v>37</v>
      </c>
      <c r="AX330" s="13" t="s">
        <v>76</v>
      </c>
      <c r="AY330" s="241" t="s">
        <v>162</v>
      </c>
    </row>
    <row r="331" s="13" customFormat="1">
      <c r="A331" s="13"/>
      <c r="B331" s="231"/>
      <c r="C331" s="232"/>
      <c r="D331" s="233" t="s">
        <v>179</v>
      </c>
      <c r="E331" s="234" t="s">
        <v>19</v>
      </c>
      <c r="F331" s="235" t="s">
        <v>674</v>
      </c>
      <c r="G331" s="232"/>
      <c r="H331" s="234" t="s">
        <v>19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179</v>
      </c>
      <c r="AU331" s="241" t="s">
        <v>85</v>
      </c>
      <c r="AV331" s="13" t="s">
        <v>83</v>
      </c>
      <c r="AW331" s="13" t="s">
        <v>37</v>
      </c>
      <c r="AX331" s="13" t="s">
        <v>76</v>
      </c>
      <c r="AY331" s="241" t="s">
        <v>162</v>
      </c>
    </row>
    <row r="332" s="14" customFormat="1">
      <c r="A332" s="14"/>
      <c r="B332" s="242"/>
      <c r="C332" s="243"/>
      <c r="D332" s="233" t="s">
        <v>179</v>
      </c>
      <c r="E332" s="244" t="s">
        <v>19</v>
      </c>
      <c r="F332" s="245" t="s">
        <v>675</v>
      </c>
      <c r="G332" s="243"/>
      <c r="H332" s="246">
        <v>10.69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179</v>
      </c>
      <c r="AU332" s="252" t="s">
        <v>85</v>
      </c>
      <c r="AV332" s="14" t="s">
        <v>85</v>
      </c>
      <c r="AW332" s="14" t="s">
        <v>37</v>
      </c>
      <c r="AX332" s="14" t="s">
        <v>76</v>
      </c>
      <c r="AY332" s="252" t="s">
        <v>162</v>
      </c>
    </row>
    <row r="333" s="13" customFormat="1">
      <c r="A333" s="13"/>
      <c r="B333" s="231"/>
      <c r="C333" s="232"/>
      <c r="D333" s="233" t="s">
        <v>179</v>
      </c>
      <c r="E333" s="234" t="s">
        <v>19</v>
      </c>
      <c r="F333" s="235" t="s">
        <v>306</v>
      </c>
      <c r="G333" s="232"/>
      <c r="H333" s="234" t="s">
        <v>19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179</v>
      </c>
      <c r="AU333" s="241" t="s">
        <v>85</v>
      </c>
      <c r="AV333" s="13" t="s">
        <v>83</v>
      </c>
      <c r="AW333" s="13" t="s">
        <v>37</v>
      </c>
      <c r="AX333" s="13" t="s">
        <v>76</v>
      </c>
      <c r="AY333" s="241" t="s">
        <v>162</v>
      </c>
    </row>
    <row r="334" s="14" customFormat="1">
      <c r="A334" s="14"/>
      <c r="B334" s="242"/>
      <c r="C334" s="243"/>
      <c r="D334" s="233" t="s">
        <v>179</v>
      </c>
      <c r="E334" s="244" t="s">
        <v>19</v>
      </c>
      <c r="F334" s="245" t="s">
        <v>676</v>
      </c>
      <c r="G334" s="243"/>
      <c r="H334" s="246">
        <v>10.970000000000001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2" t="s">
        <v>179</v>
      </c>
      <c r="AU334" s="252" t="s">
        <v>85</v>
      </c>
      <c r="AV334" s="14" t="s">
        <v>85</v>
      </c>
      <c r="AW334" s="14" t="s">
        <v>37</v>
      </c>
      <c r="AX334" s="14" t="s">
        <v>76</v>
      </c>
      <c r="AY334" s="252" t="s">
        <v>162</v>
      </c>
    </row>
    <row r="335" s="14" customFormat="1">
      <c r="A335" s="14"/>
      <c r="B335" s="242"/>
      <c r="C335" s="243"/>
      <c r="D335" s="233" t="s">
        <v>179</v>
      </c>
      <c r="E335" s="244" t="s">
        <v>19</v>
      </c>
      <c r="F335" s="245" t="s">
        <v>677</v>
      </c>
      <c r="G335" s="243"/>
      <c r="H335" s="246">
        <v>12.789999999999999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179</v>
      </c>
      <c r="AU335" s="252" t="s">
        <v>85</v>
      </c>
      <c r="AV335" s="14" t="s">
        <v>85</v>
      </c>
      <c r="AW335" s="14" t="s">
        <v>37</v>
      </c>
      <c r="AX335" s="14" t="s">
        <v>76</v>
      </c>
      <c r="AY335" s="252" t="s">
        <v>162</v>
      </c>
    </row>
    <row r="336" s="15" customFormat="1">
      <c r="A336" s="15"/>
      <c r="B336" s="253"/>
      <c r="C336" s="254"/>
      <c r="D336" s="233" t="s">
        <v>179</v>
      </c>
      <c r="E336" s="255" t="s">
        <v>19</v>
      </c>
      <c r="F336" s="256" t="s">
        <v>194</v>
      </c>
      <c r="G336" s="254"/>
      <c r="H336" s="257">
        <v>34.450000000000003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3" t="s">
        <v>179</v>
      </c>
      <c r="AU336" s="263" t="s">
        <v>85</v>
      </c>
      <c r="AV336" s="15" t="s">
        <v>170</v>
      </c>
      <c r="AW336" s="15" t="s">
        <v>37</v>
      </c>
      <c r="AX336" s="15" t="s">
        <v>83</v>
      </c>
      <c r="AY336" s="263" t="s">
        <v>162</v>
      </c>
    </row>
    <row r="337" s="2" customFormat="1" ht="33" customHeight="1">
      <c r="A337" s="39"/>
      <c r="B337" s="40"/>
      <c r="C337" s="278" t="s">
        <v>678</v>
      </c>
      <c r="D337" s="278" t="s">
        <v>411</v>
      </c>
      <c r="E337" s="279" t="s">
        <v>679</v>
      </c>
      <c r="F337" s="280" t="s">
        <v>680</v>
      </c>
      <c r="G337" s="281" t="s">
        <v>168</v>
      </c>
      <c r="H337" s="282">
        <v>37.895000000000003</v>
      </c>
      <c r="I337" s="283"/>
      <c r="J337" s="284">
        <f>ROUND(I337*H337,2)</f>
        <v>0</v>
      </c>
      <c r="K337" s="280" t="s">
        <v>169</v>
      </c>
      <c r="L337" s="285"/>
      <c r="M337" s="286" t="s">
        <v>19</v>
      </c>
      <c r="N337" s="287" t="s">
        <v>47</v>
      </c>
      <c r="O337" s="85"/>
      <c r="P337" s="222">
        <f>O337*H337</f>
        <v>0</v>
      </c>
      <c r="Q337" s="222">
        <v>0.0195</v>
      </c>
      <c r="R337" s="222">
        <f>Q337*H337</f>
        <v>0.73895250000000001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450</v>
      </c>
      <c r="AT337" s="224" t="s">
        <v>411</v>
      </c>
      <c r="AU337" s="224" t="s">
        <v>85</v>
      </c>
      <c r="AY337" s="18" t="s">
        <v>162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83</v>
      </c>
      <c r="BK337" s="225">
        <f>ROUND(I337*H337,2)</f>
        <v>0</v>
      </c>
      <c r="BL337" s="18" t="s">
        <v>214</v>
      </c>
      <c r="BM337" s="224" t="s">
        <v>681</v>
      </c>
    </row>
    <row r="338" s="14" customFormat="1">
      <c r="A338" s="14"/>
      <c r="B338" s="242"/>
      <c r="C338" s="243"/>
      <c r="D338" s="233" t="s">
        <v>179</v>
      </c>
      <c r="E338" s="243"/>
      <c r="F338" s="245" t="s">
        <v>682</v>
      </c>
      <c r="G338" s="243"/>
      <c r="H338" s="246">
        <v>37.895000000000003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2" t="s">
        <v>179</v>
      </c>
      <c r="AU338" s="252" t="s">
        <v>85</v>
      </c>
      <c r="AV338" s="14" t="s">
        <v>85</v>
      </c>
      <c r="AW338" s="14" t="s">
        <v>4</v>
      </c>
      <c r="AX338" s="14" t="s">
        <v>83</v>
      </c>
      <c r="AY338" s="252" t="s">
        <v>162</v>
      </c>
    </row>
    <row r="339" s="2" customFormat="1" ht="24.15" customHeight="1">
      <c r="A339" s="39"/>
      <c r="B339" s="40"/>
      <c r="C339" s="213" t="s">
        <v>195</v>
      </c>
      <c r="D339" s="213" t="s">
        <v>165</v>
      </c>
      <c r="E339" s="214" t="s">
        <v>683</v>
      </c>
      <c r="F339" s="215" t="s">
        <v>684</v>
      </c>
      <c r="G339" s="216" t="s">
        <v>168</v>
      </c>
      <c r="H339" s="217">
        <v>12.15</v>
      </c>
      <c r="I339" s="218"/>
      <c r="J339" s="219">
        <f>ROUND(I339*H339,2)</f>
        <v>0</v>
      </c>
      <c r="K339" s="215" t="s">
        <v>169</v>
      </c>
      <c r="L339" s="45"/>
      <c r="M339" s="220" t="s">
        <v>19</v>
      </c>
      <c r="N339" s="221" t="s">
        <v>47</v>
      </c>
      <c r="O339" s="85"/>
      <c r="P339" s="222">
        <f>O339*H339</f>
        <v>0</v>
      </c>
      <c r="Q339" s="222">
        <v>0.0015</v>
      </c>
      <c r="R339" s="222">
        <f>Q339*H339</f>
        <v>0.018225000000000002</v>
      </c>
      <c r="S339" s="222">
        <v>0</v>
      </c>
      <c r="T339" s="22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4" t="s">
        <v>214</v>
      </c>
      <c r="AT339" s="224" t="s">
        <v>165</v>
      </c>
      <c r="AU339" s="224" t="s">
        <v>85</v>
      </c>
      <c r="AY339" s="18" t="s">
        <v>162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8" t="s">
        <v>83</v>
      </c>
      <c r="BK339" s="225">
        <f>ROUND(I339*H339,2)</f>
        <v>0</v>
      </c>
      <c r="BL339" s="18" t="s">
        <v>214</v>
      </c>
      <c r="BM339" s="224" t="s">
        <v>685</v>
      </c>
    </row>
    <row r="340" s="2" customFormat="1">
      <c r="A340" s="39"/>
      <c r="B340" s="40"/>
      <c r="C340" s="41"/>
      <c r="D340" s="226" t="s">
        <v>172</v>
      </c>
      <c r="E340" s="41"/>
      <c r="F340" s="227" t="s">
        <v>686</v>
      </c>
      <c r="G340" s="41"/>
      <c r="H340" s="41"/>
      <c r="I340" s="228"/>
      <c r="J340" s="41"/>
      <c r="K340" s="41"/>
      <c r="L340" s="45"/>
      <c r="M340" s="229"/>
      <c r="N340" s="23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172</v>
      </c>
      <c r="AU340" s="18" t="s">
        <v>85</v>
      </c>
    </row>
    <row r="341" s="13" customFormat="1">
      <c r="A341" s="13"/>
      <c r="B341" s="231"/>
      <c r="C341" s="232"/>
      <c r="D341" s="233" t="s">
        <v>179</v>
      </c>
      <c r="E341" s="234" t="s">
        <v>19</v>
      </c>
      <c r="F341" s="235" t="s">
        <v>180</v>
      </c>
      <c r="G341" s="232"/>
      <c r="H341" s="234" t="s">
        <v>19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179</v>
      </c>
      <c r="AU341" s="241" t="s">
        <v>85</v>
      </c>
      <c r="AV341" s="13" t="s">
        <v>83</v>
      </c>
      <c r="AW341" s="13" t="s">
        <v>37</v>
      </c>
      <c r="AX341" s="13" t="s">
        <v>76</v>
      </c>
      <c r="AY341" s="241" t="s">
        <v>162</v>
      </c>
    </row>
    <row r="342" s="13" customFormat="1">
      <c r="A342" s="13"/>
      <c r="B342" s="231"/>
      <c r="C342" s="232"/>
      <c r="D342" s="233" t="s">
        <v>179</v>
      </c>
      <c r="E342" s="234" t="s">
        <v>19</v>
      </c>
      <c r="F342" s="235" t="s">
        <v>324</v>
      </c>
      <c r="G342" s="232"/>
      <c r="H342" s="234" t="s">
        <v>19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179</v>
      </c>
      <c r="AU342" s="241" t="s">
        <v>85</v>
      </c>
      <c r="AV342" s="13" t="s">
        <v>83</v>
      </c>
      <c r="AW342" s="13" t="s">
        <v>37</v>
      </c>
      <c r="AX342" s="13" t="s">
        <v>76</v>
      </c>
      <c r="AY342" s="241" t="s">
        <v>162</v>
      </c>
    </row>
    <row r="343" s="14" customFormat="1">
      <c r="A343" s="14"/>
      <c r="B343" s="242"/>
      <c r="C343" s="243"/>
      <c r="D343" s="233" t="s">
        <v>179</v>
      </c>
      <c r="E343" s="244" t="s">
        <v>19</v>
      </c>
      <c r="F343" s="245" t="s">
        <v>687</v>
      </c>
      <c r="G343" s="243"/>
      <c r="H343" s="246">
        <v>3.8700000000000001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179</v>
      </c>
      <c r="AU343" s="252" t="s">
        <v>85</v>
      </c>
      <c r="AV343" s="14" t="s">
        <v>85</v>
      </c>
      <c r="AW343" s="14" t="s">
        <v>37</v>
      </c>
      <c r="AX343" s="14" t="s">
        <v>76</v>
      </c>
      <c r="AY343" s="252" t="s">
        <v>162</v>
      </c>
    </row>
    <row r="344" s="13" customFormat="1">
      <c r="A344" s="13"/>
      <c r="B344" s="231"/>
      <c r="C344" s="232"/>
      <c r="D344" s="233" t="s">
        <v>179</v>
      </c>
      <c r="E344" s="234" t="s">
        <v>19</v>
      </c>
      <c r="F344" s="235" t="s">
        <v>306</v>
      </c>
      <c r="G344" s="232"/>
      <c r="H344" s="234" t="s">
        <v>19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179</v>
      </c>
      <c r="AU344" s="241" t="s">
        <v>85</v>
      </c>
      <c r="AV344" s="13" t="s">
        <v>83</v>
      </c>
      <c r="AW344" s="13" t="s">
        <v>37</v>
      </c>
      <c r="AX344" s="13" t="s">
        <v>76</v>
      </c>
      <c r="AY344" s="241" t="s">
        <v>162</v>
      </c>
    </row>
    <row r="345" s="14" customFormat="1">
      <c r="A345" s="14"/>
      <c r="B345" s="242"/>
      <c r="C345" s="243"/>
      <c r="D345" s="233" t="s">
        <v>179</v>
      </c>
      <c r="E345" s="244" t="s">
        <v>19</v>
      </c>
      <c r="F345" s="245" t="s">
        <v>688</v>
      </c>
      <c r="G345" s="243"/>
      <c r="H345" s="246">
        <v>8.2799999999999994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179</v>
      </c>
      <c r="AU345" s="252" t="s">
        <v>85</v>
      </c>
      <c r="AV345" s="14" t="s">
        <v>85</v>
      </c>
      <c r="AW345" s="14" t="s">
        <v>37</v>
      </c>
      <c r="AX345" s="14" t="s">
        <v>76</v>
      </c>
      <c r="AY345" s="252" t="s">
        <v>162</v>
      </c>
    </row>
    <row r="346" s="15" customFormat="1">
      <c r="A346" s="15"/>
      <c r="B346" s="253"/>
      <c r="C346" s="254"/>
      <c r="D346" s="233" t="s">
        <v>179</v>
      </c>
      <c r="E346" s="255" t="s">
        <v>19</v>
      </c>
      <c r="F346" s="256" t="s">
        <v>194</v>
      </c>
      <c r="G346" s="254"/>
      <c r="H346" s="257">
        <v>12.149999999999999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3" t="s">
        <v>179</v>
      </c>
      <c r="AU346" s="263" t="s">
        <v>85</v>
      </c>
      <c r="AV346" s="15" t="s">
        <v>170</v>
      </c>
      <c r="AW346" s="15" t="s">
        <v>37</v>
      </c>
      <c r="AX346" s="15" t="s">
        <v>83</v>
      </c>
      <c r="AY346" s="263" t="s">
        <v>162</v>
      </c>
    </row>
    <row r="347" s="2" customFormat="1" ht="49.05" customHeight="1">
      <c r="A347" s="39"/>
      <c r="B347" s="40"/>
      <c r="C347" s="213" t="s">
        <v>689</v>
      </c>
      <c r="D347" s="213" t="s">
        <v>165</v>
      </c>
      <c r="E347" s="214" t="s">
        <v>690</v>
      </c>
      <c r="F347" s="215" t="s">
        <v>691</v>
      </c>
      <c r="G347" s="216" t="s">
        <v>262</v>
      </c>
      <c r="H347" s="217">
        <v>41.292000000000002</v>
      </c>
      <c r="I347" s="218"/>
      <c r="J347" s="219">
        <f>ROUND(I347*H347,2)</f>
        <v>0</v>
      </c>
      <c r="K347" s="215" t="s">
        <v>169</v>
      </c>
      <c r="L347" s="45"/>
      <c r="M347" s="220" t="s">
        <v>19</v>
      </c>
      <c r="N347" s="221" t="s">
        <v>47</v>
      </c>
      <c r="O347" s="85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4" t="s">
        <v>214</v>
      </c>
      <c r="AT347" s="224" t="s">
        <v>165</v>
      </c>
      <c r="AU347" s="224" t="s">
        <v>85</v>
      </c>
      <c r="AY347" s="18" t="s">
        <v>162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8" t="s">
        <v>83</v>
      </c>
      <c r="BK347" s="225">
        <f>ROUND(I347*H347,2)</f>
        <v>0</v>
      </c>
      <c r="BL347" s="18" t="s">
        <v>214</v>
      </c>
      <c r="BM347" s="224" t="s">
        <v>692</v>
      </c>
    </row>
    <row r="348" s="2" customFormat="1">
      <c r="A348" s="39"/>
      <c r="B348" s="40"/>
      <c r="C348" s="41"/>
      <c r="D348" s="226" t="s">
        <v>172</v>
      </c>
      <c r="E348" s="41"/>
      <c r="F348" s="227" t="s">
        <v>693</v>
      </c>
      <c r="G348" s="41"/>
      <c r="H348" s="41"/>
      <c r="I348" s="228"/>
      <c r="J348" s="41"/>
      <c r="K348" s="41"/>
      <c r="L348" s="45"/>
      <c r="M348" s="229"/>
      <c r="N348" s="230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172</v>
      </c>
      <c r="AU348" s="18" t="s">
        <v>85</v>
      </c>
    </row>
    <row r="349" s="2" customFormat="1" ht="49.05" customHeight="1">
      <c r="A349" s="39"/>
      <c r="B349" s="40"/>
      <c r="C349" s="213" t="s">
        <v>694</v>
      </c>
      <c r="D349" s="213" t="s">
        <v>165</v>
      </c>
      <c r="E349" s="214" t="s">
        <v>695</v>
      </c>
      <c r="F349" s="215" t="s">
        <v>696</v>
      </c>
      <c r="G349" s="216" t="s">
        <v>262</v>
      </c>
      <c r="H349" s="217">
        <v>41.292000000000002</v>
      </c>
      <c r="I349" s="218"/>
      <c r="J349" s="219">
        <f>ROUND(I349*H349,2)</f>
        <v>0</v>
      </c>
      <c r="K349" s="215" t="s">
        <v>169</v>
      </c>
      <c r="L349" s="45"/>
      <c r="M349" s="220" t="s">
        <v>19</v>
      </c>
      <c r="N349" s="221" t="s">
        <v>47</v>
      </c>
      <c r="O349" s="85"/>
      <c r="P349" s="222">
        <f>O349*H349</f>
        <v>0</v>
      </c>
      <c r="Q349" s="222">
        <v>0</v>
      </c>
      <c r="R349" s="222">
        <f>Q349*H349</f>
        <v>0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214</v>
      </c>
      <c r="AT349" s="224" t="s">
        <v>165</v>
      </c>
      <c r="AU349" s="224" t="s">
        <v>85</v>
      </c>
      <c r="AY349" s="18" t="s">
        <v>162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83</v>
      </c>
      <c r="BK349" s="225">
        <f>ROUND(I349*H349,2)</f>
        <v>0</v>
      </c>
      <c r="BL349" s="18" t="s">
        <v>214</v>
      </c>
      <c r="BM349" s="224" t="s">
        <v>697</v>
      </c>
    </row>
    <row r="350" s="2" customFormat="1">
      <c r="A350" s="39"/>
      <c r="B350" s="40"/>
      <c r="C350" s="41"/>
      <c r="D350" s="226" t="s">
        <v>172</v>
      </c>
      <c r="E350" s="41"/>
      <c r="F350" s="227" t="s">
        <v>698</v>
      </c>
      <c r="G350" s="41"/>
      <c r="H350" s="41"/>
      <c r="I350" s="228"/>
      <c r="J350" s="41"/>
      <c r="K350" s="41"/>
      <c r="L350" s="45"/>
      <c r="M350" s="229"/>
      <c r="N350" s="23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172</v>
      </c>
      <c r="AU350" s="18" t="s">
        <v>85</v>
      </c>
    </row>
    <row r="351" s="12" customFormat="1" ht="22.8" customHeight="1">
      <c r="A351" s="12"/>
      <c r="B351" s="197"/>
      <c r="C351" s="198"/>
      <c r="D351" s="199" t="s">
        <v>75</v>
      </c>
      <c r="E351" s="211" t="s">
        <v>699</v>
      </c>
      <c r="F351" s="211" t="s">
        <v>700</v>
      </c>
      <c r="G351" s="198"/>
      <c r="H351" s="198"/>
      <c r="I351" s="201"/>
      <c r="J351" s="212">
        <f>BK351</f>
        <v>0</v>
      </c>
      <c r="K351" s="198"/>
      <c r="L351" s="203"/>
      <c r="M351" s="204"/>
      <c r="N351" s="205"/>
      <c r="O351" s="205"/>
      <c r="P351" s="206">
        <f>SUM(P352:P377)</f>
        <v>0</v>
      </c>
      <c r="Q351" s="205"/>
      <c r="R351" s="206">
        <f>SUM(R352:R377)</f>
        <v>1.11047702</v>
      </c>
      <c r="S351" s="205"/>
      <c r="T351" s="207">
        <f>SUM(T352:T377)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8" t="s">
        <v>85</v>
      </c>
      <c r="AT351" s="209" t="s">
        <v>75</v>
      </c>
      <c r="AU351" s="209" t="s">
        <v>83</v>
      </c>
      <c r="AY351" s="208" t="s">
        <v>162</v>
      </c>
      <c r="BK351" s="210">
        <f>SUM(BK352:BK377)</f>
        <v>0</v>
      </c>
    </row>
    <row r="352" s="2" customFormat="1" ht="24.15" customHeight="1">
      <c r="A352" s="39"/>
      <c r="B352" s="40"/>
      <c r="C352" s="213" t="s">
        <v>701</v>
      </c>
      <c r="D352" s="213" t="s">
        <v>165</v>
      </c>
      <c r="E352" s="214" t="s">
        <v>702</v>
      </c>
      <c r="F352" s="215" t="s">
        <v>703</v>
      </c>
      <c r="G352" s="216" t="s">
        <v>168</v>
      </c>
      <c r="H352" s="217">
        <v>48.048000000000002</v>
      </c>
      <c r="I352" s="218"/>
      <c r="J352" s="219">
        <f>ROUND(I352*H352,2)</f>
        <v>0</v>
      </c>
      <c r="K352" s="215" t="s">
        <v>169</v>
      </c>
      <c r="L352" s="45"/>
      <c r="M352" s="220" t="s">
        <v>19</v>
      </c>
      <c r="N352" s="221" t="s">
        <v>47</v>
      </c>
      <c r="O352" s="85"/>
      <c r="P352" s="222">
        <f>O352*H352</f>
        <v>0</v>
      </c>
      <c r="Q352" s="222">
        <v>0.00029999999999999997</v>
      </c>
      <c r="R352" s="222">
        <f>Q352*H352</f>
        <v>0.014414399999999999</v>
      </c>
      <c r="S352" s="222">
        <v>0</v>
      </c>
      <c r="T352" s="22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24" t="s">
        <v>214</v>
      </c>
      <c r="AT352" s="224" t="s">
        <v>165</v>
      </c>
      <c r="AU352" s="224" t="s">
        <v>85</v>
      </c>
      <c r="AY352" s="18" t="s">
        <v>162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8" t="s">
        <v>83</v>
      </c>
      <c r="BK352" s="225">
        <f>ROUND(I352*H352,2)</f>
        <v>0</v>
      </c>
      <c r="BL352" s="18" t="s">
        <v>214</v>
      </c>
      <c r="BM352" s="224" t="s">
        <v>704</v>
      </c>
    </row>
    <row r="353" s="2" customFormat="1">
      <c r="A353" s="39"/>
      <c r="B353" s="40"/>
      <c r="C353" s="41"/>
      <c r="D353" s="226" t="s">
        <v>172</v>
      </c>
      <c r="E353" s="41"/>
      <c r="F353" s="227" t="s">
        <v>705</v>
      </c>
      <c r="G353" s="41"/>
      <c r="H353" s="41"/>
      <c r="I353" s="228"/>
      <c r="J353" s="41"/>
      <c r="K353" s="41"/>
      <c r="L353" s="45"/>
      <c r="M353" s="229"/>
      <c r="N353" s="23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172</v>
      </c>
      <c r="AU353" s="18" t="s">
        <v>85</v>
      </c>
    </row>
    <row r="354" s="13" customFormat="1">
      <c r="A354" s="13"/>
      <c r="B354" s="231"/>
      <c r="C354" s="232"/>
      <c r="D354" s="233" t="s">
        <v>179</v>
      </c>
      <c r="E354" s="234" t="s">
        <v>19</v>
      </c>
      <c r="F354" s="235" t="s">
        <v>180</v>
      </c>
      <c r="G354" s="232"/>
      <c r="H354" s="234" t="s">
        <v>19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179</v>
      </c>
      <c r="AU354" s="241" t="s">
        <v>85</v>
      </c>
      <c r="AV354" s="13" t="s">
        <v>83</v>
      </c>
      <c r="AW354" s="13" t="s">
        <v>37</v>
      </c>
      <c r="AX354" s="13" t="s">
        <v>76</v>
      </c>
      <c r="AY354" s="241" t="s">
        <v>162</v>
      </c>
    </row>
    <row r="355" s="13" customFormat="1">
      <c r="A355" s="13"/>
      <c r="B355" s="231"/>
      <c r="C355" s="232"/>
      <c r="D355" s="233" t="s">
        <v>179</v>
      </c>
      <c r="E355" s="234" t="s">
        <v>19</v>
      </c>
      <c r="F355" s="235" t="s">
        <v>324</v>
      </c>
      <c r="G355" s="232"/>
      <c r="H355" s="234" t="s">
        <v>19</v>
      </c>
      <c r="I355" s="236"/>
      <c r="J355" s="232"/>
      <c r="K355" s="232"/>
      <c r="L355" s="237"/>
      <c r="M355" s="238"/>
      <c r="N355" s="239"/>
      <c r="O355" s="239"/>
      <c r="P355" s="239"/>
      <c r="Q355" s="239"/>
      <c r="R355" s="239"/>
      <c r="S355" s="239"/>
      <c r="T355" s="24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1" t="s">
        <v>179</v>
      </c>
      <c r="AU355" s="241" t="s">
        <v>85</v>
      </c>
      <c r="AV355" s="13" t="s">
        <v>83</v>
      </c>
      <c r="AW355" s="13" t="s">
        <v>37</v>
      </c>
      <c r="AX355" s="13" t="s">
        <v>76</v>
      </c>
      <c r="AY355" s="241" t="s">
        <v>162</v>
      </c>
    </row>
    <row r="356" s="14" customFormat="1">
      <c r="A356" s="14"/>
      <c r="B356" s="242"/>
      <c r="C356" s="243"/>
      <c r="D356" s="233" t="s">
        <v>179</v>
      </c>
      <c r="E356" s="244" t="s">
        <v>19</v>
      </c>
      <c r="F356" s="245" t="s">
        <v>706</v>
      </c>
      <c r="G356" s="243"/>
      <c r="H356" s="246">
        <v>15.247999999999999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2" t="s">
        <v>179</v>
      </c>
      <c r="AU356" s="252" t="s">
        <v>85</v>
      </c>
      <c r="AV356" s="14" t="s">
        <v>85</v>
      </c>
      <c r="AW356" s="14" t="s">
        <v>37</v>
      </c>
      <c r="AX356" s="14" t="s">
        <v>76</v>
      </c>
      <c r="AY356" s="252" t="s">
        <v>162</v>
      </c>
    </row>
    <row r="357" s="13" customFormat="1">
      <c r="A357" s="13"/>
      <c r="B357" s="231"/>
      <c r="C357" s="232"/>
      <c r="D357" s="233" t="s">
        <v>179</v>
      </c>
      <c r="E357" s="234" t="s">
        <v>19</v>
      </c>
      <c r="F357" s="235" t="s">
        <v>306</v>
      </c>
      <c r="G357" s="232"/>
      <c r="H357" s="234" t="s">
        <v>19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179</v>
      </c>
      <c r="AU357" s="241" t="s">
        <v>85</v>
      </c>
      <c r="AV357" s="13" t="s">
        <v>83</v>
      </c>
      <c r="AW357" s="13" t="s">
        <v>37</v>
      </c>
      <c r="AX357" s="13" t="s">
        <v>76</v>
      </c>
      <c r="AY357" s="241" t="s">
        <v>162</v>
      </c>
    </row>
    <row r="358" s="14" customFormat="1">
      <c r="A358" s="14"/>
      <c r="B358" s="242"/>
      <c r="C358" s="243"/>
      <c r="D358" s="233" t="s">
        <v>179</v>
      </c>
      <c r="E358" s="244" t="s">
        <v>19</v>
      </c>
      <c r="F358" s="245" t="s">
        <v>707</v>
      </c>
      <c r="G358" s="243"/>
      <c r="H358" s="246">
        <v>32.799999999999997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179</v>
      </c>
      <c r="AU358" s="252" t="s">
        <v>85</v>
      </c>
      <c r="AV358" s="14" t="s">
        <v>85</v>
      </c>
      <c r="AW358" s="14" t="s">
        <v>37</v>
      </c>
      <c r="AX358" s="14" t="s">
        <v>76</v>
      </c>
      <c r="AY358" s="252" t="s">
        <v>162</v>
      </c>
    </row>
    <row r="359" s="15" customFormat="1">
      <c r="A359" s="15"/>
      <c r="B359" s="253"/>
      <c r="C359" s="254"/>
      <c r="D359" s="233" t="s">
        <v>179</v>
      </c>
      <c r="E359" s="255" t="s">
        <v>19</v>
      </c>
      <c r="F359" s="256" t="s">
        <v>194</v>
      </c>
      <c r="G359" s="254"/>
      <c r="H359" s="257">
        <v>48.047999999999995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3" t="s">
        <v>179</v>
      </c>
      <c r="AU359" s="263" t="s">
        <v>85</v>
      </c>
      <c r="AV359" s="15" t="s">
        <v>170</v>
      </c>
      <c r="AW359" s="15" t="s">
        <v>37</v>
      </c>
      <c r="AX359" s="15" t="s">
        <v>83</v>
      </c>
      <c r="AY359" s="263" t="s">
        <v>162</v>
      </c>
    </row>
    <row r="360" s="2" customFormat="1" ht="24.15" customHeight="1">
      <c r="A360" s="39"/>
      <c r="B360" s="40"/>
      <c r="C360" s="213" t="s">
        <v>708</v>
      </c>
      <c r="D360" s="213" t="s">
        <v>165</v>
      </c>
      <c r="E360" s="214" t="s">
        <v>709</v>
      </c>
      <c r="F360" s="215" t="s">
        <v>710</v>
      </c>
      <c r="G360" s="216" t="s">
        <v>168</v>
      </c>
      <c r="H360" s="217">
        <v>20</v>
      </c>
      <c r="I360" s="218"/>
      <c r="J360" s="219">
        <f>ROUND(I360*H360,2)</f>
        <v>0</v>
      </c>
      <c r="K360" s="215" t="s">
        <v>169</v>
      </c>
      <c r="L360" s="45"/>
      <c r="M360" s="220" t="s">
        <v>19</v>
      </c>
      <c r="N360" s="221" t="s">
        <v>47</v>
      </c>
      <c r="O360" s="85"/>
      <c r="P360" s="222">
        <f>O360*H360</f>
        <v>0</v>
      </c>
      <c r="Q360" s="222">
        <v>0.0015</v>
      </c>
      <c r="R360" s="222">
        <f>Q360*H360</f>
        <v>0.029999999999999999</v>
      </c>
      <c r="S360" s="222">
        <v>0</v>
      </c>
      <c r="T360" s="223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24" t="s">
        <v>214</v>
      </c>
      <c r="AT360" s="224" t="s">
        <v>165</v>
      </c>
      <c r="AU360" s="224" t="s">
        <v>85</v>
      </c>
      <c r="AY360" s="18" t="s">
        <v>162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8" t="s">
        <v>83</v>
      </c>
      <c r="BK360" s="225">
        <f>ROUND(I360*H360,2)</f>
        <v>0</v>
      </c>
      <c r="BL360" s="18" t="s">
        <v>214</v>
      </c>
      <c r="BM360" s="224" t="s">
        <v>711</v>
      </c>
    </row>
    <row r="361" s="2" customFormat="1">
      <c r="A361" s="39"/>
      <c r="B361" s="40"/>
      <c r="C361" s="41"/>
      <c r="D361" s="226" t="s">
        <v>172</v>
      </c>
      <c r="E361" s="41"/>
      <c r="F361" s="227" t="s">
        <v>712</v>
      </c>
      <c r="G361" s="41"/>
      <c r="H361" s="41"/>
      <c r="I361" s="228"/>
      <c r="J361" s="41"/>
      <c r="K361" s="41"/>
      <c r="L361" s="45"/>
      <c r="M361" s="229"/>
      <c r="N361" s="230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172</v>
      </c>
      <c r="AU361" s="18" t="s">
        <v>85</v>
      </c>
    </row>
    <row r="362" s="2" customFormat="1" ht="37.8" customHeight="1">
      <c r="A362" s="39"/>
      <c r="B362" s="40"/>
      <c r="C362" s="213" t="s">
        <v>299</v>
      </c>
      <c r="D362" s="213" t="s">
        <v>165</v>
      </c>
      <c r="E362" s="214" t="s">
        <v>713</v>
      </c>
      <c r="F362" s="215" t="s">
        <v>714</v>
      </c>
      <c r="G362" s="216" t="s">
        <v>168</v>
      </c>
      <c r="H362" s="217">
        <v>48.048000000000002</v>
      </c>
      <c r="I362" s="218"/>
      <c r="J362" s="219">
        <f>ROUND(I362*H362,2)</f>
        <v>0</v>
      </c>
      <c r="K362" s="215" t="s">
        <v>169</v>
      </c>
      <c r="L362" s="45"/>
      <c r="M362" s="220" t="s">
        <v>19</v>
      </c>
      <c r="N362" s="221" t="s">
        <v>47</v>
      </c>
      <c r="O362" s="85"/>
      <c r="P362" s="222">
        <f>O362*H362</f>
        <v>0</v>
      </c>
      <c r="Q362" s="222">
        <v>0.0060000000000000001</v>
      </c>
      <c r="R362" s="222">
        <f>Q362*H362</f>
        <v>0.28828800000000004</v>
      </c>
      <c r="S362" s="222">
        <v>0</v>
      </c>
      <c r="T362" s="223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4" t="s">
        <v>214</v>
      </c>
      <c r="AT362" s="224" t="s">
        <v>165</v>
      </c>
      <c r="AU362" s="224" t="s">
        <v>85</v>
      </c>
      <c r="AY362" s="18" t="s">
        <v>162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8" t="s">
        <v>83</v>
      </c>
      <c r="BK362" s="225">
        <f>ROUND(I362*H362,2)</f>
        <v>0</v>
      </c>
      <c r="BL362" s="18" t="s">
        <v>214</v>
      </c>
      <c r="BM362" s="224" t="s">
        <v>715</v>
      </c>
    </row>
    <row r="363" s="2" customFormat="1">
      <c r="A363" s="39"/>
      <c r="B363" s="40"/>
      <c r="C363" s="41"/>
      <c r="D363" s="226" t="s">
        <v>172</v>
      </c>
      <c r="E363" s="41"/>
      <c r="F363" s="227" t="s">
        <v>716</v>
      </c>
      <c r="G363" s="41"/>
      <c r="H363" s="41"/>
      <c r="I363" s="228"/>
      <c r="J363" s="41"/>
      <c r="K363" s="41"/>
      <c r="L363" s="45"/>
      <c r="M363" s="229"/>
      <c r="N363" s="230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172</v>
      </c>
      <c r="AU363" s="18" t="s">
        <v>85</v>
      </c>
    </row>
    <row r="364" s="2" customFormat="1" ht="16.5" customHeight="1">
      <c r="A364" s="39"/>
      <c r="B364" s="40"/>
      <c r="C364" s="278" t="s">
        <v>251</v>
      </c>
      <c r="D364" s="278" t="s">
        <v>411</v>
      </c>
      <c r="E364" s="279" t="s">
        <v>717</v>
      </c>
      <c r="F364" s="280" t="s">
        <v>718</v>
      </c>
      <c r="G364" s="281" t="s">
        <v>168</v>
      </c>
      <c r="H364" s="282">
        <v>52.853000000000002</v>
      </c>
      <c r="I364" s="283"/>
      <c r="J364" s="284">
        <f>ROUND(I364*H364,2)</f>
        <v>0</v>
      </c>
      <c r="K364" s="280" t="s">
        <v>169</v>
      </c>
      <c r="L364" s="285"/>
      <c r="M364" s="286" t="s">
        <v>19</v>
      </c>
      <c r="N364" s="287" t="s">
        <v>47</v>
      </c>
      <c r="O364" s="85"/>
      <c r="P364" s="222">
        <f>O364*H364</f>
        <v>0</v>
      </c>
      <c r="Q364" s="222">
        <v>0.0118</v>
      </c>
      <c r="R364" s="222">
        <f>Q364*H364</f>
        <v>0.62366540000000004</v>
      </c>
      <c r="S364" s="222">
        <v>0</v>
      </c>
      <c r="T364" s="223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4" t="s">
        <v>450</v>
      </c>
      <c r="AT364" s="224" t="s">
        <v>411</v>
      </c>
      <c r="AU364" s="224" t="s">
        <v>85</v>
      </c>
      <c r="AY364" s="18" t="s">
        <v>162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8" t="s">
        <v>83</v>
      </c>
      <c r="BK364" s="225">
        <f>ROUND(I364*H364,2)</f>
        <v>0</v>
      </c>
      <c r="BL364" s="18" t="s">
        <v>214</v>
      </c>
      <c r="BM364" s="224" t="s">
        <v>719</v>
      </c>
    </row>
    <row r="365" s="14" customFormat="1">
      <c r="A365" s="14"/>
      <c r="B365" s="242"/>
      <c r="C365" s="243"/>
      <c r="D365" s="233" t="s">
        <v>179</v>
      </c>
      <c r="E365" s="243"/>
      <c r="F365" s="245" t="s">
        <v>720</v>
      </c>
      <c r="G365" s="243"/>
      <c r="H365" s="246">
        <v>52.853000000000002</v>
      </c>
      <c r="I365" s="247"/>
      <c r="J365" s="243"/>
      <c r="K365" s="243"/>
      <c r="L365" s="248"/>
      <c r="M365" s="249"/>
      <c r="N365" s="250"/>
      <c r="O365" s="250"/>
      <c r="P365" s="250"/>
      <c r="Q365" s="250"/>
      <c r="R365" s="250"/>
      <c r="S365" s="250"/>
      <c r="T365" s="25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2" t="s">
        <v>179</v>
      </c>
      <c r="AU365" s="252" t="s">
        <v>85</v>
      </c>
      <c r="AV365" s="14" t="s">
        <v>85</v>
      </c>
      <c r="AW365" s="14" t="s">
        <v>4</v>
      </c>
      <c r="AX365" s="14" t="s">
        <v>83</v>
      </c>
      <c r="AY365" s="252" t="s">
        <v>162</v>
      </c>
    </row>
    <row r="366" s="2" customFormat="1" ht="24.15" customHeight="1">
      <c r="A366" s="39"/>
      <c r="B366" s="40"/>
      <c r="C366" s="213" t="s">
        <v>721</v>
      </c>
      <c r="D366" s="213" t="s">
        <v>165</v>
      </c>
      <c r="E366" s="214" t="s">
        <v>722</v>
      </c>
      <c r="F366" s="215" t="s">
        <v>723</v>
      </c>
      <c r="G366" s="216" t="s">
        <v>638</v>
      </c>
      <c r="H366" s="217">
        <v>24.042000000000002</v>
      </c>
      <c r="I366" s="218"/>
      <c r="J366" s="219">
        <f>ROUND(I366*H366,2)</f>
        <v>0</v>
      </c>
      <c r="K366" s="215" t="s">
        <v>169</v>
      </c>
      <c r="L366" s="45"/>
      <c r="M366" s="220" t="s">
        <v>19</v>
      </c>
      <c r="N366" s="221" t="s">
        <v>47</v>
      </c>
      <c r="O366" s="85"/>
      <c r="P366" s="222">
        <f>O366*H366</f>
        <v>0</v>
      </c>
      <c r="Q366" s="222">
        <v>0.0064099999999999999</v>
      </c>
      <c r="R366" s="222">
        <f>Q366*H366</f>
        <v>0.15410922000000002</v>
      </c>
      <c r="S366" s="222">
        <v>0</v>
      </c>
      <c r="T366" s="223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4" t="s">
        <v>214</v>
      </c>
      <c r="AT366" s="224" t="s">
        <v>165</v>
      </c>
      <c r="AU366" s="224" t="s">
        <v>85</v>
      </c>
      <c r="AY366" s="18" t="s">
        <v>162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8" t="s">
        <v>83</v>
      </c>
      <c r="BK366" s="225">
        <f>ROUND(I366*H366,2)</f>
        <v>0</v>
      </c>
      <c r="BL366" s="18" t="s">
        <v>214</v>
      </c>
      <c r="BM366" s="224" t="s">
        <v>724</v>
      </c>
    </row>
    <row r="367" s="2" customFormat="1">
      <c r="A367" s="39"/>
      <c r="B367" s="40"/>
      <c r="C367" s="41"/>
      <c r="D367" s="226" t="s">
        <v>172</v>
      </c>
      <c r="E367" s="41"/>
      <c r="F367" s="227" t="s">
        <v>725</v>
      </c>
      <c r="G367" s="41"/>
      <c r="H367" s="41"/>
      <c r="I367" s="228"/>
      <c r="J367" s="41"/>
      <c r="K367" s="41"/>
      <c r="L367" s="45"/>
      <c r="M367" s="229"/>
      <c r="N367" s="230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172</v>
      </c>
      <c r="AU367" s="18" t="s">
        <v>85</v>
      </c>
    </row>
    <row r="368" s="13" customFormat="1">
      <c r="A368" s="13"/>
      <c r="B368" s="231"/>
      <c r="C368" s="232"/>
      <c r="D368" s="233" t="s">
        <v>179</v>
      </c>
      <c r="E368" s="234" t="s">
        <v>19</v>
      </c>
      <c r="F368" s="235" t="s">
        <v>180</v>
      </c>
      <c r="G368" s="232"/>
      <c r="H368" s="234" t="s">
        <v>19</v>
      </c>
      <c r="I368" s="236"/>
      <c r="J368" s="232"/>
      <c r="K368" s="232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179</v>
      </c>
      <c r="AU368" s="241" t="s">
        <v>85</v>
      </c>
      <c r="AV368" s="13" t="s">
        <v>83</v>
      </c>
      <c r="AW368" s="13" t="s">
        <v>37</v>
      </c>
      <c r="AX368" s="13" t="s">
        <v>76</v>
      </c>
      <c r="AY368" s="241" t="s">
        <v>162</v>
      </c>
    </row>
    <row r="369" s="14" customFormat="1">
      <c r="A369" s="14"/>
      <c r="B369" s="242"/>
      <c r="C369" s="243"/>
      <c r="D369" s="233" t="s">
        <v>179</v>
      </c>
      <c r="E369" s="244" t="s">
        <v>19</v>
      </c>
      <c r="F369" s="245" t="s">
        <v>726</v>
      </c>
      <c r="G369" s="243"/>
      <c r="H369" s="246">
        <v>15.284000000000001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2" t="s">
        <v>179</v>
      </c>
      <c r="AU369" s="252" t="s">
        <v>85</v>
      </c>
      <c r="AV369" s="14" t="s">
        <v>85</v>
      </c>
      <c r="AW369" s="14" t="s">
        <v>37</v>
      </c>
      <c r="AX369" s="14" t="s">
        <v>76</v>
      </c>
      <c r="AY369" s="252" t="s">
        <v>162</v>
      </c>
    </row>
    <row r="370" s="13" customFormat="1">
      <c r="A370" s="13"/>
      <c r="B370" s="231"/>
      <c r="C370" s="232"/>
      <c r="D370" s="233" t="s">
        <v>179</v>
      </c>
      <c r="E370" s="234" t="s">
        <v>19</v>
      </c>
      <c r="F370" s="235" t="s">
        <v>306</v>
      </c>
      <c r="G370" s="232"/>
      <c r="H370" s="234" t="s">
        <v>19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1" t="s">
        <v>179</v>
      </c>
      <c r="AU370" s="241" t="s">
        <v>85</v>
      </c>
      <c r="AV370" s="13" t="s">
        <v>83</v>
      </c>
      <c r="AW370" s="13" t="s">
        <v>37</v>
      </c>
      <c r="AX370" s="13" t="s">
        <v>76</v>
      </c>
      <c r="AY370" s="241" t="s">
        <v>162</v>
      </c>
    </row>
    <row r="371" s="14" customFormat="1">
      <c r="A371" s="14"/>
      <c r="B371" s="242"/>
      <c r="C371" s="243"/>
      <c r="D371" s="233" t="s">
        <v>179</v>
      </c>
      <c r="E371" s="244" t="s">
        <v>19</v>
      </c>
      <c r="F371" s="245" t="s">
        <v>727</v>
      </c>
      <c r="G371" s="243"/>
      <c r="H371" s="246">
        <v>32.799999999999997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2" t="s">
        <v>179</v>
      </c>
      <c r="AU371" s="252" t="s">
        <v>85</v>
      </c>
      <c r="AV371" s="14" t="s">
        <v>85</v>
      </c>
      <c r="AW371" s="14" t="s">
        <v>37</v>
      </c>
      <c r="AX371" s="14" t="s">
        <v>76</v>
      </c>
      <c r="AY371" s="252" t="s">
        <v>162</v>
      </c>
    </row>
    <row r="372" s="15" customFormat="1">
      <c r="A372" s="15"/>
      <c r="B372" s="253"/>
      <c r="C372" s="254"/>
      <c r="D372" s="233" t="s">
        <v>179</v>
      </c>
      <c r="E372" s="255" t="s">
        <v>19</v>
      </c>
      <c r="F372" s="256" t="s">
        <v>194</v>
      </c>
      <c r="G372" s="254"/>
      <c r="H372" s="257">
        <v>48.083999999999996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3" t="s">
        <v>179</v>
      </c>
      <c r="AU372" s="263" t="s">
        <v>85</v>
      </c>
      <c r="AV372" s="15" t="s">
        <v>170</v>
      </c>
      <c r="AW372" s="15" t="s">
        <v>37</v>
      </c>
      <c r="AX372" s="15" t="s">
        <v>83</v>
      </c>
      <c r="AY372" s="263" t="s">
        <v>162</v>
      </c>
    </row>
    <row r="373" s="14" customFormat="1">
      <c r="A373" s="14"/>
      <c r="B373" s="242"/>
      <c r="C373" s="243"/>
      <c r="D373" s="233" t="s">
        <v>179</v>
      </c>
      <c r="E373" s="243"/>
      <c r="F373" s="245" t="s">
        <v>728</v>
      </c>
      <c r="G373" s="243"/>
      <c r="H373" s="246">
        <v>24.042000000000002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179</v>
      </c>
      <c r="AU373" s="252" t="s">
        <v>85</v>
      </c>
      <c r="AV373" s="14" t="s">
        <v>85</v>
      </c>
      <c r="AW373" s="14" t="s">
        <v>4</v>
      </c>
      <c r="AX373" s="14" t="s">
        <v>83</v>
      </c>
      <c r="AY373" s="252" t="s">
        <v>162</v>
      </c>
    </row>
    <row r="374" s="2" customFormat="1" ht="49.05" customHeight="1">
      <c r="A374" s="39"/>
      <c r="B374" s="40"/>
      <c r="C374" s="213" t="s">
        <v>729</v>
      </c>
      <c r="D374" s="213" t="s">
        <v>165</v>
      </c>
      <c r="E374" s="214" t="s">
        <v>730</v>
      </c>
      <c r="F374" s="215" t="s">
        <v>731</v>
      </c>
      <c r="G374" s="216" t="s">
        <v>262</v>
      </c>
      <c r="H374" s="217">
        <v>1.1100000000000001</v>
      </c>
      <c r="I374" s="218"/>
      <c r="J374" s="219">
        <f>ROUND(I374*H374,2)</f>
        <v>0</v>
      </c>
      <c r="K374" s="215" t="s">
        <v>169</v>
      </c>
      <c r="L374" s="45"/>
      <c r="M374" s="220" t="s">
        <v>19</v>
      </c>
      <c r="N374" s="221" t="s">
        <v>47</v>
      </c>
      <c r="O374" s="85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24" t="s">
        <v>214</v>
      </c>
      <c r="AT374" s="224" t="s">
        <v>165</v>
      </c>
      <c r="AU374" s="224" t="s">
        <v>85</v>
      </c>
      <c r="AY374" s="18" t="s">
        <v>162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8" t="s">
        <v>83</v>
      </c>
      <c r="BK374" s="225">
        <f>ROUND(I374*H374,2)</f>
        <v>0</v>
      </c>
      <c r="BL374" s="18" t="s">
        <v>214</v>
      </c>
      <c r="BM374" s="224" t="s">
        <v>732</v>
      </c>
    </row>
    <row r="375" s="2" customFormat="1">
      <c r="A375" s="39"/>
      <c r="B375" s="40"/>
      <c r="C375" s="41"/>
      <c r="D375" s="226" t="s">
        <v>172</v>
      </c>
      <c r="E375" s="41"/>
      <c r="F375" s="227" t="s">
        <v>733</v>
      </c>
      <c r="G375" s="41"/>
      <c r="H375" s="41"/>
      <c r="I375" s="228"/>
      <c r="J375" s="41"/>
      <c r="K375" s="41"/>
      <c r="L375" s="45"/>
      <c r="M375" s="229"/>
      <c r="N375" s="230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172</v>
      </c>
      <c r="AU375" s="18" t="s">
        <v>85</v>
      </c>
    </row>
    <row r="376" s="2" customFormat="1" ht="49.05" customHeight="1">
      <c r="A376" s="39"/>
      <c r="B376" s="40"/>
      <c r="C376" s="213" t="s">
        <v>734</v>
      </c>
      <c r="D376" s="213" t="s">
        <v>165</v>
      </c>
      <c r="E376" s="214" t="s">
        <v>735</v>
      </c>
      <c r="F376" s="215" t="s">
        <v>736</v>
      </c>
      <c r="G376" s="216" t="s">
        <v>262</v>
      </c>
      <c r="H376" s="217">
        <v>1.1100000000000001</v>
      </c>
      <c r="I376" s="218"/>
      <c r="J376" s="219">
        <f>ROUND(I376*H376,2)</f>
        <v>0</v>
      </c>
      <c r="K376" s="215" t="s">
        <v>169</v>
      </c>
      <c r="L376" s="45"/>
      <c r="M376" s="220" t="s">
        <v>19</v>
      </c>
      <c r="N376" s="221" t="s">
        <v>47</v>
      </c>
      <c r="O376" s="85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24" t="s">
        <v>214</v>
      </c>
      <c r="AT376" s="224" t="s">
        <v>165</v>
      </c>
      <c r="AU376" s="224" t="s">
        <v>85</v>
      </c>
      <c r="AY376" s="18" t="s">
        <v>162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8" t="s">
        <v>83</v>
      </c>
      <c r="BK376" s="225">
        <f>ROUND(I376*H376,2)</f>
        <v>0</v>
      </c>
      <c r="BL376" s="18" t="s">
        <v>214</v>
      </c>
      <c r="BM376" s="224" t="s">
        <v>737</v>
      </c>
    </row>
    <row r="377" s="2" customFormat="1">
      <c r="A377" s="39"/>
      <c r="B377" s="40"/>
      <c r="C377" s="41"/>
      <c r="D377" s="226" t="s">
        <v>172</v>
      </c>
      <c r="E377" s="41"/>
      <c r="F377" s="227" t="s">
        <v>738</v>
      </c>
      <c r="G377" s="41"/>
      <c r="H377" s="41"/>
      <c r="I377" s="228"/>
      <c r="J377" s="41"/>
      <c r="K377" s="41"/>
      <c r="L377" s="45"/>
      <c r="M377" s="229"/>
      <c r="N377" s="230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172</v>
      </c>
      <c r="AU377" s="18" t="s">
        <v>85</v>
      </c>
    </row>
    <row r="378" s="12" customFormat="1" ht="22.8" customHeight="1">
      <c r="A378" s="12"/>
      <c r="B378" s="197"/>
      <c r="C378" s="198"/>
      <c r="D378" s="199" t="s">
        <v>75</v>
      </c>
      <c r="E378" s="211" t="s">
        <v>297</v>
      </c>
      <c r="F378" s="211" t="s">
        <v>298</v>
      </c>
      <c r="G378" s="198"/>
      <c r="H378" s="198"/>
      <c r="I378" s="201"/>
      <c r="J378" s="212">
        <f>BK378</f>
        <v>0</v>
      </c>
      <c r="K378" s="198"/>
      <c r="L378" s="203"/>
      <c r="M378" s="204"/>
      <c r="N378" s="205"/>
      <c r="O378" s="205"/>
      <c r="P378" s="206">
        <f>SUM(P379:P386)</f>
        <v>0</v>
      </c>
      <c r="Q378" s="205"/>
      <c r="R378" s="206">
        <f>SUM(R379:R386)</f>
        <v>0.48420574999999999</v>
      </c>
      <c r="S378" s="205"/>
      <c r="T378" s="207">
        <f>SUM(T379:T386)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8" t="s">
        <v>85</v>
      </c>
      <c r="AT378" s="209" t="s">
        <v>75</v>
      </c>
      <c r="AU378" s="209" t="s">
        <v>83</v>
      </c>
      <c r="AY378" s="208" t="s">
        <v>162</v>
      </c>
      <c r="BK378" s="210">
        <f>SUM(BK379:BK386)</f>
        <v>0</v>
      </c>
    </row>
    <row r="379" s="2" customFormat="1" ht="24.15" customHeight="1">
      <c r="A379" s="39"/>
      <c r="B379" s="40"/>
      <c r="C379" s="213" t="s">
        <v>739</v>
      </c>
      <c r="D379" s="213" t="s">
        <v>165</v>
      </c>
      <c r="E379" s="214" t="s">
        <v>740</v>
      </c>
      <c r="F379" s="215" t="s">
        <v>741</v>
      </c>
      <c r="G379" s="216" t="s">
        <v>168</v>
      </c>
      <c r="H379" s="217">
        <v>988.17499999999995</v>
      </c>
      <c r="I379" s="218"/>
      <c r="J379" s="219">
        <f>ROUND(I379*H379,2)</f>
        <v>0</v>
      </c>
      <c r="K379" s="215" t="s">
        <v>169</v>
      </c>
      <c r="L379" s="45"/>
      <c r="M379" s="220" t="s">
        <v>19</v>
      </c>
      <c r="N379" s="221" t="s">
        <v>47</v>
      </c>
      <c r="O379" s="85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214</v>
      </c>
      <c r="AT379" s="224" t="s">
        <v>165</v>
      </c>
      <c r="AU379" s="224" t="s">
        <v>85</v>
      </c>
      <c r="AY379" s="18" t="s">
        <v>162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8" t="s">
        <v>83</v>
      </c>
      <c r="BK379" s="225">
        <f>ROUND(I379*H379,2)</f>
        <v>0</v>
      </c>
      <c r="BL379" s="18" t="s">
        <v>214</v>
      </c>
      <c r="BM379" s="224" t="s">
        <v>742</v>
      </c>
    </row>
    <row r="380" s="2" customFormat="1">
      <c r="A380" s="39"/>
      <c r="B380" s="40"/>
      <c r="C380" s="41"/>
      <c r="D380" s="226" t="s">
        <v>172</v>
      </c>
      <c r="E380" s="41"/>
      <c r="F380" s="227" t="s">
        <v>743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172</v>
      </c>
      <c r="AU380" s="18" t="s">
        <v>85</v>
      </c>
    </row>
    <row r="381" s="2" customFormat="1" ht="33" customHeight="1">
      <c r="A381" s="39"/>
      <c r="B381" s="40"/>
      <c r="C381" s="213" t="s">
        <v>744</v>
      </c>
      <c r="D381" s="213" t="s">
        <v>165</v>
      </c>
      <c r="E381" s="214" t="s">
        <v>745</v>
      </c>
      <c r="F381" s="215" t="s">
        <v>746</v>
      </c>
      <c r="G381" s="216" t="s">
        <v>168</v>
      </c>
      <c r="H381" s="217">
        <v>988.17499999999995</v>
      </c>
      <c r="I381" s="218"/>
      <c r="J381" s="219">
        <f>ROUND(I381*H381,2)</f>
        <v>0</v>
      </c>
      <c r="K381" s="215" t="s">
        <v>169</v>
      </c>
      <c r="L381" s="45"/>
      <c r="M381" s="220" t="s">
        <v>19</v>
      </c>
      <c r="N381" s="221" t="s">
        <v>47</v>
      </c>
      <c r="O381" s="85"/>
      <c r="P381" s="222">
        <f>O381*H381</f>
        <v>0</v>
      </c>
      <c r="Q381" s="222">
        <v>0.00020000000000000001</v>
      </c>
      <c r="R381" s="222">
        <f>Q381*H381</f>
        <v>0.19763500000000001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214</v>
      </c>
      <c r="AT381" s="224" t="s">
        <v>165</v>
      </c>
      <c r="AU381" s="224" t="s">
        <v>85</v>
      </c>
      <c r="AY381" s="18" t="s">
        <v>162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83</v>
      </c>
      <c r="BK381" s="225">
        <f>ROUND(I381*H381,2)</f>
        <v>0</v>
      </c>
      <c r="BL381" s="18" t="s">
        <v>214</v>
      </c>
      <c r="BM381" s="224" t="s">
        <v>747</v>
      </c>
    </row>
    <row r="382" s="2" customFormat="1">
      <c r="A382" s="39"/>
      <c r="B382" s="40"/>
      <c r="C382" s="41"/>
      <c r="D382" s="226" t="s">
        <v>172</v>
      </c>
      <c r="E382" s="41"/>
      <c r="F382" s="227" t="s">
        <v>748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172</v>
      </c>
      <c r="AU382" s="18" t="s">
        <v>85</v>
      </c>
    </row>
    <row r="383" s="13" customFormat="1">
      <c r="A383" s="13"/>
      <c r="B383" s="231"/>
      <c r="C383" s="232"/>
      <c r="D383" s="233" t="s">
        <v>179</v>
      </c>
      <c r="E383" s="234" t="s">
        <v>19</v>
      </c>
      <c r="F383" s="235" t="s">
        <v>180</v>
      </c>
      <c r="G383" s="232"/>
      <c r="H383" s="234" t="s">
        <v>19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1" t="s">
        <v>179</v>
      </c>
      <c r="AU383" s="241" t="s">
        <v>85</v>
      </c>
      <c r="AV383" s="13" t="s">
        <v>83</v>
      </c>
      <c r="AW383" s="13" t="s">
        <v>37</v>
      </c>
      <c r="AX383" s="13" t="s">
        <v>76</v>
      </c>
      <c r="AY383" s="241" t="s">
        <v>162</v>
      </c>
    </row>
    <row r="384" s="14" customFormat="1">
      <c r="A384" s="14"/>
      <c r="B384" s="242"/>
      <c r="C384" s="243"/>
      <c r="D384" s="233" t="s">
        <v>179</v>
      </c>
      <c r="E384" s="244" t="s">
        <v>19</v>
      </c>
      <c r="F384" s="245" t="s">
        <v>749</v>
      </c>
      <c r="G384" s="243"/>
      <c r="H384" s="246">
        <v>988.17499999999995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2" t="s">
        <v>179</v>
      </c>
      <c r="AU384" s="252" t="s">
        <v>85</v>
      </c>
      <c r="AV384" s="14" t="s">
        <v>85</v>
      </c>
      <c r="AW384" s="14" t="s">
        <v>37</v>
      </c>
      <c r="AX384" s="14" t="s">
        <v>83</v>
      </c>
      <c r="AY384" s="252" t="s">
        <v>162</v>
      </c>
    </row>
    <row r="385" s="2" customFormat="1" ht="37.8" customHeight="1">
      <c r="A385" s="39"/>
      <c r="B385" s="40"/>
      <c r="C385" s="213" t="s">
        <v>750</v>
      </c>
      <c r="D385" s="213" t="s">
        <v>165</v>
      </c>
      <c r="E385" s="214" t="s">
        <v>751</v>
      </c>
      <c r="F385" s="215" t="s">
        <v>752</v>
      </c>
      <c r="G385" s="216" t="s">
        <v>168</v>
      </c>
      <c r="H385" s="217">
        <v>988.17499999999995</v>
      </c>
      <c r="I385" s="218"/>
      <c r="J385" s="219">
        <f>ROUND(I385*H385,2)</f>
        <v>0</v>
      </c>
      <c r="K385" s="215" t="s">
        <v>169</v>
      </c>
      <c r="L385" s="45"/>
      <c r="M385" s="220" t="s">
        <v>19</v>
      </c>
      <c r="N385" s="221" t="s">
        <v>47</v>
      </c>
      <c r="O385" s="85"/>
      <c r="P385" s="222">
        <f>O385*H385</f>
        <v>0</v>
      </c>
      <c r="Q385" s="222">
        <v>0.00029</v>
      </c>
      <c r="R385" s="222">
        <f>Q385*H385</f>
        <v>0.28657074999999999</v>
      </c>
      <c r="S385" s="222">
        <v>0</v>
      </c>
      <c r="T385" s="223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4" t="s">
        <v>214</v>
      </c>
      <c r="AT385" s="224" t="s">
        <v>165</v>
      </c>
      <c r="AU385" s="224" t="s">
        <v>85</v>
      </c>
      <c r="AY385" s="18" t="s">
        <v>162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8" t="s">
        <v>83</v>
      </c>
      <c r="BK385" s="225">
        <f>ROUND(I385*H385,2)</f>
        <v>0</v>
      </c>
      <c r="BL385" s="18" t="s">
        <v>214</v>
      </c>
      <c r="BM385" s="224" t="s">
        <v>753</v>
      </c>
    </row>
    <row r="386" s="2" customFormat="1">
      <c r="A386" s="39"/>
      <c r="B386" s="40"/>
      <c r="C386" s="41"/>
      <c r="D386" s="226" t="s">
        <v>172</v>
      </c>
      <c r="E386" s="41"/>
      <c r="F386" s="227" t="s">
        <v>754</v>
      </c>
      <c r="G386" s="41"/>
      <c r="H386" s="41"/>
      <c r="I386" s="228"/>
      <c r="J386" s="41"/>
      <c r="K386" s="41"/>
      <c r="L386" s="45"/>
      <c r="M386" s="229"/>
      <c r="N386" s="230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172</v>
      </c>
      <c r="AU386" s="18" t="s">
        <v>85</v>
      </c>
    </row>
    <row r="387" s="12" customFormat="1" ht="25.92" customHeight="1">
      <c r="A387" s="12"/>
      <c r="B387" s="197"/>
      <c r="C387" s="198"/>
      <c r="D387" s="199" t="s">
        <v>75</v>
      </c>
      <c r="E387" s="200" t="s">
        <v>755</v>
      </c>
      <c r="F387" s="200" t="s">
        <v>756</v>
      </c>
      <c r="G387" s="198"/>
      <c r="H387" s="198"/>
      <c r="I387" s="201"/>
      <c r="J387" s="202">
        <f>BK387</f>
        <v>0</v>
      </c>
      <c r="K387" s="198"/>
      <c r="L387" s="203"/>
      <c r="M387" s="204"/>
      <c r="N387" s="205"/>
      <c r="O387" s="205"/>
      <c r="P387" s="206">
        <f>SUM(P388:P389)</f>
        <v>0</v>
      </c>
      <c r="Q387" s="205"/>
      <c r="R387" s="206">
        <f>SUM(R388:R389)</f>
        <v>0</v>
      </c>
      <c r="S387" s="205"/>
      <c r="T387" s="207">
        <f>SUM(T388:T389)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08" t="s">
        <v>170</v>
      </c>
      <c r="AT387" s="209" t="s">
        <v>75</v>
      </c>
      <c r="AU387" s="209" t="s">
        <v>76</v>
      </c>
      <c r="AY387" s="208" t="s">
        <v>162</v>
      </c>
      <c r="BK387" s="210">
        <f>SUM(BK388:BK389)</f>
        <v>0</v>
      </c>
    </row>
    <row r="388" s="2" customFormat="1" ht="24.15" customHeight="1">
      <c r="A388" s="39"/>
      <c r="B388" s="40"/>
      <c r="C388" s="213" t="s">
        <v>757</v>
      </c>
      <c r="D388" s="213" t="s">
        <v>165</v>
      </c>
      <c r="E388" s="214" t="s">
        <v>758</v>
      </c>
      <c r="F388" s="215" t="s">
        <v>759</v>
      </c>
      <c r="G388" s="216" t="s">
        <v>760</v>
      </c>
      <c r="H388" s="217">
        <v>25</v>
      </c>
      <c r="I388" s="218"/>
      <c r="J388" s="219">
        <f>ROUND(I388*H388,2)</f>
        <v>0</v>
      </c>
      <c r="K388" s="215" t="s">
        <v>169</v>
      </c>
      <c r="L388" s="45"/>
      <c r="M388" s="220" t="s">
        <v>19</v>
      </c>
      <c r="N388" s="221" t="s">
        <v>47</v>
      </c>
      <c r="O388" s="85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4" t="s">
        <v>761</v>
      </c>
      <c r="AT388" s="224" t="s">
        <v>165</v>
      </c>
      <c r="AU388" s="224" t="s">
        <v>83</v>
      </c>
      <c r="AY388" s="18" t="s">
        <v>162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8" t="s">
        <v>83</v>
      </c>
      <c r="BK388" s="225">
        <f>ROUND(I388*H388,2)</f>
        <v>0</v>
      </c>
      <c r="BL388" s="18" t="s">
        <v>761</v>
      </c>
      <c r="BM388" s="224" t="s">
        <v>762</v>
      </c>
    </row>
    <row r="389" s="2" customFormat="1">
      <c r="A389" s="39"/>
      <c r="B389" s="40"/>
      <c r="C389" s="41"/>
      <c r="D389" s="226" t="s">
        <v>172</v>
      </c>
      <c r="E389" s="41"/>
      <c r="F389" s="227" t="s">
        <v>763</v>
      </c>
      <c r="G389" s="41"/>
      <c r="H389" s="41"/>
      <c r="I389" s="228"/>
      <c r="J389" s="41"/>
      <c r="K389" s="41"/>
      <c r="L389" s="45"/>
      <c r="M389" s="288"/>
      <c r="N389" s="289"/>
      <c r="O389" s="290"/>
      <c r="P389" s="290"/>
      <c r="Q389" s="290"/>
      <c r="R389" s="290"/>
      <c r="S389" s="290"/>
      <c r="T389" s="291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172</v>
      </c>
      <c r="AU389" s="18" t="s">
        <v>83</v>
      </c>
    </row>
    <row r="390" s="2" customFormat="1" ht="6.96" customHeight="1">
      <c r="A390" s="39"/>
      <c r="B390" s="60"/>
      <c r="C390" s="61"/>
      <c r="D390" s="61"/>
      <c r="E390" s="61"/>
      <c r="F390" s="61"/>
      <c r="G390" s="61"/>
      <c r="H390" s="61"/>
      <c r="I390" s="61"/>
      <c r="J390" s="61"/>
      <c r="K390" s="61"/>
      <c r="L390" s="45"/>
      <c r="M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</row>
  </sheetData>
  <sheetProtection sheet="1" autoFilter="0" formatColumns="0" formatRows="0" objects="1" scenarios="1" spinCount="100000" saltValue="P0NcjvERasyeyO2pgOOy6R9NtRuEHqAEHu7JdY0VXbeeA3f8F0A11KjXITRbJfhwFk/790VQL0bHz6dzM2kygQ==" hashValue="B/Kux7OSLUlPt/wFCBSFKgoQLX7Q64JXYXBHRH5J6RwdydduUdBU06Nsm/LqH9XSIPjM5j7v/FRoQ+8TOYUSqg==" algorithmName="SHA-512" password="CC35"/>
  <autoFilter ref="C98:K3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7:H87"/>
    <mergeCell ref="E89:H89"/>
    <mergeCell ref="E91:H91"/>
    <mergeCell ref="L2:V2"/>
  </mergeCells>
  <hyperlinks>
    <hyperlink ref="F103" r:id="rId1" display="https://podminky.urs.cz/item/CS_URS_2022_01/342244111"/>
    <hyperlink ref="F114" r:id="rId2" display="https://podminky.urs.cz/item/CS_URS_2022_01/612131151"/>
    <hyperlink ref="F121" r:id="rId3" display="https://podminky.urs.cz/item/CS_URS_2022_01/612321111"/>
    <hyperlink ref="F123" r:id="rId4" display="https://podminky.urs.cz/item/CS_URS_2022_01/612321191"/>
    <hyperlink ref="F126" r:id="rId5" display="https://podminky.urs.cz/item/CS_URS_2022_01/612321141"/>
    <hyperlink ref="F129" r:id="rId6" display="https://podminky.urs.cz/item/CS_URS_2022_01/612325131"/>
    <hyperlink ref="F131" r:id="rId7" display="https://podminky.urs.cz/item/CS_URS_2022_01/612328131"/>
    <hyperlink ref="F133" r:id="rId8" display="https://podminky.urs.cz/item/CS_URS_2022_01/631311114"/>
    <hyperlink ref="F147" r:id="rId9" display="https://podminky.urs.cz/item/CS_URS_2022_01/631311124"/>
    <hyperlink ref="F152" r:id="rId10" display="https://podminky.urs.cz/item/CS_URS_2022_01/631362021"/>
    <hyperlink ref="F161" r:id="rId11" display="https://podminky.urs.cz/item/CS_URS_2022_01/635211121"/>
    <hyperlink ref="F172" r:id="rId12" display="https://podminky.urs.cz/item/CS_URS_2022_01/642942111"/>
    <hyperlink ref="F177" r:id="rId13" display="https://podminky.urs.cz/item/CS_URS_2022_01/642945111"/>
    <hyperlink ref="F183" r:id="rId14" display="https://podminky.urs.cz/item/CS_URS_2022_01/949101111"/>
    <hyperlink ref="F185" r:id="rId15" display="https://podminky.urs.cz/item/CS_URS_2022_01/952901111"/>
    <hyperlink ref="F188" r:id="rId16" display="https://podminky.urs.cz/item/CS_URS_2022_01/998017003"/>
    <hyperlink ref="F192" r:id="rId17" display="https://podminky.urs.cz/item/CS_URS_2022_01/711111001"/>
    <hyperlink ref="F198" r:id="rId18" display="https://podminky.urs.cz/item/CS_URS_2022_01/711112053"/>
    <hyperlink ref="F202" r:id="rId19" display="https://podminky.urs.cz/item/CS_URS_2022_01/711141559"/>
    <hyperlink ref="F207" r:id="rId20" display="https://podminky.urs.cz/item/CS_URS_2022_01/998711103"/>
    <hyperlink ref="F209" r:id="rId21" display="https://podminky.urs.cz/item/CS_URS_2022_01/998711181"/>
    <hyperlink ref="F212" r:id="rId22" display="https://podminky.urs.cz/item/CS_URS_2022_01/713121111"/>
    <hyperlink ref="F218" r:id="rId23" display="https://podminky.urs.cz/item/CS_URS_2022_01/713191132"/>
    <hyperlink ref="F222" r:id="rId24" display="https://podminky.urs.cz/item/CS_URS_2022_01/998713103"/>
    <hyperlink ref="F224" r:id="rId25" display="https://podminky.urs.cz/item/CS_URS_2022_01/998713181"/>
    <hyperlink ref="F241" r:id="rId26" display="https://podminky.urs.cz/item/CS_URS_2022_01/763164556"/>
    <hyperlink ref="F245" r:id="rId27" display="https://podminky.urs.cz/item/CS_URS_2022_01/763431001"/>
    <hyperlink ref="F254" r:id="rId28" display="https://podminky.urs.cz/item/CS_URS_2022_01/763431043"/>
    <hyperlink ref="F256" r:id="rId29" display="https://podminky.urs.cz/item/CS_URS_2022_01/998763303"/>
    <hyperlink ref="F258" r:id="rId30" display="https://podminky.urs.cz/item/CS_URS_2022_01/998763381"/>
    <hyperlink ref="F261" r:id="rId31" display="https://podminky.urs.cz/item/CS_URS_2022_01/766660002"/>
    <hyperlink ref="F266" r:id="rId32" display="https://podminky.urs.cz/item/CS_URS_2022_01/766660022"/>
    <hyperlink ref="F271" r:id="rId33" display="https://podminky.urs.cz/item/CS_URS_2022_01/766660717"/>
    <hyperlink ref="F276" r:id="rId34" display="https://podminky.urs.cz/item/CS_URS_2022_01/766660729"/>
    <hyperlink ref="F287" r:id="rId35" display="https://podminky.urs.cz/item/CS_URS_2022_01/771121011"/>
    <hyperlink ref="F289" r:id="rId36" display="https://podminky.urs.cz/item/CS_URS_2022_01/771151022"/>
    <hyperlink ref="F291" r:id="rId37" display="https://podminky.urs.cz/item/CS_URS_2022_01/771474141"/>
    <hyperlink ref="F309" r:id="rId38" display="https://podminky.urs.cz/item/CS_URS_2022_01/771574240"/>
    <hyperlink ref="F329" r:id="rId39" display="https://podminky.urs.cz/item/CS_URS_2022_01/771574260"/>
    <hyperlink ref="F340" r:id="rId40" display="https://podminky.urs.cz/item/CS_URS_2022_01/771591112"/>
    <hyperlink ref="F348" r:id="rId41" display="https://podminky.urs.cz/item/CS_URS_2022_01/998771103"/>
    <hyperlink ref="F350" r:id="rId42" display="https://podminky.urs.cz/item/CS_URS_2022_01/998771181"/>
    <hyperlink ref="F353" r:id="rId43" display="https://podminky.urs.cz/item/CS_URS_2022_01/781121011"/>
    <hyperlink ref="F361" r:id="rId44" display="https://podminky.urs.cz/item/CS_URS_2022_01/781131112"/>
    <hyperlink ref="F363" r:id="rId45" display="https://podminky.urs.cz/item/CS_URS_2022_01/781474112"/>
    <hyperlink ref="F367" r:id="rId46" display="https://podminky.urs.cz/item/CS_URS_2022_01/781491111"/>
    <hyperlink ref="F375" r:id="rId47" display="https://podminky.urs.cz/item/CS_URS_2022_01/998781103"/>
    <hyperlink ref="F377" r:id="rId48" display="https://podminky.urs.cz/item/CS_URS_2022_01/998781181"/>
    <hyperlink ref="F380" r:id="rId49" display="https://podminky.urs.cz/item/CS_URS_2022_01/784111003"/>
    <hyperlink ref="F382" r:id="rId50" display="https://podminky.urs.cz/item/CS_URS_2022_01/784181103"/>
    <hyperlink ref="F386" r:id="rId51" display="https://podminky.urs.cz/item/CS_URS_2022_01/784221103"/>
    <hyperlink ref="F389" r:id="rId52" display="https://podminky.urs.cz/item/CS_URS_2022_01/HZS13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134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764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ROUND((SUM(BE95:BE187)),  2)</f>
        <v>0</v>
      </c>
      <c r="G35" s="39"/>
      <c r="H35" s="39"/>
      <c r="I35" s="158">
        <v>0.20999999999999999</v>
      </c>
      <c r="J35" s="157">
        <f>ROUND(((SUM(BE95:BE187))*I35),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ROUND((SUM(BF95:BF187)),  2)</f>
        <v>0</v>
      </c>
      <c r="G36" s="39"/>
      <c r="H36" s="39"/>
      <c r="I36" s="158">
        <v>0.14999999999999999</v>
      </c>
      <c r="J36" s="157">
        <f>ROUND(((SUM(BF95:BF187))*I36),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ROUND((SUM(BG95:BG187)),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ROUND((SUM(BH95:BH187)),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ROUND((SUM(BI95:BI187)),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134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01.1.c - Výtah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765</v>
      </c>
      <c r="E65" s="183"/>
      <c r="F65" s="183"/>
      <c r="G65" s="183"/>
      <c r="H65" s="183"/>
      <c r="I65" s="183"/>
      <c r="J65" s="184">
        <f>J97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766</v>
      </c>
      <c r="E66" s="183"/>
      <c r="F66" s="183"/>
      <c r="G66" s="183"/>
      <c r="H66" s="183"/>
      <c r="I66" s="183"/>
      <c r="J66" s="184">
        <f>J126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309</v>
      </c>
      <c r="E67" s="183"/>
      <c r="F67" s="183"/>
      <c r="G67" s="183"/>
      <c r="H67" s="183"/>
      <c r="I67" s="183"/>
      <c r="J67" s="184">
        <f>J136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767</v>
      </c>
      <c r="E68" s="183"/>
      <c r="F68" s="183"/>
      <c r="G68" s="183"/>
      <c r="H68" s="183"/>
      <c r="I68" s="183"/>
      <c r="J68" s="184">
        <f>J158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142</v>
      </c>
      <c r="E69" s="183"/>
      <c r="F69" s="183"/>
      <c r="G69" s="183"/>
      <c r="H69" s="183"/>
      <c r="I69" s="183"/>
      <c r="J69" s="184">
        <f>J163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311</v>
      </c>
      <c r="E70" s="183"/>
      <c r="F70" s="183"/>
      <c r="G70" s="183"/>
      <c r="H70" s="183"/>
      <c r="I70" s="183"/>
      <c r="J70" s="184">
        <f>J173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9" customFormat="1" ht="24.96" customHeight="1">
      <c r="A71" s="9"/>
      <c r="B71" s="175"/>
      <c r="C71" s="176"/>
      <c r="D71" s="177" t="s">
        <v>144</v>
      </c>
      <c r="E71" s="178"/>
      <c r="F71" s="178"/>
      <c r="G71" s="178"/>
      <c r="H71" s="178"/>
      <c r="I71" s="178"/>
      <c r="J71" s="179">
        <f>J176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10" customFormat="1" ht="19.92" customHeight="1">
      <c r="A72" s="10"/>
      <c r="B72" s="181"/>
      <c r="C72" s="126"/>
      <c r="D72" s="182" t="s">
        <v>312</v>
      </c>
      <c r="E72" s="183"/>
      <c r="F72" s="183"/>
      <c r="G72" s="183"/>
      <c r="H72" s="183"/>
      <c r="I72" s="183"/>
      <c r="J72" s="184">
        <f>J177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768</v>
      </c>
      <c r="E73" s="183"/>
      <c r="F73" s="183"/>
      <c r="G73" s="183"/>
      <c r="H73" s="183"/>
      <c r="I73" s="183"/>
      <c r="J73" s="184">
        <f>J184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hidden="1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hidden="1"/>
    <row r="77" hidden="1"/>
    <row r="78" hidden="1"/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147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Rekonstrukce interiérů budovy Sady 5.května 85/42, Plzeň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133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134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01.1.c - Výtah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>Sady 5.května 85/42</v>
      </c>
      <c r="G89" s="41"/>
      <c r="H89" s="41"/>
      <c r="I89" s="33" t="s">
        <v>23</v>
      </c>
      <c r="J89" s="73" t="str">
        <f>IF(J14="","",J14)</f>
        <v>30. 3. 2022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>Krajské centrum vzdělávání a Jazyková škola</v>
      </c>
      <c r="G91" s="41"/>
      <c r="H91" s="41"/>
      <c r="I91" s="33" t="s">
        <v>33</v>
      </c>
      <c r="J91" s="37" t="str">
        <f>E23</f>
        <v>Luboš Beneda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IF(E20="","",E20)</f>
        <v>Vyplň údaj</v>
      </c>
      <c r="G92" s="41"/>
      <c r="H92" s="41"/>
      <c r="I92" s="33" t="s">
        <v>38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148</v>
      </c>
      <c r="D94" s="189" t="s">
        <v>61</v>
      </c>
      <c r="E94" s="189" t="s">
        <v>57</v>
      </c>
      <c r="F94" s="189" t="s">
        <v>58</v>
      </c>
      <c r="G94" s="189" t="s">
        <v>149</v>
      </c>
      <c r="H94" s="189" t="s">
        <v>150</v>
      </c>
      <c r="I94" s="189" t="s">
        <v>151</v>
      </c>
      <c r="J94" s="189" t="s">
        <v>139</v>
      </c>
      <c r="K94" s="190" t="s">
        <v>152</v>
      </c>
      <c r="L94" s="191"/>
      <c r="M94" s="93" t="s">
        <v>19</v>
      </c>
      <c r="N94" s="94" t="s">
        <v>46</v>
      </c>
      <c r="O94" s="94" t="s">
        <v>153</v>
      </c>
      <c r="P94" s="94" t="s">
        <v>154</v>
      </c>
      <c r="Q94" s="94" t="s">
        <v>155</v>
      </c>
      <c r="R94" s="94" t="s">
        <v>156</v>
      </c>
      <c r="S94" s="94" t="s">
        <v>157</v>
      </c>
      <c r="T94" s="95" t="s">
        <v>158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159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P96+P176</f>
        <v>0</v>
      </c>
      <c r="Q95" s="97"/>
      <c r="R95" s="194">
        <f>R96+R176</f>
        <v>120.96270810999999</v>
      </c>
      <c r="S95" s="97"/>
      <c r="T95" s="195">
        <f>T96+T176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75</v>
      </c>
      <c r="AU95" s="18" t="s">
        <v>140</v>
      </c>
      <c r="BK95" s="196">
        <f>BK96+BK176</f>
        <v>0</v>
      </c>
    </row>
    <row r="96" s="12" customFormat="1" ht="25.92" customHeight="1">
      <c r="A96" s="12"/>
      <c r="B96" s="197"/>
      <c r="C96" s="198"/>
      <c r="D96" s="199" t="s">
        <v>75</v>
      </c>
      <c r="E96" s="200" t="s">
        <v>160</v>
      </c>
      <c r="F96" s="200" t="s">
        <v>161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P97+P126+P136+P158+P163+P173</f>
        <v>0</v>
      </c>
      <c r="Q96" s="205"/>
      <c r="R96" s="206">
        <f>R97+R126+R136+R158+R163+R173</f>
        <v>120.93748611</v>
      </c>
      <c r="S96" s="205"/>
      <c r="T96" s="207">
        <f>T97+T126+T136+T158+T163+T173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83</v>
      </c>
      <c r="AT96" s="209" t="s">
        <v>75</v>
      </c>
      <c r="AU96" s="209" t="s">
        <v>76</v>
      </c>
      <c r="AY96" s="208" t="s">
        <v>162</v>
      </c>
      <c r="BK96" s="210">
        <f>BK97+BK126+BK136+BK158+BK163+BK173</f>
        <v>0</v>
      </c>
    </row>
    <row r="97" s="12" customFormat="1" ht="22.8" customHeight="1">
      <c r="A97" s="12"/>
      <c r="B97" s="197"/>
      <c r="C97" s="198"/>
      <c r="D97" s="199" t="s">
        <v>75</v>
      </c>
      <c r="E97" s="211" t="s">
        <v>83</v>
      </c>
      <c r="F97" s="211" t="s">
        <v>769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SUM(P98:P125)</f>
        <v>0</v>
      </c>
      <c r="Q97" s="205"/>
      <c r="R97" s="206">
        <f>SUM(R98:R125)</f>
        <v>0.014190080000000001</v>
      </c>
      <c r="S97" s="205"/>
      <c r="T97" s="207">
        <f>SUM(T98:T125)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83</v>
      </c>
      <c r="AY97" s="208" t="s">
        <v>162</v>
      </c>
      <c r="BK97" s="210">
        <f>SUM(BK98:BK125)</f>
        <v>0</v>
      </c>
    </row>
    <row r="98" s="2" customFormat="1" ht="44.25" customHeight="1">
      <c r="A98" s="39"/>
      <c r="B98" s="40"/>
      <c r="C98" s="213" t="s">
        <v>85</v>
      </c>
      <c r="D98" s="213" t="s">
        <v>165</v>
      </c>
      <c r="E98" s="214" t="s">
        <v>770</v>
      </c>
      <c r="F98" s="215" t="s">
        <v>771</v>
      </c>
      <c r="G98" s="216" t="s">
        <v>176</v>
      </c>
      <c r="H98" s="217">
        <v>8.4480000000000004</v>
      </c>
      <c r="I98" s="218"/>
      <c r="J98" s="219">
        <f>ROUND(I98*H98,2)</f>
        <v>0</v>
      </c>
      <c r="K98" s="215" t="s">
        <v>169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170</v>
      </c>
      <c r="AT98" s="224" t="s">
        <v>165</v>
      </c>
      <c r="AU98" s="224" t="s">
        <v>85</v>
      </c>
      <c r="AY98" s="18" t="s">
        <v>162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170</v>
      </c>
      <c r="BM98" s="224" t="s">
        <v>772</v>
      </c>
    </row>
    <row r="99" s="2" customFormat="1">
      <c r="A99" s="39"/>
      <c r="B99" s="40"/>
      <c r="C99" s="41"/>
      <c r="D99" s="226" t="s">
        <v>172</v>
      </c>
      <c r="E99" s="41"/>
      <c r="F99" s="227" t="s">
        <v>773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172</v>
      </c>
      <c r="AU99" s="18" t="s">
        <v>85</v>
      </c>
    </row>
    <row r="100" s="14" customFormat="1">
      <c r="A100" s="14"/>
      <c r="B100" s="242"/>
      <c r="C100" s="243"/>
      <c r="D100" s="233" t="s">
        <v>179</v>
      </c>
      <c r="E100" s="244" t="s">
        <v>19</v>
      </c>
      <c r="F100" s="245" t="s">
        <v>774</v>
      </c>
      <c r="G100" s="243"/>
      <c r="H100" s="246">
        <v>8.4480000000000004</v>
      </c>
      <c r="I100" s="247"/>
      <c r="J100" s="243"/>
      <c r="K100" s="243"/>
      <c r="L100" s="248"/>
      <c r="M100" s="249"/>
      <c r="N100" s="250"/>
      <c r="O100" s="250"/>
      <c r="P100" s="250"/>
      <c r="Q100" s="250"/>
      <c r="R100" s="250"/>
      <c r="S100" s="250"/>
      <c r="T100" s="25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2" t="s">
        <v>179</v>
      </c>
      <c r="AU100" s="252" t="s">
        <v>85</v>
      </c>
      <c r="AV100" s="14" t="s">
        <v>85</v>
      </c>
      <c r="AW100" s="14" t="s">
        <v>37</v>
      </c>
      <c r="AX100" s="14" t="s">
        <v>83</v>
      </c>
      <c r="AY100" s="252" t="s">
        <v>162</v>
      </c>
    </row>
    <row r="101" s="2" customFormat="1" ht="24.15" customHeight="1">
      <c r="A101" s="39"/>
      <c r="B101" s="40"/>
      <c r="C101" s="213" t="s">
        <v>195</v>
      </c>
      <c r="D101" s="213" t="s">
        <v>165</v>
      </c>
      <c r="E101" s="214" t="s">
        <v>775</v>
      </c>
      <c r="F101" s="215" t="s">
        <v>776</v>
      </c>
      <c r="G101" s="216" t="s">
        <v>168</v>
      </c>
      <c r="H101" s="217">
        <v>14.720000000000001</v>
      </c>
      <c r="I101" s="218"/>
      <c r="J101" s="219">
        <f>ROUND(I101*H101,2)</f>
        <v>0</v>
      </c>
      <c r="K101" s="215" t="s">
        <v>169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0.00069999999999999999</v>
      </c>
      <c r="R101" s="222">
        <f>Q101*H101</f>
        <v>0.010304000000000001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170</v>
      </c>
      <c r="BM101" s="224" t="s">
        <v>777</v>
      </c>
    </row>
    <row r="102" s="2" customFormat="1">
      <c r="A102" s="39"/>
      <c r="B102" s="40"/>
      <c r="C102" s="41"/>
      <c r="D102" s="226" t="s">
        <v>172</v>
      </c>
      <c r="E102" s="41"/>
      <c r="F102" s="227" t="s">
        <v>778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172</v>
      </c>
      <c r="AU102" s="18" t="s">
        <v>85</v>
      </c>
    </row>
    <row r="103" s="14" customFormat="1">
      <c r="A103" s="14"/>
      <c r="B103" s="242"/>
      <c r="C103" s="243"/>
      <c r="D103" s="233" t="s">
        <v>179</v>
      </c>
      <c r="E103" s="244" t="s">
        <v>19</v>
      </c>
      <c r="F103" s="245" t="s">
        <v>779</v>
      </c>
      <c r="G103" s="243"/>
      <c r="H103" s="246">
        <v>14.720000000000001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179</v>
      </c>
      <c r="AU103" s="252" t="s">
        <v>85</v>
      </c>
      <c r="AV103" s="14" t="s">
        <v>85</v>
      </c>
      <c r="AW103" s="14" t="s">
        <v>37</v>
      </c>
      <c r="AX103" s="14" t="s">
        <v>83</v>
      </c>
      <c r="AY103" s="252" t="s">
        <v>162</v>
      </c>
    </row>
    <row r="104" s="2" customFormat="1" ht="44.25" customHeight="1">
      <c r="A104" s="39"/>
      <c r="B104" s="40"/>
      <c r="C104" s="213" t="s">
        <v>170</v>
      </c>
      <c r="D104" s="213" t="s">
        <v>165</v>
      </c>
      <c r="E104" s="214" t="s">
        <v>780</v>
      </c>
      <c r="F104" s="215" t="s">
        <v>781</v>
      </c>
      <c r="G104" s="216" t="s">
        <v>168</v>
      </c>
      <c r="H104" s="217">
        <v>14.720000000000001</v>
      </c>
      <c r="I104" s="218"/>
      <c r="J104" s="219">
        <f>ROUND(I104*H104,2)</f>
        <v>0</v>
      </c>
      <c r="K104" s="215" t="s">
        <v>169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170</v>
      </c>
      <c r="BM104" s="224" t="s">
        <v>782</v>
      </c>
    </row>
    <row r="105" s="2" customFormat="1">
      <c r="A105" s="39"/>
      <c r="B105" s="40"/>
      <c r="C105" s="41"/>
      <c r="D105" s="226" t="s">
        <v>172</v>
      </c>
      <c r="E105" s="41"/>
      <c r="F105" s="227" t="s">
        <v>783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172</v>
      </c>
      <c r="AU105" s="18" t="s">
        <v>85</v>
      </c>
    </row>
    <row r="106" s="2" customFormat="1" ht="33" customHeight="1">
      <c r="A106" s="39"/>
      <c r="B106" s="40"/>
      <c r="C106" s="213" t="s">
        <v>678</v>
      </c>
      <c r="D106" s="213" t="s">
        <v>165</v>
      </c>
      <c r="E106" s="214" t="s">
        <v>784</v>
      </c>
      <c r="F106" s="215" t="s">
        <v>785</v>
      </c>
      <c r="G106" s="216" t="s">
        <v>176</v>
      </c>
      <c r="H106" s="217">
        <v>8.4480000000000004</v>
      </c>
      <c r="I106" s="218"/>
      <c r="J106" s="219">
        <f>ROUND(I106*H106,2)</f>
        <v>0</v>
      </c>
      <c r="K106" s="215" t="s">
        <v>169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0.00046000000000000001</v>
      </c>
      <c r="R106" s="222">
        <f>Q106*H106</f>
        <v>0.0038860800000000001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170</v>
      </c>
      <c r="BM106" s="224" t="s">
        <v>786</v>
      </c>
    </row>
    <row r="107" s="2" customFormat="1">
      <c r="A107" s="39"/>
      <c r="B107" s="40"/>
      <c r="C107" s="41"/>
      <c r="D107" s="226" t="s">
        <v>172</v>
      </c>
      <c r="E107" s="41"/>
      <c r="F107" s="227" t="s">
        <v>787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172</v>
      </c>
      <c r="AU107" s="18" t="s">
        <v>85</v>
      </c>
    </row>
    <row r="108" s="14" customFormat="1">
      <c r="A108" s="14"/>
      <c r="B108" s="242"/>
      <c r="C108" s="243"/>
      <c r="D108" s="233" t="s">
        <v>179</v>
      </c>
      <c r="E108" s="244" t="s">
        <v>19</v>
      </c>
      <c r="F108" s="245" t="s">
        <v>774</v>
      </c>
      <c r="G108" s="243"/>
      <c r="H108" s="246">
        <v>8.4480000000000004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179</v>
      </c>
      <c r="AU108" s="252" t="s">
        <v>85</v>
      </c>
      <c r="AV108" s="14" t="s">
        <v>85</v>
      </c>
      <c r="AW108" s="14" t="s">
        <v>37</v>
      </c>
      <c r="AX108" s="14" t="s">
        <v>83</v>
      </c>
      <c r="AY108" s="252" t="s">
        <v>162</v>
      </c>
    </row>
    <row r="109" s="2" customFormat="1" ht="37.8" customHeight="1">
      <c r="A109" s="39"/>
      <c r="B109" s="40"/>
      <c r="C109" s="213" t="s">
        <v>329</v>
      </c>
      <c r="D109" s="213" t="s">
        <v>165</v>
      </c>
      <c r="E109" s="214" t="s">
        <v>788</v>
      </c>
      <c r="F109" s="215" t="s">
        <v>789</v>
      </c>
      <c r="G109" s="216" t="s">
        <v>176</v>
      </c>
      <c r="H109" s="217">
        <v>8.4480000000000004</v>
      </c>
      <c r="I109" s="218"/>
      <c r="J109" s="219">
        <f>ROUND(I109*H109,2)</f>
        <v>0</v>
      </c>
      <c r="K109" s="215" t="s">
        <v>169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165</v>
      </c>
      <c r="AU109" s="224" t="s">
        <v>85</v>
      </c>
      <c r="AY109" s="18" t="s">
        <v>162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170</v>
      </c>
      <c r="BM109" s="224" t="s">
        <v>790</v>
      </c>
    </row>
    <row r="110" s="2" customFormat="1">
      <c r="A110" s="39"/>
      <c r="B110" s="40"/>
      <c r="C110" s="41"/>
      <c r="D110" s="226" t="s">
        <v>172</v>
      </c>
      <c r="E110" s="41"/>
      <c r="F110" s="227" t="s">
        <v>791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172</v>
      </c>
      <c r="AU110" s="18" t="s">
        <v>85</v>
      </c>
    </row>
    <row r="111" s="2" customFormat="1" ht="55.5" customHeight="1">
      <c r="A111" s="39"/>
      <c r="B111" s="40"/>
      <c r="C111" s="213" t="s">
        <v>276</v>
      </c>
      <c r="D111" s="213" t="s">
        <v>165</v>
      </c>
      <c r="E111" s="214" t="s">
        <v>792</v>
      </c>
      <c r="F111" s="215" t="s">
        <v>793</v>
      </c>
      <c r="G111" s="216" t="s">
        <v>176</v>
      </c>
      <c r="H111" s="217">
        <v>8.4480000000000004</v>
      </c>
      <c r="I111" s="218"/>
      <c r="J111" s="219">
        <f>ROUND(I111*H111,2)</f>
        <v>0</v>
      </c>
      <c r="K111" s="215" t="s">
        <v>169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165</v>
      </c>
      <c r="AU111" s="224" t="s">
        <v>85</v>
      </c>
      <c r="AY111" s="18" t="s">
        <v>162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170</v>
      </c>
      <c r="BM111" s="224" t="s">
        <v>794</v>
      </c>
    </row>
    <row r="112" s="2" customFormat="1">
      <c r="A112" s="39"/>
      <c r="B112" s="40"/>
      <c r="C112" s="41"/>
      <c r="D112" s="226" t="s">
        <v>172</v>
      </c>
      <c r="E112" s="41"/>
      <c r="F112" s="227" t="s">
        <v>795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172</v>
      </c>
      <c r="AU112" s="18" t="s">
        <v>85</v>
      </c>
    </row>
    <row r="113" s="2" customFormat="1" ht="55.5" customHeight="1">
      <c r="A113" s="39"/>
      <c r="B113" s="40"/>
      <c r="C113" s="213" t="s">
        <v>239</v>
      </c>
      <c r="D113" s="213" t="s">
        <v>165</v>
      </c>
      <c r="E113" s="214" t="s">
        <v>796</v>
      </c>
      <c r="F113" s="215" t="s">
        <v>797</v>
      </c>
      <c r="G113" s="216" t="s">
        <v>176</v>
      </c>
      <c r="H113" s="217">
        <v>33.792000000000002</v>
      </c>
      <c r="I113" s="218"/>
      <c r="J113" s="219">
        <f>ROUND(I113*H113,2)</f>
        <v>0</v>
      </c>
      <c r="K113" s="215" t="s">
        <v>169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170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170</v>
      </c>
      <c r="BM113" s="224" t="s">
        <v>798</v>
      </c>
    </row>
    <row r="114" s="2" customFormat="1">
      <c r="A114" s="39"/>
      <c r="B114" s="40"/>
      <c r="C114" s="41"/>
      <c r="D114" s="226" t="s">
        <v>172</v>
      </c>
      <c r="E114" s="41"/>
      <c r="F114" s="227" t="s">
        <v>799</v>
      </c>
      <c r="G114" s="41"/>
      <c r="H114" s="41"/>
      <c r="I114" s="228"/>
      <c r="J114" s="41"/>
      <c r="K114" s="41"/>
      <c r="L114" s="45"/>
      <c r="M114" s="229"/>
      <c r="N114" s="230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172</v>
      </c>
      <c r="AU114" s="18" t="s">
        <v>85</v>
      </c>
    </row>
    <row r="115" s="14" customFormat="1">
      <c r="A115" s="14"/>
      <c r="B115" s="242"/>
      <c r="C115" s="243"/>
      <c r="D115" s="233" t="s">
        <v>179</v>
      </c>
      <c r="E115" s="244" t="s">
        <v>19</v>
      </c>
      <c r="F115" s="245" t="s">
        <v>800</v>
      </c>
      <c r="G115" s="243"/>
      <c r="H115" s="246">
        <v>33.792000000000002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179</v>
      </c>
      <c r="AU115" s="252" t="s">
        <v>85</v>
      </c>
      <c r="AV115" s="14" t="s">
        <v>85</v>
      </c>
      <c r="AW115" s="14" t="s">
        <v>37</v>
      </c>
      <c r="AX115" s="14" t="s">
        <v>83</v>
      </c>
      <c r="AY115" s="252" t="s">
        <v>162</v>
      </c>
    </row>
    <row r="116" s="2" customFormat="1" ht="62.7" customHeight="1">
      <c r="A116" s="39"/>
      <c r="B116" s="40"/>
      <c r="C116" s="213" t="s">
        <v>163</v>
      </c>
      <c r="D116" s="213" t="s">
        <v>165</v>
      </c>
      <c r="E116" s="214" t="s">
        <v>801</v>
      </c>
      <c r="F116" s="215" t="s">
        <v>802</v>
      </c>
      <c r="G116" s="216" t="s">
        <v>176</v>
      </c>
      <c r="H116" s="217">
        <v>8.4480000000000004</v>
      </c>
      <c r="I116" s="218"/>
      <c r="J116" s="219">
        <f>ROUND(I116*H116,2)</f>
        <v>0</v>
      </c>
      <c r="K116" s="215" t="s">
        <v>169</v>
      </c>
      <c r="L116" s="45"/>
      <c r="M116" s="220" t="s">
        <v>19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170</v>
      </c>
      <c r="AT116" s="224" t="s">
        <v>165</v>
      </c>
      <c r="AU116" s="224" t="s">
        <v>85</v>
      </c>
      <c r="AY116" s="18" t="s">
        <v>162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170</v>
      </c>
      <c r="BM116" s="224" t="s">
        <v>803</v>
      </c>
    </row>
    <row r="117" s="2" customFormat="1">
      <c r="A117" s="39"/>
      <c r="B117" s="40"/>
      <c r="C117" s="41"/>
      <c r="D117" s="226" t="s">
        <v>172</v>
      </c>
      <c r="E117" s="41"/>
      <c r="F117" s="227" t="s">
        <v>804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172</v>
      </c>
      <c r="AU117" s="18" t="s">
        <v>85</v>
      </c>
    </row>
    <row r="118" s="2" customFormat="1" ht="66.75" customHeight="1">
      <c r="A118" s="39"/>
      <c r="B118" s="40"/>
      <c r="C118" s="213" t="s">
        <v>701</v>
      </c>
      <c r="D118" s="213" t="s">
        <v>165</v>
      </c>
      <c r="E118" s="214" t="s">
        <v>805</v>
      </c>
      <c r="F118" s="215" t="s">
        <v>806</v>
      </c>
      <c r="G118" s="216" t="s">
        <v>176</v>
      </c>
      <c r="H118" s="217">
        <v>42.240000000000002</v>
      </c>
      <c r="I118" s="218"/>
      <c r="J118" s="219">
        <f>ROUND(I118*H118,2)</f>
        <v>0</v>
      </c>
      <c r="K118" s="215" t="s">
        <v>169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170</v>
      </c>
      <c r="AT118" s="224" t="s">
        <v>165</v>
      </c>
      <c r="AU118" s="224" t="s">
        <v>85</v>
      </c>
      <c r="AY118" s="18" t="s">
        <v>162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170</v>
      </c>
      <c r="BM118" s="224" t="s">
        <v>807</v>
      </c>
    </row>
    <row r="119" s="2" customFormat="1">
      <c r="A119" s="39"/>
      <c r="B119" s="40"/>
      <c r="C119" s="41"/>
      <c r="D119" s="226" t="s">
        <v>172</v>
      </c>
      <c r="E119" s="41"/>
      <c r="F119" s="227" t="s">
        <v>808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172</v>
      </c>
      <c r="AU119" s="18" t="s">
        <v>85</v>
      </c>
    </row>
    <row r="120" s="14" customFormat="1">
      <c r="A120" s="14"/>
      <c r="B120" s="242"/>
      <c r="C120" s="243"/>
      <c r="D120" s="233" t="s">
        <v>179</v>
      </c>
      <c r="E120" s="244" t="s">
        <v>19</v>
      </c>
      <c r="F120" s="245" t="s">
        <v>809</v>
      </c>
      <c r="G120" s="243"/>
      <c r="H120" s="246">
        <v>42.240000000000002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179</v>
      </c>
      <c r="AU120" s="252" t="s">
        <v>85</v>
      </c>
      <c r="AV120" s="14" t="s">
        <v>85</v>
      </c>
      <c r="AW120" s="14" t="s">
        <v>37</v>
      </c>
      <c r="AX120" s="14" t="s">
        <v>83</v>
      </c>
      <c r="AY120" s="252" t="s">
        <v>162</v>
      </c>
    </row>
    <row r="121" s="2" customFormat="1" ht="44.25" customHeight="1">
      <c r="A121" s="39"/>
      <c r="B121" s="40"/>
      <c r="C121" s="213" t="s">
        <v>299</v>
      </c>
      <c r="D121" s="213" t="s">
        <v>165</v>
      </c>
      <c r="E121" s="214" t="s">
        <v>810</v>
      </c>
      <c r="F121" s="215" t="s">
        <v>811</v>
      </c>
      <c r="G121" s="216" t="s">
        <v>262</v>
      </c>
      <c r="H121" s="217">
        <v>18.585999999999999</v>
      </c>
      <c r="I121" s="218"/>
      <c r="J121" s="219">
        <f>ROUND(I121*H121,2)</f>
        <v>0</v>
      </c>
      <c r="K121" s="215" t="s">
        <v>169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170</v>
      </c>
      <c r="AT121" s="224" t="s">
        <v>165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170</v>
      </c>
      <c r="BM121" s="224" t="s">
        <v>812</v>
      </c>
    </row>
    <row r="122" s="2" customFormat="1">
      <c r="A122" s="39"/>
      <c r="B122" s="40"/>
      <c r="C122" s="41"/>
      <c r="D122" s="226" t="s">
        <v>172</v>
      </c>
      <c r="E122" s="41"/>
      <c r="F122" s="227" t="s">
        <v>813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172</v>
      </c>
      <c r="AU122" s="18" t="s">
        <v>85</v>
      </c>
    </row>
    <row r="123" s="14" customFormat="1">
      <c r="A123" s="14"/>
      <c r="B123" s="242"/>
      <c r="C123" s="243"/>
      <c r="D123" s="233" t="s">
        <v>179</v>
      </c>
      <c r="E123" s="244" t="s">
        <v>19</v>
      </c>
      <c r="F123" s="245" t="s">
        <v>814</v>
      </c>
      <c r="G123" s="243"/>
      <c r="H123" s="246">
        <v>18.585999999999999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179</v>
      </c>
      <c r="AU123" s="252" t="s">
        <v>85</v>
      </c>
      <c r="AV123" s="14" t="s">
        <v>85</v>
      </c>
      <c r="AW123" s="14" t="s">
        <v>37</v>
      </c>
      <c r="AX123" s="14" t="s">
        <v>83</v>
      </c>
      <c r="AY123" s="252" t="s">
        <v>162</v>
      </c>
    </row>
    <row r="124" s="2" customFormat="1" ht="37.8" customHeight="1">
      <c r="A124" s="39"/>
      <c r="B124" s="40"/>
      <c r="C124" s="213" t="s">
        <v>815</v>
      </c>
      <c r="D124" s="213" t="s">
        <v>165</v>
      </c>
      <c r="E124" s="214" t="s">
        <v>816</v>
      </c>
      <c r="F124" s="215" t="s">
        <v>817</v>
      </c>
      <c r="G124" s="216" t="s">
        <v>176</v>
      </c>
      <c r="H124" s="217">
        <v>8.4480000000000004</v>
      </c>
      <c r="I124" s="218"/>
      <c r="J124" s="219">
        <f>ROUND(I124*H124,2)</f>
        <v>0</v>
      </c>
      <c r="K124" s="215" t="s">
        <v>169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170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170</v>
      </c>
      <c r="BM124" s="224" t="s">
        <v>818</v>
      </c>
    </row>
    <row r="125" s="2" customFormat="1">
      <c r="A125" s="39"/>
      <c r="B125" s="40"/>
      <c r="C125" s="41"/>
      <c r="D125" s="226" t="s">
        <v>172</v>
      </c>
      <c r="E125" s="41"/>
      <c r="F125" s="227" t="s">
        <v>819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172</v>
      </c>
      <c r="AU125" s="18" t="s">
        <v>85</v>
      </c>
    </row>
    <row r="126" s="12" customFormat="1" ht="22.8" customHeight="1">
      <c r="A126" s="12"/>
      <c r="B126" s="197"/>
      <c r="C126" s="198"/>
      <c r="D126" s="199" t="s">
        <v>75</v>
      </c>
      <c r="E126" s="211" t="s">
        <v>85</v>
      </c>
      <c r="F126" s="211" t="s">
        <v>820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SUM(P127:P135)</f>
        <v>0</v>
      </c>
      <c r="Q126" s="205"/>
      <c r="R126" s="206">
        <f>SUM(R127:R135)</f>
        <v>4.0426096300000003</v>
      </c>
      <c r="S126" s="205"/>
      <c r="T126" s="207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83</v>
      </c>
      <c r="AT126" s="209" t="s">
        <v>75</v>
      </c>
      <c r="AU126" s="209" t="s">
        <v>83</v>
      </c>
      <c r="AY126" s="208" t="s">
        <v>162</v>
      </c>
      <c r="BK126" s="210">
        <f>SUM(BK127:BK135)</f>
        <v>0</v>
      </c>
    </row>
    <row r="127" s="2" customFormat="1" ht="33" customHeight="1">
      <c r="A127" s="39"/>
      <c r="B127" s="40"/>
      <c r="C127" s="213" t="s">
        <v>251</v>
      </c>
      <c r="D127" s="213" t="s">
        <v>165</v>
      </c>
      <c r="E127" s="214" t="s">
        <v>821</v>
      </c>
      <c r="F127" s="215" t="s">
        <v>822</v>
      </c>
      <c r="G127" s="216" t="s">
        <v>176</v>
      </c>
      <c r="H127" s="217">
        <v>1.5840000000000001</v>
      </c>
      <c r="I127" s="218"/>
      <c r="J127" s="219">
        <f>ROUND(I127*H127,2)</f>
        <v>0</v>
      </c>
      <c r="K127" s="215" t="s">
        <v>169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2.5018699999999998</v>
      </c>
      <c r="R127" s="222">
        <f>Q127*H127</f>
        <v>3.9629620800000001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170</v>
      </c>
      <c r="AT127" s="224" t="s">
        <v>165</v>
      </c>
      <c r="AU127" s="224" t="s">
        <v>85</v>
      </c>
      <c r="AY127" s="18" t="s">
        <v>162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170</v>
      </c>
      <c r="BM127" s="224" t="s">
        <v>823</v>
      </c>
    </row>
    <row r="128" s="2" customFormat="1">
      <c r="A128" s="39"/>
      <c r="B128" s="40"/>
      <c r="C128" s="41"/>
      <c r="D128" s="226" t="s">
        <v>172</v>
      </c>
      <c r="E128" s="41"/>
      <c r="F128" s="227" t="s">
        <v>824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172</v>
      </c>
      <c r="AU128" s="18" t="s">
        <v>85</v>
      </c>
    </row>
    <row r="129" s="14" customFormat="1">
      <c r="A129" s="14"/>
      <c r="B129" s="242"/>
      <c r="C129" s="243"/>
      <c r="D129" s="233" t="s">
        <v>179</v>
      </c>
      <c r="E129" s="244" t="s">
        <v>19</v>
      </c>
      <c r="F129" s="245" t="s">
        <v>201</v>
      </c>
      <c r="G129" s="243"/>
      <c r="H129" s="246">
        <v>1.5840000000000001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179</v>
      </c>
      <c r="AU129" s="252" t="s">
        <v>85</v>
      </c>
      <c r="AV129" s="14" t="s">
        <v>85</v>
      </c>
      <c r="AW129" s="14" t="s">
        <v>37</v>
      </c>
      <c r="AX129" s="14" t="s">
        <v>83</v>
      </c>
      <c r="AY129" s="252" t="s">
        <v>162</v>
      </c>
    </row>
    <row r="130" s="2" customFormat="1" ht="24.15" customHeight="1">
      <c r="A130" s="39"/>
      <c r="B130" s="40"/>
      <c r="C130" s="213" t="s">
        <v>450</v>
      </c>
      <c r="D130" s="213" t="s">
        <v>165</v>
      </c>
      <c r="E130" s="214" t="s">
        <v>825</v>
      </c>
      <c r="F130" s="215" t="s">
        <v>826</v>
      </c>
      <c r="G130" s="216" t="s">
        <v>262</v>
      </c>
      <c r="H130" s="217">
        <v>0.028000000000000001</v>
      </c>
      <c r="I130" s="218"/>
      <c r="J130" s="219">
        <f>ROUND(I130*H130,2)</f>
        <v>0</v>
      </c>
      <c r="K130" s="215" t="s">
        <v>169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1.0606199999999999</v>
      </c>
      <c r="R130" s="222">
        <f>Q130*H130</f>
        <v>0.029697359999999999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170</v>
      </c>
      <c r="AT130" s="224" t="s">
        <v>165</v>
      </c>
      <c r="AU130" s="224" t="s">
        <v>85</v>
      </c>
      <c r="AY130" s="18" t="s">
        <v>162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170</v>
      </c>
      <c r="BM130" s="224" t="s">
        <v>827</v>
      </c>
    </row>
    <row r="131" s="2" customFormat="1">
      <c r="A131" s="39"/>
      <c r="B131" s="40"/>
      <c r="C131" s="41"/>
      <c r="D131" s="226" t="s">
        <v>172</v>
      </c>
      <c r="E131" s="41"/>
      <c r="F131" s="227" t="s">
        <v>828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172</v>
      </c>
      <c r="AU131" s="18" t="s">
        <v>85</v>
      </c>
    </row>
    <row r="132" s="14" customFormat="1">
      <c r="A132" s="14"/>
      <c r="B132" s="242"/>
      <c r="C132" s="243"/>
      <c r="D132" s="233" t="s">
        <v>179</v>
      </c>
      <c r="E132" s="244" t="s">
        <v>19</v>
      </c>
      <c r="F132" s="245" t="s">
        <v>829</v>
      </c>
      <c r="G132" s="243"/>
      <c r="H132" s="246">
        <v>0.028000000000000001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179</v>
      </c>
      <c r="AU132" s="252" t="s">
        <v>85</v>
      </c>
      <c r="AV132" s="14" t="s">
        <v>85</v>
      </c>
      <c r="AW132" s="14" t="s">
        <v>37</v>
      </c>
      <c r="AX132" s="14" t="s">
        <v>83</v>
      </c>
      <c r="AY132" s="252" t="s">
        <v>162</v>
      </c>
    </row>
    <row r="133" s="2" customFormat="1" ht="24.15" customHeight="1">
      <c r="A133" s="39"/>
      <c r="B133" s="40"/>
      <c r="C133" s="213" t="s">
        <v>501</v>
      </c>
      <c r="D133" s="213" t="s">
        <v>165</v>
      </c>
      <c r="E133" s="214" t="s">
        <v>830</v>
      </c>
      <c r="F133" s="215" t="s">
        <v>831</v>
      </c>
      <c r="G133" s="216" t="s">
        <v>262</v>
      </c>
      <c r="H133" s="217">
        <v>0.047</v>
      </c>
      <c r="I133" s="218"/>
      <c r="J133" s="219">
        <f>ROUND(I133*H133,2)</f>
        <v>0</v>
      </c>
      <c r="K133" s="215" t="s">
        <v>169</v>
      </c>
      <c r="L133" s="45"/>
      <c r="M133" s="220" t="s">
        <v>19</v>
      </c>
      <c r="N133" s="221" t="s">
        <v>47</v>
      </c>
      <c r="O133" s="85"/>
      <c r="P133" s="222">
        <f>O133*H133</f>
        <v>0</v>
      </c>
      <c r="Q133" s="222">
        <v>1.06277</v>
      </c>
      <c r="R133" s="222">
        <f>Q133*H133</f>
        <v>0.049950189999999998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170</v>
      </c>
      <c r="AT133" s="224" t="s">
        <v>165</v>
      </c>
      <c r="AU133" s="224" t="s">
        <v>85</v>
      </c>
      <c r="AY133" s="18" t="s">
        <v>162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83</v>
      </c>
      <c r="BK133" s="225">
        <f>ROUND(I133*H133,2)</f>
        <v>0</v>
      </c>
      <c r="BL133" s="18" t="s">
        <v>170</v>
      </c>
      <c r="BM133" s="224" t="s">
        <v>832</v>
      </c>
    </row>
    <row r="134" s="2" customFormat="1">
      <c r="A134" s="39"/>
      <c r="B134" s="40"/>
      <c r="C134" s="41"/>
      <c r="D134" s="226" t="s">
        <v>172</v>
      </c>
      <c r="E134" s="41"/>
      <c r="F134" s="227" t="s">
        <v>833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172</v>
      </c>
      <c r="AU134" s="18" t="s">
        <v>85</v>
      </c>
    </row>
    <row r="135" s="14" customFormat="1">
      <c r="A135" s="14"/>
      <c r="B135" s="242"/>
      <c r="C135" s="243"/>
      <c r="D135" s="233" t="s">
        <v>179</v>
      </c>
      <c r="E135" s="244" t="s">
        <v>19</v>
      </c>
      <c r="F135" s="245" t="s">
        <v>834</v>
      </c>
      <c r="G135" s="243"/>
      <c r="H135" s="246">
        <v>0.047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179</v>
      </c>
      <c r="AU135" s="252" t="s">
        <v>85</v>
      </c>
      <c r="AV135" s="14" t="s">
        <v>85</v>
      </c>
      <c r="AW135" s="14" t="s">
        <v>37</v>
      </c>
      <c r="AX135" s="14" t="s">
        <v>83</v>
      </c>
      <c r="AY135" s="252" t="s">
        <v>162</v>
      </c>
    </row>
    <row r="136" s="12" customFormat="1" ht="22.8" customHeight="1">
      <c r="A136" s="12"/>
      <c r="B136" s="197"/>
      <c r="C136" s="198"/>
      <c r="D136" s="199" t="s">
        <v>75</v>
      </c>
      <c r="E136" s="211" t="s">
        <v>195</v>
      </c>
      <c r="F136" s="211" t="s">
        <v>318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SUM(P137:P157)</f>
        <v>0</v>
      </c>
      <c r="Q136" s="205"/>
      <c r="R136" s="206">
        <f>SUM(R137:R157)</f>
        <v>116.80542173999999</v>
      </c>
      <c r="S136" s="205"/>
      <c r="T136" s="207">
        <f>SUM(T137:T157)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83</v>
      </c>
      <c r="AT136" s="209" t="s">
        <v>75</v>
      </c>
      <c r="AU136" s="209" t="s">
        <v>83</v>
      </c>
      <c r="AY136" s="208" t="s">
        <v>162</v>
      </c>
      <c r="BK136" s="210">
        <f>SUM(BK137:BK157)</f>
        <v>0</v>
      </c>
    </row>
    <row r="137" s="2" customFormat="1" ht="101.25" customHeight="1">
      <c r="A137" s="39"/>
      <c r="B137" s="40"/>
      <c r="C137" s="213" t="s">
        <v>453</v>
      </c>
      <c r="D137" s="213" t="s">
        <v>165</v>
      </c>
      <c r="E137" s="214" t="s">
        <v>835</v>
      </c>
      <c r="F137" s="215" t="s">
        <v>836</v>
      </c>
      <c r="G137" s="216" t="s">
        <v>608</v>
      </c>
      <c r="H137" s="217">
        <v>2</v>
      </c>
      <c r="I137" s="218"/>
      <c r="J137" s="219">
        <f>ROUND(I137*H137,2)</f>
        <v>0</v>
      </c>
      <c r="K137" s="215" t="s">
        <v>169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170</v>
      </c>
      <c r="AT137" s="224" t="s">
        <v>165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170</v>
      </c>
      <c r="BM137" s="224" t="s">
        <v>837</v>
      </c>
    </row>
    <row r="138" s="2" customFormat="1">
      <c r="A138" s="39"/>
      <c r="B138" s="40"/>
      <c r="C138" s="41"/>
      <c r="D138" s="226" t="s">
        <v>172</v>
      </c>
      <c r="E138" s="41"/>
      <c r="F138" s="227" t="s">
        <v>838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172</v>
      </c>
      <c r="AU138" s="18" t="s">
        <v>85</v>
      </c>
    </row>
    <row r="139" s="2" customFormat="1" ht="16.5" customHeight="1">
      <c r="A139" s="39"/>
      <c r="B139" s="40"/>
      <c r="C139" s="278" t="s">
        <v>378</v>
      </c>
      <c r="D139" s="278" t="s">
        <v>411</v>
      </c>
      <c r="E139" s="279" t="s">
        <v>839</v>
      </c>
      <c r="F139" s="280" t="s">
        <v>840</v>
      </c>
      <c r="G139" s="281" t="s">
        <v>638</v>
      </c>
      <c r="H139" s="282">
        <v>1</v>
      </c>
      <c r="I139" s="283"/>
      <c r="J139" s="284">
        <f>ROUND(I139*H139,2)</f>
        <v>0</v>
      </c>
      <c r="K139" s="280" t="s">
        <v>169</v>
      </c>
      <c r="L139" s="285"/>
      <c r="M139" s="286" t="s">
        <v>19</v>
      </c>
      <c r="N139" s="287" t="s">
        <v>47</v>
      </c>
      <c r="O139" s="85"/>
      <c r="P139" s="222">
        <f>O139*H139</f>
        <v>0</v>
      </c>
      <c r="Q139" s="222">
        <v>0.0051999999999999998</v>
      </c>
      <c r="R139" s="222">
        <f>Q139*H139</f>
        <v>0.0051999999999999998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239</v>
      </c>
      <c r="AT139" s="224" t="s">
        <v>411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170</v>
      </c>
      <c r="BM139" s="224" t="s">
        <v>841</v>
      </c>
    </row>
    <row r="140" s="14" customFormat="1">
      <c r="A140" s="14"/>
      <c r="B140" s="242"/>
      <c r="C140" s="243"/>
      <c r="D140" s="233" t="s">
        <v>179</v>
      </c>
      <c r="E140" s="244" t="s">
        <v>19</v>
      </c>
      <c r="F140" s="245" t="s">
        <v>842</v>
      </c>
      <c r="G140" s="243"/>
      <c r="H140" s="246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179</v>
      </c>
      <c r="AU140" s="252" t="s">
        <v>85</v>
      </c>
      <c r="AV140" s="14" t="s">
        <v>85</v>
      </c>
      <c r="AW140" s="14" t="s">
        <v>37</v>
      </c>
      <c r="AX140" s="14" t="s">
        <v>83</v>
      </c>
      <c r="AY140" s="252" t="s">
        <v>162</v>
      </c>
    </row>
    <row r="141" s="2" customFormat="1" ht="33" customHeight="1">
      <c r="A141" s="39"/>
      <c r="B141" s="40"/>
      <c r="C141" s="213" t="s">
        <v>214</v>
      </c>
      <c r="D141" s="213" t="s">
        <v>165</v>
      </c>
      <c r="E141" s="214" t="s">
        <v>843</v>
      </c>
      <c r="F141" s="215" t="s">
        <v>844</v>
      </c>
      <c r="G141" s="216" t="s">
        <v>176</v>
      </c>
      <c r="H141" s="217">
        <v>44.140000000000001</v>
      </c>
      <c r="I141" s="218"/>
      <c r="J141" s="219">
        <f>ROUND(I141*H141,2)</f>
        <v>0</v>
      </c>
      <c r="K141" s="215" t="s">
        <v>169</v>
      </c>
      <c r="L141" s="45"/>
      <c r="M141" s="220" t="s">
        <v>19</v>
      </c>
      <c r="N141" s="221" t="s">
        <v>47</v>
      </c>
      <c r="O141" s="85"/>
      <c r="P141" s="222">
        <f>O141*H141</f>
        <v>0</v>
      </c>
      <c r="Q141" s="222">
        <v>2.5018699999999998</v>
      </c>
      <c r="R141" s="222">
        <f>Q141*H141</f>
        <v>110.4325418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170</v>
      </c>
      <c r="AT141" s="224" t="s">
        <v>165</v>
      </c>
      <c r="AU141" s="224" t="s">
        <v>85</v>
      </c>
      <c r="AY141" s="18" t="s">
        <v>162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170</v>
      </c>
      <c r="BM141" s="224" t="s">
        <v>845</v>
      </c>
    </row>
    <row r="142" s="2" customFormat="1">
      <c r="A142" s="39"/>
      <c r="B142" s="40"/>
      <c r="C142" s="41"/>
      <c r="D142" s="226" t="s">
        <v>172</v>
      </c>
      <c r="E142" s="41"/>
      <c r="F142" s="227" t="s">
        <v>846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172</v>
      </c>
      <c r="AU142" s="18" t="s">
        <v>85</v>
      </c>
    </row>
    <row r="143" s="14" customFormat="1">
      <c r="A143" s="14"/>
      <c r="B143" s="242"/>
      <c r="C143" s="243"/>
      <c r="D143" s="233" t="s">
        <v>179</v>
      </c>
      <c r="E143" s="244" t="s">
        <v>19</v>
      </c>
      <c r="F143" s="245" t="s">
        <v>847</v>
      </c>
      <c r="G143" s="243"/>
      <c r="H143" s="246">
        <v>46.588999999999999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179</v>
      </c>
      <c r="AU143" s="252" t="s">
        <v>85</v>
      </c>
      <c r="AV143" s="14" t="s">
        <v>85</v>
      </c>
      <c r="AW143" s="14" t="s">
        <v>37</v>
      </c>
      <c r="AX143" s="14" t="s">
        <v>76</v>
      </c>
      <c r="AY143" s="252" t="s">
        <v>162</v>
      </c>
    </row>
    <row r="144" s="14" customFormat="1">
      <c r="A144" s="14"/>
      <c r="B144" s="242"/>
      <c r="C144" s="243"/>
      <c r="D144" s="233" t="s">
        <v>179</v>
      </c>
      <c r="E144" s="244" t="s">
        <v>19</v>
      </c>
      <c r="F144" s="245" t="s">
        <v>848</v>
      </c>
      <c r="G144" s="243"/>
      <c r="H144" s="246">
        <v>1.0560000000000001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179</v>
      </c>
      <c r="AU144" s="252" t="s">
        <v>85</v>
      </c>
      <c r="AV144" s="14" t="s">
        <v>85</v>
      </c>
      <c r="AW144" s="14" t="s">
        <v>37</v>
      </c>
      <c r="AX144" s="14" t="s">
        <v>76</v>
      </c>
      <c r="AY144" s="252" t="s">
        <v>162</v>
      </c>
    </row>
    <row r="145" s="14" customFormat="1">
      <c r="A145" s="14"/>
      <c r="B145" s="242"/>
      <c r="C145" s="243"/>
      <c r="D145" s="233" t="s">
        <v>179</v>
      </c>
      <c r="E145" s="244" t="s">
        <v>19</v>
      </c>
      <c r="F145" s="245" t="s">
        <v>849</v>
      </c>
      <c r="G145" s="243"/>
      <c r="H145" s="246">
        <v>-2.9740000000000002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179</v>
      </c>
      <c r="AU145" s="252" t="s">
        <v>85</v>
      </c>
      <c r="AV145" s="14" t="s">
        <v>85</v>
      </c>
      <c r="AW145" s="14" t="s">
        <v>37</v>
      </c>
      <c r="AX145" s="14" t="s">
        <v>76</v>
      </c>
      <c r="AY145" s="252" t="s">
        <v>162</v>
      </c>
    </row>
    <row r="146" s="14" customFormat="1">
      <c r="A146" s="14"/>
      <c r="B146" s="242"/>
      <c r="C146" s="243"/>
      <c r="D146" s="233" t="s">
        <v>179</v>
      </c>
      <c r="E146" s="244" t="s">
        <v>19</v>
      </c>
      <c r="F146" s="245" t="s">
        <v>850</v>
      </c>
      <c r="G146" s="243"/>
      <c r="H146" s="246">
        <v>-0.53100000000000003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179</v>
      </c>
      <c r="AU146" s="252" t="s">
        <v>85</v>
      </c>
      <c r="AV146" s="14" t="s">
        <v>85</v>
      </c>
      <c r="AW146" s="14" t="s">
        <v>37</v>
      </c>
      <c r="AX146" s="14" t="s">
        <v>76</v>
      </c>
      <c r="AY146" s="252" t="s">
        <v>162</v>
      </c>
    </row>
    <row r="147" s="15" customFormat="1">
      <c r="A147" s="15"/>
      <c r="B147" s="253"/>
      <c r="C147" s="254"/>
      <c r="D147" s="233" t="s">
        <v>179</v>
      </c>
      <c r="E147" s="255" t="s">
        <v>19</v>
      </c>
      <c r="F147" s="256" t="s">
        <v>194</v>
      </c>
      <c r="G147" s="254"/>
      <c r="H147" s="257">
        <v>44.139999999999993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3" t="s">
        <v>179</v>
      </c>
      <c r="AU147" s="263" t="s">
        <v>85</v>
      </c>
      <c r="AV147" s="15" t="s">
        <v>170</v>
      </c>
      <c r="AW147" s="15" t="s">
        <v>37</v>
      </c>
      <c r="AX147" s="15" t="s">
        <v>83</v>
      </c>
      <c r="AY147" s="263" t="s">
        <v>162</v>
      </c>
    </row>
    <row r="148" s="2" customFormat="1" ht="16.5" customHeight="1">
      <c r="A148" s="39"/>
      <c r="B148" s="40"/>
      <c r="C148" s="213" t="s">
        <v>362</v>
      </c>
      <c r="D148" s="213" t="s">
        <v>165</v>
      </c>
      <c r="E148" s="214" t="s">
        <v>851</v>
      </c>
      <c r="F148" s="215" t="s">
        <v>852</v>
      </c>
      <c r="G148" s="216" t="s">
        <v>168</v>
      </c>
      <c r="H148" s="217">
        <v>238.22399999999999</v>
      </c>
      <c r="I148" s="218"/>
      <c r="J148" s="219">
        <f>ROUND(I148*H148,2)</f>
        <v>0</v>
      </c>
      <c r="K148" s="215" t="s">
        <v>169</v>
      </c>
      <c r="L148" s="45"/>
      <c r="M148" s="220" t="s">
        <v>19</v>
      </c>
      <c r="N148" s="221" t="s">
        <v>47</v>
      </c>
      <c r="O148" s="85"/>
      <c r="P148" s="222">
        <f>O148*H148</f>
        <v>0</v>
      </c>
      <c r="Q148" s="222">
        <v>0.0033999999999999998</v>
      </c>
      <c r="R148" s="222">
        <f>Q148*H148</f>
        <v>0.80996159999999995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170</v>
      </c>
      <c r="AT148" s="224" t="s">
        <v>165</v>
      </c>
      <c r="AU148" s="224" t="s">
        <v>85</v>
      </c>
      <c r="AY148" s="18" t="s">
        <v>162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170</v>
      </c>
      <c r="BM148" s="224" t="s">
        <v>853</v>
      </c>
    </row>
    <row r="149" s="2" customFormat="1">
      <c r="A149" s="39"/>
      <c r="B149" s="40"/>
      <c r="C149" s="41"/>
      <c r="D149" s="226" t="s">
        <v>172</v>
      </c>
      <c r="E149" s="41"/>
      <c r="F149" s="227" t="s">
        <v>854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172</v>
      </c>
      <c r="AU149" s="18" t="s">
        <v>85</v>
      </c>
    </row>
    <row r="150" s="14" customFormat="1">
      <c r="A150" s="14"/>
      <c r="B150" s="242"/>
      <c r="C150" s="243"/>
      <c r="D150" s="233" t="s">
        <v>179</v>
      </c>
      <c r="E150" s="244" t="s">
        <v>19</v>
      </c>
      <c r="F150" s="245" t="s">
        <v>855</v>
      </c>
      <c r="G150" s="243"/>
      <c r="H150" s="246">
        <v>232.94399999999999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179</v>
      </c>
      <c r="AU150" s="252" t="s">
        <v>85</v>
      </c>
      <c r="AV150" s="14" t="s">
        <v>85</v>
      </c>
      <c r="AW150" s="14" t="s">
        <v>37</v>
      </c>
      <c r="AX150" s="14" t="s">
        <v>76</v>
      </c>
      <c r="AY150" s="252" t="s">
        <v>162</v>
      </c>
    </row>
    <row r="151" s="14" customFormat="1">
      <c r="A151" s="14"/>
      <c r="B151" s="242"/>
      <c r="C151" s="243"/>
      <c r="D151" s="233" t="s">
        <v>179</v>
      </c>
      <c r="E151" s="244" t="s">
        <v>19</v>
      </c>
      <c r="F151" s="245" t="s">
        <v>856</v>
      </c>
      <c r="G151" s="243"/>
      <c r="H151" s="246">
        <v>5.2800000000000002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179</v>
      </c>
      <c r="AU151" s="252" t="s">
        <v>85</v>
      </c>
      <c r="AV151" s="14" t="s">
        <v>85</v>
      </c>
      <c r="AW151" s="14" t="s">
        <v>37</v>
      </c>
      <c r="AX151" s="14" t="s">
        <v>76</v>
      </c>
      <c r="AY151" s="252" t="s">
        <v>162</v>
      </c>
    </row>
    <row r="152" s="15" customFormat="1">
      <c r="A152" s="15"/>
      <c r="B152" s="253"/>
      <c r="C152" s="254"/>
      <c r="D152" s="233" t="s">
        <v>179</v>
      </c>
      <c r="E152" s="255" t="s">
        <v>19</v>
      </c>
      <c r="F152" s="256" t="s">
        <v>194</v>
      </c>
      <c r="G152" s="254"/>
      <c r="H152" s="257">
        <v>238.22399999999999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179</v>
      </c>
      <c r="AU152" s="263" t="s">
        <v>85</v>
      </c>
      <c r="AV152" s="15" t="s">
        <v>170</v>
      </c>
      <c r="AW152" s="15" t="s">
        <v>37</v>
      </c>
      <c r="AX152" s="15" t="s">
        <v>83</v>
      </c>
      <c r="AY152" s="263" t="s">
        <v>162</v>
      </c>
    </row>
    <row r="153" s="2" customFormat="1" ht="16.5" customHeight="1">
      <c r="A153" s="39"/>
      <c r="B153" s="40"/>
      <c r="C153" s="213" t="s">
        <v>384</v>
      </c>
      <c r="D153" s="213" t="s">
        <v>165</v>
      </c>
      <c r="E153" s="214" t="s">
        <v>857</v>
      </c>
      <c r="F153" s="215" t="s">
        <v>858</v>
      </c>
      <c r="G153" s="216" t="s">
        <v>168</v>
      </c>
      <c r="H153" s="217">
        <v>238.22399999999999</v>
      </c>
      <c r="I153" s="218"/>
      <c r="J153" s="219">
        <f>ROUND(I153*H153,2)</f>
        <v>0</v>
      </c>
      <c r="K153" s="215" t="s">
        <v>169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170</v>
      </c>
      <c r="AT153" s="224" t="s">
        <v>165</v>
      </c>
      <c r="AU153" s="224" t="s">
        <v>85</v>
      </c>
      <c r="AY153" s="18" t="s">
        <v>162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170</v>
      </c>
      <c r="BM153" s="224" t="s">
        <v>859</v>
      </c>
    </row>
    <row r="154" s="2" customFormat="1">
      <c r="A154" s="39"/>
      <c r="B154" s="40"/>
      <c r="C154" s="41"/>
      <c r="D154" s="226" t="s">
        <v>172</v>
      </c>
      <c r="E154" s="41"/>
      <c r="F154" s="227" t="s">
        <v>860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172</v>
      </c>
      <c r="AU154" s="18" t="s">
        <v>85</v>
      </c>
    </row>
    <row r="155" s="2" customFormat="1" ht="37.8" customHeight="1">
      <c r="A155" s="39"/>
      <c r="B155" s="40"/>
      <c r="C155" s="213" t="s">
        <v>265</v>
      </c>
      <c r="D155" s="213" t="s">
        <v>165</v>
      </c>
      <c r="E155" s="214" t="s">
        <v>861</v>
      </c>
      <c r="F155" s="215" t="s">
        <v>862</v>
      </c>
      <c r="G155" s="216" t="s">
        <v>262</v>
      </c>
      <c r="H155" s="217">
        <v>5.2969999999999997</v>
      </c>
      <c r="I155" s="218"/>
      <c r="J155" s="219">
        <f>ROUND(I155*H155,2)</f>
        <v>0</v>
      </c>
      <c r="K155" s="215" t="s">
        <v>169</v>
      </c>
      <c r="L155" s="45"/>
      <c r="M155" s="220" t="s">
        <v>19</v>
      </c>
      <c r="N155" s="221" t="s">
        <v>47</v>
      </c>
      <c r="O155" s="85"/>
      <c r="P155" s="222">
        <f>O155*H155</f>
        <v>0</v>
      </c>
      <c r="Q155" s="222">
        <v>1.04922</v>
      </c>
      <c r="R155" s="222">
        <f>Q155*H155</f>
        <v>5.5577183400000001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170</v>
      </c>
      <c r="AT155" s="224" t="s">
        <v>165</v>
      </c>
      <c r="AU155" s="224" t="s">
        <v>85</v>
      </c>
      <c r="AY155" s="18" t="s">
        <v>162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83</v>
      </c>
      <c r="BK155" s="225">
        <f>ROUND(I155*H155,2)</f>
        <v>0</v>
      </c>
      <c r="BL155" s="18" t="s">
        <v>170</v>
      </c>
      <c r="BM155" s="224" t="s">
        <v>863</v>
      </c>
    </row>
    <row r="156" s="2" customFormat="1">
      <c r="A156" s="39"/>
      <c r="B156" s="40"/>
      <c r="C156" s="41"/>
      <c r="D156" s="226" t="s">
        <v>172</v>
      </c>
      <c r="E156" s="41"/>
      <c r="F156" s="227" t="s">
        <v>864</v>
      </c>
      <c r="G156" s="41"/>
      <c r="H156" s="41"/>
      <c r="I156" s="228"/>
      <c r="J156" s="41"/>
      <c r="K156" s="41"/>
      <c r="L156" s="45"/>
      <c r="M156" s="229"/>
      <c r="N156" s="23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172</v>
      </c>
      <c r="AU156" s="18" t="s">
        <v>85</v>
      </c>
    </row>
    <row r="157" s="14" customFormat="1">
      <c r="A157" s="14"/>
      <c r="B157" s="242"/>
      <c r="C157" s="243"/>
      <c r="D157" s="233" t="s">
        <v>179</v>
      </c>
      <c r="E157" s="244" t="s">
        <v>19</v>
      </c>
      <c r="F157" s="245" t="s">
        <v>865</v>
      </c>
      <c r="G157" s="243"/>
      <c r="H157" s="246">
        <v>5.2969999999999997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179</v>
      </c>
      <c r="AU157" s="252" t="s">
        <v>85</v>
      </c>
      <c r="AV157" s="14" t="s">
        <v>85</v>
      </c>
      <c r="AW157" s="14" t="s">
        <v>37</v>
      </c>
      <c r="AX157" s="14" t="s">
        <v>83</v>
      </c>
      <c r="AY157" s="252" t="s">
        <v>162</v>
      </c>
    </row>
    <row r="158" s="12" customFormat="1" ht="22.8" customHeight="1">
      <c r="A158" s="12"/>
      <c r="B158" s="197"/>
      <c r="C158" s="198"/>
      <c r="D158" s="199" t="s">
        <v>75</v>
      </c>
      <c r="E158" s="211" t="s">
        <v>170</v>
      </c>
      <c r="F158" s="211" t="s">
        <v>866</v>
      </c>
      <c r="G158" s="198"/>
      <c r="H158" s="198"/>
      <c r="I158" s="201"/>
      <c r="J158" s="212">
        <f>BK158</f>
        <v>0</v>
      </c>
      <c r="K158" s="198"/>
      <c r="L158" s="203"/>
      <c r="M158" s="204"/>
      <c r="N158" s="205"/>
      <c r="O158" s="205"/>
      <c r="P158" s="206">
        <f>SUM(P159:P162)</f>
        <v>0</v>
      </c>
      <c r="Q158" s="205"/>
      <c r="R158" s="206">
        <f>SUM(R159:R162)</f>
        <v>0.075264659999999997</v>
      </c>
      <c r="S158" s="205"/>
      <c r="T158" s="207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8" t="s">
        <v>83</v>
      </c>
      <c r="AT158" s="209" t="s">
        <v>75</v>
      </c>
      <c r="AU158" s="209" t="s">
        <v>83</v>
      </c>
      <c r="AY158" s="208" t="s">
        <v>162</v>
      </c>
      <c r="BK158" s="210">
        <f>SUM(BK159:BK162)</f>
        <v>0</v>
      </c>
    </row>
    <row r="159" s="2" customFormat="1" ht="37.8" customHeight="1">
      <c r="A159" s="39"/>
      <c r="B159" s="40"/>
      <c r="C159" s="213" t="s">
        <v>630</v>
      </c>
      <c r="D159" s="213" t="s">
        <v>165</v>
      </c>
      <c r="E159" s="214" t="s">
        <v>867</v>
      </c>
      <c r="F159" s="215" t="s">
        <v>868</v>
      </c>
      <c r="G159" s="216" t="s">
        <v>262</v>
      </c>
      <c r="H159" s="217">
        <v>0.073999999999999996</v>
      </c>
      <c r="I159" s="218"/>
      <c r="J159" s="219">
        <f>ROUND(I159*H159,2)</f>
        <v>0</v>
      </c>
      <c r="K159" s="215" t="s">
        <v>169</v>
      </c>
      <c r="L159" s="45"/>
      <c r="M159" s="220" t="s">
        <v>19</v>
      </c>
      <c r="N159" s="221" t="s">
        <v>47</v>
      </c>
      <c r="O159" s="85"/>
      <c r="P159" s="222">
        <f>O159*H159</f>
        <v>0</v>
      </c>
      <c r="Q159" s="222">
        <v>0.017090000000000001</v>
      </c>
      <c r="R159" s="222">
        <f>Q159*H159</f>
        <v>0.0012646599999999999</v>
      </c>
      <c r="S159" s="222">
        <v>0</v>
      </c>
      <c r="T159" s="223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170</v>
      </c>
      <c r="AT159" s="224" t="s">
        <v>165</v>
      </c>
      <c r="AU159" s="224" t="s">
        <v>85</v>
      </c>
      <c r="AY159" s="18" t="s">
        <v>162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170</v>
      </c>
      <c r="BM159" s="224" t="s">
        <v>869</v>
      </c>
    </row>
    <row r="160" s="2" customFormat="1">
      <c r="A160" s="39"/>
      <c r="B160" s="40"/>
      <c r="C160" s="41"/>
      <c r="D160" s="226" t="s">
        <v>172</v>
      </c>
      <c r="E160" s="41"/>
      <c r="F160" s="227" t="s">
        <v>870</v>
      </c>
      <c r="G160" s="41"/>
      <c r="H160" s="41"/>
      <c r="I160" s="228"/>
      <c r="J160" s="41"/>
      <c r="K160" s="41"/>
      <c r="L160" s="45"/>
      <c r="M160" s="229"/>
      <c r="N160" s="23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172</v>
      </c>
      <c r="AU160" s="18" t="s">
        <v>85</v>
      </c>
    </row>
    <row r="161" s="14" customFormat="1">
      <c r="A161" s="14"/>
      <c r="B161" s="242"/>
      <c r="C161" s="243"/>
      <c r="D161" s="233" t="s">
        <v>179</v>
      </c>
      <c r="E161" s="244" t="s">
        <v>19</v>
      </c>
      <c r="F161" s="245" t="s">
        <v>871</v>
      </c>
      <c r="G161" s="243"/>
      <c r="H161" s="246">
        <v>0.073999999999999996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2" t="s">
        <v>179</v>
      </c>
      <c r="AU161" s="252" t="s">
        <v>85</v>
      </c>
      <c r="AV161" s="14" t="s">
        <v>85</v>
      </c>
      <c r="AW161" s="14" t="s">
        <v>37</v>
      </c>
      <c r="AX161" s="14" t="s">
        <v>83</v>
      </c>
      <c r="AY161" s="252" t="s">
        <v>162</v>
      </c>
    </row>
    <row r="162" s="2" customFormat="1" ht="24.15" customHeight="1">
      <c r="A162" s="39"/>
      <c r="B162" s="40"/>
      <c r="C162" s="278" t="s">
        <v>721</v>
      </c>
      <c r="D162" s="278" t="s">
        <v>411</v>
      </c>
      <c r="E162" s="279" t="s">
        <v>872</v>
      </c>
      <c r="F162" s="280" t="s">
        <v>873</v>
      </c>
      <c r="G162" s="281" t="s">
        <v>262</v>
      </c>
      <c r="H162" s="282">
        <v>0.073999999999999996</v>
      </c>
      <c r="I162" s="283"/>
      <c r="J162" s="284">
        <f>ROUND(I162*H162,2)</f>
        <v>0</v>
      </c>
      <c r="K162" s="280" t="s">
        <v>169</v>
      </c>
      <c r="L162" s="285"/>
      <c r="M162" s="286" t="s">
        <v>19</v>
      </c>
      <c r="N162" s="287" t="s">
        <v>47</v>
      </c>
      <c r="O162" s="85"/>
      <c r="P162" s="222">
        <f>O162*H162</f>
        <v>0</v>
      </c>
      <c r="Q162" s="222">
        <v>1</v>
      </c>
      <c r="R162" s="222">
        <f>Q162*H162</f>
        <v>0.073999999999999996</v>
      </c>
      <c r="S162" s="222">
        <v>0</v>
      </c>
      <c r="T162" s="22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4" t="s">
        <v>239</v>
      </c>
      <c r="AT162" s="224" t="s">
        <v>411</v>
      </c>
      <c r="AU162" s="224" t="s">
        <v>85</v>
      </c>
      <c r="AY162" s="18" t="s">
        <v>162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8" t="s">
        <v>83</v>
      </c>
      <c r="BK162" s="225">
        <f>ROUND(I162*H162,2)</f>
        <v>0</v>
      </c>
      <c r="BL162" s="18" t="s">
        <v>170</v>
      </c>
      <c r="BM162" s="224" t="s">
        <v>874</v>
      </c>
    </row>
    <row r="163" s="12" customFormat="1" ht="22.8" customHeight="1">
      <c r="A163" s="12"/>
      <c r="B163" s="197"/>
      <c r="C163" s="198"/>
      <c r="D163" s="199" t="s">
        <v>75</v>
      </c>
      <c r="E163" s="211" t="s">
        <v>163</v>
      </c>
      <c r="F163" s="211" t="s">
        <v>164</v>
      </c>
      <c r="G163" s="198"/>
      <c r="H163" s="198"/>
      <c r="I163" s="201"/>
      <c r="J163" s="212">
        <f>BK163</f>
        <v>0</v>
      </c>
      <c r="K163" s="198"/>
      <c r="L163" s="203"/>
      <c r="M163" s="204"/>
      <c r="N163" s="205"/>
      <c r="O163" s="205"/>
      <c r="P163" s="206">
        <f>SUM(P164:P172)</f>
        <v>0</v>
      </c>
      <c r="Q163" s="205"/>
      <c r="R163" s="206">
        <f>SUM(R164:R172)</f>
        <v>0</v>
      </c>
      <c r="S163" s="205"/>
      <c r="T163" s="207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8" t="s">
        <v>83</v>
      </c>
      <c r="AT163" s="209" t="s">
        <v>75</v>
      </c>
      <c r="AU163" s="209" t="s">
        <v>83</v>
      </c>
      <c r="AY163" s="208" t="s">
        <v>162</v>
      </c>
      <c r="BK163" s="210">
        <f>SUM(BK164:BK172)</f>
        <v>0</v>
      </c>
    </row>
    <row r="164" s="2" customFormat="1" ht="37.8" customHeight="1">
      <c r="A164" s="39"/>
      <c r="B164" s="40"/>
      <c r="C164" s="213" t="s">
        <v>270</v>
      </c>
      <c r="D164" s="213" t="s">
        <v>165</v>
      </c>
      <c r="E164" s="214" t="s">
        <v>875</v>
      </c>
      <c r="F164" s="215" t="s">
        <v>876</v>
      </c>
      <c r="G164" s="216" t="s">
        <v>638</v>
      </c>
      <c r="H164" s="217">
        <v>25.32</v>
      </c>
      <c r="I164" s="218"/>
      <c r="J164" s="219">
        <f>ROUND(I164*H164,2)</f>
        <v>0</v>
      </c>
      <c r="K164" s="215" t="s">
        <v>169</v>
      </c>
      <c r="L164" s="45"/>
      <c r="M164" s="220" t="s">
        <v>19</v>
      </c>
      <c r="N164" s="221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170</v>
      </c>
      <c r="AT164" s="224" t="s">
        <v>165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170</v>
      </c>
      <c r="BM164" s="224" t="s">
        <v>877</v>
      </c>
    </row>
    <row r="165" s="2" customFormat="1">
      <c r="A165" s="39"/>
      <c r="B165" s="40"/>
      <c r="C165" s="41"/>
      <c r="D165" s="226" t="s">
        <v>172</v>
      </c>
      <c r="E165" s="41"/>
      <c r="F165" s="227" t="s">
        <v>878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172</v>
      </c>
      <c r="AU165" s="18" t="s">
        <v>85</v>
      </c>
    </row>
    <row r="166" s="2" customFormat="1" ht="37.8" customHeight="1">
      <c r="A166" s="39"/>
      <c r="B166" s="40"/>
      <c r="C166" s="213" t="s">
        <v>7</v>
      </c>
      <c r="D166" s="213" t="s">
        <v>165</v>
      </c>
      <c r="E166" s="214" t="s">
        <v>879</v>
      </c>
      <c r="F166" s="215" t="s">
        <v>880</v>
      </c>
      <c r="G166" s="216" t="s">
        <v>638</v>
      </c>
      <c r="H166" s="217">
        <v>3038.4000000000001</v>
      </c>
      <c r="I166" s="218"/>
      <c r="J166" s="219">
        <f>ROUND(I166*H166,2)</f>
        <v>0</v>
      </c>
      <c r="K166" s="215" t="s">
        <v>169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170</v>
      </c>
      <c r="AT166" s="224" t="s">
        <v>165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170</v>
      </c>
      <c r="BM166" s="224" t="s">
        <v>881</v>
      </c>
    </row>
    <row r="167" s="2" customFormat="1">
      <c r="A167" s="39"/>
      <c r="B167" s="40"/>
      <c r="C167" s="41"/>
      <c r="D167" s="226" t="s">
        <v>172</v>
      </c>
      <c r="E167" s="41"/>
      <c r="F167" s="227" t="s">
        <v>882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172</v>
      </c>
      <c r="AU167" s="18" t="s">
        <v>85</v>
      </c>
    </row>
    <row r="168" s="14" customFormat="1">
      <c r="A168" s="14"/>
      <c r="B168" s="242"/>
      <c r="C168" s="243"/>
      <c r="D168" s="233" t="s">
        <v>179</v>
      </c>
      <c r="E168" s="244" t="s">
        <v>19</v>
      </c>
      <c r="F168" s="245" t="s">
        <v>883</v>
      </c>
      <c r="G168" s="243"/>
      <c r="H168" s="246">
        <v>3038.4000000000001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179</v>
      </c>
      <c r="AU168" s="252" t="s">
        <v>85</v>
      </c>
      <c r="AV168" s="14" t="s">
        <v>85</v>
      </c>
      <c r="AW168" s="14" t="s">
        <v>37</v>
      </c>
      <c r="AX168" s="14" t="s">
        <v>83</v>
      </c>
      <c r="AY168" s="252" t="s">
        <v>162</v>
      </c>
    </row>
    <row r="169" s="2" customFormat="1" ht="37.8" customHeight="1">
      <c r="A169" s="39"/>
      <c r="B169" s="40"/>
      <c r="C169" s="213" t="s">
        <v>319</v>
      </c>
      <c r="D169" s="213" t="s">
        <v>165</v>
      </c>
      <c r="E169" s="214" t="s">
        <v>884</v>
      </c>
      <c r="F169" s="215" t="s">
        <v>885</v>
      </c>
      <c r="G169" s="216" t="s">
        <v>638</v>
      </c>
      <c r="H169" s="217">
        <v>25.32</v>
      </c>
      <c r="I169" s="218"/>
      <c r="J169" s="219">
        <f>ROUND(I169*H169,2)</f>
        <v>0</v>
      </c>
      <c r="K169" s="215" t="s">
        <v>169</v>
      </c>
      <c r="L169" s="45"/>
      <c r="M169" s="220" t="s">
        <v>19</v>
      </c>
      <c r="N169" s="221" t="s">
        <v>47</v>
      </c>
      <c r="O169" s="85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4" t="s">
        <v>170</v>
      </c>
      <c r="AT169" s="224" t="s">
        <v>165</v>
      </c>
      <c r="AU169" s="224" t="s">
        <v>85</v>
      </c>
      <c r="AY169" s="18" t="s">
        <v>162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8" t="s">
        <v>83</v>
      </c>
      <c r="BK169" s="225">
        <f>ROUND(I169*H169,2)</f>
        <v>0</v>
      </c>
      <c r="BL169" s="18" t="s">
        <v>170</v>
      </c>
      <c r="BM169" s="224" t="s">
        <v>886</v>
      </c>
    </row>
    <row r="170" s="2" customFormat="1">
      <c r="A170" s="39"/>
      <c r="B170" s="40"/>
      <c r="C170" s="41"/>
      <c r="D170" s="226" t="s">
        <v>172</v>
      </c>
      <c r="E170" s="41"/>
      <c r="F170" s="227" t="s">
        <v>887</v>
      </c>
      <c r="G170" s="41"/>
      <c r="H170" s="41"/>
      <c r="I170" s="228"/>
      <c r="J170" s="41"/>
      <c r="K170" s="41"/>
      <c r="L170" s="45"/>
      <c r="M170" s="229"/>
      <c r="N170" s="23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172</v>
      </c>
      <c r="AU170" s="18" t="s">
        <v>85</v>
      </c>
    </row>
    <row r="171" s="2" customFormat="1" ht="16.5" customHeight="1">
      <c r="A171" s="39"/>
      <c r="B171" s="40"/>
      <c r="C171" s="213" t="s">
        <v>470</v>
      </c>
      <c r="D171" s="213" t="s">
        <v>165</v>
      </c>
      <c r="E171" s="214" t="s">
        <v>888</v>
      </c>
      <c r="F171" s="215" t="s">
        <v>889</v>
      </c>
      <c r="G171" s="216" t="s">
        <v>608</v>
      </c>
      <c r="H171" s="217">
        <v>1</v>
      </c>
      <c r="I171" s="218"/>
      <c r="J171" s="219">
        <f>ROUND(I171*H171,2)</f>
        <v>0</v>
      </c>
      <c r="K171" s="215" t="s">
        <v>19</v>
      </c>
      <c r="L171" s="45"/>
      <c r="M171" s="220" t="s">
        <v>19</v>
      </c>
      <c r="N171" s="221" t="s">
        <v>47</v>
      </c>
      <c r="O171" s="85"/>
      <c r="P171" s="222">
        <f>O171*H171</f>
        <v>0</v>
      </c>
      <c r="Q171" s="222">
        <v>0</v>
      </c>
      <c r="R171" s="222">
        <f>Q171*H171</f>
        <v>0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170</v>
      </c>
      <c r="AT171" s="224" t="s">
        <v>165</v>
      </c>
      <c r="AU171" s="224" t="s">
        <v>85</v>
      </c>
      <c r="AY171" s="18" t="s">
        <v>162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83</v>
      </c>
      <c r="BK171" s="225">
        <f>ROUND(I171*H171,2)</f>
        <v>0</v>
      </c>
      <c r="BL171" s="18" t="s">
        <v>170</v>
      </c>
      <c r="BM171" s="224" t="s">
        <v>890</v>
      </c>
    </row>
    <row r="172" s="2" customFormat="1" ht="16.5" customHeight="1">
      <c r="A172" s="39"/>
      <c r="B172" s="40"/>
      <c r="C172" s="278" t="s">
        <v>487</v>
      </c>
      <c r="D172" s="278" t="s">
        <v>411</v>
      </c>
      <c r="E172" s="279" t="s">
        <v>888</v>
      </c>
      <c r="F172" s="280" t="s">
        <v>891</v>
      </c>
      <c r="G172" s="281" t="s">
        <v>608</v>
      </c>
      <c r="H172" s="282">
        <v>1</v>
      </c>
      <c r="I172" s="283"/>
      <c r="J172" s="284">
        <f>ROUND(I172*H172,2)</f>
        <v>0</v>
      </c>
      <c r="K172" s="280" t="s">
        <v>19</v>
      </c>
      <c r="L172" s="285"/>
      <c r="M172" s="286" t="s">
        <v>19</v>
      </c>
      <c r="N172" s="287" t="s">
        <v>47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239</v>
      </c>
      <c r="AT172" s="224" t="s">
        <v>411</v>
      </c>
      <c r="AU172" s="224" t="s">
        <v>85</v>
      </c>
      <c r="AY172" s="18" t="s">
        <v>162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83</v>
      </c>
      <c r="BK172" s="225">
        <f>ROUND(I172*H172,2)</f>
        <v>0</v>
      </c>
      <c r="BL172" s="18" t="s">
        <v>170</v>
      </c>
      <c r="BM172" s="224" t="s">
        <v>892</v>
      </c>
    </row>
    <row r="173" s="12" customFormat="1" ht="22.8" customHeight="1">
      <c r="A173" s="12"/>
      <c r="B173" s="197"/>
      <c r="C173" s="198"/>
      <c r="D173" s="199" t="s">
        <v>75</v>
      </c>
      <c r="E173" s="211" t="s">
        <v>432</v>
      </c>
      <c r="F173" s="211" t="s">
        <v>433</v>
      </c>
      <c r="G173" s="198"/>
      <c r="H173" s="198"/>
      <c r="I173" s="201"/>
      <c r="J173" s="212">
        <f>BK173</f>
        <v>0</v>
      </c>
      <c r="K173" s="198"/>
      <c r="L173" s="203"/>
      <c r="M173" s="204"/>
      <c r="N173" s="205"/>
      <c r="O173" s="205"/>
      <c r="P173" s="206">
        <f>SUM(P174:P175)</f>
        <v>0</v>
      </c>
      <c r="Q173" s="205"/>
      <c r="R173" s="206">
        <f>SUM(R174:R175)</f>
        <v>0</v>
      </c>
      <c r="S173" s="205"/>
      <c r="T173" s="207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8" t="s">
        <v>83</v>
      </c>
      <c r="AT173" s="209" t="s">
        <v>75</v>
      </c>
      <c r="AU173" s="209" t="s">
        <v>83</v>
      </c>
      <c r="AY173" s="208" t="s">
        <v>162</v>
      </c>
      <c r="BK173" s="210">
        <f>SUM(BK174:BK175)</f>
        <v>0</v>
      </c>
    </row>
    <row r="174" s="2" customFormat="1" ht="55.5" customHeight="1">
      <c r="A174" s="39"/>
      <c r="B174" s="40"/>
      <c r="C174" s="213" t="s">
        <v>492</v>
      </c>
      <c r="D174" s="213" t="s">
        <v>165</v>
      </c>
      <c r="E174" s="214" t="s">
        <v>435</v>
      </c>
      <c r="F174" s="215" t="s">
        <v>436</v>
      </c>
      <c r="G174" s="216" t="s">
        <v>262</v>
      </c>
      <c r="H174" s="217">
        <v>120.937</v>
      </c>
      <c r="I174" s="218"/>
      <c r="J174" s="219">
        <f>ROUND(I174*H174,2)</f>
        <v>0</v>
      </c>
      <c r="K174" s="215" t="s">
        <v>169</v>
      </c>
      <c r="L174" s="45"/>
      <c r="M174" s="220" t="s">
        <v>19</v>
      </c>
      <c r="N174" s="221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170</v>
      </c>
      <c r="AT174" s="224" t="s">
        <v>165</v>
      </c>
      <c r="AU174" s="224" t="s">
        <v>85</v>
      </c>
      <c r="AY174" s="18" t="s">
        <v>162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170</v>
      </c>
      <c r="BM174" s="224" t="s">
        <v>893</v>
      </c>
    </row>
    <row r="175" s="2" customFormat="1">
      <c r="A175" s="39"/>
      <c r="B175" s="40"/>
      <c r="C175" s="41"/>
      <c r="D175" s="226" t="s">
        <v>172</v>
      </c>
      <c r="E175" s="41"/>
      <c r="F175" s="227" t="s">
        <v>438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172</v>
      </c>
      <c r="AU175" s="18" t="s">
        <v>85</v>
      </c>
    </row>
    <row r="176" s="12" customFormat="1" ht="25.92" customHeight="1">
      <c r="A176" s="12"/>
      <c r="B176" s="197"/>
      <c r="C176" s="198"/>
      <c r="D176" s="199" t="s">
        <v>75</v>
      </c>
      <c r="E176" s="200" t="s">
        <v>281</v>
      </c>
      <c r="F176" s="200" t="s">
        <v>282</v>
      </c>
      <c r="G176" s="198"/>
      <c r="H176" s="198"/>
      <c r="I176" s="201"/>
      <c r="J176" s="202">
        <f>BK176</f>
        <v>0</v>
      </c>
      <c r="K176" s="198"/>
      <c r="L176" s="203"/>
      <c r="M176" s="204"/>
      <c r="N176" s="205"/>
      <c r="O176" s="205"/>
      <c r="P176" s="206">
        <f>P177+P184</f>
        <v>0</v>
      </c>
      <c r="Q176" s="205"/>
      <c r="R176" s="206">
        <f>R177+R184</f>
        <v>0.025222000000000001</v>
      </c>
      <c r="S176" s="205"/>
      <c r="T176" s="207">
        <f>T177+T184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8" t="s">
        <v>85</v>
      </c>
      <c r="AT176" s="209" t="s">
        <v>75</v>
      </c>
      <c r="AU176" s="209" t="s">
        <v>76</v>
      </c>
      <c r="AY176" s="208" t="s">
        <v>162</v>
      </c>
      <c r="BK176" s="210">
        <f>BK177+BK184</f>
        <v>0</v>
      </c>
    </row>
    <row r="177" s="12" customFormat="1" ht="22.8" customHeight="1">
      <c r="A177" s="12"/>
      <c r="B177" s="197"/>
      <c r="C177" s="198"/>
      <c r="D177" s="199" t="s">
        <v>75</v>
      </c>
      <c r="E177" s="211" t="s">
        <v>439</v>
      </c>
      <c r="F177" s="211" t="s">
        <v>440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SUM(P178:P183)</f>
        <v>0</v>
      </c>
      <c r="Q177" s="205"/>
      <c r="R177" s="206">
        <f>SUM(R178:R183)</f>
        <v>0.025222000000000001</v>
      </c>
      <c r="S177" s="205"/>
      <c r="T177" s="207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85</v>
      </c>
      <c r="AT177" s="209" t="s">
        <v>75</v>
      </c>
      <c r="AU177" s="209" t="s">
        <v>83</v>
      </c>
      <c r="AY177" s="208" t="s">
        <v>162</v>
      </c>
      <c r="BK177" s="210">
        <f>SUM(BK178:BK183)</f>
        <v>0</v>
      </c>
    </row>
    <row r="178" s="2" customFormat="1" ht="44.25" customHeight="1">
      <c r="A178" s="39"/>
      <c r="B178" s="40"/>
      <c r="C178" s="213" t="s">
        <v>447</v>
      </c>
      <c r="D178" s="213" t="s">
        <v>165</v>
      </c>
      <c r="E178" s="214" t="s">
        <v>894</v>
      </c>
      <c r="F178" s="215" t="s">
        <v>895</v>
      </c>
      <c r="G178" s="216" t="s">
        <v>168</v>
      </c>
      <c r="H178" s="217">
        <v>17.239999999999998</v>
      </c>
      <c r="I178" s="218"/>
      <c r="J178" s="219">
        <f>ROUND(I178*H178,2)</f>
        <v>0</v>
      </c>
      <c r="K178" s="215" t="s">
        <v>169</v>
      </c>
      <c r="L178" s="45"/>
      <c r="M178" s="220" t="s">
        <v>19</v>
      </c>
      <c r="N178" s="221" t="s">
        <v>47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214</v>
      </c>
      <c r="AT178" s="224" t="s">
        <v>165</v>
      </c>
      <c r="AU178" s="224" t="s">
        <v>85</v>
      </c>
      <c r="AY178" s="18" t="s">
        <v>162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83</v>
      </c>
      <c r="BK178" s="225">
        <f>ROUND(I178*H178,2)</f>
        <v>0</v>
      </c>
      <c r="BL178" s="18" t="s">
        <v>214</v>
      </c>
      <c r="BM178" s="224" t="s">
        <v>896</v>
      </c>
    </row>
    <row r="179" s="2" customFormat="1">
      <c r="A179" s="39"/>
      <c r="B179" s="40"/>
      <c r="C179" s="41"/>
      <c r="D179" s="226" t="s">
        <v>172</v>
      </c>
      <c r="E179" s="41"/>
      <c r="F179" s="227" t="s">
        <v>897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172</v>
      </c>
      <c r="AU179" s="18" t="s">
        <v>85</v>
      </c>
    </row>
    <row r="180" s="13" customFormat="1">
      <c r="A180" s="13"/>
      <c r="B180" s="231"/>
      <c r="C180" s="232"/>
      <c r="D180" s="233" t="s">
        <v>179</v>
      </c>
      <c r="E180" s="234" t="s">
        <v>19</v>
      </c>
      <c r="F180" s="235" t="s">
        <v>898</v>
      </c>
      <c r="G180" s="232"/>
      <c r="H180" s="234" t="s">
        <v>19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179</v>
      </c>
      <c r="AU180" s="241" t="s">
        <v>85</v>
      </c>
      <c r="AV180" s="13" t="s">
        <v>83</v>
      </c>
      <c r="AW180" s="13" t="s">
        <v>37</v>
      </c>
      <c r="AX180" s="13" t="s">
        <v>76</v>
      </c>
      <c r="AY180" s="241" t="s">
        <v>162</v>
      </c>
    </row>
    <row r="181" s="14" customFormat="1">
      <c r="A181" s="14"/>
      <c r="B181" s="242"/>
      <c r="C181" s="243"/>
      <c r="D181" s="233" t="s">
        <v>179</v>
      </c>
      <c r="E181" s="244" t="s">
        <v>19</v>
      </c>
      <c r="F181" s="245" t="s">
        <v>899</v>
      </c>
      <c r="G181" s="243"/>
      <c r="H181" s="246">
        <v>17.239999999999998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179</v>
      </c>
      <c r="AU181" s="252" t="s">
        <v>85</v>
      </c>
      <c r="AV181" s="14" t="s">
        <v>85</v>
      </c>
      <c r="AW181" s="14" t="s">
        <v>37</v>
      </c>
      <c r="AX181" s="14" t="s">
        <v>83</v>
      </c>
      <c r="AY181" s="252" t="s">
        <v>162</v>
      </c>
    </row>
    <row r="182" s="2" customFormat="1" ht="24.15" customHeight="1">
      <c r="A182" s="39"/>
      <c r="B182" s="40"/>
      <c r="C182" s="278" t="s">
        <v>464</v>
      </c>
      <c r="D182" s="278" t="s">
        <v>411</v>
      </c>
      <c r="E182" s="279" t="s">
        <v>459</v>
      </c>
      <c r="F182" s="280" t="s">
        <v>460</v>
      </c>
      <c r="G182" s="281" t="s">
        <v>461</v>
      </c>
      <c r="H182" s="282">
        <v>25.222000000000001</v>
      </c>
      <c r="I182" s="283"/>
      <c r="J182" s="284">
        <f>ROUND(I182*H182,2)</f>
        <v>0</v>
      </c>
      <c r="K182" s="280" t="s">
        <v>169</v>
      </c>
      <c r="L182" s="285"/>
      <c r="M182" s="286" t="s">
        <v>19</v>
      </c>
      <c r="N182" s="287" t="s">
        <v>47</v>
      </c>
      <c r="O182" s="85"/>
      <c r="P182" s="222">
        <f>O182*H182</f>
        <v>0</v>
      </c>
      <c r="Q182" s="222">
        <v>0.001</v>
      </c>
      <c r="R182" s="222">
        <f>Q182*H182</f>
        <v>0.025222000000000001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450</v>
      </c>
      <c r="AT182" s="224" t="s">
        <v>411</v>
      </c>
      <c r="AU182" s="224" t="s">
        <v>85</v>
      </c>
      <c r="AY182" s="18" t="s">
        <v>162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83</v>
      </c>
      <c r="BK182" s="225">
        <f>ROUND(I182*H182,2)</f>
        <v>0</v>
      </c>
      <c r="BL182" s="18" t="s">
        <v>214</v>
      </c>
      <c r="BM182" s="224" t="s">
        <v>900</v>
      </c>
    </row>
    <row r="183" s="14" customFormat="1">
      <c r="A183" s="14"/>
      <c r="B183" s="242"/>
      <c r="C183" s="243"/>
      <c r="D183" s="233" t="s">
        <v>179</v>
      </c>
      <c r="E183" s="243"/>
      <c r="F183" s="245" t="s">
        <v>901</v>
      </c>
      <c r="G183" s="243"/>
      <c r="H183" s="246">
        <v>25.222000000000001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179</v>
      </c>
      <c r="AU183" s="252" t="s">
        <v>85</v>
      </c>
      <c r="AV183" s="14" t="s">
        <v>85</v>
      </c>
      <c r="AW183" s="14" t="s">
        <v>4</v>
      </c>
      <c r="AX183" s="14" t="s">
        <v>83</v>
      </c>
      <c r="AY183" s="252" t="s">
        <v>162</v>
      </c>
    </row>
    <row r="184" s="12" customFormat="1" ht="22.8" customHeight="1">
      <c r="A184" s="12"/>
      <c r="B184" s="197"/>
      <c r="C184" s="198"/>
      <c r="D184" s="199" t="s">
        <v>75</v>
      </c>
      <c r="E184" s="211" t="s">
        <v>902</v>
      </c>
      <c r="F184" s="211" t="s">
        <v>903</v>
      </c>
      <c r="G184" s="198"/>
      <c r="H184" s="198"/>
      <c r="I184" s="201"/>
      <c r="J184" s="212">
        <f>BK184</f>
        <v>0</v>
      </c>
      <c r="K184" s="198"/>
      <c r="L184" s="203"/>
      <c r="M184" s="204"/>
      <c r="N184" s="205"/>
      <c r="O184" s="205"/>
      <c r="P184" s="206">
        <f>SUM(P185:P187)</f>
        <v>0</v>
      </c>
      <c r="Q184" s="205"/>
      <c r="R184" s="206">
        <f>SUM(R185:R187)</f>
        <v>0</v>
      </c>
      <c r="S184" s="205"/>
      <c r="T184" s="207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8" t="s">
        <v>85</v>
      </c>
      <c r="AT184" s="209" t="s">
        <v>75</v>
      </c>
      <c r="AU184" s="209" t="s">
        <v>83</v>
      </c>
      <c r="AY184" s="208" t="s">
        <v>162</v>
      </c>
      <c r="BK184" s="210">
        <f>SUM(BK185:BK187)</f>
        <v>0</v>
      </c>
    </row>
    <row r="185" s="2" customFormat="1" ht="24.15" customHeight="1">
      <c r="A185" s="39"/>
      <c r="B185" s="40"/>
      <c r="C185" s="213" t="s">
        <v>458</v>
      </c>
      <c r="D185" s="213" t="s">
        <v>165</v>
      </c>
      <c r="E185" s="214" t="s">
        <v>904</v>
      </c>
      <c r="F185" s="215" t="s">
        <v>905</v>
      </c>
      <c r="G185" s="216" t="s">
        <v>405</v>
      </c>
      <c r="H185" s="217">
        <v>2</v>
      </c>
      <c r="I185" s="218"/>
      <c r="J185" s="219">
        <f>ROUND(I185*H185,2)</f>
        <v>0</v>
      </c>
      <c r="K185" s="215" t="s">
        <v>169</v>
      </c>
      <c r="L185" s="45"/>
      <c r="M185" s="220" t="s">
        <v>19</v>
      </c>
      <c r="N185" s="221" t="s">
        <v>47</v>
      </c>
      <c r="O185" s="85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214</v>
      </c>
      <c r="AT185" s="224" t="s">
        <v>165</v>
      </c>
      <c r="AU185" s="224" t="s">
        <v>85</v>
      </c>
      <c r="AY185" s="18" t="s">
        <v>162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83</v>
      </c>
      <c r="BK185" s="225">
        <f>ROUND(I185*H185,2)</f>
        <v>0</v>
      </c>
      <c r="BL185" s="18" t="s">
        <v>214</v>
      </c>
      <c r="BM185" s="224" t="s">
        <v>906</v>
      </c>
    </row>
    <row r="186" s="2" customFormat="1">
      <c r="A186" s="39"/>
      <c r="B186" s="40"/>
      <c r="C186" s="41"/>
      <c r="D186" s="226" t="s">
        <v>172</v>
      </c>
      <c r="E186" s="41"/>
      <c r="F186" s="227" t="s">
        <v>907</v>
      </c>
      <c r="G186" s="41"/>
      <c r="H186" s="41"/>
      <c r="I186" s="228"/>
      <c r="J186" s="41"/>
      <c r="K186" s="41"/>
      <c r="L186" s="45"/>
      <c r="M186" s="229"/>
      <c r="N186" s="230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172</v>
      </c>
      <c r="AU186" s="18" t="s">
        <v>85</v>
      </c>
    </row>
    <row r="187" s="2" customFormat="1" ht="24.15" customHeight="1">
      <c r="A187" s="39"/>
      <c r="B187" s="40"/>
      <c r="C187" s="278" t="s">
        <v>441</v>
      </c>
      <c r="D187" s="278" t="s">
        <v>411</v>
      </c>
      <c r="E187" s="279" t="s">
        <v>908</v>
      </c>
      <c r="F187" s="280" t="s">
        <v>909</v>
      </c>
      <c r="G187" s="281" t="s">
        <v>608</v>
      </c>
      <c r="H187" s="282">
        <v>2</v>
      </c>
      <c r="I187" s="283"/>
      <c r="J187" s="284">
        <f>ROUND(I187*H187,2)</f>
        <v>0</v>
      </c>
      <c r="K187" s="280" t="s">
        <v>19</v>
      </c>
      <c r="L187" s="285"/>
      <c r="M187" s="292" t="s">
        <v>19</v>
      </c>
      <c r="N187" s="293" t="s">
        <v>47</v>
      </c>
      <c r="O187" s="290"/>
      <c r="P187" s="294">
        <f>O187*H187</f>
        <v>0</v>
      </c>
      <c r="Q187" s="294">
        <v>0</v>
      </c>
      <c r="R187" s="294">
        <f>Q187*H187</f>
        <v>0</v>
      </c>
      <c r="S187" s="294">
        <v>0</v>
      </c>
      <c r="T187" s="29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450</v>
      </c>
      <c r="AT187" s="224" t="s">
        <v>411</v>
      </c>
      <c r="AU187" s="224" t="s">
        <v>85</v>
      </c>
      <c r="AY187" s="18" t="s">
        <v>162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83</v>
      </c>
      <c r="BK187" s="225">
        <f>ROUND(I187*H187,2)</f>
        <v>0</v>
      </c>
      <c r="BL187" s="18" t="s">
        <v>214</v>
      </c>
      <c r="BM187" s="224" t="s">
        <v>910</v>
      </c>
    </row>
    <row r="188" s="2" customFormat="1" ht="6.96" customHeight="1">
      <c r="A188" s="39"/>
      <c r="B188" s="60"/>
      <c r="C188" s="61"/>
      <c r="D188" s="61"/>
      <c r="E188" s="61"/>
      <c r="F188" s="61"/>
      <c r="G188" s="61"/>
      <c r="H188" s="61"/>
      <c r="I188" s="61"/>
      <c r="J188" s="61"/>
      <c r="K188" s="61"/>
      <c r="L188" s="45"/>
      <c r="M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</row>
  </sheetData>
  <sheetProtection sheet="1" autoFilter="0" formatColumns="0" formatRows="0" objects="1" scenarios="1" spinCount="100000" saltValue="ecaFhbIRzqt0cekmxtsu79ecWjSCZDUoitswB+ZC1WWXlWwScJStNiRUsSEg+CRNPgWCDa9F3bkSrEkvI99IyQ==" hashValue="3lF91xmx2z8i3npV4SkvW+bHmPuikKfq0cmIQrUDQxWz2OOfl1eEQUrTeiKIIJMW66ZRovRU6UBLAWQpC7dW0Q==" algorithmName="SHA-512" password="CC35"/>
  <autoFilter ref="C94:K18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131113711"/>
    <hyperlink ref="F102" r:id="rId2" display="https://podminky.urs.cz/item/CS_URS_2022_01/151101201"/>
    <hyperlink ref="F105" r:id="rId3" display="https://podminky.urs.cz/item/CS_URS_2022_01/151101211"/>
    <hyperlink ref="F107" r:id="rId4" display="https://podminky.urs.cz/item/CS_URS_2022_01/151101301"/>
    <hyperlink ref="F110" r:id="rId5" display="https://podminky.urs.cz/item/CS_URS_2022_01/151101311"/>
    <hyperlink ref="F112" r:id="rId6" display="https://podminky.urs.cz/item/CS_URS_2022_01/162211201"/>
    <hyperlink ref="F114" r:id="rId7" display="https://podminky.urs.cz/item/CS_URS_2022_01/162211209"/>
    <hyperlink ref="F117" r:id="rId8" display="https://podminky.urs.cz/item/CS_URS_2022_01/162751117"/>
    <hyperlink ref="F119" r:id="rId9" display="https://podminky.urs.cz/item/CS_URS_2022_01/162751119"/>
    <hyperlink ref="F122" r:id="rId10" display="https://podminky.urs.cz/item/CS_URS_2022_01/171201221"/>
    <hyperlink ref="F125" r:id="rId11" display="https://podminky.urs.cz/item/CS_URS_2022_01/171251201"/>
    <hyperlink ref="F128" r:id="rId12" display="https://podminky.urs.cz/item/CS_URS_2022_01/273322611"/>
    <hyperlink ref="F131" r:id="rId13" display="https://podminky.urs.cz/item/CS_URS_2022_01/273361821"/>
    <hyperlink ref="F134" r:id="rId14" display="https://podminky.urs.cz/item/CS_URS_2022_01/273362021"/>
    <hyperlink ref="F138" r:id="rId15" display="https://podminky.urs.cz/item/CS_URS_2022_01/311101212"/>
    <hyperlink ref="F142" r:id="rId16" display="https://podminky.urs.cz/item/CS_URS_2022_01/311322611"/>
    <hyperlink ref="F149" r:id="rId17" display="https://podminky.urs.cz/item/CS_URS_2022_01/311353211"/>
    <hyperlink ref="F154" r:id="rId18" display="https://podminky.urs.cz/item/CS_URS_2022_01/311353212"/>
    <hyperlink ref="F156" r:id="rId19" display="https://podminky.urs.cz/item/CS_URS_2022_01/311361821"/>
    <hyperlink ref="F160" r:id="rId20" display="https://podminky.urs.cz/item/CS_URS_2022_01/413941123"/>
    <hyperlink ref="F165" r:id="rId21" display="https://podminky.urs.cz/item/CS_URS_2022_01/949321113"/>
    <hyperlink ref="F167" r:id="rId22" display="https://podminky.urs.cz/item/CS_URS_2022_01/949321211"/>
    <hyperlink ref="F170" r:id="rId23" display="https://podminky.urs.cz/item/CS_URS_2022_01/949321813"/>
    <hyperlink ref="F175" r:id="rId24" display="https://podminky.urs.cz/item/CS_URS_2022_01/998017003"/>
    <hyperlink ref="F179" r:id="rId25" display="https://podminky.urs.cz/item/CS_URS_2022_01/711111051"/>
    <hyperlink ref="F186" r:id="rId26" display="https://podminky.urs.cz/item/CS_URS_2022_01/767810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134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911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ROUND(J94,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ROUND((SUM(BE94:BE159)),  2)</f>
        <v>0</v>
      </c>
      <c r="G35" s="39"/>
      <c r="H35" s="39"/>
      <c r="I35" s="158">
        <v>0.20999999999999999</v>
      </c>
      <c r="J35" s="157">
        <f>ROUND(((SUM(BE94:BE159))*I35),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ROUND((SUM(BF94:BF159)),  2)</f>
        <v>0</v>
      </c>
      <c r="G36" s="39"/>
      <c r="H36" s="39"/>
      <c r="I36" s="158">
        <v>0.14999999999999999</v>
      </c>
      <c r="J36" s="157">
        <f>ROUND(((SUM(BF94:BF159))*I36),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ROUND((SUM(BG94:BG159)),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ROUND((SUM(BH94:BH159)),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ROUND((SUM(BI94:BI159)),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134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01.1.d - ZTI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J94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J95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310</v>
      </c>
      <c r="E65" s="183"/>
      <c r="F65" s="183"/>
      <c r="G65" s="183"/>
      <c r="H65" s="183"/>
      <c r="I65" s="183"/>
      <c r="J65" s="184">
        <f>J96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142</v>
      </c>
      <c r="E66" s="183"/>
      <c r="F66" s="183"/>
      <c r="G66" s="183"/>
      <c r="H66" s="183"/>
      <c r="I66" s="183"/>
      <c r="J66" s="184">
        <f>J98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143</v>
      </c>
      <c r="E67" s="183"/>
      <c r="F67" s="183"/>
      <c r="G67" s="183"/>
      <c r="H67" s="183"/>
      <c r="I67" s="183"/>
      <c r="J67" s="184">
        <f>J103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75"/>
      <c r="C68" s="176"/>
      <c r="D68" s="177" t="s">
        <v>144</v>
      </c>
      <c r="E68" s="178"/>
      <c r="F68" s="178"/>
      <c r="G68" s="178"/>
      <c r="H68" s="178"/>
      <c r="I68" s="178"/>
      <c r="J68" s="179">
        <f>J108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81"/>
      <c r="C69" s="126"/>
      <c r="D69" s="182" t="s">
        <v>912</v>
      </c>
      <c r="E69" s="183"/>
      <c r="F69" s="183"/>
      <c r="G69" s="183"/>
      <c r="H69" s="183"/>
      <c r="I69" s="183"/>
      <c r="J69" s="184">
        <f>J109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913</v>
      </c>
      <c r="E70" s="183"/>
      <c r="F70" s="183"/>
      <c r="G70" s="183"/>
      <c r="H70" s="183"/>
      <c r="I70" s="183"/>
      <c r="J70" s="184">
        <f>J117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914</v>
      </c>
      <c r="E71" s="183"/>
      <c r="F71" s="183"/>
      <c r="G71" s="183"/>
      <c r="H71" s="183"/>
      <c r="I71" s="183"/>
      <c r="J71" s="184">
        <f>J131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915</v>
      </c>
      <c r="E72" s="183"/>
      <c r="F72" s="183"/>
      <c r="G72" s="183"/>
      <c r="H72" s="183"/>
      <c r="I72" s="183"/>
      <c r="J72" s="184">
        <f>J155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hidden="1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hidden="1"/>
    <row r="76" hidden="1"/>
    <row r="77" hidden="1"/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147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70" t="str">
        <f>E7</f>
        <v>Rekonstrukce interiérů budovy Sady 5.května 85/42, Plzeň</v>
      </c>
      <c r="F82" s="33"/>
      <c r="G82" s="33"/>
      <c r="H82" s="33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" customFormat="1" ht="12" customHeight="1">
      <c r="B83" s="22"/>
      <c r="C83" s="33" t="s">
        <v>133</v>
      </c>
      <c r="D83" s="23"/>
      <c r="E83" s="23"/>
      <c r="F83" s="23"/>
      <c r="G83" s="23"/>
      <c r="H83" s="23"/>
      <c r="I83" s="23"/>
      <c r="J83" s="23"/>
      <c r="K83" s="23"/>
      <c r="L83" s="21"/>
    </row>
    <row r="84" s="2" customFormat="1" ht="16.5" customHeight="1">
      <c r="A84" s="39"/>
      <c r="B84" s="40"/>
      <c r="C84" s="41"/>
      <c r="D84" s="41"/>
      <c r="E84" s="170" t="s">
        <v>134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135</v>
      </c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E11</f>
        <v>01.1.d - ZTI</v>
      </c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F14</f>
        <v>Sady 5.května 85/42</v>
      </c>
      <c r="G88" s="41"/>
      <c r="H88" s="41"/>
      <c r="I88" s="33" t="s">
        <v>23</v>
      </c>
      <c r="J88" s="73" t="str">
        <f>IF(J14="","",J14)</f>
        <v>30. 3. 2022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E17</f>
        <v>Krajské centrum vzdělávání a Jazyková škola</v>
      </c>
      <c r="G90" s="41"/>
      <c r="H90" s="41"/>
      <c r="I90" s="33" t="s">
        <v>33</v>
      </c>
      <c r="J90" s="37" t="str">
        <f>E23</f>
        <v>Luboš Beneda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31</v>
      </c>
      <c r="D91" s="41"/>
      <c r="E91" s="41"/>
      <c r="F91" s="28" t="str">
        <f>IF(E20="","",E20)</f>
        <v>Vyplň údaj</v>
      </c>
      <c r="G91" s="41"/>
      <c r="H91" s="41"/>
      <c r="I91" s="33" t="s">
        <v>38</v>
      </c>
      <c r="J91" s="37" t="str">
        <f>E26</f>
        <v xml:space="preserve"> 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86"/>
      <c r="B93" s="187"/>
      <c r="C93" s="188" t="s">
        <v>148</v>
      </c>
      <c r="D93" s="189" t="s">
        <v>61</v>
      </c>
      <c r="E93" s="189" t="s">
        <v>57</v>
      </c>
      <c r="F93" s="189" t="s">
        <v>58</v>
      </c>
      <c r="G93" s="189" t="s">
        <v>149</v>
      </c>
      <c r="H93" s="189" t="s">
        <v>150</v>
      </c>
      <c r="I93" s="189" t="s">
        <v>151</v>
      </c>
      <c r="J93" s="189" t="s">
        <v>139</v>
      </c>
      <c r="K93" s="190" t="s">
        <v>152</v>
      </c>
      <c r="L93" s="191"/>
      <c r="M93" s="93" t="s">
        <v>19</v>
      </c>
      <c r="N93" s="94" t="s">
        <v>46</v>
      </c>
      <c r="O93" s="94" t="s">
        <v>153</v>
      </c>
      <c r="P93" s="94" t="s">
        <v>154</v>
      </c>
      <c r="Q93" s="94" t="s">
        <v>155</v>
      </c>
      <c r="R93" s="94" t="s">
        <v>156</v>
      </c>
      <c r="S93" s="94" t="s">
        <v>157</v>
      </c>
      <c r="T93" s="95" t="s">
        <v>158</v>
      </c>
      <c r="U93" s="186"/>
      <c r="V93" s="186"/>
      <c r="W93" s="186"/>
      <c r="X93" s="186"/>
      <c r="Y93" s="186"/>
      <c r="Z93" s="186"/>
      <c r="AA93" s="186"/>
      <c r="AB93" s="186"/>
      <c r="AC93" s="186"/>
      <c r="AD93" s="186"/>
      <c r="AE93" s="186"/>
    </row>
    <row r="94" s="2" customFormat="1" ht="22.8" customHeight="1">
      <c r="A94" s="39"/>
      <c r="B94" s="40"/>
      <c r="C94" s="100" t="s">
        <v>159</v>
      </c>
      <c r="D94" s="41"/>
      <c r="E94" s="41"/>
      <c r="F94" s="41"/>
      <c r="G94" s="41"/>
      <c r="H94" s="41"/>
      <c r="I94" s="41"/>
      <c r="J94" s="192">
        <f>BK94</f>
        <v>0</v>
      </c>
      <c r="K94" s="41"/>
      <c r="L94" s="45"/>
      <c r="M94" s="96"/>
      <c r="N94" s="193"/>
      <c r="O94" s="97"/>
      <c r="P94" s="194">
        <f>P95+P108</f>
        <v>0</v>
      </c>
      <c r="Q94" s="97"/>
      <c r="R94" s="194">
        <f>R95+R108</f>
        <v>0.071760000000000004</v>
      </c>
      <c r="S94" s="97"/>
      <c r="T94" s="195">
        <f>T95+T108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75</v>
      </c>
      <c r="AU94" s="18" t="s">
        <v>140</v>
      </c>
      <c r="BK94" s="196">
        <f>BK95+BK108</f>
        <v>0</v>
      </c>
    </row>
    <row r="95" s="12" customFormat="1" ht="25.92" customHeight="1">
      <c r="A95" s="12"/>
      <c r="B95" s="197"/>
      <c r="C95" s="198"/>
      <c r="D95" s="199" t="s">
        <v>75</v>
      </c>
      <c r="E95" s="200" t="s">
        <v>160</v>
      </c>
      <c r="F95" s="200" t="s">
        <v>161</v>
      </c>
      <c r="G95" s="198"/>
      <c r="H95" s="198"/>
      <c r="I95" s="201"/>
      <c r="J95" s="202">
        <f>BK95</f>
        <v>0</v>
      </c>
      <c r="K95" s="198"/>
      <c r="L95" s="203"/>
      <c r="M95" s="204"/>
      <c r="N95" s="205"/>
      <c r="O95" s="205"/>
      <c r="P95" s="206">
        <f>P96+P98+P103</f>
        <v>0</v>
      </c>
      <c r="Q95" s="205"/>
      <c r="R95" s="206">
        <f>R96+R98+R103</f>
        <v>0</v>
      </c>
      <c r="S95" s="205"/>
      <c r="T95" s="207">
        <f>T96+T98+T103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83</v>
      </c>
      <c r="AT95" s="209" t="s">
        <v>75</v>
      </c>
      <c r="AU95" s="209" t="s">
        <v>76</v>
      </c>
      <c r="AY95" s="208" t="s">
        <v>162</v>
      </c>
      <c r="BK95" s="210">
        <f>BK96+BK98+BK103</f>
        <v>0</v>
      </c>
    </row>
    <row r="96" s="12" customFormat="1" ht="22.8" customHeight="1">
      <c r="A96" s="12"/>
      <c r="B96" s="197"/>
      <c r="C96" s="198"/>
      <c r="D96" s="199" t="s">
        <v>75</v>
      </c>
      <c r="E96" s="211" t="s">
        <v>329</v>
      </c>
      <c r="F96" s="211" t="s">
        <v>330</v>
      </c>
      <c r="G96" s="198"/>
      <c r="H96" s="198"/>
      <c r="I96" s="201"/>
      <c r="J96" s="212">
        <f>BK96</f>
        <v>0</v>
      </c>
      <c r="K96" s="198"/>
      <c r="L96" s="203"/>
      <c r="M96" s="204"/>
      <c r="N96" s="205"/>
      <c r="O96" s="205"/>
      <c r="P96" s="206">
        <f>P97</f>
        <v>0</v>
      </c>
      <c r="Q96" s="205"/>
      <c r="R96" s="206">
        <f>R97</f>
        <v>0</v>
      </c>
      <c r="S96" s="205"/>
      <c r="T96" s="207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83</v>
      </c>
      <c r="AT96" s="209" t="s">
        <v>75</v>
      </c>
      <c r="AU96" s="209" t="s">
        <v>83</v>
      </c>
      <c r="AY96" s="208" t="s">
        <v>162</v>
      </c>
      <c r="BK96" s="210">
        <f>BK97</f>
        <v>0</v>
      </c>
    </row>
    <row r="97" s="2" customFormat="1" ht="21.75" customHeight="1">
      <c r="A97" s="39"/>
      <c r="B97" s="40"/>
      <c r="C97" s="213" t="s">
        <v>83</v>
      </c>
      <c r="D97" s="213" t="s">
        <v>165</v>
      </c>
      <c r="E97" s="214" t="s">
        <v>916</v>
      </c>
      <c r="F97" s="215" t="s">
        <v>917</v>
      </c>
      <c r="G97" s="216" t="s">
        <v>168</v>
      </c>
      <c r="H97" s="217">
        <v>88</v>
      </c>
      <c r="I97" s="218"/>
      <c r="J97" s="219">
        <f>ROUND(I97*H97,2)</f>
        <v>0</v>
      </c>
      <c r="K97" s="215" t="s">
        <v>19</v>
      </c>
      <c r="L97" s="45"/>
      <c r="M97" s="220" t="s">
        <v>19</v>
      </c>
      <c r="N97" s="221" t="s">
        <v>47</v>
      </c>
      <c r="O97" s="85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4" t="s">
        <v>170</v>
      </c>
      <c r="AT97" s="224" t="s">
        <v>165</v>
      </c>
      <c r="AU97" s="224" t="s">
        <v>85</v>
      </c>
      <c r="AY97" s="18" t="s">
        <v>162</v>
      </c>
      <c r="BE97" s="225">
        <f>IF(N97="základní",J97,0)</f>
        <v>0</v>
      </c>
      <c r="BF97" s="225">
        <f>IF(N97="snížená",J97,0)</f>
        <v>0</v>
      </c>
      <c r="BG97" s="225">
        <f>IF(N97="zákl. přenesená",J97,0)</f>
        <v>0</v>
      </c>
      <c r="BH97" s="225">
        <f>IF(N97="sníž. přenesená",J97,0)</f>
        <v>0</v>
      </c>
      <c r="BI97" s="225">
        <f>IF(N97="nulová",J97,0)</f>
        <v>0</v>
      </c>
      <c r="BJ97" s="18" t="s">
        <v>83</v>
      </c>
      <c r="BK97" s="225">
        <f>ROUND(I97*H97,2)</f>
        <v>0</v>
      </c>
      <c r="BL97" s="18" t="s">
        <v>170</v>
      </c>
      <c r="BM97" s="224" t="s">
        <v>918</v>
      </c>
    </row>
    <row r="98" s="12" customFormat="1" ht="22.8" customHeight="1">
      <c r="A98" s="12"/>
      <c r="B98" s="197"/>
      <c r="C98" s="198"/>
      <c r="D98" s="199" t="s">
        <v>75</v>
      </c>
      <c r="E98" s="211" t="s">
        <v>163</v>
      </c>
      <c r="F98" s="211" t="s">
        <v>164</v>
      </c>
      <c r="G98" s="198"/>
      <c r="H98" s="198"/>
      <c r="I98" s="201"/>
      <c r="J98" s="212">
        <f>BK98</f>
        <v>0</v>
      </c>
      <c r="K98" s="198"/>
      <c r="L98" s="203"/>
      <c r="M98" s="204"/>
      <c r="N98" s="205"/>
      <c r="O98" s="205"/>
      <c r="P98" s="206">
        <f>SUM(P99:P102)</f>
        <v>0</v>
      </c>
      <c r="Q98" s="205"/>
      <c r="R98" s="206">
        <f>SUM(R99:R102)</f>
        <v>0</v>
      </c>
      <c r="S98" s="205"/>
      <c r="T98" s="207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83</v>
      </c>
      <c r="AT98" s="209" t="s">
        <v>75</v>
      </c>
      <c r="AU98" s="209" t="s">
        <v>83</v>
      </c>
      <c r="AY98" s="208" t="s">
        <v>162</v>
      </c>
      <c r="BK98" s="210">
        <f>SUM(BK99:BK102)</f>
        <v>0</v>
      </c>
    </row>
    <row r="99" s="2" customFormat="1" ht="24.15" customHeight="1">
      <c r="A99" s="39"/>
      <c r="B99" s="40"/>
      <c r="C99" s="213" t="s">
        <v>85</v>
      </c>
      <c r="D99" s="213" t="s">
        <v>165</v>
      </c>
      <c r="E99" s="214" t="s">
        <v>919</v>
      </c>
      <c r="F99" s="215" t="s">
        <v>920</v>
      </c>
      <c r="G99" s="216" t="s">
        <v>405</v>
      </c>
      <c r="H99" s="217">
        <v>8</v>
      </c>
      <c r="I99" s="218"/>
      <c r="J99" s="219">
        <f>ROUND(I99*H99,2)</f>
        <v>0</v>
      </c>
      <c r="K99" s="215" t="s">
        <v>19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170</v>
      </c>
      <c r="BM99" s="224" t="s">
        <v>921</v>
      </c>
    </row>
    <row r="100" s="2" customFormat="1" ht="24.15" customHeight="1">
      <c r="A100" s="39"/>
      <c r="B100" s="40"/>
      <c r="C100" s="213" t="s">
        <v>195</v>
      </c>
      <c r="D100" s="213" t="s">
        <v>165</v>
      </c>
      <c r="E100" s="214" t="s">
        <v>922</v>
      </c>
      <c r="F100" s="215" t="s">
        <v>923</v>
      </c>
      <c r="G100" s="216" t="s">
        <v>638</v>
      </c>
      <c r="H100" s="217">
        <v>82</v>
      </c>
      <c r="I100" s="218"/>
      <c r="J100" s="219">
        <f>ROUND(I100*H100,2)</f>
        <v>0</v>
      </c>
      <c r="K100" s="215" t="s">
        <v>19</v>
      </c>
      <c r="L100" s="45"/>
      <c r="M100" s="220" t="s">
        <v>19</v>
      </c>
      <c r="N100" s="221" t="s">
        <v>47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170</v>
      </c>
      <c r="AT100" s="224" t="s">
        <v>165</v>
      </c>
      <c r="AU100" s="224" t="s">
        <v>85</v>
      </c>
      <c r="AY100" s="18" t="s">
        <v>162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83</v>
      </c>
      <c r="BK100" s="225">
        <f>ROUND(I100*H100,2)</f>
        <v>0</v>
      </c>
      <c r="BL100" s="18" t="s">
        <v>170</v>
      </c>
      <c r="BM100" s="224" t="s">
        <v>924</v>
      </c>
    </row>
    <row r="101" s="2" customFormat="1" ht="24.15" customHeight="1">
      <c r="A101" s="39"/>
      <c r="B101" s="40"/>
      <c r="C101" s="213" t="s">
        <v>170</v>
      </c>
      <c r="D101" s="213" t="s">
        <v>165</v>
      </c>
      <c r="E101" s="214" t="s">
        <v>925</v>
      </c>
      <c r="F101" s="215" t="s">
        <v>926</v>
      </c>
      <c r="G101" s="216" t="s">
        <v>638</v>
      </c>
      <c r="H101" s="217">
        <v>10</v>
      </c>
      <c r="I101" s="218"/>
      <c r="J101" s="219">
        <f>ROUND(I101*H101,2)</f>
        <v>0</v>
      </c>
      <c r="K101" s="215" t="s">
        <v>19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170</v>
      </c>
      <c r="BM101" s="224" t="s">
        <v>927</v>
      </c>
    </row>
    <row r="102" s="2" customFormat="1" ht="24.15" customHeight="1">
      <c r="A102" s="39"/>
      <c r="B102" s="40"/>
      <c r="C102" s="213" t="s">
        <v>678</v>
      </c>
      <c r="D102" s="213" t="s">
        <v>165</v>
      </c>
      <c r="E102" s="214" t="s">
        <v>928</v>
      </c>
      <c r="F102" s="215" t="s">
        <v>929</v>
      </c>
      <c r="G102" s="216" t="s">
        <v>638</v>
      </c>
      <c r="H102" s="217">
        <v>62</v>
      </c>
      <c r="I102" s="218"/>
      <c r="J102" s="219">
        <f>ROUND(I102*H102,2)</f>
        <v>0</v>
      </c>
      <c r="K102" s="215" t="s">
        <v>19</v>
      </c>
      <c r="L102" s="45"/>
      <c r="M102" s="220" t="s">
        <v>19</v>
      </c>
      <c r="N102" s="221" t="s">
        <v>47</v>
      </c>
      <c r="O102" s="85"/>
      <c r="P102" s="222">
        <f>O102*H102</f>
        <v>0</v>
      </c>
      <c r="Q102" s="222">
        <v>0</v>
      </c>
      <c r="R102" s="222">
        <f>Q102*H102</f>
        <v>0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170</v>
      </c>
      <c r="AT102" s="224" t="s">
        <v>165</v>
      </c>
      <c r="AU102" s="224" t="s">
        <v>85</v>
      </c>
      <c r="AY102" s="18" t="s">
        <v>162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83</v>
      </c>
      <c r="BK102" s="225">
        <f>ROUND(I102*H102,2)</f>
        <v>0</v>
      </c>
      <c r="BL102" s="18" t="s">
        <v>170</v>
      </c>
      <c r="BM102" s="224" t="s">
        <v>930</v>
      </c>
    </row>
    <row r="103" s="12" customFormat="1" ht="22.8" customHeight="1">
      <c r="A103" s="12"/>
      <c r="B103" s="197"/>
      <c r="C103" s="198"/>
      <c r="D103" s="199" t="s">
        <v>75</v>
      </c>
      <c r="E103" s="211" t="s">
        <v>257</v>
      </c>
      <c r="F103" s="211" t="s">
        <v>258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SUM(P104:P107)</f>
        <v>0</v>
      </c>
      <c r="Q103" s="205"/>
      <c r="R103" s="206">
        <f>SUM(R104:R107)</f>
        <v>0</v>
      </c>
      <c r="S103" s="205"/>
      <c r="T103" s="207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83</v>
      </c>
      <c r="AT103" s="209" t="s">
        <v>75</v>
      </c>
      <c r="AU103" s="209" t="s">
        <v>83</v>
      </c>
      <c r="AY103" s="208" t="s">
        <v>162</v>
      </c>
      <c r="BK103" s="210">
        <f>SUM(BK104:BK107)</f>
        <v>0</v>
      </c>
    </row>
    <row r="104" s="2" customFormat="1" ht="33" customHeight="1">
      <c r="A104" s="39"/>
      <c r="B104" s="40"/>
      <c r="C104" s="213" t="s">
        <v>329</v>
      </c>
      <c r="D104" s="213" t="s">
        <v>165</v>
      </c>
      <c r="E104" s="214" t="s">
        <v>931</v>
      </c>
      <c r="F104" s="215" t="s">
        <v>932</v>
      </c>
      <c r="G104" s="216" t="s">
        <v>262</v>
      </c>
      <c r="H104" s="217">
        <v>3.6640000000000001</v>
      </c>
      <c r="I104" s="218"/>
      <c r="J104" s="219">
        <f>ROUND(I104*H104,2)</f>
        <v>0</v>
      </c>
      <c r="K104" s="215" t="s">
        <v>19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170</v>
      </c>
      <c r="BM104" s="224" t="s">
        <v>933</v>
      </c>
    </row>
    <row r="105" s="2" customFormat="1" ht="21.75" customHeight="1">
      <c r="A105" s="39"/>
      <c r="B105" s="40"/>
      <c r="C105" s="213" t="s">
        <v>276</v>
      </c>
      <c r="D105" s="213" t="s">
        <v>165</v>
      </c>
      <c r="E105" s="214" t="s">
        <v>934</v>
      </c>
      <c r="F105" s="215" t="s">
        <v>935</v>
      </c>
      <c r="G105" s="216" t="s">
        <v>262</v>
      </c>
      <c r="H105" s="217">
        <v>36.664000000000001</v>
      </c>
      <c r="I105" s="218"/>
      <c r="J105" s="219">
        <f>ROUND(I105*H105,2)</f>
        <v>0</v>
      </c>
      <c r="K105" s="215" t="s">
        <v>19</v>
      </c>
      <c r="L105" s="45"/>
      <c r="M105" s="220" t="s">
        <v>19</v>
      </c>
      <c r="N105" s="221" t="s">
        <v>47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170</v>
      </c>
      <c r="AT105" s="224" t="s">
        <v>165</v>
      </c>
      <c r="AU105" s="224" t="s">
        <v>85</v>
      </c>
      <c r="AY105" s="18" t="s">
        <v>162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83</v>
      </c>
      <c r="BK105" s="225">
        <f>ROUND(I105*H105,2)</f>
        <v>0</v>
      </c>
      <c r="BL105" s="18" t="s">
        <v>170</v>
      </c>
      <c r="BM105" s="224" t="s">
        <v>936</v>
      </c>
    </row>
    <row r="106" s="2" customFormat="1" ht="33" customHeight="1">
      <c r="A106" s="39"/>
      <c r="B106" s="40"/>
      <c r="C106" s="213" t="s">
        <v>239</v>
      </c>
      <c r="D106" s="213" t="s">
        <v>165</v>
      </c>
      <c r="E106" s="214" t="s">
        <v>937</v>
      </c>
      <c r="F106" s="215" t="s">
        <v>938</v>
      </c>
      <c r="G106" s="216" t="s">
        <v>262</v>
      </c>
      <c r="H106" s="217">
        <v>3.6640000000000001</v>
      </c>
      <c r="I106" s="218"/>
      <c r="J106" s="219">
        <f>ROUND(I106*H106,2)</f>
        <v>0</v>
      </c>
      <c r="K106" s="215" t="s">
        <v>19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170</v>
      </c>
      <c r="BM106" s="224" t="s">
        <v>939</v>
      </c>
    </row>
    <row r="107" s="2" customFormat="1" ht="33" customHeight="1">
      <c r="A107" s="39"/>
      <c r="B107" s="40"/>
      <c r="C107" s="213" t="s">
        <v>163</v>
      </c>
      <c r="D107" s="213" t="s">
        <v>165</v>
      </c>
      <c r="E107" s="214" t="s">
        <v>940</v>
      </c>
      <c r="F107" s="215" t="s">
        <v>941</v>
      </c>
      <c r="G107" s="216" t="s">
        <v>262</v>
      </c>
      <c r="H107" s="217">
        <v>3.528</v>
      </c>
      <c r="I107" s="218"/>
      <c r="J107" s="219">
        <f>ROUND(I107*H107,2)</f>
        <v>0</v>
      </c>
      <c r="K107" s="215" t="s">
        <v>19</v>
      </c>
      <c r="L107" s="45"/>
      <c r="M107" s="220" t="s">
        <v>19</v>
      </c>
      <c r="N107" s="221" t="s">
        <v>47</v>
      </c>
      <c r="O107" s="85"/>
      <c r="P107" s="222">
        <f>O107*H107</f>
        <v>0</v>
      </c>
      <c r="Q107" s="222">
        <v>0</v>
      </c>
      <c r="R107" s="222">
        <f>Q107*H107</f>
        <v>0</v>
      </c>
      <c r="S107" s="222">
        <v>0</v>
      </c>
      <c r="T107" s="22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4" t="s">
        <v>170</v>
      </c>
      <c r="AT107" s="224" t="s">
        <v>165</v>
      </c>
      <c r="AU107" s="224" t="s">
        <v>85</v>
      </c>
      <c r="AY107" s="18" t="s">
        <v>162</v>
      </c>
      <c r="BE107" s="225">
        <f>IF(N107="základní",J107,0)</f>
        <v>0</v>
      </c>
      <c r="BF107" s="225">
        <f>IF(N107="snížená",J107,0)</f>
        <v>0</v>
      </c>
      <c r="BG107" s="225">
        <f>IF(N107="zákl. přenesená",J107,0)</f>
        <v>0</v>
      </c>
      <c r="BH107" s="225">
        <f>IF(N107="sníž. přenesená",J107,0)</f>
        <v>0</v>
      </c>
      <c r="BI107" s="225">
        <f>IF(N107="nulová",J107,0)</f>
        <v>0</v>
      </c>
      <c r="BJ107" s="18" t="s">
        <v>83</v>
      </c>
      <c r="BK107" s="225">
        <f>ROUND(I107*H107,2)</f>
        <v>0</v>
      </c>
      <c r="BL107" s="18" t="s">
        <v>170</v>
      </c>
      <c r="BM107" s="224" t="s">
        <v>942</v>
      </c>
    </row>
    <row r="108" s="12" customFormat="1" ht="25.92" customHeight="1">
      <c r="A108" s="12"/>
      <c r="B108" s="197"/>
      <c r="C108" s="198"/>
      <c r="D108" s="199" t="s">
        <v>75</v>
      </c>
      <c r="E108" s="200" t="s">
        <v>281</v>
      </c>
      <c r="F108" s="200" t="s">
        <v>282</v>
      </c>
      <c r="G108" s="198"/>
      <c r="H108" s="198"/>
      <c r="I108" s="201"/>
      <c r="J108" s="202">
        <f>BK108</f>
        <v>0</v>
      </c>
      <c r="K108" s="198"/>
      <c r="L108" s="203"/>
      <c r="M108" s="204"/>
      <c r="N108" s="205"/>
      <c r="O108" s="205"/>
      <c r="P108" s="206">
        <f>P109+P117+P131+P155</f>
        <v>0</v>
      </c>
      <c r="Q108" s="205"/>
      <c r="R108" s="206">
        <f>R109+R117+R131+R155</f>
        <v>0.071760000000000004</v>
      </c>
      <c r="S108" s="205"/>
      <c r="T108" s="207">
        <f>T109+T117+T131+T155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85</v>
      </c>
      <c r="AT108" s="209" t="s">
        <v>75</v>
      </c>
      <c r="AU108" s="209" t="s">
        <v>76</v>
      </c>
      <c r="AY108" s="208" t="s">
        <v>162</v>
      </c>
      <c r="BK108" s="210">
        <f>BK109+BK117+BK131+BK155</f>
        <v>0</v>
      </c>
    </row>
    <row r="109" s="12" customFormat="1" ht="22.8" customHeight="1">
      <c r="A109" s="12"/>
      <c r="B109" s="197"/>
      <c r="C109" s="198"/>
      <c r="D109" s="199" t="s">
        <v>75</v>
      </c>
      <c r="E109" s="211" t="s">
        <v>943</v>
      </c>
      <c r="F109" s="211" t="s">
        <v>944</v>
      </c>
      <c r="G109" s="198"/>
      <c r="H109" s="198"/>
      <c r="I109" s="201"/>
      <c r="J109" s="212">
        <f>BK109</f>
        <v>0</v>
      </c>
      <c r="K109" s="198"/>
      <c r="L109" s="203"/>
      <c r="M109" s="204"/>
      <c r="N109" s="205"/>
      <c r="O109" s="205"/>
      <c r="P109" s="206">
        <f>SUM(P110:P116)</f>
        <v>0</v>
      </c>
      <c r="Q109" s="205"/>
      <c r="R109" s="206">
        <f>SUM(R110:R116)</f>
        <v>0</v>
      </c>
      <c r="S109" s="205"/>
      <c r="T109" s="207">
        <f>SUM(T110:T116)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8" t="s">
        <v>85</v>
      </c>
      <c r="AT109" s="209" t="s">
        <v>75</v>
      </c>
      <c r="AU109" s="209" t="s">
        <v>83</v>
      </c>
      <c r="AY109" s="208" t="s">
        <v>162</v>
      </c>
      <c r="BK109" s="210">
        <f>SUM(BK110:BK116)</f>
        <v>0</v>
      </c>
    </row>
    <row r="110" s="2" customFormat="1" ht="24.15" customHeight="1">
      <c r="A110" s="39"/>
      <c r="B110" s="40"/>
      <c r="C110" s="213" t="s">
        <v>701</v>
      </c>
      <c r="D110" s="213" t="s">
        <v>165</v>
      </c>
      <c r="E110" s="214" t="s">
        <v>945</v>
      </c>
      <c r="F110" s="215" t="s">
        <v>946</v>
      </c>
      <c r="G110" s="216" t="s">
        <v>638</v>
      </c>
      <c r="H110" s="217">
        <v>10</v>
      </c>
      <c r="I110" s="218"/>
      <c r="J110" s="219">
        <f>ROUND(I110*H110,2)</f>
        <v>0</v>
      </c>
      <c r="K110" s="215" t="s">
        <v>19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214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214</v>
      </c>
      <c r="BM110" s="224" t="s">
        <v>947</v>
      </c>
    </row>
    <row r="111" s="2" customFormat="1" ht="24.15" customHeight="1">
      <c r="A111" s="39"/>
      <c r="B111" s="40"/>
      <c r="C111" s="213" t="s">
        <v>815</v>
      </c>
      <c r="D111" s="213" t="s">
        <v>165</v>
      </c>
      <c r="E111" s="214" t="s">
        <v>948</v>
      </c>
      <c r="F111" s="215" t="s">
        <v>949</v>
      </c>
      <c r="G111" s="216" t="s">
        <v>638</v>
      </c>
      <c r="H111" s="217">
        <v>8</v>
      </c>
      <c r="I111" s="218"/>
      <c r="J111" s="219">
        <f>ROUND(I111*H111,2)</f>
        <v>0</v>
      </c>
      <c r="K111" s="215" t="s">
        <v>19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214</v>
      </c>
      <c r="AT111" s="224" t="s">
        <v>165</v>
      </c>
      <c r="AU111" s="224" t="s">
        <v>85</v>
      </c>
      <c r="AY111" s="18" t="s">
        <v>162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214</v>
      </c>
      <c r="BM111" s="224" t="s">
        <v>950</v>
      </c>
    </row>
    <row r="112" s="2" customFormat="1" ht="24.15" customHeight="1">
      <c r="A112" s="39"/>
      <c r="B112" s="40"/>
      <c r="C112" s="213" t="s">
        <v>299</v>
      </c>
      <c r="D112" s="213" t="s">
        <v>165</v>
      </c>
      <c r="E112" s="214" t="s">
        <v>951</v>
      </c>
      <c r="F112" s="215" t="s">
        <v>952</v>
      </c>
      <c r="G112" s="216" t="s">
        <v>638</v>
      </c>
      <c r="H112" s="217">
        <v>44</v>
      </c>
      <c r="I112" s="218"/>
      <c r="J112" s="219">
        <f>ROUND(I112*H112,2)</f>
        <v>0</v>
      </c>
      <c r="K112" s="215" t="s">
        <v>19</v>
      </c>
      <c r="L112" s="45"/>
      <c r="M112" s="220" t="s">
        <v>19</v>
      </c>
      <c r="N112" s="221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214</v>
      </c>
      <c r="AT112" s="224" t="s">
        <v>165</v>
      </c>
      <c r="AU112" s="224" t="s">
        <v>85</v>
      </c>
      <c r="AY112" s="18" t="s">
        <v>162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214</v>
      </c>
      <c r="BM112" s="224" t="s">
        <v>953</v>
      </c>
    </row>
    <row r="113" s="2" customFormat="1" ht="24.15" customHeight="1">
      <c r="A113" s="39"/>
      <c r="B113" s="40"/>
      <c r="C113" s="213" t="s">
        <v>251</v>
      </c>
      <c r="D113" s="213" t="s">
        <v>165</v>
      </c>
      <c r="E113" s="214" t="s">
        <v>954</v>
      </c>
      <c r="F113" s="215" t="s">
        <v>955</v>
      </c>
      <c r="G113" s="216" t="s">
        <v>638</v>
      </c>
      <c r="H113" s="217">
        <v>14</v>
      </c>
      <c r="I113" s="218"/>
      <c r="J113" s="219">
        <f>ROUND(I113*H113,2)</f>
        <v>0</v>
      </c>
      <c r="K113" s="215" t="s">
        <v>19</v>
      </c>
      <c r="L113" s="45"/>
      <c r="M113" s="220" t="s">
        <v>19</v>
      </c>
      <c r="N113" s="221" t="s">
        <v>47</v>
      </c>
      <c r="O113" s="85"/>
      <c r="P113" s="222">
        <f>O113*H113</f>
        <v>0</v>
      </c>
      <c r="Q113" s="222">
        <v>0</v>
      </c>
      <c r="R113" s="222">
        <f>Q113*H113</f>
        <v>0</v>
      </c>
      <c r="S113" s="222">
        <v>0</v>
      </c>
      <c r="T113" s="223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4" t="s">
        <v>214</v>
      </c>
      <c r="AT113" s="224" t="s">
        <v>165</v>
      </c>
      <c r="AU113" s="224" t="s">
        <v>85</v>
      </c>
      <c r="AY113" s="18" t="s">
        <v>162</v>
      </c>
      <c r="BE113" s="225">
        <f>IF(N113="základní",J113,0)</f>
        <v>0</v>
      </c>
      <c r="BF113" s="225">
        <f>IF(N113="snížená",J113,0)</f>
        <v>0</v>
      </c>
      <c r="BG113" s="225">
        <f>IF(N113="zákl. přenesená",J113,0)</f>
        <v>0</v>
      </c>
      <c r="BH113" s="225">
        <f>IF(N113="sníž. přenesená",J113,0)</f>
        <v>0</v>
      </c>
      <c r="BI113" s="225">
        <f>IF(N113="nulová",J113,0)</f>
        <v>0</v>
      </c>
      <c r="BJ113" s="18" t="s">
        <v>83</v>
      </c>
      <c r="BK113" s="225">
        <f>ROUND(I113*H113,2)</f>
        <v>0</v>
      </c>
      <c r="BL113" s="18" t="s">
        <v>214</v>
      </c>
      <c r="BM113" s="224" t="s">
        <v>956</v>
      </c>
    </row>
    <row r="114" s="2" customFormat="1" ht="16.5" customHeight="1">
      <c r="A114" s="39"/>
      <c r="B114" s="40"/>
      <c r="C114" s="213" t="s">
        <v>246</v>
      </c>
      <c r="D114" s="213" t="s">
        <v>165</v>
      </c>
      <c r="E114" s="214" t="s">
        <v>957</v>
      </c>
      <c r="F114" s="215" t="s">
        <v>958</v>
      </c>
      <c r="G114" s="216" t="s">
        <v>405</v>
      </c>
      <c r="H114" s="217">
        <v>2</v>
      </c>
      <c r="I114" s="218"/>
      <c r="J114" s="219">
        <f>ROUND(I114*H114,2)</f>
        <v>0</v>
      </c>
      <c r="K114" s="215" t="s">
        <v>19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214</v>
      </c>
      <c r="AT114" s="224" t="s">
        <v>165</v>
      </c>
      <c r="AU114" s="224" t="s">
        <v>85</v>
      </c>
      <c r="AY114" s="18" t="s">
        <v>162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214</v>
      </c>
      <c r="BM114" s="224" t="s">
        <v>959</v>
      </c>
    </row>
    <row r="115" s="2" customFormat="1" ht="21.75" customHeight="1">
      <c r="A115" s="39"/>
      <c r="B115" s="40"/>
      <c r="C115" s="213" t="s">
        <v>8</v>
      </c>
      <c r="D115" s="213" t="s">
        <v>165</v>
      </c>
      <c r="E115" s="214" t="s">
        <v>960</v>
      </c>
      <c r="F115" s="215" t="s">
        <v>961</v>
      </c>
      <c r="G115" s="216" t="s">
        <v>638</v>
      </c>
      <c r="H115" s="217">
        <v>62</v>
      </c>
      <c r="I115" s="218"/>
      <c r="J115" s="219">
        <f>ROUND(I115*H115,2)</f>
        <v>0</v>
      </c>
      <c r="K115" s="215" t="s">
        <v>19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214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214</v>
      </c>
      <c r="BM115" s="224" t="s">
        <v>962</v>
      </c>
    </row>
    <row r="116" s="2" customFormat="1" ht="24.15" customHeight="1">
      <c r="A116" s="39"/>
      <c r="B116" s="40"/>
      <c r="C116" s="213" t="s">
        <v>214</v>
      </c>
      <c r="D116" s="213" t="s">
        <v>165</v>
      </c>
      <c r="E116" s="214" t="s">
        <v>963</v>
      </c>
      <c r="F116" s="215" t="s">
        <v>964</v>
      </c>
      <c r="G116" s="216" t="s">
        <v>262</v>
      </c>
      <c r="H116" s="217">
        <v>0.123</v>
      </c>
      <c r="I116" s="218"/>
      <c r="J116" s="219">
        <f>ROUND(I116*H116,2)</f>
        <v>0</v>
      </c>
      <c r="K116" s="215" t="s">
        <v>19</v>
      </c>
      <c r="L116" s="45"/>
      <c r="M116" s="220" t="s">
        <v>19</v>
      </c>
      <c r="N116" s="221" t="s">
        <v>47</v>
      </c>
      <c r="O116" s="85"/>
      <c r="P116" s="222">
        <f>O116*H116</f>
        <v>0</v>
      </c>
      <c r="Q116" s="222">
        <v>0</v>
      </c>
      <c r="R116" s="222">
        <f>Q116*H116</f>
        <v>0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214</v>
      </c>
      <c r="AT116" s="224" t="s">
        <v>165</v>
      </c>
      <c r="AU116" s="224" t="s">
        <v>85</v>
      </c>
      <c r="AY116" s="18" t="s">
        <v>162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83</v>
      </c>
      <c r="BK116" s="225">
        <f>ROUND(I116*H116,2)</f>
        <v>0</v>
      </c>
      <c r="BL116" s="18" t="s">
        <v>214</v>
      </c>
      <c r="BM116" s="224" t="s">
        <v>965</v>
      </c>
    </row>
    <row r="117" s="12" customFormat="1" ht="22.8" customHeight="1">
      <c r="A117" s="12"/>
      <c r="B117" s="197"/>
      <c r="C117" s="198"/>
      <c r="D117" s="199" t="s">
        <v>75</v>
      </c>
      <c r="E117" s="211" t="s">
        <v>966</v>
      </c>
      <c r="F117" s="211" t="s">
        <v>967</v>
      </c>
      <c r="G117" s="198"/>
      <c r="H117" s="198"/>
      <c r="I117" s="201"/>
      <c r="J117" s="212">
        <f>BK117</f>
        <v>0</v>
      </c>
      <c r="K117" s="198"/>
      <c r="L117" s="203"/>
      <c r="M117" s="204"/>
      <c r="N117" s="205"/>
      <c r="O117" s="205"/>
      <c r="P117" s="206">
        <f>SUM(P118:P130)</f>
        <v>0</v>
      </c>
      <c r="Q117" s="205"/>
      <c r="R117" s="206">
        <f>SUM(R118:R130)</f>
        <v>0</v>
      </c>
      <c r="S117" s="205"/>
      <c r="T117" s="207">
        <f>SUM(T118:T130)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8" t="s">
        <v>85</v>
      </c>
      <c r="AT117" s="209" t="s">
        <v>75</v>
      </c>
      <c r="AU117" s="209" t="s">
        <v>83</v>
      </c>
      <c r="AY117" s="208" t="s">
        <v>162</v>
      </c>
      <c r="BK117" s="210">
        <f>SUM(BK118:BK130)</f>
        <v>0</v>
      </c>
    </row>
    <row r="118" s="2" customFormat="1" ht="24.15" customHeight="1">
      <c r="A118" s="39"/>
      <c r="B118" s="40"/>
      <c r="C118" s="213" t="s">
        <v>227</v>
      </c>
      <c r="D118" s="213" t="s">
        <v>165</v>
      </c>
      <c r="E118" s="214" t="s">
        <v>968</v>
      </c>
      <c r="F118" s="215" t="s">
        <v>969</v>
      </c>
      <c r="G118" s="216" t="s">
        <v>638</v>
      </c>
      <c r="H118" s="217">
        <v>36</v>
      </c>
      <c r="I118" s="218"/>
      <c r="J118" s="219">
        <f>ROUND(I118*H118,2)</f>
        <v>0</v>
      </c>
      <c r="K118" s="215" t="s">
        <v>19</v>
      </c>
      <c r="L118" s="45"/>
      <c r="M118" s="220" t="s">
        <v>19</v>
      </c>
      <c r="N118" s="221" t="s">
        <v>47</v>
      </c>
      <c r="O118" s="85"/>
      <c r="P118" s="222">
        <f>O118*H118</f>
        <v>0</v>
      </c>
      <c r="Q118" s="222">
        <v>0</v>
      </c>
      <c r="R118" s="222">
        <f>Q118*H118</f>
        <v>0</v>
      </c>
      <c r="S118" s="222">
        <v>0</v>
      </c>
      <c r="T118" s="22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4" t="s">
        <v>214</v>
      </c>
      <c r="AT118" s="224" t="s">
        <v>165</v>
      </c>
      <c r="AU118" s="224" t="s">
        <v>85</v>
      </c>
      <c r="AY118" s="18" t="s">
        <v>162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8" t="s">
        <v>83</v>
      </c>
      <c r="BK118" s="225">
        <f>ROUND(I118*H118,2)</f>
        <v>0</v>
      </c>
      <c r="BL118" s="18" t="s">
        <v>214</v>
      </c>
      <c r="BM118" s="224" t="s">
        <v>970</v>
      </c>
    </row>
    <row r="119" s="2" customFormat="1" ht="24.15" customHeight="1">
      <c r="A119" s="39"/>
      <c r="B119" s="40"/>
      <c r="C119" s="213" t="s">
        <v>259</v>
      </c>
      <c r="D119" s="213" t="s">
        <v>165</v>
      </c>
      <c r="E119" s="214" t="s">
        <v>971</v>
      </c>
      <c r="F119" s="215" t="s">
        <v>972</v>
      </c>
      <c r="G119" s="216" t="s">
        <v>638</v>
      </c>
      <c r="H119" s="217">
        <v>46</v>
      </c>
      <c r="I119" s="218"/>
      <c r="J119" s="219">
        <f>ROUND(I119*H119,2)</f>
        <v>0</v>
      </c>
      <c r="K119" s="215" t="s">
        <v>19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214</v>
      </c>
      <c r="AT119" s="224" t="s">
        <v>165</v>
      </c>
      <c r="AU119" s="224" t="s">
        <v>85</v>
      </c>
      <c r="AY119" s="18" t="s">
        <v>162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214</v>
      </c>
      <c r="BM119" s="224" t="s">
        <v>973</v>
      </c>
    </row>
    <row r="120" s="2" customFormat="1" ht="37.8" customHeight="1">
      <c r="A120" s="39"/>
      <c r="B120" s="40"/>
      <c r="C120" s="213" t="s">
        <v>265</v>
      </c>
      <c r="D120" s="213" t="s">
        <v>165</v>
      </c>
      <c r="E120" s="214" t="s">
        <v>974</v>
      </c>
      <c r="F120" s="215" t="s">
        <v>975</v>
      </c>
      <c r="G120" s="216" t="s">
        <v>638</v>
      </c>
      <c r="H120" s="217">
        <v>18</v>
      </c>
      <c r="I120" s="218"/>
      <c r="J120" s="219">
        <f>ROUND(I120*H120,2)</f>
        <v>0</v>
      </c>
      <c r="K120" s="215" t="s">
        <v>19</v>
      </c>
      <c r="L120" s="45"/>
      <c r="M120" s="220" t="s">
        <v>19</v>
      </c>
      <c r="N120" s="221" t="s">
        <v>47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214</v>
      </c>
      <c r="AT120" s="224" t="s">
        <v>165</v>
      </c>
      <c r="AU120" s="224" t="s">
        <v>85</v>
      </c>
      <c r="AY120" s="18" t="s">
        <v>162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83</v>
      </c>
      <c r="BK120" s="225">
        <f>ROUND(I120*H120,2)</f>
        <v>0</v>
      </c>
      <c r="BL120" s="18" t="s">
        <v>214</v>
      </c>
      <c r="BM120" s="224" t="s">
        <v>976</v>
      </c>
    </row>
    <row r="121" s="2" customFormat="1" ht="37.8" customHeight="1">
      <c r="A121" s="39"/>
      <c r="B121" s="40"/>
      <c r="C121" s="213" t="s">
        <v>270</v>
      </c>
      <c r="D121" s="213" t="s">
        <v>165</v>
      </c>
      <c r="E121" s="214" t="s">
        <v>977</v>
      </c>
      <c r="F121" s="215" t="s">
        <v>978</v>
      </c>
      <c r="G121" s="216" t="s">
        <v>638</v>
      </c>
      <c r="H121" s="217">
        <v>46</v>
      </c>
      <c r="I121" s="218"/>
      <c r="J121" s="219">
        <f>ROUND(I121*H121,2)</f>
        <v>0</v>
      </c>
      <c r="K121" s="215" t="s">
        <v>19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</v>
      </c>
      <c r="R121" s="222">
        <f>Q121*H121</f>
        <v>0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214</v>
      </c>
      <c r="AT121" s="224" t="s">
        <v>165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214</v>
      </c>
      <c r="BM121" s="224" t="s">
        <v>979</v>
      </c>
    </row>
    <row r="122" s="2" customFormat="1" ht="37.8" customHeight="1">
      <c r="A122" s="39"/>
      <c r="B122" s="40"/>
      <c r="C122" s="213" t="s">
        <v>7</v>
      </c>
      <c r="D122" s="213" t="s">
        <v>165</v>
      </c>
      <c r="E122" s="214" t="s">
        <v>980</v>
      </c>
      <c r="F122" s="215" t="s">
        <v>981</v>
      </c>
      <c r="G122" s="216" t="s">
        <v>638</v>
      </c>
      <c r="H122" s="217">
        <v>18</v>
      </c>
      <c r="I122" s="218"/>
      <c r="J122" s="219">
        <f>ROUND(I122*H122,2)</f>
        <v>0</v>
      </c>
      <c r="K122" s="215" t="s">
        <v>19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214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214</v>
      </c>
      <c r="BM122" s="224" t="s">
        <v>982</v>
      </c>
    </row>
    <row r="123" s="2" customFormat="1" ht="21.75" customHeight="1">
      <c r="A123" s="39"/>
      <c r="B123" s="40"/>
      <c r="C123" s="213" t="s">
        <v>319</v>
      </c>
      <c r="D123" s="213" t="s">
        <v>165</v>
      </c>
      <c r="E123" s="214" t="s">
        <v>983</v>
      </c>
      <c r="F123" s="215" t="s">
        <v>984</v>
      </c>
      <c r="G123" s="216" t="s">
        <v>405</v>
      </c>
      <c r="H123" s="217">
        <v>9</v>
      </c>
      <c r="I123" s="218"/>
      <c r="J123" s="219">
        <f>ROUND(I123*H123,2)</f>
        <v>0</v>
      </c>
      <c r="K123" s="215" t="s">
        <v>19</v>
      </c>
      <c r="L123" s="45"/>
      <c r="M123" s="220" t="s">
        <v>19</v>
      </c>
      <c r="N123" s="221" t="s">
        <v>47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214</v>
      </c>
      <c r="AT123" s="224" t="s">
        <v>165</v>
      </c>
      <c r="AU123" s="224" t="s">
        <v>85</v>
      </c>
      <c r="AY123" s="18" t="s">
        <v>162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83</v>
      </c>
      <c r="BK123" s="225">
        <f>ROUND(I123*H123,2)</f>
        <v>0</v>
      </c>
      <c r="BL123" s="18" t="s">
        <v>214</v>
      </c>
      <c r="BM123" s="224" t="s">
        <v>985</v>
      </c>
    </row>
    <row r="124" s="2" customFormat="1" ht="21.75" customHeight="1">
      <c r="A124" s="39"/>
      <c r="B124" s="40"/>
      <c r="C124" s="213" t="s">
        <v>453</v>
      </c>
      <c r="D124" s="213" t="s">
        <v>165</v>
      </c>
      <c r="E124" s="214" t="s">
        <v>986</v>
      </c>
      <c r="F124" s="215" t="s">
        <v>987</v>
      </c>
      <c r="G124" s="216" t="s">
        <v>405</v>
      </c>
      <c r="H124" s="217">
        <v>4</v>
      </c>
      <c r="I124" s="218"/>
      <c r="J124" s="219">
        <f>ROUND(I124*H124,2)</f>
        <v>0</v>
      </c>
      <c r="K124" s="215" t="s">
        <v>19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214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214</v>
      </c>
      <c r="BM124" s="224" t="s">
        <v>988</v>
      </c>
    </row>
    <row r="125" s="2" customFormat="1" ht="21.75" customHeight="1">
      <c r="A125" s="39"/>
      <c r="B125" s="40"/>
      <c r="C125" s="213" t="s">
        <v>458</v>
      </c>
      <c r="D125" s="213" t="s">
        <v>165</v>
      </c>
      <c r="E125" s="214" t="s">
        <v>989</v>
      </c>
      <c r="F125" s="215" t="s">
        <v>990</v>
      </c>
      <c r="G125" s="216" t="s">
        <v>405</v>
      </c>
      <c r="H125" s="217">
        <v>2</v>
      </c>
      <c r="I125" s="218"/>
      <c r="J125" s="219">
        <f>ROUND(I125*H125,2)</f>
        <v>0</v>
      </c>
      <c r="K125" s="215" t="s">
        <v>19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214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214</v>
      </c>
      <c r="BM125" s="224" t="s">
        <v>991</v>
      </c>
    </row>
    <row r="126" s="2" customFormat="1" ht="16.5" customHeight="1">
      <c r="A126" s="39"/>
      <c r="B126" s="40"/>
      <c r="C126" s="213" t="s">
        <v>378</v>
      </c>
      <c r="D126" s="213" t="s">
        <v>165</v>
      </c>
      <c r="E126" s="214" t="s">
        <v>992</v>
      </c>
      <c r="F126" s="215" t="s">
        <v>993</v>
      </c>
      <c r="G126" s="216" t="s">
        <v>405</v>
      </c>
      <c r="H126" s="217">
        <v>2</v>
      </c>
      <c r="I126" s="218"/>
      <c r="J126" s="219">
        <f>ROUND(I126*H126,2)</f>
        <v>0</v>
      </c>
      <c r="K126" s="215" t="s">
        <v>19</v>
      </c>
      <c r="L126" s="45"/>
      <c r="M126" s="220" t="s">
        <v>19</v>
      </c>
      <c r="N126" s="221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214</v>
      </c>
      <c r="AT126" s="224" t="s">
        <v>165</v>
      </c>
      <c r="AU126" s="224" t="s">
        <v>85</v>
      </c>
      <c r="AY126" s="18" t="s">
        <v>162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214</v>
      </c>
      <c r="BM126" s="224" t="s">
        <v>994</v>
      </c>
    </row>
    <row r="127" s="2" customFormat="1" ht="16.5" customHeight="1">
      <c r="A127" s="39"/>
      <c r="B127" s="40"/>
      <c r="C127" s="213" t="s">
        <v>441</v>
      </c>
      <c r="D127" s="213" t="s">
        <v>165</v>
      </c>
      <c r="E127" s="214" t="s">
        <v>995</v>
      </c>
      <c r="F127" s="215" t="s">
        <v>996</v>
      </c>
      <c r="G127" s="216" t="s">
        <v>405</v>
      </c>
      <c r="H127" s="217">
        <v>2</v>
      </c>
      <c r="I127" s="218"/>
      <c r="J127" s="219">
        <f>ROUND(I127*H127,2)</f>
        <v>0</v>
      </c>
      <c r="K127" s="215" t="s">
        <v>19</v>
      </c>
      <c r="L127" s="45"/>
      <c r="M127" s="220" t="s">
        <v>19</v>
      </c>
      <c r="N127" s="221" t="s">
        <v>47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214</v>
      </c>
      <c r="AT127" s="224" t="s">
        <v>165</v>
      </c>
      <c r="AU127" s="224" t="s">
        <v>85</v>
      </c>
      <c r="AY127" s="18" t="s">
        <v>162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83</v>
      </c>
      <c r="BK127" s="225">
        <f>ROUND(I127*H127,2)</f>
        <v>0</v>
      </c>
      <c r="BL127" s="18" t="s">
        <v>214</v>
      </c>
      <c r="BM127" s="224" t="s">
        <v>997</v>
      </c>
    </row>
    <row r="128" s="2" customFormat="1" ht="24.15" customHeight="1">
      <c r="A128" s="39"/>
      <c r="B128" s="40"/>
      <c r="C128" s="213" t="s">
        <v>447</v>
      </c>
      <c r="D128" s="213" t="s">
        <v>165</v>
      </c>
      <c r="E128" s="214" t="s">
        <v>998</v>
      </c>
      <c r="F128" s="215" t="s">
        <v>999</v>
      </c>
      <c r="G128" s="216" t="s">
        <v>638</v>
      </c>
      <c r="H128" s="217">
        <v>82</v>
      </c>
      <c r="I128" s="218"/>
      <c r="J128" s="219">
        <f>ROUND(I128*H128,2)</f>
        <v>0</v>
      </c>
      <c r="K128" s="215" t="s">
        <v>19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214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214</v>
      </c>
      <c r="BM128" s="224" t="s">
        <v>1000</v>
      </c>
    </row>
    <row r="129" s="2" customFormat="1" ht="21.75" customHeight="1">
      <c r="A129" s="39"/>
      <c r="B129" s="40"/>
      <c r="C129" s="213" t="s">
        <v>464</v>
      </c>
      <c r="D129" s="213" t="s">
        <v>165</v>
      </c>
      <c r="E129" s="214" t="s">
        <v>1001</v>
      </c>
      <c r="F129" s="215" t="s">
        <v>1002</v>
      </c>
      <c r="G129" s="216" t="s">
        <v>638</v>
      </c>
      <c r="H129" s="217">
        <v>82</v>
      </c>
      <c r="I129" s="218"/>
      <c r="J129" s="219">
        <f>ROUND(I129*H129,2)</f>
        <v>0</v>
      </c>
      <c r="K129" s="215" t="s">
        <v>19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214</v>
      </c>
      <c r="AT129" s="224" t="s">
        <v>165</v>
      </c>
      <c r="AU129" s="224" t="s">
        <v>85</v>
      </c>
      <c r="AY129" s="18" t="s">
        <v>162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214</v>
      </c>
      <c r="BM129" s="224" t="s">
        <v>1003</v>
      </c>
    </row>
    <row r="130" s="2" customFormat="1" ht="24.15" customHeight="1">
      <c r="A130" s="39"/>
      <c r="B130" s="40"/>
      <c r="C130" s="213" t="s">
        <v>470</v>
      </c>
      <c r="D130" s="213" t="s">
        <v>165</v>
      </c>
      <c r="E130" s="214" t="s">
        <v>1004</v>
      </c>
      <c r="F130" s="215" t="s">
        <v>1005</v>
      </c>
      <c r="G130" s="216" t="s">
        <v>262</v>
      </c>
      <c r="H130" s="217">
        <v>0.111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214</v>
      </c>
      <c r="AT130" s="224" t="s">
        <v>165</v>
      </c>
      <c r="AU130" s="224" t="s">
        <v>85</v>
      </c>
      <c r="AY130" s="18" t="s">
        <v>162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214</v>
      </c>
      <c r="BM130" s="224" t="s">
        <v>1006</v>
      </c>
    </row>
    <row r="131" s="12" customFormat="1" ht="22.8" customHeight="1">
      <c r="A131" s="12"/>
      <c r="B131" s="197"/>
      <c r="C131" s="198"/>
      <c r="D131" s="199" t="s">
        <v>75</v>
      </c>
      <c r="E131" s="211" t="s">
        <v>1007</v>
      </c>
      <c r="F131" s="211" t="s">
        <v>1008</v>
      </c>
      <c r="G131" s="198"/>
      <c r="H131" s="198"/>
      <c r="I131" s="201"/>
      <c r="J131" s="212">
        <f>BK131</f>
        <v>0</v>
      </c>
      <c r="K131" s="198"/>
      <c r="L131" s="203"/>
      <c r="M131" s="204"/>
      <c r="N131" s="205"/>
      <c r="O131" s="205"/>
      <c r="P131" s="206">
        <f>SUM(P132:P154)</f>
        <v>0</v>
      </c>
      <c r="Q131" s="205"/>
      <c r="R131" s="206">
        <f>SUM(R132:R154)</f>
        <v>0.071760000000000004</v>
      </c>
      <c r="S131" s="205"/>
      <c r="T131" s="207">
        <f>SUM(T132:T154)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85</v>
      </c>
      <c r="AT131" s="209" t="s">
        <v>75</v>
      </c>
      <c r="AU131" s="209" t="s">
        <v>83</v>
      </c>
      <c r="AY131" s="208" t="s">
        <v>162</v>
      </c>
      <c r="BK131" s="210">
        <f>SUM(BK132:BK154)</f>
        <v>0</v>
      </c>
    </row>
    <row r="132" s="2" customFormat="1" ht="37.8" customHeight="1">
      <c r="A132" s="39"/>
      <c r="B132" s="40"/>
      <c r="C132" s="213" t="s">
        <v>384</v>
      </c>
      <c r="D132" s="213" t="s">
        <v>165</v>
      </c>
      <c r="E132" s="214" t="s">
        <v>1009</v>
      </c>
      <c r="F132" s="215" t="s">
        <v>1010</v>
      </c>
      <c r="G132" s="216" t="s">
        <v>1011</v>
      </c>
      <c r="H132" s="217">
        <v>3</v>
      </c>
      <c r="I132" s="218"/>
      <c r="J132" s="219">
        <f>ROUND(I132*H132,2)</f>
        <v>0</v>
      </c>
      <c r="K132" s="215" t="s">
        <v>169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0.019210000000000001</v>
      </c>
      <c r="R132" s="222">
        <f>Q132*H132</f>
        <v>0.057630000000000001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214</v>
      </c>
      <c r="AT132" s="224" t="s">
        <v>165</v>
      </c>
      <c r="AU132" s="224" t="s">
        <v>85</v>
      </c>
      <c r="AY132" s="18" t="s">
        <v>162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214</v>
      </c>
      <c r="BM132" s="224" t="s">
        <v>1012</v>
      </c>
    </row>
    <row r="133" s="2" customFormat="1">
      <c r="A133" s="39"/>
      <c r="B133" s="40"/>
      <c r="C133" s="41"/>
      <c r="D133" s="226" t="s">
        <v>172</v>
      </c>
      <c r="E133" s="41"/>
      <c r="F133" s="227" t="s">
        <v>1013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172</v>
      </c>
      <c r="AU133" s="18" t="s">
        <v>85</v>
      </c>
    </row>
    <row r="134" s="2" customFormat="1" ht="24.15" customHeight="1">
      <c r="A134" s="39"/>
      <c r="B134" s="40"/>
      <c r="C134" s="213" t="s">
        <v>540</v>
      </c>
      <c r="D134" s="213" t="s">
        <v>165</v>
      </c>
      <c r="E134" s="214" t="s">
        <v>1014</v>
      </c>
      <c r="F134" s="215" t="s">
        <v>1015</v>
      </c>
      <c r="G134" s="216" t="s">
        <v>1011</v>
      </c>
      <c r="H134" s="217">
        <v>3</v>
      </c>
      <c r="I134" s="218"/>
      <c r="J134" s="219">
        <f>ROUND(I134*H134,2)</f>
        <v>0</v>
      </c>
      <c r="K134" s="215" t="s">
        <v>169</v>
      </c>
      <c r="L134" s="45"/>
      <c r="M134" s="220" t="s">
        <v>19</v>
      </c>
      <c r="N134" s="221" t="s">
        <v>47</v>
      </c>
      <c r="O134" s="85"/>
      <c r="P134" s="222">
        <f>O134*H134</f>
        <v>0</v>
      </c>
      <c r="Q134" s="222">
        <v>0.00080000000000000004</v>
      </c>
      <c r="R134" s="222">
        <f>Q134*H134</f>
        <v>0.0024000000000000002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214</v>
      </c>
      <c r="AT134" s="224" t="s">
        <v>165</v>
      </c>
      <c r="AU134" s="224" t="s">
        <v>85</v>
      </c>
      <c r="AY134" s="18" t="s">
        <v>162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214</v>
      </c>
      <c r="BM134" s="224" t="s">
        <v>1016</v>
      </c>
    </row>
    <row r="135" s="2" customFormat="1">
      <c r="A135" s="39"/>
      <c r="B135" s="40"/>
      <c r="C135" s="41"/>
      <c r="D135" s="226" t="s">
        <v>172</v>
      </c>
      <c r="E135" s="41"/>
      <c r="F135" s="227" t="s">
        <v>1017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172</v>
      </c>
      <c r="AU135" s="18" t="s">
        <v>85</v>
      </c>
    </row>
    <row r="136" s="2" customFormat="1" ht="24.15" customHeight="1">
      <c r="A136" s="39"/>
      <c r="B136" s="40"/>
      <c r="C136" s="213" t="s">
        <v>1018</v>
      </c>
      <c r="D136" s="213" t="s">
        <v>165</v>
      </c>
      <c r="E136" s="214" t="s">
        <v>1019</v>
      </c>
      <c r="F136" s="215" t="s">
        <v>1020</v>
      </c>
      <c r="G136" s="216" t="s">
        <v>1011</v>
      </c>
      <c r="H136" s="217">
        <v>3</v>
      </c>
      <c r="I136" s="218"/>
      <c r="J136" s="219">
        <f>ROUND(I136*H136,2)</f>
        <v>0</v>
      </c>
      <c r="K136" s="215" t="s">
        <v>169</v>
      </c>
      <c r="L136" s="45"/>
      <c r="M136" s="220" t="s">
        <v>19</v>
      </c>
      <c r="N136" s="221" t="s">
        <v>47</v>
      </c>
      <c r="O136" s="85"/>
      <c r="P136" s="222">
        <f>O136*H136</f>
        <v>0</v>
      </c>
      <c r="Q136" s="222">
        <v>0.0015</v>
      </c>
      <c r="R136" s="222">
        <f>Q136*H136</f>
        <v>0.0045000000000000005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214</v>
      </c>
      <c r="AT136" s="224" t="s">
        <v>165</v>
      </c>
      <c r="AU136" s="224" t="s">
        <v>85</v>
      </c>
      <c r="AY136" s="18" t="s">
        <v>162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83</v>
      </c>
      <c r="BK136" s="225">
        <f>ROUND(I136*H136,2)</f>
        <v>0</v>
      </c>
      <c r="BL136" s="18" t="s">
        <v>214</v>
      </c>
      <c r="BM136" s="224" t="s">
        <v>1021</v>
      </c>
    </row>
    <row r="137" s="2" customFormat="1">
      <c r="A137" s="39"/>
      <c r="B137" s="40"/>
      <c r="C137" s="41"/>
      <c r="D137" s="226" t="s">
        <v>172</v>
      </c>
      <c r="E137" s="41"/>
      <c r="F137" s="227" t="s">
        <v>1022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172</v>
      </c>
      <c r="AU137" s="18" t="s">
        <v>85</v>
      </c>
    </row>
    <row r="138" s="2" customFormat="1" ht="24.15" customHeight="1">
      <c r="A138" s="39"/>
      <c r="B138" s="40"/>
      <c r="C138" s="213" t="s">
        <v>1023</v>
      </c>
      <c r="D138" s="213" t="s">
        <v>165</v>
      </c>
      <c r="E138" s="214" t="s">
        <v>1024</v>
      </c>
      <c r="F138" s="215" t="s">
        <v>1025</v>
      </c>
      <c r="G138" s="216" t="s">
        <v>1011</v>
      </c>
      <c r="H138" s="217">
        <v>3</v>
      </c>
      <c r="I138" s="218"/>
      <c r="J138" s="219">
        <f>ROUND(I138*H138,2)</f>
        <v>0</v>
      </c>
      <c r="K138" s="215" t="s">
        <v>169</v>
      </c>
      <c r="L138" s="45"/>
      <c r="M138" s="220" t="s">
        <v>19</v>
      </c>
      <c r="N138" s="221" t="s">
        <v>47</v>
      </c>
      <c r="O138" s="85"/>
      <c r="P138" s="222">
        <f>O138*H138</f>
        <v>0</v>
      </c>
      <c r="Q138" s="222">
        <v>0.00084999999999999995</v>
      </c>
      <c r="R138" s="222">
        <f>Q138*H138</f>
        <v>0.0025499999999999997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214</v>
      </c>
      <c r="AT138" s="224" t="s">
        <v>165</v>
      </c>
      <c r="AU138" s="224" t="s">
        <v>85</v>
      </c>
      <c r="AY138" s="18" t="s">
        <v>162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214</v>
      </c>
      <c r="BM138" s="224" t="s">
        <v>1026</v>
      </c>
    </row>
    <row r="139" s="2" customFormat="1">
      <c r="A139" s="39"/>
      <c r="B139" s="40"/>
      <c r="C139" s="41"/>
      <c r="D139" s="226" t="s">
        <v>172</v>
      </c>
      <c r="E139" s="41"/>
      <c r="F139" s="227" t="s">
        <v>1027</v>
      </c>
      <c r="G139" s="41"/>
      <c r="H139" s="41"/>
      <c r="I139" s="228"/>
      <c r="J139" s="41"/>
      <c r="K139" s="41"/>
      <c r="L139" s="45"/>
      <c r="M139" s="229"/>
      <c r="N139" s="23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172</v>
      </c>
      <c r="AU139" s="18" t="s">
        <v>85</v>
      </c>
    </row>
    <row r="140" s="2" customFormat="1" ht="21.75" customHeight="1">
      <c r="A140" s="39"/>
      <c r="B140" s="40"/>
      <c r="C140" s="213" t="s">
        <v>487</v>
      </c>
      <c r="D140" s="213" t="s">
        <v>165</v>
      </c>
      <c r="E140" s="214" t="s">
        <v>1028</v>
      </c>
      <c r="F140" s="215" t="s">
        <v>1029</v>
      </c>
      <c r="G140" s="216" t="s">
        <v>1011</v>
      </c>
      <c r="H140" s="217">
        <v>9</v>
      </c>
      <c r="I140" s="218"/>
      <c r="J140" s="219">
        <f>ROUND(I140*H140,2)</f>
        <v>0</v>
      </c>
      <c r="K140" s="215" t="s">
        <v>19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214</v>
      </c>
      <c r="AT140" s="224" t="s">
        <v>165</v>
      </c>
      <c r="AU140" s="224" t="s">
        <v>85</v>
      </c>
      <c r="AY140" s="18" t="s">
        <v>162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214</v>
      </c>
      <c r="BM140" s="224" t="s">
        <v>1030</v>
      </c>
    </row>
    <row r="141" s="2" customFormat="1" ht="16.5" customHeight="1">
      <c r="A141" s="39"/>
      <c r="B141" s="40"/>
      <c r="C141" s="278" t="s">
        <v>492</v>
      </c>
      <c r="D141" s="278" t="s">
        <v>411</v>
      </c>
      <c r="E141" s="279" t="s">
        <v>1031</v>
      </c>
      <c r="F141" s="280" t="s">
        <v>1032</v>
      </c>
      <c r="G141" s="281" t="s">
        <v>405</v>
      </c>
      <c r="H141" s="282">
        <v>9</v>
      </c>
      <c r="I141" s="283"/>
      <c r="J141" s="284">
        <f>ROUND(I141*H141,2)</f>
        <v>0</v>
      </c>
      <c r="K141" s="280" t="s">
        <v>19</v>
      </c>
      <c r="L141" s="285"/>
      <c r="M141" s="286" t="s">
        <v>19</v>
      </c>
      <c r="N141" s="287" t="s">
        <v>47</v>
      </c>
      <c r="O141" s="85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24" t="s">
        <v>450</v>
      </c>
      <c r="AT141" s="224" t="s">
        <v>411</v>
      </c>
      <c r="AU141" s="224" t="s">
        <v>85</v>
      </c>
      <c r="AY141" s="18" t="s">
        <v>162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8" t="s">
        <v>83</v>
      </c>
      <c r="BK141" s="225">
        <f>ROUND(I141*H141,2)</f>
        <v>0</v>
      </c>
      <c r="BL141" s="18" t="s">
        <v>214</v>
      </c>
      <c r="BM141" s="224" t="s">
        <v>1033</v>
      </c>
    </row>
    <row r="142" s="2" customFormat="1" ht="24.15" customHeight="1">
      <c r="A142" s="39"/>
      <c r="B142" s="40"/>
      <c r="C142" s="213" t="s">
        <v>630</v>
      </c>
      <c r="D142" s="213" t="s">
        <v>165</v>
      </c>
      <c r="E142" s="214" t="s">
        <v>1034</v>
      </c>
      <c r="F142" s="215" t="s">
        <v>1035</v>
      </c>
      <c r="G142" s="216" t="s">
        <v>405</v>
      </c>
      <c r="H142" s="217">
        <v>3</v>
      </c>
      <c r="I142" s="218"/>
      <c r="J142" s="219">
        <f>ROUND(I142*H142,2)</f>
        <v>0</v>
      </c>
      <c r="K142" s="215" t="s">
        <v>169</v>
      </c>
      <c r="L142" s="45"/>
      <c r="M142" s="220" t="s">
        <v>19</v>
      </c>
      <c r="N142" s="221" t="s">
        <v>47</v>
      </c>
      <c r="O142" s="85"/>
      <c r="P142" s="222">
        <f>O142*H142</f>
        <v>0</v>
      </c>
      <c r="Q142" s="222">
        <v>4.0000000000000003E-05</v>
      </c>
      <c r="R142" s="222">
        <f>Q142*H142</f>
        <v>0.00012000000000000002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214</v>
      </c>
      <c r="AT142" s="224" t="s">
        <v>165</v>
      </c>
      <c r="AU142" s="224" t="s">
        <v>85</v>
      </c>
      <c r="AY142" s="18" t="s">
        <v>162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83</v>
      </c>
      <c r="BK142" s="225">
        <f>ROUND(I142*H142,2)</f>
        <v>0</v>
      </c>
      <c r="BL142" s="18" t="s">
        <v>214</v>
      </c>
      <c r="BM142" s="224" t="s">
        <v>1036</v>
      </c>
    </row>
    <row r="143" s="2" customFormat="1">
      <c r="A143" s="39"/>
      <c r="B143" s="40"/>
      <c r="C143" s="41"/>
      <c r="D143" s="226" t="s">
        <v>172</v>
      </c>
      <c r="E143" s="41"/>
      <c r="F143" s="227" t="s">
        <v>1037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172</v>
      </c>
      <c r="AU143" s="18" t="s">
        <v>85</v>
      </c>
    </row>
    <row r="144" s="2" customFormat="1" ht="24.15" customHeight="1">
      <c r="A144" s="39"/>
      <c r="B144" s="40"/>
      <c r="C144" s="278" t="s">
        <v>721</v>
      </c>
      <c r="D144" s="278" t="s">
        <v>411</v>
      </c>
      <c r="E144" s="279" t="s">
        <v>1038</v>
      </c>
      <c r="F144" s="280" t="s">
        <v>1039</v>
      </c>
      <c r="G144" s="281" t="s">
        <v>405</v>
      </c>
      <c r="H144" s="282">
        <v>3</v>
      </c>
      <c r="I144" s="283"/>
      <c r="J144" s="284">
        <f>ROUND(I144*H144,2)</f>
        <v>0</v>
      </c>
      <c r="K144" s="280" t="s">
        <v>169</v>
      </c>
      <c r="L144" s="285"/>
      <c r="M144" s="286" t="s">
        <v>19</v>
      </c>
      <c r="N144" s="287" t="s">
        <v>47</v>
      </c>
      <c r="O144" s="85"/>
      <c r="P144" s="222">
        <f>O144*H144</f>
        <v>0</v>
      </c>
      <c r="Q144" s="222">
        <v>0.0015200000000000001</v>
      </c>
      <c r="R144" s="222">
        <f>Q144*H144</f>
        <v>0.0045599999999999998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450</v>
      </c>
      <c r="AT144" s="224" t="s">
        <v>411</v>
      </c>
      <c r="AU144" s="224" t="s">
        <v>85</v>
      </c>
      <c r="AY144" s="18" t="s">
        <v>162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214</v>
      </c>
      <c r="BM144" s="224" t="s">
        <v>1040</v>
      </c>
    </row>
    <row r="145" s="2" customFormat="1" ht="16.5" customHeight="1">
      <c r="A145" s="39"/>
      <c r="B145" s="40"/>
      <c r="C145" s="213" t="s">
        <v>547</v>
      </c>
      <c r="D145" s="213" t="s">
        <v>165</v>
      </c>
      <c r="E145" s="214" t="s">
        <v>1041</v>
      </c>
      <c r="F145" s="215" t="s">
        <v>1042</v>
      </c>
      <c r="G145" s="216" t="s">
        <v>608</v>
      </c>
      <c r="H145" s="217">
        <v>6</v>
      </c>
      <c r="I145" s="218"/>
      <c r="J145" s="219">
        <f>ROUND(I145*H145,2)</f>
        <v>0</v>
      </c>
      <c r="K145" s="215" t="s">
        <v>19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214</v>
      </c>
      <c r="AT145" s="224" t="s">
        <v>165</v>
      </c>
      <c r="AU145" s="224" t="s">
        <v>85</v>
      </c>
      <c r="AY145" s="18" t="s">
        <v>162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214</v>
      </c>
      <c r="BM145" s="224" t="s">
        <v>1043</v>
      </c>
    </row>
    <row r="146" s="14" customFormat="1">
      <c r="A146" s="14"/>
      <c r="B146" s="242"/>
      <c r="C146" s="243"/>
      <c r="D146" s="233" t="s">
        <v>179</v>
      </c>
      <c r="E146" s="244" t="s">
        <v>19</v>
      </c>
      <c r="F146" s="245" t="s">
        <v>1044</v>
      </c>
      <c r="G146" s="243"/>
      <c r="H146" s="246">
        <v>6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179</v>
      </c>
      <c r="AU146" s="252" t="s">
        <v>85</v>
      </c>
      <c r="AV146" s="14" t="s">
        <v>85</v>
      </c>
      <c r="AW146" s="14" t="s">
        <v>37</v>
      </c>
      <c r="AX146" s="14" t="s">
        <v>83</v>
      </c>
      <c r="AY146" s="252" t="s">
        <v>162</v>
      </c>
    </row>
    <row r="147" s="2" customFormat="1" ht="16.5" customHeight="1">
      <c r="A147" s="39"/>
      <c r="B147" s="40"/>
      <c r="C147" s="213" t="s">
        <v>552</v>
      </c>
      <c r="D147" s="213" t="s">
        <v>165</v>
      </c>
      <c r="E147" s="214" t="s">
        <v>1045</v>
      </c>
      <c r="F147" s="215" t="s">
        <v>1046</v>
      </c>
      <c r="G147" s="216" t="s">
        <v>608</v>
      </c>
      <c r="H147" s="217">
        <v>3</v>
      </c>
      <c r="I147" s="218"/>
      <c r="J147" s="219">
        <f>ROUND(I147*H147,2)</f>
        <v>0</v>
      </c>
      <c r="K147" s="215" t="s">
        <v>19</v>
      </c>
      <c r="L147" s="45"/>
      <c r="M147" s="220" t="s">
        <v>19</v>
      </c>
      <c r="N147" s="221" t="s">
        <v>47</v>
      </c>
      <c r="O147" s="85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4" t="s">
        <v>214</v>
      </c>
      <c r="AT147" s="224" t="s">
        <v>165</v>
      </c>
      <c r="AU147" s="224" t="s">
        <v>85</v>
      </c>
      <c r="AY147" s="18" t="s">
        <v>162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8" t="s">
        <v>83</v>
      </c>
      <c r="BK147" s="225">
        <f>ROUND(I147*H147,2)</f>
        <v>0</v>
      </c>
      <c r="BL147" s="18" t="s">
        <v>214</v>
      </c>
      <c r="BM147" s="224" t="s">
        <v>1047</v>
      </c>
    </row>
    <row r="148" s="2" customFormat="1" ht="16.5" customHeight="1">
      <c r="A148" s="39"/>
      <c r="B148" s="40"/>
      <c r="C148" s="213" t="s">
        <v>533</v>
      </c>
      <c r="D148" s="213" t="s">
        <v>165</v>
      </c>
      <c r="E148" s="214" t="s">
        <v>1048</v>
      </c>
      <c r="F148" s="215" t="s">
        <v>1049</v>
      </c>
      <c r="G148" s="216" t="s">
        <v>608</v>
      </c>
      <c r="H148" s="217">
        <v>3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47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214</v>
      </c>
      <c r="AT148" s="224" t="s">
        <v>165</v>
      </c>
      <c r="AU148" s="224" t="s">
        <v>85</v>
      </c>
      <c r="AY148" s="18" t="s">
        <v>162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83</v>
      </c>
      <c r="BK148" s="225">
        <f>ROUND(I148*H148,2)</f>
        <v>0</v>
      </c>
      <c r="BL148" s="18" t="s">
        <v>214</v>
      </c>
      <c r="BM148" s="224" t="s">
        <v>1050</v>
      </c>
    </row>
    <row r="149" s="2" customFormat="1" ht="16.5" customHeight="1">
      <c r="A149" s="39"/>
      <c r="B149" s="40"/>
      <c r="C149" s="213" t="s">
        <v>744</v>
      </c>
      <c r="D149" s="213" t="s">
        <v>165</v>
      </c>
      <c r="E149" s="214" t="s">
        <v>1051</v>
      </c>
      <c r="F149" s="215" t="s">
        <v>1052</v>
      </c>
      <c r="G149" s="216" t="s">
        <v>608</v>
      </c>
      <c r="H149" s="217">
        <v>6</v>
      </c>
      <c r="I149" s="218"/>
      <c r="J149" s="219">
        <f>ROUND(I149*H149,2)</f>
        <v>0</v>
      </c>
      <c r="K149" s="215" t="s">
        <v>19</v>
      </c>
      <c r="L149" s="45"/>
      <c r="M149" s="220" t="s">
        <v>19</v>
      </c>
      <c r="N149" s="221" t="s">
        <v>47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214</v>
      </c>
      <c r="AT149" s="224" t="s">
        <v>165</v>
      </c>
      <c r="AU149" s="224" t="s">
        <v>85</v>
      </c>
      <c r="AY149" s="18" t="s">
        <v>162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83</v>
      </c>
      <c r="BK149" s="225">
        <f>ROUND(I149*H149,2)</f>
        <v>0</v>
      </c>
      <c r="BL149" s="18" t="s">
        <v>214</v>
      </c>
      <c r="BM149" s="224" t="s">
        <v>1053</v>
      </c>
    </row>
    <row r="150" s="14" customFormat="1">
      <c r="A150" s="14"/>
      <c r="B150" s="242"/>
      <c r="C150" s="243"/>
      <c r="D150" s="233" t="s">
        <v>179</v>
      </c>
      <c r="E150" s="244" t="s">
        <v>19</v>
      </c>
      <c r="F150" s="245" t="s">
        <v>1054</v>
      </c>
      <c r="G150" s="243"/>
      <c r="H150" s="246">
        <v>6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179</v>
      </c>
      <c r="AU150" s="252" t="s">
        <v>85</v>
      </c>
      <c r="AV150" s="14" t="s">
        <v>85</v>
      </c>
      <c r="AW150" s="14" t="s">
        <v>37</v>
      </c>
      <c r="AX150" s="14" t="s">
        <v>83</v>
      </c>
      <c r="AY150" s="252" t="s">
        <v>162</v>
      </c>
    </row>
    <row r="151" s="2" customFormat="1" ht="16.5" customHeight="1">
      <c r="A151" s="39"/>
      <c r="B151" s="40"/>
      <c r="C151" s="213" t="s">
        <v>750</v>
      </c>
      <c r="D151" s="213" t="s">
        <v>165</v>
      </c>
      <c r="E151" s="214" t="s">
        <v>1055</v>
      </c>
      <c r="F151" s="215" t="s">
        <v>1056</v>
      </c>
      <c r="G151" s="216" t="s">
        <v>608</v>
      </c>
      <c r="H151" s="217">
        <v>3</v>
      </c>
      <c r="I151" s="218"/>
      <c r="J151" s="219">
        <f>ROUND(I151*H151,2)</f>
        <v>0</v>
      </c>
      <c r="K151" s="215" t="s">
        <v>19</v>
      </c>
      <c r="L151" s="45"/>
      <c r="M151" s="220" t="s">
        <v>19</v>
      </c>
      <c r="N151" s="221" t="s">
        <v>47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214</v>
      </c>
      <c r="AT151" s="224" t="s">
        <v>165</v>
      </c>
      <c r="AU151" s="224" t="s">
        <v>85</v>
      </c>
      <c r="AY151" s="18" t="s">
        <v>162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83</v>
      </c>
      <c r="BK151" s="225">
        <f>ROUND(I151*H151,2)</f>
        <v>0</v>
      </c>
      <c r="BL151" s="18" t="s">
        <v>214</v>
      </c>
      <c r="BM151" s="224" t="s">
        <v>1057</v>
      </c>
    </row>
    <row r="152" s="2" customFormat="1" ht="16.5" customHeight="1">
      <c r="A152" s="39"/>
      <c r="B152" s="40"/>
      <c r="C152" s="213" t="s">
        <v>739</v>
      </c>
      <c r="D152" s="213" t="s">
        <v>165</v>
      </c>
      <c r="E152" s="214" t="s">
        <v>1058</v>
      </c>
      <c r="F152" s="215" t="s">
        <v>1059</v>
      </c>
      <c r="G152" s="216" t="s">
        <v>608</v>
      </c>
      <c r="H152" s="217">
        <v>3</v>
      </c>
      <c r="I152" s="218"/>
      <c r="J152" s="219">
        <f>ROUND(I152*H152,2)</f>
        <v>0</v>
      </c>
      <c r="K152" s="215" t="s">
        <v>19</v>
      </c>
      <c r="L152" s="45"/>
      <c r="M152" s="220" t="s">
        <v>19</v>
      </c>
      <c r="N152" s="221" t="s">
        <v>47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214</v>
      </c>
      <c r="AT152" s="224" t="s">
        <v>165</v>
      </c>
      <c r="AU152" s="224" t="s">
        <v>85</v>
      </c>
      <c r="AY152" s="18" t="s">
        <v>162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83</v>
      </c>
      <c r="BK152" s="225">
        <f>ROUND(I152*H152,2)</f>
        <v>0</v>
      </c>
      <c r="BL152" s="18" t="s">
        <v>214</v>
      </c>
      <c r="BM152" s="224" t="s">
        <v>1060</v>
      </c>
    </row>
    <row r="153" s="2" customFormat="1" ht="16.5" customHeight="1">
      <c r="A153" s="39"/>
      <c r="B153" s="40"/>
      <c r="C153" s="213" t="s">
        <v>708</v>
      </c>
      <c r="D153" s="213" t="s">
        <v>165</v>
      </c>
      <c r="E153" s="214" t="s">
        <v>1061</v>
      </c>
      <c r="F153" s="215" t="s">
        <v>1062</v>
      </c>
      <c r="G153" s="216" t="s">
        <v>608</v>
      </c>
      <c r="H153" s="217">
        <v>3</v>
      </c>
      <c r="I153" s="218"/>
      <c r="J153" s="219">
        <f>ROUND(I153*H153,2)</f>
        <v>0</v>
      </c>
      <c r="K153" s="215" t="s">
        <v>19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214</v>
      </c>
      <c r="AT153" s="224" t="s">
        <v>165</v>
      </c>
      <c r="AU153" s="224" t="s">
        <v>85</v>
      </c>
      <c r="AY153" s="18" t="s">
        <v>162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214</v>
      </c>
      <c r="BM153" s="224" t="s">
        <v>1063</v>
      </c>
    </row>
    <row r="154" s="2" customFormat="1" ht="16.5" customHeight="1">
      <c r="A154" s="39"/>
      <c r="B154" s="40"/>
      <c r="C154" s="213" t="s">
        <v>348</v>
      </c>
      <c r="D154" s="213" t="s">
        <v>165</v>
      </c>
      <c r="E154" s="214" t="s">
        <v>1064</v>
      </c>
      <c r="F154" s="215" t="s">
        <v>1065</v>
      </c>
      <c r="G154" s="216" t="s">
        <v>608</v>
      </c>
      <c r="H154" s="217">
        <v>3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47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214</v>
      </c>
      <c r="AT154" s="224" t="s">
        <v>165</v>
      </c>
      <c r="AU154" s="224" t="s">
        <v>85</v>
      </c>
      <c r="AY154" s="18" t="s">
        <v>162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83</v>
      </c>
      <c r="BK154" s="225">
        <f>ROUND(I154*H154,2)</f>
        <v>0</v>
      </c>
      <c r="BL154" s="18" t="s">
        <v>214</v>
      </c>
      <c r="BM154" s="224" t="s">
        <v>1066</v>
      </c>
    </row>
    <row r="155" s="12" customFormat="1" ht="22.8" customHeight="1">
      <c r="A155" s="12"/>
      <c r="B155" s="197"/>
      <c r="C155" s="198"/>
      <c r="D155" s="199" t="s">
        <v>75</v>
      </c>
      <c r="E155" s="211" t="s">
        <v>1067</v>
      </c>
      <c r="F155" s="211" t="s">
        <v>1068</v>
      </c>
      <c r="G155" s="198"/>
      <c r="H155" s="198"/>
      <c r="I155" s="201"/>
      <c r="J155" s="212">
        <f>BK155</f>
        <v>0</v>
      </c>
      <c r="K155" s="198"/>
      <c r="L155" s="203"/>
      <c r="M155" s="204"/>
      <c r="N155" s="205"/>
      <c r="O155" s="205"/>
      <c r="P155" s="206">
        <f>SUM(P156:P159)</f>
        <v>0</v>
      </c>
      <c r="Q155" s="205"/>
      <c r="R155" s="206">
        <f>SUM(R156:R159)</f>
        <v>0</v>
      </c>
      <c r="S155" s="205"/>
      <c r="T155" s="207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8" t="s">
        <v>85</v>
      </c>
      <c r="AT155" s="209" t="s">
        <v>75</v>
      </c>
      <c r="AU155" s="209" t="s">
        <v>83</v>
      </c>
      <c r="AY155" s="208" t="s">
        <v>162</v>
      </c>
      <c r="BK155" s="210">
        <f>SUM(BK156:BK159)</f>
        <v>0</v>
      </c>
    </row>
    <row r="156" s="2" customFormat="1" ht="33" customHeight="1">
      <c r="A156" s="39"/>
      <c r="B156" s="40"/>
      <c r="C156" s="213" t="s">
        <v>450</v>
      </c>
      <c r="D156" s="213" t="s">
        <v>165</v>
      </c>
      <c r="E156" s="214" t="s">
        <v>1069</v>
      </c>
      <c r="F156" s="215" t="s">
        <v>1070</v>
      </c>
      <c r="G156" s="216" t="s">
        <v>1011</v>
      </c>
      <c r="H156" s="217">
        <v>3</v>
      </c>
      <c r="I156" s="218"/>
      <c r="J156" s="219">
        <f>ROUND(I156*H156,2)</f>
        <v>0</v>
      </c>
      <c r="K156" s="215" t="s">
        <v>19</v>
      </c>
      <c r="L156" s="45"/>
      <c r="M156" s="220" t="s">
        <v>19</v>
      </c>
      <c r="N156" s="221" t="s">
        <v>47</v>
      </c>
      <c r="O156" s="85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24" t="s">
        <v>214</v>
      </c>
      <c r="AT156" s="224" t="s">
        <v>165</v>
      </c>
      <c r="AU156" s="224" t="s">
        <v>85</v>
      </c>
      <c r="AY156" s="18" t="s">
        <v>162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8" t="s">
        <v>83</v>
      </c>
      <c r="BK156" s="225">
        <f>ROUND(I156*H156,2)</f>
        <v>0</v>
      </c>
      <c r="BL156" s="18" t="s">
        <v>214</v>
      </c>
      <c r="BM156" s="224" t="s">
        <v>1071</v>
      </c>
    </row>
    <row r="157" s="2" customFormat="1" ht="33" customHeight="1">
      <c r="A157" s="39"/>
      <c r="B157" s="40"/>
      <c r="C157" s="213" t="s">
        <v>501</v>
      </c>
      <c r="D157" s="213" t="s">
        <v>165</v>
      </c>
      <c r="E157" s="214" t="s">
        <v>1072</v>
      </c>
      <c r="F157" s="215" t="s">
        <v>1073</v>
      </c>
      <c r="G157" s="216" t="s">
        <v>1011</v>
      </c>
      <c r="H157" s="217">
        <v>3</v>
      </c>
      <c r="I157" s="218"/>
      <c r="J157" s="219">
        <f>ROUND(I157*H157,2)</f>
        <v>0</v>
      </c>
      <c r="K157" s="215" t="s">
        <v>19</v>
      </c>
      <c r="L157" s="45"/>
      <c r="M157" s="220" t="s">
        <v>19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214</v>
      </c>
      <c r="AT157" s="224" t="s">
        <v>165</v>
      </c>
      <c r="AU157" s="224" t="s">
        <v>85</v>
      </c>
      <c r="AY157" s="18" t="s">
        <v>162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214</v>
      </c>
      <c r="BM157" s="224" t="s">
        <v>1074</v>
      </c>
    </row>
    <row r="158" s="2" customFormat="1" ht="16.5" customHeight="1">
      <c r="A158" s="39"/>
      <c r="B158" s="40"/>
      <c r="C158" s="213" t="s">
        <v>425</v>
      </c>
      <c r="D158" s="213" t="s">
        <v>165</v>
      </c>
      <c r="E158" s="214" t="s">
        <v>1075</v>
      </c>
      <c r="F158" s="215" t="s">
        <v>1076</v>
      </c>
      <c r="G158" s="216" t="s">
        <v>608</v>
      </c>
      <c r="H158" s="217">
        <v>3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47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214</v>
      </c>
      <c r="AT158" s="224" t="s">
        <v>165</v>
      </c>
      <c r="AU158" s="224" t="s">
        <v>85</v>
      </c>
      <c r="AY158" s="18" t="s">
        <v>162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83</v>
      </c>
      <c r="BK158" s="225">
        <f>ROUND(I158*H158,2)</f>
        <v>0</v>
      </c>
      <c r="BL158" s="18" t="s">
        <v>214</v>
      </c>
      <c r="BM158" s="224" t="s">
        <v>1077</v>
      </c>
    </row>
    <row r="159" s="2" customFormat="1" ht="24.15" customHeight="1">
      <c r="A159" s="39"/>
      <c r="B159" s="40"/>
      <c r="C159" s="213" t="s">
        <v>362</v>
      </c>
      <c r="D159" s="213" t="s">
        <v>165</v>
      </c>
      <c r="E159" s="214" t="s">
        <v>1078</v>
      </c>
      <c r="F159" s="215" t="s">
        <v>1079</v>
      </c>
      <c r="G159" s="216" t="s">
        <v>262</v>
      </c>
      <c r="H159" s="217">
        <v>0.088999999999999996</v>
      </c>
      <c r="I159" s="218"/>
      <c r="J159" s="219">
        <f>ROUND(I159*H159,2)</f>
        <v>0</v>
      </c>
      <c r="K159" s="215" t="s">
        <v>19</v>
      </c>
      <c r="L159" s="45"/>
      <c r="M159" s="296" t="s">
        <v>19</v>
      </c>
      <c r="N159" s="297" t="s">
        <v>47</v>
      </c>
      <c r="O159" s="290"/>
      <c r="P159" s="294">
        <f>O159*H159</f>
        <v>0</v>
      </c>
      <c r="Q159" s="294">
        <v>0</v>
      </c>
      <c r="R159" s="294">
        <f>Q159*H159</f>
        <v>0</v>
      </c>
      <c r="S159" s="294">
        <v>0</v>
      </c>
      <c r="T159" s="29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4" t="s">
        <v>214</v>
      </c>
      <c r="AT159" s="224" t="s">
        <v>165</v>
      </c>
      <c r="AU159" s="224" t="s">
        <v>85</v>
      </c>
      <c r="AY159" s="18" t="s">
        <v>162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8" t="s">
        <v>83</v>
      </c>
      <c r="BK159" s="225">
        <f>ROUND(I159*H159,2)</f>
        <v>0</v>
      </c>
      <c r="BL159" s="18" t="s">
        <v>214</v>
      </c>
      <c r="BM159" s="224" t="s">
        <v>1080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tTwrbebXtdlggFBe9HTtcj4a9i3NdinHetd4DtGQ8Zz3Bc6X6dwI526E8PWhJQVE+97kbzpDez1/8a9Y/5dmGA==" hashValue="VOgKVa4KSVW+wTduuGVY8Y2lqyqUhwx5uCiBboTlmNCJJ0zbNfArL2xKLnBVaHDBD/ubaA5EexsBHLjlvDiWrg==" algorithmName="SHA-512" password="CC35"/>
  <autoFilter ref="C93:K15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33" r:id="rId1" display="https://podminky.urs.cz/item/CS_URS_2022_01/725211681"/>
    <hyperlink ref="F135" r:id="rId2" display="https://podminky.urs.cz/item/CS_URS_2022_01/725291703"/>
    <hyperlink ref="F137" r:id="rId3" display="https://podminky.urs.cz/item/CS_URS_2022_01/725291708"/>
    <hyperlink ref="F139" r:id="rId4" display="https://podminky.urs.cz/item/CS_URS_2022_01/725291722"/>
    <hyperlink ref="F143" r:id="rId5" display="https://podminky.urs.cz/item/CS_URS_2022_01/7258291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134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1081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ROUND((SUM(BE91:BE177)),  2)</f>
        <v>0</v>
      </c>
      <c r="G35" s="39"/>
      <c r="H35" s="39"/>
      <c r="I35" s="158">
        <v>0.20999999999999999</v>
      </c>
      <c r="J35" s="157">
        <f>ROUND(((SUM(BE91:BE177))*I35),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ROUND((SUM(BF91:BF177)),  2)</f>
        <v>0</v>
      </c>
      <c r="G36" s="39"/>
      <c r="H36" s="39"/>
      <c r="I36" s="158">
        <v>0.14999999999999999</v>
      </c>
      <c r="J36" s="157">
        <f>ROUND(((SUM(BF91:BF177))*I36),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ROUND((SUM(BG91:BG177)),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ROUND((SUM(BH91:BH177)),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ROUND((SUM(BI91:BI177)),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134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01.1.e - Bezbarierová terasa vnitroblok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765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766</v>
      </c>
      <c r="E66" s="183"/>
      <c r="F66" s="183"/>
      <c r="G66" s="183"/>
      <c r="H66" s="183"/>
      <c r="I66" s="183"/>
      <c r="J66" s="184">
        <f>J116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5"/>
      <c r="C67" s="176"/>
      <c r="D67" s="177" t="s">
        <v>144</v>
      </c>
      <c r="E67" s="178"/>
      <c r="F67" s="178"/>
      <c r="G67" s="178"/>
      <c r="H67" s="178"/>
      <c r="I67" s="178"/>
      <c r="J67" s="179">
        <f>J119</f>
        <v>0</v>
      </c>
      <c r="K67" s="176"/>
      <c r="L67" s="18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81"/>
      <c r="C68" s="126"/>
      <c r="D68" s="182" t="s">
        <v>1082</v>
      </c>
      <c r="E68" s="183"/>
      <c r="F68" s="183"/>
      <c r="G68" s="183"/>
      <c r="H68" s="183"/>
      <c r="I68" s="183"/>
      <c r="J68" s="184">
        <f>J120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768</v>
      </c>
      <c r="E69" s="183"/>
      <c r="F69" s="183"/>
      <c r="G69" s="183"/>
      <c r="H69" s="183"/>
      <c r="I69" s="183"/>
      <c r="J69" s="184">
        <f>J136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Rekonstrukce interiérů budovy Sady 5.května 85/42, Plzeň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134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135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01.1.e - Bezbarierová terasa vnitroblok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Sady 5.května 85/42</v>
      </c>
      <c r="G85" s="41"/>
      <c r="H85" s="41"/>
      <c r="I85" s="33" t="s">
        <v>23</v>
      </c>
      <c r="J85" s="73" t="str">
        <f>IF(J14="","",J14)</f>
        <v>30. 3. 2022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Krajské centrum vzdělávání a Jazyková škola</v>
      </c>
      <c r="G87" s="41"/>
      <c r="H87" s="41"/>
      <c r="I87" s="33" t="s">
        <v>33</v>
      </c>
      <c r="J87" s="37" t="str">
        <f>E23</f>
        <v>Luboš Beneda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148</v>
      </c>
      <c r="D90" s="189" t="s">
        <v>61</v>
      </c>
      <c r="E90" s="189" t="s">
        <v>57</v>
      </c>
      <c r="F90" s="189" t="s">
        <v>58</v>
      </c>
      <c r="G90" s="189" t="s">
        <v>149</v>
      </c>
      <c r="H90" s="189" t="s">
        <v>150</v>
      </c>
      <c r="I90" s="189" t="s">
        <v>151</v>
      </c>
      <c r="J90" s="189" t="s">
        <v>139</v>
      </c>
      <c r="K90" s="190" t="s">
        <v>152</v>
      </c>
      <c r="L90" s="191"/>
      <c r="M90" s="93" t="s">
        <v>19</v>
      </c>
      <c r="N90" s="94" t="s">
        <v>46</v>
      </c>
      <c r="O90" s="94" t="s">
        <v>153</v>
      </c>
      <c r="P90" s="94" t="s">
        <v>154</v>
      </c>
      <c r="Q90" s="94" t="s">
        <v>155</v>
      </c>
      <c r="R90" s="94" t="s">
        <v>156</v>
      </c>
      <c r="S90" s="94" t="s">
        <v>157</v>
      </c>
      <c r="T90" s="95" t="s">
        <v>158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159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P92+P119</f>
        <v>0</v>
      </c>
      <c r="Q91" s="97"/>
      <c r="R91" s="194">
        <f>R92+R119</f>
        <v>17.37879616</v>
      </c>
      <c r="S91" s="97"/>
      <c r="T91" s="195">
        <f>T92+T119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140</v>
      </c>
      <c r="BK91" s="196">
        <f>BK92+BK119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160</v>
      </c>
      <c r="F92" s="200" t="s">
        <v>161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P93+P116</f>
        <v>0</v>
      </c>
      <c r="Q92" s="205"/>
      <c r="R92" s="206">
        <f>R93+R116</f>
        <v>9.4249779199999999</v>
      </c>
      <c r="S92" s="205"/>
      <c r="T92" s="207">
        <f>T93+T116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83</v>
      </c>
      <c r="AT92" s="209" t="s">
        <v>75</v>
      </c>
      <c r="AU92" s="209" t="s">
        <v>76</v>
      </c>
      <c r="AY92" s="208" t="s">
        <v>162</v>
      </c>
      <c r="BK92" s="210">
        <f>BK93+BK116</f>
        <v>0</v>
      </c>
    </row>
    <row r="93" s="12" customFormat="1" ht="22.8" customHeight="1">
      <c r="A93" s="12"/>
      <c r="B93" s="197"/>
      <c r="C93" s="198"/>
      <c r="D93" s="199" t="s">
        <v>75</v>
      </c>
      <c r="E93" s="211" t="s">
        <v>83</v>
      </c>
      <c r="F93" s="211" t="s">
        <v>769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SUM(P94:P115)</f>
        <v>0</v>
      </c>
      <c r="Q93" s="205"/>
      <c r="R93" s="206">
        <f>SUM(R94:R115)</f>
        <v>0</v>
      </c>
      <c r="S93" s="205"/>
      <c r="T93" s="207">
        <f>SUM(T94:T115)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83</v>
      </c>
      <c r="AT93" s="209" t="s">
        <v>75</v>
      </c>
      <c r="AU93" s="209" t="s">
        <v>83</v>
      </c>
      <c r="AY93" s="208" t="s">
        <v>162</v>
      </c>
      <c r="BK93" s="210">
        <f>SUM(BK94:BK115)</f>
        <v>0</v>
      </c>
    </row>
    <row r="94" s="2" customFormat="1" ht="44.25" customHeight="1">
      <c r="A94" s="39"/>
      <c r="B94" s="40"/>
      <c r="C94" s="213" t="s">
        <v>83</v>
      </c>
      <c r="D94" s="213" t="s">
        <v>165</v>
      </c>
      <c r="E94" s="214" t="s">
        <v>1083</v>
      </c>
      <c r="F94" s="215" t="s">
        <v>1084</v>
      </c>
      <c r="G94" s="216" t="s">
        <v>176</v>
      </c>
      <c r="H94" s="217">
        <v>4.0960000000000001</v>
      </c>
      <c r="I94" s="218"/>
      <c r="J94" s="219">
        <f>ROUND(I94*H94,2)</f>
        <v>0</v>
      </c>
      <c r="K94" s="215" t="s">
        <v>169</v>
      </c>
      <c r="L94" s="45"/>
      <c r="M94" s="220" t="s">
        <v>19</v>
      </c>
      <c r="N94" s="221" t="s">
        <v>47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170</v>
      </c>
      <c r="AT94" s="224" t="s">
        <v>165</v>
      </c>
      <c r="AU94" s="224" t="s">
        <v>85</v>
      </c>
      <c r="AY94" s="18" t="s">
        <v>162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83</v>
      </c>
      <c r="BK94" s="225">
        <f>ROUND(I94*H94,2)</f>
        <v>0</v>
      </c>
      <c r="BL94" s="18" t="s">
        <v>170</v>
      </c>
      <c r="BM94" s="224" t="s">
        <v>1085</v>
      </c>
    </row>
    <row r="95" s="2" customFormat="1">
      <c r="A95" s="39"/>
      <c r="B95" s="40"/>
      <c r="C95" s="41"/>
      <c r="D95" s="226" t="s">
        <v>172</v>
      </c>
      <c r="E95" s="41"/>
      <c r="F95" s="227" t="s">
        <v>1086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172</v>
      </c>
      <c r="AU95" s="18" t="s">
        <v>85</v>
      </c>
    </row>
    <row r="96" s="13" customFormat="1">
      <c r="A96" s="13"/>
      <c r="B96" s="231"/>
      <c r="C96" s="232"/>
      <c r="D96" s="233" t="s">
        <v>179</v>
      </c>
      <c r="E96" s="234" t="s">
        <v>19</v>
      </c>
      <c r="F96" s="235" t="s">
        <v>1087</v>
      </c>
      <c r="G96" s="232"/>
      <c r="H96" s="234" t="s">
        <v>19</v>
      </c>
      <c r="I96" s="236"/>
      <c r="J96" s="232"/>
      <c r="K96" s="232"/>
      <c r="L96" s="237"/>
      <c r="M96" s="238"/>
      <c r="N96" s="239"/>
      <c r="O96" s="239"/>
      <c r="P96" s="239"/>
      <c r="Q96" s="239"/>
      <c r="R96" s="239"/>
      <c r="S96" s="239"/>
      <c r="T96" s="24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1" t="s">
        <v>179</v>
      </c>
      <c r="AU96" s="241" t="s">
        <v>85</v>
      </c>
      <c r="AV96" s="13" t="s">
        <v>83</v>
      </c>
      <c r="AW96" s="13" t="s">
        <v>37</v>
      </c>
      <c r="AX96" s="13" t="s">
        <v>76</v>
      </c>
      <c r="AY96" s="241" t="s">
        <v>162</v>
      </c>
    </row>
    <row r="97" s="14" customFormat="1">
      <c r="A97" s="14"/>
      <c r="B97" s="242"/>
      <c r="C97" s="243"/>
      <c r="D97" s="233" t="s">
        <v>179</v>
      </c>
      <c r="E97" s="244" t="s">
        <v>19</v>
      </c>
      <c r="F97" s="245" t="s">
        <v>1088</v>
      </c>
      <c r="G97" s="243"/>
      <c r="H97" s="246">
        <v>4.0960000000000001</v>
      </c>
      <c r="I97" s="247"/>
      <c r="J97" s="243"/>
      <c r="K97" s="243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179</v>
      </c>
      <c r="AU97" s="252" t="s">
        <v>85</v>
      </c>
      <c r="AV97" s="14" t="s">
        <v>85</v>
      </c>
      <c r="AW97" s="14" t="s">
        <v>37</v>
      </c>
      <c r="AX97" s="14" t="s">
        <v>76</v>
      </c>
      <c r="AY97" s="252" t="s">
        <v>162</v>
      </c>
    </row>
    <row r="98" s="15" customFormat="1">
      <c r="A98" s="15"/>
      <c r="B98" s="253"/>
      <c r="C98" s="254"/>
      <c r="D98" s="233" t="s">
        <v>179</v>
      </c>
      <c r="E98" s="255" t="s">
        <v>19</v>
      </c>
      <c r="F98" s="256" t="s">
        <v>194</v>
      </c>
      <c r="G98" s="254"/>
      <c r="H98" s="257">
        <v>4.0960000000000001</v>
      </c>
      <c r="I98" s="258"/>
      <c r="J98" s="254"/>
      <c r="K98" s="254"/>
      <c r="L98" s="259"/>
      <c r="M98" s="260"/>
      <c r="N98" s="261"/>
      <c r="O98" s="261"/>
      <c r="P98" s="261"/>
      <c r="Q98" s="261"/>
      <c r="R98" s="261"/>
      <c r="S98" s="261"/>
      <c r="T98" s="262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3" t="s">
        <v>179</v>
      </c>
      <c r="AU98" s="263" t="s">
        <v>85</v>
      </c>
      <c r="AV98" s="15" t="s">
        <v>170</v>
      </c>
      <c r="AW98" s="15" t="s">
        <v>37</v>
      </c>
      <c r="AX98" s="15" t="s">
        <v>83</v>
      </c>
      <c r="AY98" s="263" t="s">
        <v>162</v>
      </c>
    </row>
    <row r="99" s="2" customFormat="1" ht="55.5" customHeight="1">
      <c r="A99" s="39"/>
      <c r="B99" s="40"/>
      <c r="C99" s="213" t="s">
        <v>85</v>
      </c>
      <c r="D99" s="213" t="s">
        <v>165</v>
      </c>
      <c r="E99" s="214" t="s">
        <v>1089</v>
      </c>
      <c r="F99" s="215" t="s">
        <v>1090</v>
      </c>
      <c r="G99" s="216" t="s">
        <v>176</v>
      </c>
      <c r="H99" s="217">
        <v>4.0960000000000001</v>
      </c>
      <c r="I99" s="218"/>
      <c r="J99" s="219">
        <f>ROUND(I99*H99,2)</f>
        <v>0</v>
      </c>
      <c r="K99" s="215" t="s">
        <v>169</v>
      </c>
      <c r="L99" s="45"/>
      <c r="M99" s="220" t="s">
        <v>19</v>
      </c>
      <c r="N99" s="221" t="s">
        <v>47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170</v>
      </c>
      <c r="AT99" s="224" t="s">
        <v>165</v>
      </c>
      <c r="AU99" s="224" t="s">
        <v>85</v>
      </c>
      <c r="AY99" s="18" t="s">
        <v>162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83</v>
      </c>
      <c r="BK99" s="225">
        <f>ROUND(I99*H99,2)</f>
        <v>0</v>
      </c>
      <c r="BL99" s="18" t="s">
        <v>170</v>
      </c>
      <c r="BM99" s="224" t="s">
        <v>1091</v>
      </c>
    </row>
    <row r="100" s="2" customFormat="1">
      <c r="A100" s="39"/>
      <c r="B100" s="40"/>
      <c r="C100" s="41"/>
      <c r="D100" s="226" t="s">
        <v>172</v>
      </c>
      <c r="E100" s="41"/>
      <c r="F100" s="227" t="s">
        <v>1092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172</v>
      </c>
      <c r="AU100" s="18" t="s">
        <v>85</v>
      </c>
    </row>
    <row r="101" s="2" customFormat="1" ht="62.7" customHeight="1">
      <c r="A101" s="39"/>
      <c r="B101" s="40"/>
      <c r="C101" s="213" t="s">
        <v>195</v>
      </c>
      <c r="D101" s="213" t="s">
        <v>165</v>
      </c>
      <c r="E101" s="214" t="s">
        <v>1093</v>
      </c>
      <c r="F101" s="215" t="s">
        <v>1094</v>
      </c>
      <c r="G101" s="216" t="s">
        <v>176</v>
      </c>
      <c r="H101" s="217">
        <v>16.384</v>
      </c>
      <c r="I101" s="218"/>
      <c r="J101" s="219">
        <f>ROUND(I101*H101,2)</f>
        <v>0</v>
      </c>
      <c r="K101" s="215" t="s">
        <v>169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170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170</v>
      </c>
      <c r="BM101" s="224" t="s">
        <v>1095</v>
      </c>
    </row>
    <row r="102" s="2" customFormat="1">
      <c r="A102" s="39"/>
      <c r="B102" s="40"/>
      <c r="C102" s="41"/>
      <c r="D102" s="226" t="s">
        <v>172</v>
      </c>
      <c r="E102" s="41"/>
      <c r="F102" s="227" t="s">
        <v>1096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172</v>
      </c>
      <c r="AU102" s="18" t="s">
        <v>85</v>
      </c>
    </row>
    <row r="103" s="14" customFormat="1">
      <c r="A103" s="14"/>
      <c r="B103" s="242"/>
      <c r="C103" s="243"/>
      <c r="D103" s="233" t="s">
        <v>179</v>
      </c>
      <c r="E103" s="244" t="s">
        <v>19</v>
      </c>
      <c r="F103" s="245" t="s">
        <v>1097</v>
      </c>
      <c r="G103" s="243"/>
      <c r="H103" s="246">
        <v>16.384</v>
      </c>
      <c r="I103" s="247"/>
      <c r="J103" s="243"/>
      <c r="K103" s="243"/>
      <c r="L103" s="248"/>
      <c r="M103" s="249"/>
      <c r="N103" s="250"/>
      <c r="O103" s="250"/>
      <c r="P103" s="250"/>
      <c r="Q103" s="250"/>
      <c r="R103" s="250"/>
      <c r="S103" s="250"/>
      <c r="T103" s="25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2" t="s">
        <v>179</v>
      </c>
      <c r="AU103" s="252" t="s">
        <v>85</v>
      </c>
      <c r="AV103" s="14" t="s">
        <v>85</v>
      </c>
      <c r="AW103" s="14" t="s">
        <v>37</v>
      </c>
      <c r="AX103" s="14" t="s">
        <v>83</v>
      </c>
      <c r="AY103" s="252" t="s">
        <v>162</v>
      </c>
    </row>
    <row r="104" s="2" customFormat="1" ht="62.7" customHeight="1">
      <c r="A104" s="39"/>
      <c r="B104" s="40"/>
      <c r="C104" s="213" t="s">
        <v>170</v>
      </c>
      <c r="D104" s="213" t="s">
        <v>165</v>
      </c>
      <c r="E104" s="214" t="s">
        <v>801</v>
      </c>
      <c r="F104" s="215" t="s">
        <v>802</v>
      </c>
      <c r="G104" s="216" t="s">
        <v>176</v>
      </c>
      <c r="H104" s="217">
        <v>4.0960000000000001</v>
      </c>
      <c r="I104" s="218"/>
      <c r="J104" s="219">
        <f>ROUND(I104*H104,2)</f>
        <v>0</v>
      </c>
      <c r="K104" s="215" t="s">
        <v>169</v>
      </c>
      <c r="L104" s="45"/>
      <c r="M104" s="220" t="s">
        <v>19</v>
      </c>
      <c r="N104" s="221" t="s">
        <v>47</v>
      </c>
      <c r="O104" s="85"/>
      <c r="P104" s="222">
        <f>O104*H104</f>
        <v>0</v>
      </c>
      <c r="Q104" s="222">
        <v>0</v>
      </c>
      <c r="R104" s="222">
        <f>Q104*H104</f>
        <v>0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170</v>
      </c>
      <c r="AT104" s="224" t="s">
        <v>165</v>
      </c>
      <c r="AU104" s="224" t="s">
        <v>85</v>
      </c>
      <c r="AY104" s="18" t="s">
        <v>162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83</v>
      </c>
      <c r="BK104" s="225">
        <f>ROUND(I104*H104,2)</f>
        <v>0</v>
      </c>
      <c r="BL104" s="18" t="s">
        <v>170</v>
      </c>
      <c r="BM104" s="224" t="s">
        <v>1098</v>
      </c>
    </row>
    <row r="105" s="2" customFormat="1">
      <c r="A105" s="39"/>
      <c r="B105" s="40"/>
      <c r="C105" s="41"/>
      <c r="D105" s="226" t="s">
        <v>172</v>
      </c>
      <c r="E105" s="41"/>
      <c r="F105" s="227" t="s">
        <v>804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172</v>
      </c>
      <c r="AU105" s="18" t="s">
        <v>85</v>
      </c>
    </row>
    <row r="106" s="2" customFormat="1" ht="66.75" customHeight="1">
      <c r="A106" s="39"/>
      <c r="B106" s="40"/>
      <c r="C106" s="213" t="s">
        <v>678</v>
      </c>
      <c r="D106" s="213" t="s">
        <v>165</v>
      </c>
      <c r="E106" s="214" t="s">
        <v>805</v>
      </c>
      <c r="F106" s="215" t="s">
        <v>806</v>
      </c>
      <c r="G106" s="216" t="s">
        <v>176</v>
      </c>
      <c r="H106" s="217">
        <v>20.48</v>
      </c>
      <c r="I106" s="218"/>
      <c r="J106" s="219">
        <f>ROUND(I106*H106,2)</f>
        <v>0</v>
      </c>
      <c r="K106" s="215" t="s">
        <v>169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170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170</v>
      </c>
      <c r="BM106" s="224" t="s">
        <v>1099</v>
      </c>
    </row>
    <row r="107" s="2" customFormat="1">
      <c r="A107" s="39"/>
      <c r="B107" s="40"/>
      <c r="C107" s="41"/>
      <c r="D107" s="226" t="s">
        <v>172</v>
      </c>
      <c r="E107" s="41"/>
      <c r="F107" s="227" t="s">
        <v>808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172</v>
      </c>
      <c r="AU107" s="18" t="s">
        <v>85</v>
      </c>
    </row>
    <row r="108" s="14" customFormat="1">
      <c r="A108" s="14"/>
      <c r="B108" s="242"/>
      <c r="C108" s="243"/>
      <c r="D108" s="233" t="s">
        <v>179</v>
      </c>
      <c r="E108" s="244" t="s">
        <v>19</v>
      </c>
      <c r="F108" s="245" t="s">
        <v>1100</v>
      </c>
      <c r="G108" s="243"/>
      <c r="H108" s="246">
        <v>20.48</v>
      </c>
      <c r="I108" s="247"/>
      <c r="J108" s="243"/>
      <c r="K108" s="243"/>
      <c r="L108" s="248"/>
      <c r="M108" s="249"/>
      <c r="N108" s="250"/>
      <c r="O108" s="250"/>
      <c r="P108" s="250"/>
      <c r="Q108" s="250"/>
      <c r="R108" s="250"/>
      <c r="S108" s="250"/>
      <c r="T108" s="25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2" t="s">
        <v>179</v>
      </c>
      <c r="AU108" s="252" t="s">
        <v>85</v>
      </c>
      <c r="AV108" s="14" t="s">
        <v>85</v>
      </c>
      <c r="AW108" s="14" t="s">
        <v>37</v>
      </c>
      <c r="AX108" s="14" t="s">
        <v>83</v>
      </c>
      <c r="AY108" s="252" t="s">
        <v>162</v>
      </c>
    </row>
    <row r="109" s="2" customFormat="1" ht="37.8" customHeight="1">
      <c r="A109" s="39"/>
      <c r="B109" s="40"/>
      <c r="C109" s="213" t="s">
        <v>329</v>
      </c>
      <c r="D109" s="213" t="s">
        <v>165</v>
      </c>
      <c r="E109" s="214" t="s">
        <v>1101</v>
      </c>
      <c r="F109" s="215" t="s">
        <v>1102</v>
      </c>
      <c r="G109" s="216" t="s">
        <v>176</v>
      </c>
      <c r="H109" s="217">
        <v>4.0960000000000001</v>
      </c>
      <c r="I109" s="218"/>
      <c r="J109" s="219">
        <f>ROUND(I109*H109,2)</f>
        <v>0</v>
      </c>
      <c r="K109" s="215" t="s">
        <v>169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0</v>
      </c>
      <c r="R109" s="222">
        <f>Q109*H109</f>
        <v>0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165</v>
      </c>
      <c r="AU109" s="224" t="s">
        <v>85</v>
      </c>
      <c r="AY109" s="18" t="s">
        <v>162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170</v>
      </c>
      <c r="BM109" s="224" t="s">
        <v>1103</v>
      </c>
    </row>
    <row r="110" s="2" customFormat="1">
      <c r="A110" s="39"/>
      <c r="B110" s="40"/>
      <c r="C110" s="41"/>
      <c r="D110" s="226" t="s">
        <v>172</v>
      </c>
      <c r="E110" s="41"/>
      <c r="F110" s="227" t="s">
        <v>1104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172</v>
      </c>
      <c r="AU110" s="18" t="s">
        <v>85</v>
      </c>
    </row>
    <row r="111" s="2" customFormat="1" ht="44.25" customHeight="1">
      <c r="A111" s="39"/>
      <c r="B111" s="40"/>
      <c r="C111" s="213" t="s">
        <v>276</v>
      </c>
      <c r="D111" s="213" t="s">
        <v>165</v>
      </c>
      <c r="E111" s="214" t="s">
        <v>810</v>
      </c>
      <c r="F111" s="215" t="s">
        <v>811</v>
      </c>
      <c r="G111" s="216" t="s">
        <v>262</v>
      </c>
      <c r="H111" s="217">
        <v>8.1920000000000002</v>
      </c>
      <c r="I111" s="218"/>
      <c r="J111" s="219">
        <f>ROUND(I111*H111,2)</f>
        <v>0</v>
      </c>
      <c r="K111" s="215" t="s">
        <v>169</v>
      </c>
      <c r="L111" s="45"/>
      <c r="M111" s="220" t="s">
        <v>19</v>
      </c>
      <c r="N111" s="221" t="s">
        <v>47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170</v>
      </c>
      <c r="AT111" s="224" t="s">
        <v>165</v>
      </c>
      <c r="AU111" s="224" t="s">
        <v>85</v>
      </c>
      <c r="AY111" s="18" t="s">
        <v>162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83</v>
      </c>
      <c r="BK111" s="225">
        <f>ROUND(I111*H111,2)</f>
        <v>0</v>
      </c>
      <c r="BL111" s="18" t="s">
        <v>170</v>
      </c>
      <c r="BM111" s="224" t="s">
        <v>1105</v>
      </c>
    </row>
    <row r="112" s="2" customFormat="1">
      <c r="A112" s="39"/>
      <c r="B112" s="40"/>
      <c r="C112" s="41"/>
      <c r="D112" s="226" t="s">
        <v>172</v>
      </c>
      <c r="E112" s="41"/>
      <c r="F112" s="227" t="s">
        <v>813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172</v>
      </c>
      <c r="AU112" s="18" t="s">
        <v>85</v>
      </c>
    </row>
    <row r="113" s="14" customFormat="1">
      <c r="A113" s="14"/>
      <c r="B113" s="242"/>
      <c r="C113" s="243"/>
      <c r="D113" s="233" t="s">
        <v>179</v>
      </c>
      <c r="E113" s="244" t="s">
        <v>19</v>
      </c>
      <c r="F113" s="245" t="s">
        <v>1106</v>
      </c>
      <c r="G113" s="243"/>
      <c r="H113" s="246">
        <v>8.1920000000000002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179</v>
      </c>
      <c r="AU113" s="252" t="s">
        <v>85</v>
      </c>
      <c r="AV113" s="14" t="s">
        <v>85</v>
      </c>
      <c r="AW113" s="14" t="s">
        <v>37</v>
      </c>
      <c r="AX113" s="14" t="s">
        <v>83</v>
      </c>
      <c r="AY113" s="252" t="s">
        <v>162</v>
      </c>
    </row>
    <row r="114" s="2" customFormat="1" ht="37.8" customHeight="1">
      <c r="A114" s="39"/>
      <c r="B114" s="40"/>
      <c r="C114" s="213" t="s">
        <v>239</v>
      </c>
      <c r="D114" s="213" t="s">
        <v>165</v>
      </c>
      <c r="E114" s="214" t="s">
        <v>816</v>
      </c>
      <c r="F114" s="215" t="s">
        <v>817</v>
      </c>
      <c r="G114" s="216" t="s">
        <v>176</v>
      </c>
      <c r="H114" s="217">
        <v>4.0960000000000001</v>
      </c>
      <c r="I114" s="218"/>
      <c r="J114" s="219">
        <f>ROUND(I114*H114,2)</f>
        <v>0</v>
      </c>
      <c r="K114" s="215" t="s">
        <v>169</v>
      </c>
      <c r="L114" s="45"/>
      <c r="M114" s="220" t="s">
        <v>19</v>
      </c>
      <c r="N114" s="221" t="s">
        <v>47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170</v>
      </c>
      <c r="AT114" s="224" t="s">
        <v>165</v>
      </c>
      <c r="AU114" s="224" t="s">
        <v>85</v>
      </c>
      <c r="AY114" s="18" t="s">
        <v>162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83</v>
      </c>
      <c r="BK114" s="225">
        <f>ROUND(I114*H114,2)</f>
        <v>0</v>
      </c>
      <c r="BL114" s="18" t="s">
        <v>170</v>
      </c>
      <c r="BM114" s="224" t="s">
        <v>1107</v>
      </c>
    </row>
    <row r="115" s="2" customFormat="1">
      <c r="A115" s="39"/>
      <c r="B115" s="40"/>
      <c r="C115" s="41"/>
      <c r="D115" s="226" t="s">
        <v>172</v>
      </c>
      <c r="E115" s="41"/>
      <c r="F115" s="227" t="s">
        <v>819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172</v>
      </c>
      <c r="AU115" s="18" t="s">
        <v>85</v>
      </c>
    </row>
    <row r="116" s="12" customFormat="1" ht="22.8" customHeight="1">
      <c r="A116" s="12"/>
      <c r="B116" s="197"/>
      <c r="C116" s="198"/>
      <c r="D116" s="199" t="s">
        <v>75</v>
      </c>
      <c r="E116" s="211" t="s">
        <v>85</v>
      </c>
      <c r="F116" s="211" t="s">
        <v>820</v>
      </c>
      <c r="G116" s="198"/>
      <c r="H116" s="198"/>
      <c r="I116" s="201"/>
      <c r="J116" s="212">
        <f>BK116</f>
        <v>0</v>
      </c>
      <c r="K116" s="198"/>
      <c r="L116" s="203"/>
      <c r="M116" s="204"/>
      <c r="N116" s="205"/>
      <c r="O116" s="205"/>
      <c r="P116" s="206">
        <f>SUM(P117:P118)</f>
        <v>0</v>
      </c>
      <c r="Q116" s="205"/>
      <c r="R116" s="206">
        <f>SUM(R117:R118)</f>
        <v>9.4249779199999999</v>
      </c>
      <c r="S116" s="205"/>
      <c r="T116" s="207">
        <f>SUM(T117:T118)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8" t="s">
        <v>83</v>
      </c>
      <c r="AT116" s="209" t="s">
        <v>75</v>
      </c>
      <c r="AU116" s="209" t="s">
        <v>83</v>
      </c>
      <c r="AY116" s="208" t="s">
        <v>162</v>
      </c>
      <c r="BK116" s="210">
        <f>SUM(BK117:BK118)</f>
        <v>0</v>
      </c>
    </row>
    <row r="117" s="2" customFormat="1" ht="24.15" customHeight="1">
      <c r="A117" s="39"/>
      <c r="B117" s="40"/>
      <c r="C117" s="213" t="s">
        <v>163</v>
      </c>
      <c r="D117" s="213" t="s">
        <v>165</v>
      </c>
      <c r="E117" s="214" t="s">
        <v>1108</v>
      </c>
      <c r="F117" s="215" t="s">
        <v>1109</v>
      </c>
      <c r="G117" s="216" t="s">
        <v>176</v>
      </c>
      <c r="H117" s="217">
        <v>4.0960000000000001</v>
      </c>
      <c r="I117" s="218"/>
      <c r="J117" s="219">
        <f>ROUND(I117*H117,2)</f>
        <v>0</v>
      </c>
      <c r="K117" s="215" t="s">
        <v>169</v>
      </c>
      <c r="L117" s="45"/>
      <c r="M117" s="220" t="s">
        <v>19</v>
      </c>
      <c r="N117" s="221" t="s">
        <v>47</v>
      </c>
      <c r="O117" s="85"/>
      <c r="P117" s="222">
        <f>O117*H117</f>
        <v>0</v>
      </c>
      <c r="Q117" s="222">
        <v>2.3010199999999998</v>
      </c>
      <c r="R117" s="222">
        <f>Q117*H117</f>
        <v>9.4249779199999999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170</v>
      </c>
      <c r="AT117" s="224" t="s">
        <v>165</v>
      </c>
      <c r="AU117" s="224" t="s">
        <v>85</v>
      </c>
      <c r="AY117" s="18" t="s">
        <v>162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170</v>
      </c>
      <c r="BM117" s="224" t="s">
        <v>1110</v>
      </c>
    </row>
    <row r="118" s="2" customFormat="1">
      <c r="A118" s="39"/>
      <c r="B118" s="40"/>
      <c r="C118" s="41"/>
      <c r="D118" s="226" t="s">
        <v>172</v>
      </c>
      <c r="E118" s="41"/>
      <c r="F118" s="227" t="s">
        <v>1111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172</v>
      </c>
      <c r="AU118" s="18" t="s">
        <v>85</v>
      </c>
    </row>
    <row r="119" s="12" customFormat="1" ht="25.92" customHeight="1">
      <c r="A119" s="12"/>
      <c r="B119" s="197"/>
      <c r="C119" s="198"/>
      <c r="D119" s="199" t="s">
        <v>75</v>
      </c>
      <c r="E119" s="200" t="s">
        <v>281</v>
      </c>
      <c r="F119" s="200" t="s">
        <v>282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P120+P136</f>
        <v>0</v>
      </c>
      <c r="Q119" s="205"/>
      <c r="R119" s="206">
        <f>R120+R136</f>
        <v>7.9538182399999995</v>
      </c>
      <c r="S119" s="205"/>
      <c r="T119" s="207">
        <f>T120+T136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8" t="s">
        <v>85</v>
      </c>
      <c r="AT119" s="209" t="s">
        <v>75</v>
      </c>
      <c r="AU119" s="209" t="s">
        <v>76</v>
      </c>
      <c r="AY119" s="208" t="s">
        <v>162</v>
      </c>
      <c r="BK119" s="210">
        <f>BK120+BK136</f>
        <v>0</v>
      </c>
    </row>
    <row r="120" s="12" customFormat="1" ht="22.8" customHeight="1">
      <c r="A120" s="12"/>
      <c r="B120" s="197"/>
      <c r="C120" s="198"/>
      <c r="D120" s="199" t="s">
        <v>75</v>
      </c>
      <c r="E120" s="211" t="s">
        <v>1112</v>
      </c>
      <c r="F120" s="211" t="s">
        <v>1113</v>
      </c>
      <c r="G120" s="198"/>
      <c r="H120" s="198"/>
      <c r="I120" s="201"/>
      <c r="J120" s="212">
        <f>BK120</f>
        <v>0</v>
      </c>
      <c r="K120" s="198"/>
      <c r="L120" s="203"/>
      <c r="M120" s="204"/>
      <c r="N120" s="205"/>
      <c r="O120" s="205"/>
      <c r="P120" s="206">
        <f>SUM(P121:P135)</f>
        <v>0</v>
      </c>
      <c r="Q120" s="205"/>
      <c r="R120" s="206">
        <f>SUM(R121:R135)</f>
        <v>2.2591903999999996</v>
      </c>
      <c r="S120" s="205"/>
      <c r="T120" s="207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8" t="s">
        <v>85</v>
      </c>
      <c r="AT120" s="209" t="s">
        <v>75</v>
      </c>
      <c r="AU120" s="209" t="s">
        <v>83</v>
      </c>
      <c r="AY120" s="208" t="s">
        <v>162</v>
      </c>
      <c r="BK120" s="210">
        <f>SUM(BK121:BK135)</f>
        <v>0</v>
      </c>
    </row>
    <row r="121" s="2" customFormat="1" ht="44.25" customHeight="1">
      <c r="A121" s="39"/>
      <c r="B121" s="40"/>
      <c r="C121" s="213" t="s">
        <v>701</v>
      </c>
      <c r="D121" s="213" t="s">
        <v>165</v>
      </c>
      <c r="E121" s="214" t="s">
        <v>1114</v>
      </c>
      <c r="F121" s="215" t="s">
        <v>1115</v>
      </c>
      <c r="G121" s="216" t="s">
        <v>168</v>
      </c>
      <c r="H121" s="217">
        <v>70.344999999999999</v>
      </c>
      <c r="I121" s="218"/>
      <c r="J121" s="219">
        <f>ROUND(I121*H121,2)</f>
        <v>0</v>
      </c>
      <c r="K121" s="215" t="s">
        <v>169</v>
      </c>
      <c r="L121" s="45"/>
      <c r="M121" s="220" t="s">
        <v>19</v>
      </c>
      <c r="N121" s="221" t="s">
        <v>47</v>
      </c>
      <c r="O121" s="85"/>
      <c r="P121" s="222">
        <f>O121*H121</f>
        <v>0</v>
      </c>
      <c r="Q121" s="222">
        <v>0.030720000000000001</v>
      </c>
      <c r="R121" s="222">
        <f>Q121*H121</f>
        <v>2.1609984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214</v>
      </c>
      <c r="AT121" s="224" t="s">
        <v>165</v>
      </c>
      <c r="AU121" s="224" t="s">
        <v>85</v>
      </c>
      <c r="AY121" s="18" t="s">
        <v>162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83</v>
      </c>
      <c r="BK121" s="225">
        <f>ROUND(I121*H121,2)</f>
        <v>0</v>
      </c>
      <c r="BL121" s="18" t="s">
        <v>214</v>
      </c>
      <c r="BM121" s="224" t="s">
        <v>1116</v>
      </c>
    </row>
    <row r="122" s="2" customFormat="1">
      <c r="A122" s="39"/>
      <c r="B122" s="40"/>
      <c r="C122" s="41"/>
      <c r="D122" s="226" t="s">
        <v>172</v>
      </c>
      <c r="E122" s="41"/>
      <c r="F122" s="227" t="s">
        <v>1117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172</v>
      </c>
      <c r="AU122" s="18" t="s">
        <v>85</v>
      </c>
    </row>
    <row r="123" s="14" customFormat="1">
      <c r="A123" s="14"/>
      <c r="B123" s="242"/>
      <c r="C123" s="243"/>
      <c r="D123" s="233" t="s">
        <v>179</v>
      </c>
      <c r="E123" s="243"/>
      <c r="F123" s="245" t="s">
        <v>1118</v>
      </c>
      <c r="G123" s="243"/>
      <c r="H123" s="246">
        <v>70.344999999999999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179</v>
      </c>
      <c r="AU123" s="252" t="s">
        <v>85</v>
      </c>
      <c r="AV123" s="14" t="s">
        <v>85</v>
      </c>
      <c r="AW123" s="14" t="s">
        <v>4</v>
      </c>
      <c r="AX123" s="14" t="s">
        <v>83</v>
      </c>
      <c r="AY123" s="252" t="s">
        <v>162</v>
      </c>
    </row>
    <row r="124" s="2" customFormat="1" ht="37.8" customHeight="1">
      <c r="A124" s="39"/>
      <c r="B124" s="40"/>
      <c r="C124" s="213" t="s">
        <v>815</v>
      </c>
      <c r="D124" s="213" t="s">
        <v>165</v>
      </c>
      <c r="E124" s="214" t="s">
        <v>1119</v>
      </c>
      <c r="F124" s="215" t="s">
        <v>1120</v>
      </c>
      <c r="G124" s="216" t="s">
        <v>168</v>
      </c>
      <c r="H124" s="217">
        <v>63.950000000000003</v>
      </c>
      <c r="I124" s="218"/>
      <c r="J124" s="219">
        <f>ROUND(I124*H124,2)</f>
        <v>0</v>
      </c>
      <c r="K124" s="215" t="s">
        <v>169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0.00046000000000000001</v>
      </c>
      <c r="R124" s="222">
        <f>Q124*H124</f>
        <v>0.029417000000000002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214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214</v>
      </c>
      <c r="BM124" s="224" t="s">
        <v>1121</v>
      </c>
    </row>
    <row r="125" s="2" customFormat="1">
      <c r="A125" s="39"/>
      <c r="B125" s="40"/>
      <c r="C125" s="41"/>
      <c r="D125" s="226" t="s">
        <v>172</v>
      </c>
      <c r="E125" s="41"/>
      <c r="F125" s="227" t="s">
        <v>1122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172</v>
      </c>
      <c r="AU125" s="18" t="s">
        <v>85</v>
      </c>
    </row>
    <row r="126" s="2" customFormat="1" ht="16.5" customHeight="1">
      <c r="A126" s="39"/>
      <c r="B126" s="40"/>
      <c r="C126" s="278" t="s">
        <v>299</v>
      </c>
      <c r="D126" s="278" t="s">
        <v>411</v>
      </c>
      <c r="E126" s="279" t="s">
        <v>1123</v>
      </c>
      <c r="F126" s="280" t="s">
        <v>1124</v>
      </c>
      <c r="G126" s="281" t="s">
        <v>638</v>
      </c>
      <c r="H126" s="282">
        <v>69.066000000000002</v>
      </c>
      <c r="I126" s="283"/>
      <c r="J126" s="284">
        <f>ROUND(I126*H126,2)</f>
        <v>0</v>
      </c>
      <c r="K126" s="280" t="s">
        <v>169</v>
      </c>
      <c r="L126" s="285"/>
      <c r="M126" s="286" t="s">
        <v>19</v>
      </c>
      <c r="N126" s="287" t="s">
        <v>47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450</v>
      </c>
      <c r="AT126" s="224" t="s">
        <v>411</v>
      </c>
      <c r="AU126" s="224" t="s">
        <v>85</v>
      </c>
      <c r="AY126" s="18" t="s">
        <v>162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83</v>
      </c>
      <c r="BK126" s="225">
        <f>ROUND(I126*H126,2)</f>
        <v>0</v>
      </c>
      <c r="BL126" s="18" t="s">
        <v>214</v>
      </c>
      <c r="BM126" s="224" t="s">
        <v>1125</v>
      </c>
    </row>
    <row r="127" s="14" customFormat="1">
      <c r="A127" s="14"/>
      <c r="B127" s="242"/>
      <c r="C127" s="243"/>
      <c r="D127" s="233" t="s">
        <v>179</v>
      </c>
      <c r="E127" s="243"/>
      <c r="F127" s="245" t="s">
        <v>1126</v>
      </c>
      <c r="G127" s="243"/>
      <c r="H127" s="246">
        <v>69.066000000000002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179</v>
      </c>
      <c r="AU127" s="252" t="s">
        <v>85</v>
      </c>
      <c r="AV127" s="14" t="s">
        <v>85</v>
      </c>
      <c r="AW127" s="14" t="s">
        <v>4</v>
      </c>
      <c r="AX127" s="14" t="s">
        <v>83</v>
      </c>
      <c r="AY127" s="252" t="s">
        <v>162</v>
      </c>
    </row>
    <row r="128" s="2" customFormat="1" ht="37.8" customHeight="1">
      <c r="A128" s="39"/>
      <c r="B128" s="40"/>
      <c r="C128" s="213" t="s">
        <v>251</v>
      </c>
      <c r="D128" s="213" t="s">
        <v>165</v>
      </c>
      <c r="E128" s="214" t="s">
        <v>1127</v>
      </c>
      <c r="F128" s="215" t="s">
        <v>1128</v>
      </c>
      <c r="G128" s="216" t="s">
        <v>638</v>
      </c>
      <c r="H128" s="217">
        <v>42</v>
      </c>
      <c r="I128" s="218"/>
      <c r="J128" s="219">
        <f>ROUND(I128*H128,2)</f>
        <v>0</v>
      </c>
      <c r="K128" s="215" t="s">
        <v>169</v>
      </c>
      <c r="L128" s="45"/>
      <c r="M128" s="220" t="s">
        <v>19</v>
      </c>
      <c r="N128" s="221" t="s">
        <v>47</v>
      </c>
      <c r="O128" s="85"/>
      <c r="P128" s="222">
        <f>O128*H128</f>
        <v>0</v>
      </c>
      <c r="Q128" s="222">
        <v>0.0011000000000000001</v>
      </c>
      <c r="R128" s="222">
        <f>Q128*H128</f>
        <v>0.046200000000000005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214</v>
      </c>
      <c r="AT128" s="224" t="s">
        <v>165</v>
      </c>
      <c r="AU128" s="224" t="s">
        <v>85</v>
      </c>
      <c r="AY128" s="18" t="s">
        <v>162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83</v>
      </c>
      <c r="BK128" s="225">
        <f>ROUND(I128*H128,2)</f>
        <v>0</v>
      </c>
      <c r="BL128" s="18" t="s">
        <v>214</v>
      </c>
      <c r="BM128" s="224" t="s">
        <v>1129</v>
      </c>
    </row>
    <row r="129" s="2" customFormat="1">
      <c r="A129" s="39"/>
      <c r="B129" s="40"/>
      <c r="C129" s="41"/>
      <c r="D129" s="226" t="s">
        <v>172</v>
      </c>
      <c r="E129" s="41"/>
      <c r="F129" s="227" t="s">
        <v>1130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172</v>
      </c>
      <c r="AU129" s="18" t="s">
        <v>85</v>
      </c>
    </row>
    <row r="130" s="2" customFormat="1" ht="37.8" customHeight="1">
      <c r="A130" s="39"/>
      <c r="B130" s="40"/>
      <c r="C130" s="213" t="s">
        <v>246</v>
      </c>
      <c r="D130" s="213" t="s">
        <v>165</v>
      </c>
      <c r="E130" s="214" t="s">
        <v>1131</v>
      </c>
      <c r="F130" s="215" t="s">
        <v>1132</v>
      </c>
      <c r="G130" s="216" t="s">
        <v>638</v>
      </c>
      <c r="H130" s="217">
        <v>10.5</v>
      </c>
      <c r="I130" s="218"/>
      <c r="J130" s="219">
        <f>ROUND(I130*H130,2)</f>
        <v>0</v>
      </c>
      <c r="K130" s="215" t="s">
        <v>169</v>
      </c>
      <c r="L130" s="45"/>
      <c r="M130" s="220" t="s">
        <v>19</v>
      </c>
      <c r="N130" s="221" t="s">
        <v>47</v>
      </c>
      <c r="O130" s="85"/>
      <c r="P130" s="222">
        <f>O130*H130</f>
        <v>0</v>
      </c>
      <c r="Q130" s="222">
        <v>0.00215</v>
      </c>
      <c r="R130" s="222">
        <f>Q130*H130</f>
        <v>0.022575000000000001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214</v>
      </c>
      <c r="AT130" s="224" t="s">
        <v>165</v>
      </c>
      <c r="AU130" s="224" t="s">
        <v>85</v>
      </c>
      <c r="AY130" s="18" t="s">
        <v>162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83</v>
      </c>
      <c r="BK130" s="225">
        <f>ROUND(I130*H130,2)</f>
        <v>0</v>
      </c>
      <c r="BL130" s="18" t="s">
        <v>214</v>
      </c>
      <c r="BM130" s="224" t="s">
        <v>1133</v>
      </c>
    </row>
    <row r="131" s="2" customFormat="1">
      <c r="A131" s="39"/>
      <c r="B131" s="40"/>
      <c r="C131" s="41"/>
      <c r="D131" s="226" t="s">
        <v>172</v>
      </c>
      <c r="E131" s="41"/>
      <c r="F131" s="227" t="s">
        <v>1134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172</v>
      </c>
      <c r="AU131" s="18" t="s">
        <v>85</v>
      </c>
    </row>
    <row r="132" s="2" customFormat="1" ht="49.05" customHeight="1">
      <c r="A132" s="39"/>
      <c r="B132" s="40"/>
      <c r="C132" s="213" t="s">
        <v>8</v>
      </c>
      <c r="D132" s="213" t="s">
        <v>165</v>
      </c>
      <c r="E132" s="214" t="s">
        <v>1135</v>
      </c>
      <c r="F132" s="215" t="s">
        <v>1136</v>
      </c>
      <c r="G132" s="216" t="s">
        <v>262</v>
      </c>
      <c r="H132" s="217">
        <v>2.2589999999999999</v>
      </c>
      <c r="I132" s="218"/>
      <c r="J132" s="219">
        <f>ROUND(I132*H132,2)</f>
        <v>0</v>
      </c>
      <c r="K132" s="215" t="s">
        <v>169</v>
      </c>
      <c r="L132" s="45"/>
      <c r="M132" s="220" t="s">
        <v>19</v>
      </c>
      <c r="N132" s="221" t="s">
        <v>47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214</v>
      </c>
      <c r="AT132" s="224" t="s">
        <v>165</v>
      </c>
      <c r="AU132" s="224" t="s">
        <v>85</v>
      </c>
      <c r="AY132" s="18" t="s">
        <v>162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83</v>
      </c>
      <c r="BK132" s="225">
        <f>ROUND(I132*H132,2)</f>
        <v>0</v>
      </c>
      <c r="BL132" s="18" t="s">
        <v>214</v>
      </c>
      <c r="BM132" s="224" t="s">
        <v>1137</v>
      </c>
    </row>
    <row r="133" s="2" customFormat="1">
      <c r="A133" s="39"/>
      <c r="B133" s="40"/>
      <c r="C133" s="41"/>
      <c r="D133" s="226" t="s">
        <v>172</v>
      </c>
      <c r="E133" s="41"/>
      <c r="F133" s="227" t="s">
        <v>1138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172</v>
      </c>
      <c r="AU133" s="18" t="s">
        <v>85</v>
      </c>
    </row>
    <row r="134" s="2" customFormat="1" ht="49.05" customHeight="1">
      <c r="A134" s="39"/>
      <c r="B134" s="40"/>
      <c r="C134" s="213" t="s">
        <v>214</v>
      </c>
      <c r="D134" s="213" t="s">
        <v>165</v>
      </c>
      <c r="E134" s="214" t="s">
        <v>1139</v>
      </c>
      <c r="F134" s="215" t="s">
        <v>1140</v>
      </c>
      <c r="G134" s="216" t="s">
        <v>262</v>
      </c>
      <c r="H134" s="217">
        <v>2.2589999999999999</v>
      </c>
      <c r="I134" s="218"/>
      <c r="J134" s="219">
        <f>ROUND(I134*H134,2)</f>
        <v>0</v>
      </c>
      <c r="K134" s="215" t="s">
        <v>169</v>
      </c>
      <c r="L134" s="45"/>
      <c r="M134" s="220" t="s">
        <v>19</v>
      </c>
      <c r="N134" s="221" t="s">
        <v>47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214</v>
      </c>
      <c r="AT134" s="224" t="s">
        <v>165</v>
      </c>
      <c r="AU134" s="224" t="s">
        <v>85</v>
      </c>
      <c r="AY134" s="18" t="s">
        <v>162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83</v>
      </c>
      <c r="BK134" s="225">
        <f>ROUND(I134*H134,2)</f>
        <v>0</v>
      </c>
      <c r="BL134" s="18" t="s">
        <v>214</v>
      </c>
      <c r="BM134" s="224" t="s">
        <v>1141</v>
      </c>
    </row>
    <row r="135" s="2" customFormat="1">
      <c r="A135" s="39"/>
      <c r="B135" s="40"/>
      <c r="C135" s="41"/>
      <c r="D135" s="226" t="s">
        <v>172</v>
      </c>
      <c r="E135" s="41"/>
      <c r="F135" s="227" t="s">
        <v>1142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172</v>
      </c>
      <c r="AU135" s="18" t="s">
        <v>85</v>
      </c>
    </row>
    <row r="136" s="12" customFormat="1" ht="22.8" customHeight="1">
      <c r="A136" s="12"/>
      <c r="B136" s="197"/>
      <c r="C136" s="198"/>
      <c r="D136" s="199" t="s">
        <v>75</v>
      </c>
      <c r="E136" s="211" t="s">
        <v>902</v>
      </c>
      <c r="F136" s="211" t="s">
        <v>903</v>
      </c>
      <c r="G136" s="198"/>
      <c r="H136" s="198"/>
      <c r="I136" s="201"/>
      <c r="J136" s="212">
        <f>BK136</f>
        <v>0</v>
      </c>
      <c r="K136" s="198"/>
      <c r="L136" s="203"/>
      <c r="M136" s="204"/>
      <c r="N136" s="205"/>
      <c r="O136" s="205"/>
      <c r="P136" s="206">
        <f>SUM(P137:P177)</f>
        <v>0</v>
      </c>
      <c r="Q136" s="205"/>
      <c r="R136" s="206">
        <f>SUM(R137:R177)</f>
        <v>5.6946278399999999</v>
      </c>
      <c r="S136" s="205"/>
      <c r="T136" s="207">
        <f>SUM(T137:T177)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8" t="s">
        <v>85</v>
      </c>
      <c r="AT136" s="209" t="s">
        <v>75</v>
      </c>
      <c r="AU136" s="209" t="s">
        <v>83</v>
      </c>
      <c r="AY136" s="208" t="s">
        <v>162</v>
      </c>
      <c r="BK136" s="210">
        <f>SUM(BK137:BK177)</f>
        <v>0</v>
      </c>
    </row>
    <row r="137" s="2" customFormat="1" ht="16.5" customHeight="1">
      <c r="A137" s="39"/>
      <c r="B137" s="40"/>
      <c r="C137" s="213" t="s">
        <v>378</v>
      </c>
      <c r="D137" s="213" t="s">
        <v>165</v>
      </c>
      <c r="E137" s="214" t="s">
        <v>908</v>
      </c>
      <c r="F137" s="215" t="s">
        <v>1143</v>
      </c>
      <c r="G137" s="216" t="s">
        <v>1011</v>
      </c>
      <c r="H137" s="217">
        <v>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47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214</v>
      </c>
      <c r="AT137" s="224" t="s">
        <v>165</v>
      </c>
      <c r="AU137" s="224" t="s">
        <v>85</v>
      </c>
      <c r="AY137" s="18" t="s">
        <v>162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83</v>
      </c>
      <c r="BK137" s="225">
        <f>ROUND(I137*H137,2)</f>
        <v>0</v>
      </c>
      <c r="BL137" s="18" t="s">
        <v>214</v>
      </c>
      <c r="BM137" s="224" t="s">
        <v>1144</v>
      </c>
    </row>
    <row r="138" s="2" customFormat="1" ht="16.5" customHeight="1">
      <c r="A138" s="39"/>
      <c r="B138" s="40"/>
      <c r="C138" s="213" t="s">
        <v>441</v>
      </c>
      <c r="D138" s="213" t="s">
        <v>165</v>
      </c>
      <c r="E138" s="214" t="s">
        <v>1145</v>
      </c>
      <c r="F138" s="215" t="s">
        <v>1146</v>
      </c>
      <c r="G138" s="216" t="s">
        <v>461</v>
      </c>
      <c r="H138" s="217">
        <v>5035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214</v>
      </c>
      <c r="AT138" s="224" t="s">
        <v>165</v>
      </c>
      <c r="AU138" s="224" t="s">
        <v>85</v>
      </c>
      <c r="AY138" s="18" t="s">
        <v>162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214</v>
      </c>
      <c r="BM138" s="224" t="s">
        <v>1147</v>
      </c>
    </row>
    <row r="139" s="2" customFormat="1" ht="16.5" customHeight="1">
      <c r="A139" s="39"/>
      <c r="B139" s="40"/>
      <c r="C139" s="213" t="s">
        <v>447</v>
      </c>
      <c r="D139" s="213" t="s">
        <v>165</v>
      </c>
      <c r="E139" s="214" t="s">
        <v>1148</v>
      </c>
      <c r="F139" s="215" t="s">
        <v>1149</v>
      </c>
      <c r="G139" s="216" t="s">
        <v>1011</v>
      </c>
      <c r="H139" s="217">
        <v>1</v>
      </c>
      <c r="I139" s="218"/>
      <c r="J139" s="219">
        <f>ROUND(I139*H139,2)</f>
        <v>0</v>
      </c>
      <c r="K139" s="215" t="s">
        <v>19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214</v>
      </c>
      <c r="AT139" s="224" t="s">
        <v>165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214</v>
      </c>
      <c r="BM139" s="224" t="s">
        <v>1150</v>
      </c>
    </row>
    <row r="140" s="2" customFormat="1" ht="37.8" customHeight="1">
      <c r="A140" s="39"/>
      <c r="B140" s="40"/>
      <c r="C140" s="213" t="s">
        <v>227</v>
      </c>
      <c r="D140" s="213" t="s">
        <v>165</v>
      </c>
      <c r="E140" s="214" t="s">
        <v>1151</v>
      </c>
      <c r="F140" s="215" t="s">
        <v>1152</v>
      </c>
      <c r="G140" s="216" t="s">
        <v>638</v>
      </c>
      <c r="H140" s="217">
        <v>10.1</v>
      </c>
      <c r="I140" s="218"/>
      <c r="J140" s="219">
        <f>ROUND(I140*H140,2)</f>
        <v>0</v>
      </c>
      <c r="K140" s="215" t="s">
        <v>169</v>
      </c>
      <c r="L140" s="45"/>
      <c r="M140" s="220" t="s">
        <v>19</v>
      </c>
      <c r="N140" s="221" t="s">
        <v>47</v>
      </c>
      <c r="O140" s="85"/>
      <c r="P140" s="222">
        <f>O140*H140</f>
        <v>0</v>
      </c>
      <c r="Q140" s="222">
        <v>6.0000000000000002E-05</v>
      </c>
      <c r="R140" s="222">
        <f>Q140*H140</f>
        <v>0.00060599999999999998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214</v>
      </c>
      <c r="AT140" s="224" t="s">
        <v>165</v>
      </c>
      <c r="AU140" s="224" t="s">
        <v>85</v>
      </c>
      <c r="AY140" s="18" t="s">
        <v>162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83</v>
      </c>
      <c r="BK140" s="225">
        <f>ROUND(I140*H140,2)</f>
        <v>0</v>
      </c>
      <c r="BL140" s="18" t="s">
        <v>214</v>
      </c>
      <c r="BM140" s="224" t="s">
        <v>1153</v>
      </c>
    </row>
    <row r="141" s="2" customFormat="1">
      <c r="A141" s="39"/>
      <c r="B141" s="40"/>
      <c r="C141" s="41"/>
      <c r="D141" s="226" t="s">
        <v>172</v>
      </c>
      <c r="E141" s="41"/>
      <c r="F141" s="227" t="s">
        <v>1154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172</v>
      </c>
      <c r="AU141" s="18" t="s">
        <v>85</v>
      </c>
    </row>
    <row r="142" s="13" customFormat="1">
      <c r="A142" s="13"/>
      <c r="B142" s="231"/>
      <c r="C142" s="232"/>
      <c r="D142" s="233" t="s">
        <v>179</v>
      </c>
      <c r="E142" s="234" t="s">
        <v>19</v>
      </c>
      <c r="F142" s="235" t="s">
        <v>1155</v>
      </c>
      <c r="G142" s="232"/>
      <c r="H142" s="234" t="s">
        <v>19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179</v>
      </c>
      <c r="AU142" s="241" t="s">
        <v>85</v>
      </c>
      <c r="AV142" s="13" t="s">
        <v>83</v>
      </c>
      <c r="AW142" s="13" t="s">
        <v>37</v>
      </c>
      <c r="AX142" s="13" t="s">
        <v>76</v>
      </c>
      <c r="AY142" s="241" t="s">
        <v>162</v>
      </c>
    </row>
    <row r="143" s="14" customFormat="1">
      <c r="A143" s="14"/>
      <c r="B143" s="242"/>
      <c r="C143" s="243"/>
      <c r="D143" s="233" t="s">
        <v>179</v>
      </c>
      <c r="E143" s="244" t="s">
        <v>19</v>
      </c>
      <c r="F143" s="245" t="s">
        <v>1156</v>
      </c>
      <c r="G143" s="243"/>
      <c r="H143" s="246">
        <v>10.1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179</v>
      </c>
      <c r="AU143" s="252" t="s">
        <v>85</v>
      </c>
      <c r="AV143" s="14" t="s">
        <v>85</v>
      </c>
      <c r="AW143" s="14" t="s">
        <v>37</v>
      </c>
      <c r="AX143" s="14" t="s">
        <v>83</v>
      </c>
      <c r="AY143" s="252" t="s">
        <v>162</v>
      </c>
    </row>
    <row r="144" s="2" customFormat="1" ht="24.15" customHeight="1">
      <c r="A144" s="39"/>
      <c r="B144" s="40"/>
      <c r="C144" s="278" t="s">
        <v>259</v>
      </c>
      <c r="D144" s="278" t="s">
        <v>411</v>
      </c>
      <c r="E144" s="279" t="s">
        <v>1157</v>
      </c>
      <c r="F144" s="280" t="s">
        <v>1158</v>
      </c>
      <c r="G144" s="281" t="s">
        <v>638</v>
      </c>
      <c r="H144" s="282">
        <v>10.1</v>
      </c>
      <c r="I144" s="283"/>
      <c r="J144" s="284">
        <f>ROUND(I144*H144,2)</f>
        <v>0</v>
      </c>
      <c r="K144" s="280" t="s">
        <v>169</v>
      </c>
      <c r="L144" s="285"/>
      <c r="M144" s="286" t="s">
        <v>19</v>
      </c>
      <c r="N144" s="287" t="s">
        <v>47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450</v>
      </c>
      <c r="AT144" s="224" t="s">
        <v>411</v>
      </c>
      <c r="AU144" s="224" t="s">
        <v>85</v>
      </c>
      <c r="AY144" s="18" t="s">
        <v>162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83</v>
      </c>
      <c r="BK144" s="225">
        <f>ROUND(I144*H144,2)</f>
        <v>0</v>
      </c>
      <c r="BL144" s="18" t="s">
        <v>214</v>
      </c>
      <c r="BM144" s="224" t="s">
        <v>1159</v>
      </c>
    </row>
    <row r="145" s="2" customFormat="1" ht="24.15" customHeight="1">
      <c r="A145" s="39"/>
      <c r="B145" s="40"/>
      <c r="C145" s="213" t="s">
        <v>265</v>
      </c>
      <c r="D145" s="213" t="s">
        <v>165</v>
      </c>
      <c r="E145" s="214" t="s">
        <v>1160</v>
      </c>
      <c r="F145" s="215" t="s">
        <v>1161</v>
      </c>
      <c r="G145" s="216" t="s">
        <v>461</v>
      </c>
      <c r="H145" s="217">
        <v>5430.3639999999996</v>
      </c>
      <c r="I145" s="218"/>
      <c r="J145" s="219">
        <f>ROUND(I145*H145,2)</f>
        <v>0</v>
      </c>
      <c r="K145" s="215" t="s">
        <v>169</v>
      </c>
      <c r="L145" s="45"/>
      <c r="M145" s="220" t="s">
        <v>19</v>
      </c>
      <c r="N145" s="221" t="s">
        <v>47</v>
      </c>
      <c r="O145" s="85"/>
      <c r="P145" s="222">
        <f>O145*H145</f>
        <v>0</v>
      </c>
      <c r="Q145" s="222">
        <v>6.0000000000000002E-05</v>
      </c>
      <c r="R145" s="222">
        <f>Q145*H145</f>
        <v>0.32582183999999997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214</v>
      </c>
      <c r="AT145" s="224" t="s">
        <v>165</v>
      </c>
      <c r="AU145" s="224" t="s">
        <v>85</v>
      </c>
      <c r="AY145" s="18" t="s">
        <v>162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83</v>
      </c>
      <c r="BK145" s="225">
        <f>ROUND(I145*H145,2)</f>
        <v>0</v>
      </c>
      <c r="BL145" s="18" t="s">
        <v>214</v>
      </c>
      <c r="BM145" s="224" t="s">
        <v>1162</v>
      </c>
    </row>
    <row r="146" s="2" customFormat="1">
      <c r="A146" s="39"/>
      <c r="B146" s="40"/>
      <c r="C146" s="41"/>
      <c r="D146" s="226" t="s">
        <v>172</v>
      </c>
      <c r="E146" s="41"/>
      <c r="F146" s="227" t="s">
        <v>1163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172</v>
      </c>
      <c r="AU146" s="18" t="s">
        <v>85</v>
      </c>
    </row>
    <row r="147" s="13" customFormat="1">
      <c r="A147" s="13"/>
      <c r="B147" s="231"/>
      <c r="C147" s="232"/>
      <c r="D147" s="233" t="s">
        <v>179</v>
      </c>
      <c r="E147" s="234" t="s">
        <v>19</v>
      </c>
      <c r="F147" s="235" t="s">
        <v>1164</v>
      </c>
      <c r="G147" s="232"/>
      <c r="H147" s="234" t="s">
        <v>19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179</v>
      </c>
      <c r="AU147" s="241" t="s">
        <v>85</v>
      </c>
      <c r="AV147" s="13" t="s">
        <v>83</v>
      </c>
      <c r="AW147" s="13" t="s">
        <v>37</v>
      </c>
      <c r="AX147" s="13" t="s">
        <v>76</v>
      </c>
      <c r="AY147" s="241" t="s">
        <v>162</v>
      </c>
    </row>
    <row r="148" s="13" customFormat="1">
      <c r="A148" s="13"/>
      <c r="B148" s="231"/>
      <c r="C148" s="232"/>
      <c r="D148" s="233" t="s">
        <v>179</v>
      </c>
      <c r="E148" s="234" t="s">
        <v>19</v>
      </c>
      <c r="F148" s="235" t="s">
        <v>1165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179</v>
      </c>
      <c r="AU148" s="241" t="s">
        <v>85</v>
      </c>
      <c r="AV148" s="13" t="s">
        <v>83</v>
      </c>
      <c r="AW148" s="13" t="s">
        <v>37</v>
      </c>
      <c r="AX148" s="13" t="s">
        <v>76</v>
      </c>
      <c r="AY148" s="241" t="s">
        <v>162</v>
      </c>
    </row>
    <row r="149" s="14" customFormat="1">
      <c r="A149" s="14"/>
      <c r="B149" s="242"/>
      <c r="C149" s="243"/>
      <c r="D149" s="233" t="s">
        <v>179</v>
      </c>
      <c r="E149" s="244" t="s">
        <v>19</v>
      </c>
      <c r="F149" s="245" t="s">
        <v>1166</v>
      </c>
      <c r="G149" s="243"/>
      <c r="H149" s="246">
        <v>1936.6679999999999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179</v>
      </c>
      <c r="AU149" s="252" t="s">
        <v>85</v>
      </c>
      <c r="AV149" s="14" t="s">
        <v>85</v>
      </c>
      <c r="AW149" s="14" t="s">
        <v>37</v>
      </c>
      <c r="AX149" s="14" t="s">
        <v>76</v>
      </c>
      <c r="AY149" s="252" t="s">
        <v>162</v>
      </c>
    </row>
    <row r="150" s="13" customFormat="1">
      <c r="A150" s="13"/>
      <c r="B150" s="231"/>
      <c r="C150" s="232"/>
      <c r="D150" s="233" t="s">
        <v>179</v>
      </c>
      <c r="E150" s="234" t="s">
        <v>19</v>
      </c>
      <c r="F150" s="235" t="s">
        <v>1167</v>
      </c>
      <c r="G150" s="232"/>
      <c r="H150" s="234" t="s">
        <v>19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179</v>
      </c>
      <c r="AU150" s="241" t="s">
        <v>85</v>
      </c>
      <c r="AV150" s="13" t="s">
        <v>83</v>
      </c>
      <c r="AW150" s="13" t="s">
        <v>37</v>
      </c>
      <c r="AX150" s="13" t="s">
        <v>76</v>
      </c>
      <c r="AY150" s="241" t="s">
        <v>162</v>
      </c>
    </row>
    <row r="151" s="14" customFormat="1">
      <c r="A151" s="14"/>
      <c r="B151" s="242"/>
      <c r="C151" s="243"/>
      <c r="D151" s="233" t="s">
        <v>179</v>
      </c>
      <c r="E151" s="244" t="s">
        <v>19</v>
      </c>
      <c r="F151" s="245" t="s">
        <v>1168</v>
      </c>
      <c r="G151" s="243"/>
      <c r="H151" s="246">
        <v>858.49599999999998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179</v>
      </c>
      <c r="AU151" s="252" t="s">
        <v>85</v>
      </c>
      <c r="AV151" s="14" t="s">
        <v>85</v>
      </c>
      <c r="AW151" s="14" t="s">
        <v>37</v>
      </c>
      <c r="AX151" s="14" t="s">
        <v>76</v>
      </c>
      <c r="AY151" s="252" t="s">
        <v>162</v>
      </c>
    </row>
    <row r="152" s="13" customFormat="1">
      <c r="A152" s="13"/>
      <c r="B152" s="231"/>
      <c r="C152" s="232"/>
      <c r="D152" s="233" t="s">
        <v>179</v>
      </c>
      <c r="E152" s="234" t="s">
        <v>19</v>
      </c>
      <c r="F152" s="235" t="s">
        <v>1169</v>
      </c>
      <c r="G152" s="232"/>
      <c r="H152" s="234" t="s">
        <v>19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179</v>
      </c>
      <c r="AU152" s="241" t="s">
        <v>85</v>
      </c>
      <c r="AV152" s="13" t="s">
        <v>83</v>
      </c>
      <c r="AW152" s="13" t="s">
        <v>37</v>
      </c>
      <c r="AX152" s="13" t="s">
        <v>76</v>
      </c>
      <c r="AY152" s="241" t="s">
        <v>162</v>
      </c>
    </row>
    <row r="153" s="14" customFormat="1">
      <c r="A153" s="14"/>
      <c r="B153" s="242"/>
      <c r="C153" s="243"/>
      <c r="D153" s="233" t="s">
        <v>179</v>
      </c>
      <c r="E153" s="244" t="s">
        <v>19</v>
      </c>
      <c r="F153" s="245" t="s">
        <v>1170</v>
      </c>
      <c r="G153" s="243"/>
      <c r="H153" s="246">
        <v>44.143999999999998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179</v>
      </c>
      <c r="AU153" s="252" t="s">
        <v>85</v>
      </c>
      <c r="AV153" s="14" t="s">
        <v>85</v>
      </c>
      <c r="AW153" s="14" t="s">
        <v>37</v>
      </c>
      <c r="AX153" s="14" t="s">
        <v>76</v>
      </c>
      <c r="AY153" s="252" t="s">
        <v>162</v>
      </c>
    </row>
    <row r="154" s="13" customFormat="1">
      <c r="A154" s="13"/>
      <c r="B154" s="231"/>
      <c r="C154" s="232"/>
      <c r="D154" s="233" t="s">
        <v>179</v>
      </c>
      <c r="E154" s="234" t="s">
        <v>19</v>
      </c>
      <c r="F154" s="235" t="s">
        <v>1171</v>
      </c>
      <c r="G154" s="232"/>
      <c r="H154" s="234" t="s">
        <v>19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179</v>
      </c>
      <c r="AU154" s="241" t="s">
        <v>85</v>
      </c>
      <c r="AV154" s="13" t="s">
        <v>83</v>
      </c>
      <c r="AW154" s="13" t="s">
        <v>37</v>
      </c>
      <c r="AX154" s="13" t="s">
        <v>76</v>
      </c>
      <c r="AY154" s="241" t="s">
        <v>162</v>
      </c>
    </row>
    <row r="155" s="14" customFormat="1">
      <c r="A155" s="14"/>
      <c r="B155" s="242"/>
      <c r="C155" s="243"/>
      <c r="D155" s="233" t="s">
        <v>179</v>
      </c>
      <c r="E155" s="244" t="s">
        <v>19</v>
      </c>
      <c r="F155" s="245" t="s">
        <v>1172</v>
      </c>
      <c r="G155" s="243"/>
      <c r="H155" s="246">
        <v>1339.056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179</v>
      </c>
      <c r="AU155" s="252" t="s">
        <v>85</v>
      </c>
      <c r="AV155" s="14" t="s">
        <v>85</v>
      </c>
      <c r="AW155" s="14" t="s">
        <v>37</v>
      </c>
      <c r="AX155" s="14" t="s">
        <v>76</v>
      </c>
      <c r="AY155" s="252" t="s">
        <v>162</v>
      </c>
    </row>
    <row r="156" s="13" customFormat="1">
      <c r="A156" s="13"/>
      <c r="B156" s="231"/>
      <c r="C156" s="232"/>
      <c r="D156" s="233" t="s">
        <v>179</v>
      </c>
      <c r="E156" s="234" t="s">
        <v>19</v>
      </c>
      <c r="F156" s="235" t="s">
        <v>1173</v>
      </c>
      <c r="G156" s="232"/>
      <c r="H156" s="234" t="s">
        <v>19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179</v>
      </c>
      <c r="AU156" s="241" t="s">
        <v>85</v>
      </c>
      <c r="AV156" s="13" t="s">
        <v>83</v>
      </c>
      <c r="AW156" s="13" t="s">
        <v>37</v>
      </c>
      <c r="AX156" s="13" t="s">
        <v>76</v>
      </c>
      <c r="AY156" s="241" t="s">
        <v>162</v>
      </c>
    </row>
    <row r="157" s="14" customFormat="1">
      <c r="A157" s="14"/>
      <c r="B157" s="242"/>
      <c r="C157" s="243"/>
      <c r="D157" s="233" t="s">
        <v>179</v>
      </c>
      <c r="E157" s="244" t="s">
        <v>19</v>
      </c>
      <c r="F157" s="245" t="s">
        <v>1174</v>
      </c>
      <c r="G157" s="243"/>
      <c r="H157" s="246">
        <v>757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179</v>
      </c>
      <c r="AU157" s="252" t="s">
        <v>85</v>
      </c>
      <c r="AV157" s="14" t="s">
        <v>85</v>
      </c>
      <c r="AW157" s="14" t="s">
        <v>37</v>
      </c>
      <c r="AX157" s="14" t="s">
        <v>76</v>
      </c>
      <c r="AY157" s="252" t="s">
        <v>162</v>
      </c>
    </row>
    <row r="158" s="13" customFormat="1">
      <c r="A158" s="13"/>
      <c r="B158" s="231"/>
      <c r="C158" s="232"/>
      <c r="D158" s="233" t="s">
        <v>179</v>
      </c>
      <c r="E158" s="234" t="s">
        <v>19</v>
      </c>
      <c r="F158" s="235" t="s">
        <v>1175</v>
      </c>
      <c r="G158" s="232"/>
      <c r="H158" s="234" t="s">
        <v>19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179</v>
      </c>
      <c r="AU158" s="241" t="s">
        <v>85</v>
      </c>
      <c r="AV158" s="13" t="s">
        <v>83</v>
      </c>
      <c r="AW158" s="13" t="s">
        <v>37</v>
      </c>
      <c r="AX158" s="13" t="s">
        <v>76</v>
      </c>
      <c r="AY158" s="241" t="s">
        <v>162</v>
      </c>
    </row>
    <row r="159" s="14" customFormat="1">
      <c r="A159" s="14"/>
      <c r="B159" s="242"/>
      <c r="C159" s="243"/>
      <c r="D159" s="233" t="s">
        <v>179</v>
      </c>
      <c r="E159" s="244" t="s">
        <v>19</v>
      </c>
      <c r="F159" s="245" t="s">
        <v>1176</v>
      </c>
      <c r="G159" s="243"/>
      <c r="H159" s="246">
        <v>495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179</v>
      </c>
      <c r="AU159" s="252" t="s">
        <v>85</v>
      </c>
      <c r="AV159" s="14" t="s">
        <v>85</v>
      </c>
      <c r="AW159" s="14" t="s">
        <v>37</v>
      </c>
      <c r="AX159" s="14" t="s">
        <v>76</v>
      </c>
      <c r="AY159" s="252" t="s">
        <v>162</v>
      </c>
    </row>
    <row r="160" s="15" customFormat="1">
      <c r="A160" s="15"/>
      <c r="B160" s="253"/>
      <c r="C160" s="254"/>
      <c r="D160" s="233" t="s">
        <v>179</v>
      </c>
      <c r="E160" s="255" t="s">
        <v>19</v>
      </c>
      <c r="F160" s="256" t="s">
        <v>194</v>
      </c>
      <c r="G160" s="254"/>
      <c r="H160" s="257">
        <v>5430.3639999999996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179</v>
      </c>
      <c r="AU160" s="263" t="s">
        <v>85</v>
      </c>
      <c r="AV160" s="15" t="s">
        <v>170</v>
      </c>
      <c r="AW160" s="15" t="s">
        <v>37</v>
      </c>
      <c r="AX160" s="15" t="s">
        <v>83</v>
      </c>
      <c r="AY160" s="263" t="s">
        <v>162</v>
      </c>
    </row>
    <row r="161" s="2" customFormat="1" ht="21.75" customHeight="1">
      <c r="A161" s="39"/>
      <c r="B161" s="40"/>
      <c r="C161" s="278" t="s">
        <v>270</v>
      </c>
      <c r="D161" s="278" t="s">
        <v>411</v>
      </c>
      <c r="E161" s="279" t="s">
        <v>1177</v>
      </c>
      <c r="F161" s="280" t="s">
        <v>1178</v>
      </c>
      <c r="G161" s="281" t="s">
        <v>262</v>
      </c>
      <c r="H161" s="282">
        <v>2.1309999999999998</v>
      </c>
      <c r="I161" s="283"/>
      <c r="J161" s="284">
        <f>ROUND(I161*H161,2)</f>
        <v>0</v>
      </c>
      <c r="K161" s="280" t="s">
        <v>169</v>
      </c>
      <c r="L161" s="285"/>
      <c r="M161" s="286" t="s">
        <v>19</v>
      </c>
      <c r="N161" s="287" t="s">
        <v>47</v>
      </c>
      <c r="O161" s="85"/>
      <c r="P161" s="222">
        <f>O161*H161</f>
        <v>0</v>
      </c>
      <c r="Q161" s="222">
        <v>1</v>
      </c>
      <c r="R161" s="222">
        <f>Q161*H161</f>
        <v>2.1309999999999998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450</v>
      </c>
      <c r="AT161" s="224" t="s">
        <v>411</v>
      </c>
      <c r="AU161" s="224" t="s">
        <v>85</v>
      </c>
      <c r="AY161" s="18" t="s">
        <v>162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83</v>
      </c>
      <c r="BK161" s="225">
        <f>ROUND(I161*H161,2)</f>
        <v>0</v>
      </c>
      <c r="BL161" s="18" t="s">
        <v>214</v>
      </c>
      <c r="BM161" s="224" t="s">
        <v>1179</v>
      </c>
    </row>
    <row r="162" s="14" customFormat="1">
      <c r="A162" s="14"/>
      <c r="B162" s="242"/>
      <c r="C162" s="243"/>
      <c r="D162" s="233" t="s">
        <v>179</v>
      </c>
      <c r="E162" s="244" t="s">
        <v>19</v>
      </c>
      <c r="F162" s="245" t="s">
        <v>1180</v>
      </c>
      <c r="G162" s="243"/>
      <c r="H162" s="246">
        <v>1.9370000000000001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179</v>
      </c>
      <c r="AU162" s="252" t="s">
        <v>85</v>
      </c>
      <c r="AV162" s="14" t="s">
        <v>85</v>
      </c>
      <c r="AW162" s="14" t="s">
        <v>37</v>
      </c>
      <c r="AX162" s="14" t="s">
        <v>83</v>
      </c>
      <c r="AY162" s="252" t="s">
        <v>162</v>
      </c>
    </row>
    <row r="163" s="14" customFormat="1">
      <c r="A163" s="14"/>
      <c r="B163" s="242"/>
      <c r="C163" s="243"/>
      <c r="D163" s="233" t="s">
        <v>179</v>
      </c>
      <c r="E163" s="243"/>
      <c r="F163" s="245" t="s">
        <v>1181</v>
      </c>
      <c r="G163" s="243"/>
      <c r="H163" s="246">
        <v>2.1309999999999998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179</v>
      </c>
      <c r="AU163" s="252" t="s">
        <v>85</v>
      </c>
      <c r="AV163" s="14" t="s">
        <v>85</v>
      </c>
      <c r="AW163" s="14" t="s">
        <v>4</v>
      </c>
      <c r="AX163" s="14" t="s">
        <v>83</v>
      </c>
      <c r="AY163" s="252" t="s">
        <v>162</v>
      </c>
    </row>
    <row r="164" s="2" customFormat="1" ht="21.75" customHeight="1">
      <c r="A164" s="39"/>
      <c r="B164" s="40"/>
      <c r="C164" s="278" t="s">
        <v>7</v>
      </c>
      <c r="D164" s="278" t="s">
        <v>411</v>
      </c>
      <c r="E164" s="279" t="s">
        <v>1182</v>
      </c>
      <c r="F164" s="280" t="s">
        <v>1183</v>
      </c>
      <c r="G164" s="281" t="s">
        <v>262</v>
      </c>
      <c r="H164" s="282">
        <v>0.94399999999999995</v>
      </c>
      <c r="I164" s="283"/>
      <c r="J164" s="284">
        <f>ROUND(I164*H164,2)</f>
        <v>0</v>
      </c>
      <c r="K164" s="280" t="s">
        <v>169</v>
      </c>
      <c r="L164" s="285"/>
      <c r="M164" s="286" t="s">
        <v>19</v>
      </c>
      <c r="N164" s="287" t="s">
        <v>47</v>
      </c>
      <c r="O164" s="85"/>
      <c r="P164" s="222">
        <f>O164*H164</f>
        <v>0</v>
      </c>
      <c r="Q164" s="222">
        <v>1</v>
      </c>
      <c r="R164" s="222">
        <f>Q164*H164</f>
        <v>0.94399999999999995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450</v>
      </c>
      <c r="AT164" s="224" t="s">
        <v>411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214</v>
      </c>
      <c r="BM164" s="224" t="s">
        <v>1184</v>
      </c>
    </row>
    <row r="165" s="14" customFormat="1">
      <c r="A165" s="14"/>
      <c r="B165" s="242"/>
      <c r="C165" s="243"/>
      <c r="D165" s="233" t="s">
        <v>179</v>
      </c>
      <c r="E165" s="244" t="s">
        <v>19</v>
      </c>
      <c r="F165" s="245" t="s">
        <v>1185</v>
      </c>
      <c r="G165" s="243"/>
      <c r="H165" s="246">
        <v>0.85799999999999998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179</v>
      </c>
      <c r="AU165" s="252" t="s">
        <v>85</v>
      </c>
      <c r="AV165" s="14" t="s">
        <v>85</v>
      </c>
      <c r="AW165" s="14" t="s">
        <v>37</v>
      </c>
      <c r="AX165" s="14" t="s">
        <v>83</v>
      </c>
      <c r="AY165" s="252" t="s">
        <v>162</v>
      </c>
    </row>
    <row r="166" s="14" customFormat="1">
      <c r="A166" s="14"/>
      <c r="B166" s="242"/>
      <c r="C166" s="243"/>
      <c r="D166" s="233" t="s">
        <v>179</v>
      </c>
      <c r="E166" s="243"/>
      <c r="F166" s="245" t="s">
        <v>1186</v>
      </c>
      <c r="G166" s="243"/>
      <c r="H166" s="246">
        <v>0.94399999999999995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179</v>
      </c>
      <c r="AU166" s="252" t="s">
        <v>85</v>
      </c>
      <c r="AV166" s="14" t="s">
        <v>85</v>
      </c>
      <c r="AW166" s="14" t="s">
        <v>4</v>
      </c>
      <c r="AX166" s="14" t="s">
        <v>83</v>
      </c>
      <c r="AY166" s="252" t="s">
        <v>162</v>
      </c>
    </row>
    <row r="167" s="2" customFormat="1" ht="21.75" customHeight="1">
      <c r="A167" s="39"/>
      <c r="B167" s="40"/>
      <c r="C167" s="278" t="s">
        <v>319</v>
      </c>
      <c r="D167" s="278" t="s">
        <v>411</v>
      </c>
      <c r="E167" s="279" t="s">
        <v>1187</v>
      </c>
      <c r="F167" s="280" t="s">
        <v>1188</v>
      </c>
      <c r="G167" s="281" t="s">
        <v>262</v>
      </c>
      <c r="H167" s="282">
        <v>0.048000000000000001</v>
      </c>
      <c r="I167" s="283"/>
      <c r="J167" s="284">
        <f>ROUND(I167*H167,2)</f>
        <v>0</v>
      </c>
      <c r="K167" s="280" t="s">
        <v>169</v>
      </c>
      <c r="L167" s="285"/>
      <c r="M167" s="286" t="s">
        <v>19</v>
      </c>
      <c r="N167" s="287" t="s">
        <v>47</v>
      </c>
      <c r="O167" s="85"/>
      <c r="P167" s="222">
        <f>O167*H167</f>
        <v>0</v>
      </c>
      <c r="Q167" s="222">
        <v>1</v>
      </c>
      <c r="R167" s="222">
        <f>Q167*H167</f>
        <v>0.048000000000000001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450</v>
      </c>
      <c r="AT167" s="224" t="s">
        <v>411</v>
      </c>
      <c r="AU167" s="224" t="s">
        <v>85</v>
      </c>
      <c r="AY167" s="18" t="s">
        <v>162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214</v>
      </c>
      <c r="BM167" s="224" t="s">
        <v>1189</v>
      </c>
    </row>
    <row r="168" s="14" customFormat="1">
      <c r="A168" s="14"/>
      <c r="B168" s="242"/>
      <c r="C168" s="243"/>
      <c r="D168" s="233" t="s">
        <v>179</v>
      </c>
      <c r="E168" s="244" t="s">
        <v>19</v>
      </c>
      <c r="F168" s="245" t="s">
        <v>1190</v>
      </c>
      <c r="G168" s="243"/>
      <c r="H168" s="246">
        <v>0.043999999999999997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179</v>
      </c>
      <c r="AU168" s="252" t="s">
        <v>85</v>
      </c>
      <c r="AV168" s="14" t="s">
        <v>85</v>
      </c>
      <c r="AW168" s="14" t="s">
        <v>37</v>
      </c>
      <c r="AX168" s="14" t="s">
        <v>83</v>
      </c>
      <c r="AY168" s="252" t="s">
        <v>162</v>
      </c>
    </row>
    <row r="169" s="14" customFormat="1">
      <c r="A169" s="14"/>
      <c r="B169" s="242"/>
      <c r="C169" s="243"/>
      <c r="D169" s="233" t="s">
        <v>179</v>
      </c>
      <c r="E169" s="243"/>
      <c r="F169" s="245" t="s">
        <v>1191</v>
      </c>
      <c r="G169" s="243"/>
      <c r="H169" s="246">
        <v>0.048000000000000001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179</v>
      </c>
      <c r="AU169" s="252" t="s">
        <v>85</v>
      </c>
      <c r="AV169" s="14" t="s">
        <v>85</v>
      </c>
      <c r="AW169" s="14" t="s">
        <v>4</v>
      </c>
      <c r="AX169" s="14" t="s">
        <v>83</v>
      </c>
      <c r="AY169" s="252" t="s">
        <v>162</v>
      </c>
    </row>
    <row r="170" s="2" customFormat="1" ht="24.15" customHeight="1">
      <c r="A170" s="39"/>
      <c r="B170" s="40"/>
      <c r="C170" s="278" t="s">
        <v>453</v>
      </c>
      <c r="D170" s="278" t="s">
        <v>411</v>
      </c>
      <c r="E170" s="279" t="s">
        <v>1192</v>
      </c>
      <c r="F170" s="280" t="s">
        <v>1193</v>
      </c>
      <c r="G170" s="281" t="s">
        <v>262</v>
      </c>
      <c r="H170" s="282">
        <v>1.4730000000000001</v>
      </c>
      <c r="I170" s="283"/>
      <c r="J170" s="284">
        <f>ROUND(I170*H170,2)</f>
        <v>0</v>
      </c>
      <c r="K170" s="280" t="s">
        <v>169</v>
      </c>
      <c r="L170" s="285"/>
      <c r="M170" s="286" t="s">
        <v>19</v>
      </c>
      <c r="N170" s="287" t="s">
        <v>47</v>
      </c>
      <c r="O170" s="85"/>
      <c r="P170" s="222">
        <f>O170*H170</f>
        <v>0</v>
      </c>
      <c r="Q170" s="222">
        <v>1</v>
      </c>
      <c r="R170" s="222">
        <f>Q170*H170</f>
        <v>1.4730000000000001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450</v>
      </c>
      <c r="AT170" s="224" t="s">
        <v>411</v>
      </c>
      <c r="AU170" s="224" t="s">
        <v>85</v>
      </c>
      <c r="AY170" s="18" t="s">
        <v>162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83</v>
      </c>
      <c r="BK170" s="225">
        <f>ROUND(I170*H170,2)</f>
        <v>0</v>
      </c>
      <c r="BL170" s="18" t="s">
        <v>214</v>
      </c>
      <c r="BM170" s="224" t="s">
        <v>1194</v>
      </c>
    </row>
    <row r="171" s="14" customFormat="1">
      <c r="A171" s="14"/>
      <c r="B171" s="242"/>
      <c r="C171" s="243"/>
      <c r="D171" s="233" t="s">
        <v>179</v>
      </c>
      <c r="E171" s="244" t="s">
        <v>19</v>
      </c>
      <c r="F171" s="245" t="s">
        <v>1195</v>
      </c>
      <c r="G171" s="243"/>
      <c r="H171" s="246">
        <v>1.339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179</v>
      </c>
      <c r="AU171" s="252" t="s">
        <v>85</v>
      </c>
      <c r="AV171" s="14" t="s">
        <v>85</v>
      </c>
      <c r="AW171" s="14" t="s">
        <v>37</v>
      </c>
      <c r="AX171" s="14" t="s">
        <v>83</v>
      </c>
      <c r="AY171" s="252" t="s">
        <v>162</v>
      </c>
    </row>
    <row r="172" s="14" customFormat="1">
      <c r="A172" s="14"/>
      <c r="B172" s="242"/>
      <c r="C172" s="243"/>
      <c r="D172" s="233" t="s">
        <v>179</v>
      </c>
      <c r="E172" s="243"/>
      <c r="F172" s="245" t="s">
        <v>1196</v>
      </c>
      <c r="G172" s="243"/>
      <c r="H172" s="246">
        <v>1.4730000000000001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179</v>
      </c>
      <c r="AU172" s="252" t="s">
        <v>85</v>
      </c>
      <c r="AV172" s="14" t="s">
        <v>85</v>
      </c>
      <c r="AW172" s="14" t="s">
        <v>4</v>
      </c>
      <c r="AX172" s="14" t="s">
        <v>83</v>
      </c>
      <c r="AY172" s="252" t="s">
        <v>162</v>
      </c>
    </row>
    <row r="173" s="2" customFormat="1" ht="16.5" customHeight="1">
      <c r="A173" s="39"/>
      <c r="B173" s="40"/>
      <c r="C173" s="278" t="s">
        <v>458</v>
      </c>
      <c r="D173" s="278" t="s">
        <v>411</v>
      </c>
      <c r="E173" s="279" t="s">
        <v>1197</v>
      </c>
      <c r="F173" s="280" t="s">
        <v>1198</v>
      </c>
      <c r="G173" s="281" t="s">
        <v>168</v>
      </c>
      <c r="H173" s="282">
        <v>78</v>
      </c>
      <c r="I173" s="283"/>
      <c r="J173" s="284">
        <f>ROUND(I173*H173,2)</f>
        <v>0</v>
      </c>
      <c r="K173" s="280" t="s">
        <v>169</v>
      </c>
      <c r="L173" s="285"/>
      <c r="M173" s="286" t="s">
        <v>19</v>
      </c>
      <c r="N173" s="287" t="s">
        <v>47</v>
      </c>
      <c r="O173" s="85"/>
      <c r="P173" s="222">
        <f>O173*H173</f>
        <v>0</v>
      </c>
      <c r="Q173" s="222">
        <v>0.0099000000000000008</v>
      </c>
      <c r="R173" s="222">
        <f>Q173*H173</f>
        <v>0.77220000000000011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450</v>
      </c>
      <c r="AT173" s="224" t="s">
        <v>411</v>
      </c>
      <c r="AU173" s="224" t="s">
        <v>85</v>
      </c>
      <c r="AY173" s="18" t="s">
        <v>162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214</v>
      </c>
      <c r="BM173" s="224" t="s">
        <v>1199</v>
      </c>
    </row>
    <row r="174" s="2" customFormat="1" ht="49.05" customHeight="1">
      <c r="A174" s="39"/>
      <c r="B174" s="40"/>
      <c r="C174" s="213" t="s">
        <v>464</v>
      </c>
      <c r="D174" s="213" t="s">
        <v>165</v>
      </c>
      <c r="E174" s="214" t="s">
        <v>1200</v>
      </c>
      <c r="F174" s="215" t="s">
        <v>1201</v>
      </c>
      <c r="G174" s="216" t="s">
        <v>262</v>
      </c>
      <c r="H174" s="217">
        <v>5.8650000000000002</v>
      </c>
      <c r="I174" s="218"/>
      <c r="J174" s="219">
        <f>ROUND(I174*H174,2)</f>
        <v>0</v>
      </c>
      <c r="K174" s="215" t="s">
        <v>169</v>
      </c>
      <c r="L174" s="45"/>
      <c r="M174" s="220" t="s">
        <v>19</v>
      </c>
      <c r="N174" s="221" t="s">
        <v>47</v>
      </c>
      <c r="O174" s="85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214</v>
      </c>
      <c r="AT174" s="224" t="s">
        <v>165</v>
      </c>
      <c r="AU174" s="224" t="s">
        <v>85</v>
      </c>
      <c r="AY174" s="18" t="s">
        <v>162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83</v>
      </c>
      <c r="BK174" s="225">
        <f>ROUND(I174*H174,2)</f>
        <v>0</v>
      </c>
      <c r="BL174" s="18" t="s">
        <v>214</v>
      </c>
      <c r="BM174" s="224" t="s">
        <v>1202</v>
      </c>
    </row>
    <row r="175" s="2" customFormat="1">
      <c r="A175" s="39"/>
      <c r="B175" s="40"/>
      <c r="C175" s="41"/>
      <c r="D175" s="226" t="s">
        <v>172</v>
      </c>
      <c r="E175" s="41"/>
      <c r="F175" s="227" t="s">
        <v>1203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172</v>
      </c>
      <c r="AU175" s="18" t="s">
        <v>85</v>
      </c>
    </row>
    <row r="176" s="2" customFormat="1" ht="49.05" customHeight="1">
      <c r="A176" s="39"/>
      <c r="B176" s="40"/>
      <c r="C176" s="213" t="s">
        <v>470</v>
      </c>
      <c r="D176" s="213" t="s">
        <v>165</v>
      </c>
      <c r="E176" s="214" t="s">
        <v>1204</v>
      </c>
      <c r="F176" s="215" t="s">
        <v>1205</v>
      </c>
      <c r="G176" s="216" t="s">
        <v>262</v>
      </c>
      <c r="H176" s="217">
        <v>5.8650000000000002</v>
      </c>
      <c r="I176" s="218"/>
      <c r="J176" s="219">
        <f>ROUND(I176*H176,2)</f>
        <v>0</v>
      </c>
      <c r="K176" s="215" t="s">
        <v>169</v>
      </c>
      <c r="L176" s="45"/>
      <c r="M176" s="220" t="s">
        <v>19</v>
      </c>
      <c r="N176" s="221" t="s">
        <v>47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214</v>
      </c>
      <c r="AT176" s="224" t="s">
        <v>165</v>
      </c>
      <c r="AU176" s="224" t="s">
        <v>85</v>
      </c>
      <c r="AY176" s="18" t="s">
        <v>162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83</v>
      </c>
      <c r="BK176" s="225">
        <f>ROUND(I176*H176,2)</f>
        <v>0</v>
      </c>
      <c r="BL176" s="18" t="s">
        <v>214</v>
      </c>
      <c r="BM176" s="224" t="s">
        <v>1206</v>
      </c>
    </row>
    <row r="177" s="2" customFormat="1">
      <c r="A177" s="39"/>
      <c r="B177" s="40"/>
      <c r="C177" s="41"/>
      <c r="D177" s="226" t="s">
        <v>172</v>
      </c>
      <c r="E177" s="41"/>
      <c r="F177" s="227" t="s">
        <v>1207</v>
      </c>
      <c r="G177" s="41"/>
      <c r="H177" s="41"/>
      <c r="I177" s="228"/>
      <c r="J177" s="41"/>
      <c r="K177" s="41"/>
      <c r="L177" s="45"/>
      <c r="M177" s="288"/>
      <c r="N177" s="289"/>
      <c r="O177" s="290"/>
      <c r="P177" s="290"/>
      <c r="Q177" s="290"/>
      <c r="R177" s="290"/>
      <c r="S177" s="290"/>
      <c r="T177" s="291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172</v>
      </c>
      <c r="AU177" s="18" t="s">
        <v>85</v>
      </c>
    </row>
    <row r="178" s="2" customFormat="1" ht="6.96" customHeight="1">
      <c r="A178" s="39"/>
      <c r="B178" s="60"/>
      <c r="C178" s="61"/>
      <c r="D178" s="61"/>
      <c r="E178" s="61"/>
      <c r="F178" s="61"/>
      <c r="G178" s="61"/>
      <c r="H178" s="61"/>
      <c r="I178" s="61"/>
      <c r="J178" s="61"/>
      <c r="K178" s="61"/>
      <c r="L178" s="45"/>
      <c r="M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</row>
  </sheetData>
  <sheetProtection sheet="1" autoFilter="0" formatColumns="0" formatRows="0" objects="1" scenarios="1" spinCount="100000" saltValue="eaBRwhqYknKa4gXr2mMDJS1nNLuyGOVK1oOqL0v5F4Tjzrd5CK9XRvydEijreCcg+PpHsYGlH17oMlr85IIKZQ==" hashValue="F6LU9YQLvq7p+C79Ae95/5wroXLUCHmdkLRMFGKBvFTNdZzH4mFLI97CA7gv2FEO+TvLWFu9GcOtYjAmOVR7wQ==" algorithmName="SHA-512" password="CC35"/>
  <autoFilter ref="C90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131113701"/>
    <hyperlink ref="F100" r:id="rId2" display="https://podminky.urs.cz/item/CS_URS_2022_01/162211311"/>
    <hyperlink ref="F102" r:id="rId3" display="https://podminky.urs.cz/item/CS_URS_2022_01/162211319"/>
    <hyperlink ref="F105" r:id="rId4" display="https://podminky.urs.cz/item/CS_URS_2022_01/162751117"/>
    <hyperlink ref="F107" r:id="rId5" display="https://podminky.urs.cz/item/CS_URS_2022_01/162751119"/>
    <hyperlink ref="F110" r:id="rId6" display="https://podminky.urs.cz/item/CS_URS_2022_01/167111101"/>
    <hyperlink ref="F112" r:id="rId7" display="https://podminky.urs.cz/item/CS_URS_2022_01/171201221"/>
    <hyperlink ref="F115" r:id="rId8" display="https://podminky.urs.cz/item/CS_URS_2022_01/171251201"/>
    <hyperlink ref="F118" r:id="rId9" display="https://podminky.urs.cz/item/CS_URS_2022_01/275313611"/>
    <hyperlink ref="F122" r:id="rId10" display="https://podminky.urs.cz/item/CS_URS_2022_01/762511155"/>
    <hyperlink ref="F125" r:id="rId11" display="https://podminky.urs.cz/item/CS_URS_2022_01/762952044"/>
    <hyperlink ref="F129" r:id="rId12" display="https://podminky.urs.cz/item/CS_URS_2022_01/762952101"/>
    <hyperlink ref="F131" r:id="rId13" display="https://podminky.urs.cz/item/CS_URS_2022_01/762952102"/>
    <hyperlink ref="F133" r:id="rId14" display="https://podminky.urs.cz/item/CS_URS_2022_01/998762103"/>
    <hyperlink ref="F135" r:id="rId15" display="https://podminky.urs.cz/item/CS_URS_2022_01/998762181"/>
    <hyperlink ref="F141" r:id="rId16" display="https://podminky.urs.cz/item/CS_URS_2022_01/767161129"/>
    <hyperlink ref="F146" r:id="rId17" display="https://podminky.urs.cz/item/CS_URS_2022_01/767995113"/>
    <hyperlink ref="F175" r:id="rId18" display="https://podminky.urs.cz/item/CS_URS_2022_01/998767103"/>
    <hyperlink ref="F177" r:id="rId19" display="https://podminky.urs.cz/item/CS_URS_2022_01/99876718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134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1208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ROUND((SUM(BE91:BE125)),  2)</f>
        <v>0</v>
      </c>
      <c r="G35" s="39"/>
      <c r="H35" s="39"/>
      <c r="I35" s="158">
        <v>0.20999999999999999</v>
      </c>
      <c r="J35" s="157">
        <f>ROUND(((SUM(BE91:BE125))*I35),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ROUND((SUM(BF91:BF125)),  2)</f>
        <v>0</v>
      </c>
      <c r="G36" s="39"/>
      <c r="H36" s="39"/>
      <c r="I36" s="158">
        <v>0.14999999999999999</v>
      </c>
      <c r="J36" s="157">
        <f>ROUND(((SUM(BF91:BF125))*I36),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ROUND((SUM(BG91:BG125)),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ROUND((SUM(BH91:BH125)),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ROUND((SUM(BI91:BI125)),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134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01.1.x - VRN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1209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1210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1211</v>
      </c>
      <c r="E66" s="183"/>
      <c r="F66" s="183"/>
      <c r="G66" s="183"/>
      <c r="H66" s="183"/>
      <c r="I66" s="183"/>
      <c r="J66" s="184">
        <f>J100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1212</v>
      </c>
      <c r="E67" s="183"/>
      <c r="F67" s="183"/>
      <c r="G67" s="183"/>
      <c r="H67" s="183"/>
      <c r="I67" s="183"/>
      <c r="J67" s="184">
        <f>J105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1213</v>
      </c>
      <c r="E68" s="183"/>
      <c r="F68" s="183"/>
      <c r="G68" s="183"/>
      <c r="H68" s="183"/>
      <c r="I68" s="183"/>
      <c r="J68" s="184">
        <f>J114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1214</v>
      </c>
      <c r="E69" s="183"/>
      <c r="F69" s="183"/>
      <c r="G69" s="183"/>
      <c r="H69" s="183"/>
      <c r="I69" s="183"/>
      <c r="J69" s="184">
        <f>J121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hidden="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hidden="1"/>
    <row r="73" hidden="1"/>
    <row r="74" hidden="1"/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147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Rekonstrukce interiérů budovy Sady 5.května 85/42, Plzeň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133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134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135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01.1.x - VRN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Sady 5.května 85/42</v>
      </c>
      <c r="G85" s="41"/>
      <c r="H85" s="41"/>
      <c r="I85" s="33" t="s">
        <v>23</v>
      </c>
      <c r="J85" s="73" t="str">
        <f>IF(J14="","",J14)</f>
        <v>30. 3. 2022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E17</f>
        <v>Krajské centrum vzdělávání a Jazyková škola</v>
      </c>
      <c r="G87" s="41"/>
      <c r="H87" s="41"/>
      <c r="I87" s="33" t="s">
        <v>33</v>
      </c>
      <c r="J87" s="37" t="str">
        <f>E23</f>
        <v>Luboš Beneda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IF(E20="","",E20)</f>
        <v>Vyplň údaj</v>
      </c>
      <c r="G88" s="41"/>
      <c r="H88" s="41"/>
      <c r="I88" s="33" t="s">
        <v>38</v>
      </c>
      <c r="J88" s="37" t="str">
        <f>E26</f>
        <v xml:space="preserve"> 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148</v>
      </c>
      <c r="D90" s="189" t="s">
        <v>61</v>
      </c>
      <c r="E90" s="189" t="s">
        <v>57</v>
      </c>
      <c r="F90" s="189" t="s">
        <v>58</v>
      </c>
      <c r="G90" s="189" t="s">
        <v>149</v>
      </c>
      <c r="H90" s="189" t="s">
        <v>150</v>
      </c>
      <c r="I90" s="189" t="s">
        <v>151</v>
      </c>
      <c r="J90" s="189" t="s">
        <v>139</v>
      </c>
      <c r="K90" s="190" t="s">
        <v>152</v>
      </c>
      <c r="L90" s="191"/>
      <c r="M90" s="93" t="s">
        <v>19</v>
      </c>
      <c r="N90" s="94" t="s">
        <v>46</v>
      </c>
      <c r="O90" s="94" t="s">
        <v>153</v>
      </c>
      <c r="P90" s="94" t="s">
        <v>154</v>
      </c>
      <c r="Q90" s="94" t="s">
        <v>155</v>
      </c>
      <c r="R90" s="94" t="s">
        <v>156</v>
      </c>
      <c r="S90" s="94" t="s">
        <v>157</v>
      </c>
      <c r="T90" s="95" t="s">
        <v>158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159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</f>
        <v>0</v>
      </c>
      <c r="Q91" s="97"/>
      <c r="R91" s="194">
        <f>R92</f>
        <v>0</v>
      </c>
      <c r="S91" s="97"/>
      <c r="T91" s="195">
        <f>T92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75</v>
      </c>
      <c r="AU91" s="18" t="s">
        <v>140</v>
      </c>
      <c r="BK91" s="196">
        <f>BK92</f>
        <v>0</v>
      </c>
    </row>
    <row r="92" s="12" customFormat="1" ht="25.92" customHeight="1">
      <c r="A92" s="12"/>
      <c r="B92" s="197"/>
      <c r="C92" s="198"/>
      <c r="D92" s="199" t="s">
        <v>75</v>
      </c>
      <c r="E92" s="200" t="s">
        <v>104</v>
      </c>
      <c r="F92" s="200" t="s">
        <v>1215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P93+P100+P105+P114+P121</f>
        <v>0</v>
      </c>
      <c r="Q92" s="205"/>
      <c r="R92" s="206">
        <f>R93+R100+R105+R114+R121</f>
        <v>0</v>
      </c>
      <c r="S92" s="205"/>
      <c r="T92" s="207">
        <f>T93+T100+T105+T114+T121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678</v>
      </c>
      <c r="AT92" s="209" t="s">
        <v>75</v>
      </c>
      <c r="AU92" s="209" t="s">
        <v>76</v>
      </c>
      <c r="AY92" s="208" t="s">
        <v>162</v>
      </c>
      <c r="BK92" s="210">
        <f>BK93+BK100+BK105+BK114+BK121</f>
        <v>0</v>
      </c>
    </row>
    <row r="93" s="12" customFormat="1" ht="22.8" customHeight="1">
      <c r="A93" s="12"/>
      <c r="B93" s="197"/>
      <c r="C93" s="198"/>
      <c r="D93" s="199" t="s">
        <v>75</v>
      </c>
      <c r="E93" s="211" t="s">
        <v>1216</v>
      </c>
      <c r="F93" s="211" t="s">
        <v>1217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SUM(P94:P99)</f>
        <v>0</v>
      </c>
      <c r="Q93" s="205"/>
      <c r="R93" s="206">
        <f>SUM(R94:R99)</f>
        <v>0</v>
      </c>
      <c r="S93" s="205"/>
      <c r="T93" s="207">
        <f>SUM(T94:T99)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678</v>
      </c>
      <c r="AT93" s="209" t="s">
        <v>75</v>
      </c>
      <c r="AU93" s="209" t="s">
        <v>83</v>
      </c>
      <c r="AY93" s="208" t="s">
        <v>162</v>
      </c>
      <c r="BK93" s="210">
        <f>SUM(BK94:BK99)</f>
        <v>0</v>
      </c>
    </row>
    <row r="94" s="2" customFormat="1" ht="16.5" customHeight="1">
      <c r="A94" s="39"/>
      <c r="B94" s="40"/>
      <c r="C94" s="213" t="s">
        <v>85</v>
      </c>
      <c r="D94" s="213" t="s">
        <v>165</v>
      </c>
      <c r="E94" s="214" t="s">
        <v>1218</v>
      </c>
      <c r="F94" s="215" t="s">
        <v>1219</v>
      </c>
      <c r="G94" s="216" t="s">
        <v>1220</v>
      </c>
      <c r="H94" s="217">
        <v>1</v>
      </c>
      <c r="I94" s="218"/>
      <c r="J94" s="219">
        <f>ROUND(I94*H94,2)</f>
        <v>0</v>
      </c>
      <c r="K94" s="215" t="s">
        <v>169</v>
      </c>
      <c r="L94" s="45"/>
      <c r="M94" s="220" t="s">
        <v>19</v>
      </c>
      <c r="N94" s="221" t="s">
        <v>47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1221</v>
      </c>
      <c r="AT94" s="224" t="s">
        <v>165</v>
      </c>
      <c r="AU94" s="224" t="s">
        <v>85</v>
      </c>
      <c r="AY94" s="18" t="s">
        <v>162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83</v>
      </c>
      <c r="BK94" s="225">
        <f>ROUND(I94*H94,2)</f>
        <v>0</v>
      </c>
      <c r="BL94" s="18" t="s">
        <v>1221</v>
      </c>
      <c r="BM94" s="224" t="s">
        <v>1222</v>
      </c>
    </row>
    <row r="95" s="2" customFormat="1">
      <c r="A95" s="39"/>
      <c r="B95" s="40"/>
      <c r="C95" s="41"/>
      <c r="D95" s="226" t="s">
        <v>172</v>
      </c>
      <c r="E95" s="41"/>
      <c r="F95" s="227" t="s">
        <v>1223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172</v>
      </c>
      <c r="AU95" s="18" t="s">
        <v>85</v>
      </c>
    </row>
    <row r="96" s="2" customFormat="1" ht="16.5" customHeight="1">
      <c r="A96" s="39"/>
      <c r="B96" s="40"/>
      <c r="C96" s="213" t="s">
        <v>251</v>
      </c>
      <c r="D96" s="213" t="s">
        <v>165</v>
      </c>
      <c r="E96" s="214" t="s">
        <v>1224</v>
      </c>
      <c r="F96" s="215" t="s">
        <v>1225</v>
      </c>
      <c r="G96" s="216" t="s">
        <v>1220</v>
      </c>
      <c r="H96" s="217">
        <v>1</v>
      </c>
      <c r="I96" s="218"/>
      <c r="J96" s="219">
        <f>ROUND(I96*H96,2)</f>
        <v>0</v>
      </c>
      <c r="K96" s="215" t="s">
        <v>169</v>
      </c>
      <c r="L96" s="45"/>
      <c r="M96" s="220" t="s">
        <v>19</v>
      </c>
      <c r="N96" s="221" t="s">
        <v>47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</v>
      </c>
      <c r="T96" s="223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1221</v>
      </c>
      <c r="AT96" s="224" t="s">
        <v>165</v>
      </c>
      <c r="AU96" s="224" t="s">
        <v>85</v>
      </c>
      <c r="AY96" s="18" t="s">
        <v>162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83</v>
      </c>
      <c r="BK96" s="225">
        <f>ROUND(I96*H96,2)</f>
        <v>0</v>
      </c>
      <c r="BL96" s="18" t="s">
        <v>1221</v>
      </c>
      <c r="BM96" s="224" t="s">
        <v>1226</v>
      </c>
    </row>
    <row r="97" s="2" customFormat="1">
      <c r="A97" s="39"/>
      <c r="B97" s="40"/>
      <c r="C97" s="41"/>
      <c r="D97" s="226" t="s">
        <v>172</v>
      </c>
      <c r="E97" s="41"/>
      <c r="F97" s="227" t="s">
        <v>1227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172</v>
      </c>
      <c r="AU97" s="18" t="s">
        <v>85</v>
      </c>
    </row>
    <row r="98" s="2" customFormat="1" ht="16.5" customHeight="1">
      <c r="A98" s="39"/>
      <c r="B98" s="40"/>
      <c r="C98" s="213" t="s">
        <v>299</v>
      </c>
      <c r="D98" s="213" t="s">
        <v>165</v>
      </c>
      <c r="E98" s="214" t="s">
        <v>1228</v>
      </c>
      <c r="F98" s="215" t="s">
        <v>1229</v>
      </c>
      <c r="G98" s="216" t="s">
        <v>1220</v>
      </c>
      <c r="H98" s="217">
        <v>1</v>
      </c>
      <c r="I98" s="218"/>
      <c r="J98" s="219">
        <f>ROUND(I98*H98,2)</f>
        <v>0</v>
      </c>
      <c r="K98" s="215" t="s">
        <v>169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</v>
      </c>
      <c r="T98" s="223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1221</v>
      </c>
      <c r="AT98" s="224" t="s">
        <v>165</v>
      </c>
      <c r="AU98" s="224" t="s">
        <v>85</v>
      </c>
      <c r="AY98" s="18" t="s">
        <v>162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1221</v>
      </c>
      <c r="BM98" s="224" t="s">
        <v>1230</v>
      </c>
    </row>
    <row r="99" s="2" customFormat="1">
      <c r="A99" s="39"/>
      <c r="B99" s="40"/>
      <c r="C99" s="41"/>
      <c r="D99" s="226" t="s">
        <v>172</v>
      </c>
      <c r="E99" s="41"/>
      <c r="F99" s="227" t="s">
        <v>1231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172</v>
      </c>
      <c r="AU99" s="18" t="s">
        <v>85</v>
      </c>
    </row>
    <row r="100" s="12" customFormat="1" ht="22.8" customHeight="1">
      <c r="A100" s="12"/>
      <c r="B100" s="197"/>
      <c r="C100" s="198"/>
      <c r="D100" s="199" t="s">
        <v>75</v>
      </c>
      <c r="E100" s="211" t="s">
        <v>1232</v>
      </c>
      <c r="F100" s="211" t="s">
        <v>1233</v>
      </c>
      <c r="G100" s="198"/>
      <c r="H100" s="198"/>
      <c r="I100" s="201"/>
      <c r="J100" s="212">
        <f>BK100</f>
        <v>0</v>
      </c>
      <c r="K100" s="198"/>
      <c r="L100" s="203"/>
      <c r="M100" s="204"/>
      <c r="N100" s="205"/>
      <c r="O100" s="205"/>
      <c r="P100" s="206">
        <f>SUM(P101:P104)</f>
        <v>0</v>
      </c>
      <c r="Q100" s="205"/>
      <c r="R100" s="206">
        <f>SUM(R101:R104)</f>
        <v>0</v>
      </c>
      <c r="S100" s="205"/>
      <c r="T100" s="207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8" t="s">
        <v>678</v>
      </c>
      <c r="AT100" s="209" t="s">
        <v>75</v>
      </c>
      <c r="AU100" s="209" t="s">
        <v>83</v>
      </c>
      <c r="AY100" s="208" t="s">
        <v>162</v>
      </c>
      <c r="BK100" s="210">
        <f>SUM(BK101:BK104)</f>
        <v>0</v>
      </c>
    </row>
    <row r="101" s="2" customFormat="1" ht="16.5" customHeight="1">
      <c r="A101" s="39"/>
      <c r="B101" s="40"/>
      <c r="C101" s="213" t="s">
        <v>83</v>
      </c>
      <c r="D101" s="213" t="s">
        <v>165</v>
      </c>
      <c r="E101" s="214" t="s">
        <v>1234</v>
      </c>
      <c r="F101" s="215" t="s">
        <v>1233</v>
      </c>
      <c r="G101" s="216" t="s">
        <v>1220</v>
      </c>
      <c r="H101" s="217">
        <v>1</v>
      </c>
      <c r="I101" s="218"/>
      <c r="J101" s="219">
        <f>ROUND(I101*H101,2)</f>
        <v>0</v>
      </c>
      <c r="K101" s="215" t="s">
        <v>169</v>
      </c>
      <c r="L101" s="45"/>
      <c r="M101" s="220" t="s">
        <v>19</v>
      </c>
      <c r="N101" s="221" t="s">
        <v>47</v>
      </c>
      <c r="O101" s="85"/>
      <c r="P101" s="222">
        <f>O101*H101</f>
        <v>0</v>
      </c>
      <c r="Q101" s="222">
        <v>0</v>
      </c>
      <c r="R101" s="222">
        <f>Q101*H101</f>
        <v>0</v>
      </c>
      <c r="S101" s="222">
        <v>0</v>
      </c>
      <c r="T101" s="22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4" t="s">
        <v>1221</v>
      </c>
      <c r="AT101" s="224" t="s">
        <v>165</v>
      </c>
      <c r="AU101" s="224" t="s">
        <v>85</v>
      </c>
      <c r="AY101" s="18" t="s">
        <v>162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8" t="s">
        <v>83</v>
      </c>
      <c r="BK101" s="225">
        <f>ROUND(I101*H101,2)</f>
        <v>0</v>
      </c>
      <c r="BL101" s="18" t="s">
        <v>1221</v>
      </c>
      <c r="BM101" s="224" t="s">
        <v>1235</v>
      </c>
    </row>
    <row r="102" s="2" customFormat="1">
      <c r="A102" s="39"/>
      <c r="B102" s="40"/>
      <c r="C102" s="41"/>
      <c r="D102" s="226" t="s">
        <v>172</v>
      </c>
      <c r="E102" s="41"/>
      <c r="F102" s="227" t="s">
        <v>1236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172</v>
      </c>
      <c r="AU102" s="18" t="s">
        <v>85</v>
      </c>
    </row>
    <row r="103" s="2" customFormat="1" ht="16.5" customHeight="1">
      <c r="A103" s="39"/>
      <c r="B103" s="40"/>
      <c r="C103" s="213" t="s">
        <v>195</v>
      </c>
      <c r="D103" s="213" t="s">
        <v>165</v>
      </c>
      <c r="E103" s="214" t="s">
        <v>1237</v>
      </c>
      <c r="F103" s="215" t="s">
        <v>1238</v>
      </c>
      <c r="G103" s="216" t="s">
        <v>1220</v>
      </c>
      <c r="H103" s="217">
        <v>1</v>
      </c>
      <c r="I103" s="218"/>
      <c r="J103" s="219">
        <f>ROUND(I103*H103,2)</f>
        <v>0</v>
      </c>
      <c r="K103" s="215" t="s">
        <v>169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0</v>
      </c>
      <c r="T103" s="223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1221</v>
      </c>
      <c r="AT103" s="224" t="s">
        <v>165</v>
      </c>
      <c r="AU103" s="224" t="s">
        <v>85</v>
      </c>
      <c r="AY103" s="18" t="s">
        <v>162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1221</v>
      </c>
      <c r="BM103" s="224" t="s">
        <v>1239</v>
      </c>
    </row>
    <row r="104" s="2" customFormat="1">
      <c r="A104" s="39"/>
      <c r="B104" s="40"/>
      <c r="C104" s="41"/>
      <c r="D104" s="226" t="s">
        <v>172</v>
      </c>
      <c r="E104" s="41"/>
      <c r="F104" s="227" t="s">
        <v>1240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172</v>
      </c>
      <c r="AU104" s="18" t="s">
        <v>85</v>
      </c>
    </row>
    <row r="105" s="12" customFormat="1" ht="22.8" customHeight="1">
      <c r="A105" s="12"/>
      <c r="B105" s="197"/>
      <c r="C105" s="198"/>
      <c r="D105" s="199" t="s">
        <v>75</v>
      </c>
      <c r="E105" s="211" t="s">
        <v>1241</v>
      </c>
      <c r="F105" s="211" t="s">
        <v>1242</v>
      </c>
      <c r="G105" s="198"/>
      <c r="H105" s="198"/>
      <c r="I105" s="201"/>
      <c r="J105" s="212">
        <f>BK105</f>
        <v>0</v>
      </c>
      <c r="K105" s="198"/>
      <c r="L105" s="203"/>
      <c r="M105" s="204"/>
      <c r="N105" s="205"/>
      <c r="O105" s="205"/>
      <c r="P105" s="206">
        <f>SUM(P106:P113)</f>
        <v>0</v>
      </c>
      <c r="Q105" s="205"/>
      <c r="R105" s="206">
        <f>SUM(R106:R113)</f>
        <v>0</v>
      </c>
      <c r="S105" s="205"/>
      <c r="T105" s="207">
        <f>SUM(T106:T113)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8" t="s">
        <v>678</v>
      </c>
      <c r="AT105" s="209" t="s">
        <v>75</v>
      </c>
      <c r="AU105" s="209" t="s">
        <v>83</v>
      </c>
      <c r="AY105" s="208" t="s">
        <v>162</v>
      </c>
      <c r="BK105" s="210">
        <f>SUM(BK106:BK113)</f>
        <v>0</v>
      </c>
    </row>
    <row r="106" s="2" customFormat="1" ht="16.5" customHeight="1">
      <c r="A106" s="39"/>
      <c r="B106" s="40"/>
      <c r="C106" s="213" t="s">
        <v>170</v>
      </c>
      <c r="D106" s="213" t="s">
        <v>165</v>
      </c>
      <c r="E106" s="214" t="s">
        <v>1243</v>
      </c>
      <c r="F106" s="215" t="s">
        <v>1244</v>
      </c>
      <c r="G106" s="216" t="s">
        <v>1220</v>
      </c>
      <c r="H106" s="217">
        <v>1</v>
      </c>
      <c r="I106" s="218"/>
      <c r="J106" s="219">
        <f>ROUND(I106*H106,2)</f>
        <v>0</v>
      </c>
      <c r="K106" s="215" t="s">
        <v>169</v>
      </c>
      <c r="L106" s="45"/>
      <c r="M106" s="220" t="s">
        <v>19</v>
      </c>
      <c r="N106" s="221" t="s">
        <v>47</v>
      </c>
      <c r="O106" s="85"/>
      <c r="P106" s="222">
        <f>O106*H106</f>
        <v>0</v>
      </c>
      <c r="Q106" s="222">
        <v>0</v>
      </c>
      <c r="R106" s="222">
        <f>Q106*H106</f>
        <v>0</v>
      </c>
      <c r="S106" s="222">
        <v>0</v>
      </c>
      <c r="T106" s="223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4" t="s">
        <v>1221</v>
      </c>
      <c r="AT106" s="224" t="s">
        <v>165</v>
      </c>
      <c r="AU106" s="224" t="s">
        <v>85</v>
      </c>
      <c r="AY106" s="18" t="s">
        <v>162</v>
      </c>
      <c r="BE106" s="225">
        <f>IF(N106="základní",J106,0)</f>
        <v>0</v>
      </c>
      <c r="BF106" s="225">
        <f>IF(N106="snížená",J106,0)</f>
        <v>0</v>
      </c>
      <c r="BG106" s="225">
        <f>IF(N106="zákl. přenesená",J106,0)</f>
        <v>0</v>
      </c>
      <c r="BH106" s="225">
        <f>IF(N106="sníž. přenesená",J106,0)</f>
        <v>0</v>
      </c>
      <c r="BI106" s="225">
        <f>IF(N106="nulová",J106,0)</f>
        <v>0</v>
      </c>
      <c r="BJ106" s="18" t="s">
        <v>83</v>
      </c>
      <c r="BK106" s="225">
        <f>ROUND(I106*H106,2)</f>
        <v>0</v>
      </c>
      <c r="BL106" s="18" t="s">
        <v>1221</v>
      </c>
      <c r="BM106" s="224" t="s">
        <v>1245</v>
      </c>
    </row>
    <row r="107" s="2" customFormat="1">
      <c r="A107" s="39"/>
      <c r="B107" s="40"/>
      <c r="C107" s="41"/>
      <c r="D107" s="226" t="s">
        <v>172</v>
      </c>
      <c r="E107" s="41"/>
      <c r="F107" s="227" t="s">
        <v>1246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172</v>
      </c>
      <c r="AU107" s="18" t="s">
        <v>85</v>
      </c>
    </row>
    <row r="108" s="2" customFormat="1" ht="16.5" customHeight="1">
      <c r="A108" s="39"/>
      <c r="B108" s="40"/>
      <c r="C108" s="213" t="s">
        <v>678</v>
      </c>
      <c r="D108" s="213" t="s">
        <v>165</v>
      </c>
      <c r="E108" s="214" t="s">
        <v>1247</v>
      </c>
      <c r="F108" s="215" t="s">
        <v>1248</v>
      </c>
      <c r="G108" s="216" t="s">
        <v>1220</v>
      </c>
      <c r="H108" s="217">
        <v>1</v>
      </c>
      <c r="I108" s="218"/>
      <c r="J108" s="219">
        <f>ROUND(I108*H108,2)</f>
        <v>0</v>
      </c>
      <c r="K108" s="215" t="s">
        <v>169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1221</v>
      </c>
      <c r="AT108" s="224" t="s">
        <v>165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1221</v>
      </c>
      <c r="BM108" s="224" t="s">
        <v>1249</v>
      </c>
    </row>
    <row r="109" s="2" customFormat="1">
      <c r="A109" s="39"/>
      <c r="B109" s="40"/>
      <c r="C109" s="41"/>
      <c r="D109" s="226" t="s">
        <v>172</v>
      </c>
      <c r="E109" s="41"/>
      <c r="F109" s="227" t="s">
        <v>1250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172</v>
      </c>
      <c r="AU109" s="18" t="s">
        <v>85</v>
      </c>
    </row>
    <row r="110" s="2" customFormat="1" ht="16.5" customHeight="1">
      <c r="A110" s="39"/>
      <c r="B110" s="40"/>
      <c r="C110" s="213" t="s">
        <v>329</v>
      </c>
      <c r="D110" s="213" t="s">
        <v>165</v>
      </c>
      <c r="E110" s="214" t="s">
        <v>1251</v>
      </c>
      <c r="F110" s="215" t="s">
        <v>1252</v>
      </c>
      <c r="G110" s="216" t="s">
        <v>1220</v>
      </c>
      <c r="H110" s="217">
        <v>1</v>
      </c>
      <c r="I110" s="218"/>
      <c r="J110" s="219">
        <f>ROUND(I110*H110,2)</f>
        <v>0</v>
      </c>
      <c r="K110" s="215" t="s">
        <v>169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1221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1221</v>
      </c>
      <c r="BM110" s="224" t="s">
        <v>1253</v>
      </c>
    </row>
    <row r="111" s="2" customFormat="1">
      <c r="A111" s="39"/>
      <c r="B111" s="40"/>
      <c r="C111" s="41"/>
      <c r="D111" s="226" t="s">
        <v>172</v>
      </c>
      <c r="E111" s="41"/>
      <c r="F111" s="227" t="s">
        <v>1254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172</v>
      </c>
      <c r="AU111" s="18" t="s">
        <v>85</v>
      </c>
    </row>
    <row r="112" s="2" customFormat="1" ht="16.5" customHeight="1">
      <c r="A112" s="39"/>
      <c r="B112" s="40"/>
      <c r="C112" s="213" t="s">
        <v>815</v>
      </c>
      <c r="D112" s="213" t="s">
        <v>165</v>
      </c>
      <c r="E112" s="214" t="s">
        <v>1255</v>
      </c>
      <c r="F112" s="215" t="s">
        <v>1256</v>
      </c>
      <c r="G112" s="216" t="s">
        <v>1220</v>
      </c>
      <c r="H112" s="217">
        <v>1</v>
      </c>
      <c r="I112" s="218"/>
      <c r="J112" s="219">
        <f>ROUND(I112*H112,2)</f>
        <v>0</v>
      </c>
      <c r="K112" s="215" t="s">
        <v>169</v>
      </c>
      <c r="L112" s="45"/>
      <c r="M112" s="220" t="s">
        <v>19</v>
      </c>
      <c r="N112" s="221" t="s">
        <v>47</v>
      </c>
      <c r="O112" s="85"/>
      <c r="P112" s="222">
        <f>O112*H112</f>
        <v>0</v>
      </c>
      <c r="Q112" s="222">
        <v>0</v>
      </c>
      <c r="R112" s="222">
        <f>Q112*H112</f>
        <v>0</v>
      </c>
      <c r="S112" s="222">
        <v>0</v>
      </c>
      <c r="T112" s="223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4" t="s">
        <v>1221</v>
      </c>
      <c r="AT112" s="224" t="s">
        <v>165</v>
      </c>
      <c r="AU112" s="224" t="s">
        <v>85</v>
      </c>
      <c r="AY112" s="18" t="s">
        <v>162</v>
      </c>
      <c r="BE112" s="225">
        <f>IF(N112="základní",J112,0)</f>
        <v>0</v>
      </c>
      <c r="BF112" s="225">
        <f>IF(N112="snížená",J112,0)</f>
        <v>0</v>
      </c>
      <c r="BG112" s="225">
        <f>IF(N112="zákl. přenesená",J112,0)</f>
        <v>0</v>
      </c>
      <c r="BH112" s="225">
        <f>IF(N112="sníž. přenesená",J112,0)</f>
        <v>0</v>
      </c>
      <c r="BI112" s="225">
        <f>IF(N112="nulová",J112,0)</f>
        <v>0</v>
      </c>
      <c r="BJ112" s="18" t="s">
        <v>83</v>
      </c>
      <c r="BK112" s="225">
        <f>ROUND(I112*H112,2)</f>
        <v>0</v>
      </c>
      <c r="BL112" s="18" t="s">
        <v>1221</v>
      </c>
      <c r="BM112" s="224" t="s">
        <v>1257</v>
      </c>
    </row>
    <row r="113" s="2" customFormat="1">
      <c r="A113" s="39"/>
      <c r="B113" s="40"/>
      <c r="C113" s="41"/>
      <c r="D113" s="226" t="s">
        <v>172</v>
      </c>
      <c r="E113" s="41"/>
      <c r="F113" s="227" t="s">
        <v>1258</v>
      </c>
      <c r="G113" s="41"/>
      <c r="H113" s="41"/>
      <c r="I113" s="228"/>
      <c r="J113" s="41"/>
      <c r="K113" s="41"/>
      <c r="L113" s="45"/>
      <c r="M113" s="229"/>
      <c r="N113" s="23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172</v>
      </c>
      <c r="AU113" s="18" t="s">
        <v>85</v>
      </c>
    </row>
    <row r="114" s="12" customFormat="1" ht="22.8" customHeight="1">
      <c r="A114" s="12"/>
      <c r="B114" s="197"/>
      <c r="C114" s="198"/>
      <c r="D114" s="199" t="s">
        <v>75</v>
      </c>
      <c r="E114" s="211" t="s">
        <v>1259</v>
      </c>
      <c r="F114" s="211" t="s">
        <v>1260</v>
      </c>
      <c r="G114" s="198"/>
      <c r="H114" s="198"/>
      <c r="I114" s="201"/>
      <c r="J114" s="212">
        <f>BK114</f>
        <v>0</v>
      </c>
      <c r="K114" s="198"/>
      <c r="L114" s="203"/>
      <c r="M114" s="204"/>
      <c r="N114" s="205"/>
      <c r="O114" s="205"/>
      <c r="P114" s="206">
        <f>SUM(P115:P120)</f>
        <v>0</v>
      </c>
      <c r="Q114" s="205"/>
      <c r="R114" s="206">
        <f>SUM(R115:R120)</f>
        <v>0</v>
      </c>
      <c r="S114" s="205"/>
      <c r="T114" s="207">
        <f>SUM(T115:T120)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8" t="s">
        <v>678</v>
      </c>
      <c r="AT114" s="209" t="s">
        <v>75</v>
      </c>
      <c r="AU114" s="209" t="s">
        <v>83</v>
      </c>
      <c r="AY114" s="208" t="s">
        <v>162</v>
      </c>
      <c r="BK114" s="210">
        <f>SUM(BK115:BK120)</f>
        <v>0</v>
      </c>
    </row>
    <row r="115" s="2" customFormat="1" ht="16.5" customHeight="1">
      <c r="A115" s="39"/>
      <c r="B115" s="40"/>
      <c r="C115" s="213" t="s">
        <v>276</v>
      </c>
      <c r="D115" s="213" t="s">
        <v>165</v>
      </c>
      <c r="E115" s="214" t="s">
        <v>1261</v>
      </c>
      <c r="F115" s="215" t="s">
        <v>1262</v>
      </c>
      <c r="G115" s="216" t="s">
        <v>1220</v>
      </c>
      <c r="H115" s="217">
        <v>1</v>
      </c>
      <c r="I115" s="218"/>
      <c r="J115" s="219">
        <f>ROUND(I115*H115,2)</f>
        <v>0</v>
      </c>
      <c r="K115" s="215" t="s">
        <v>169</v>
      </c>
      <c r="L115" s="45"/>
      <c r="M115" s="220" t="s">
        <v>19</v>
      </c>
      <c r="N115" s="221" t="s">
        <v>47</v>
      </c>
      <c r="O115" s="85"/>
      <c r="P115" s="222">
        <f>O115*H115</f>
        <v>0</v>
      </c>
      <c r="Q115" s="222">
        <v>0</v>
      </c>
      <c r="R115" s="222">
        <f>Q115*H115</f>
        <v>0</v>
      </c>
      <c r="S115" s="222">
        <v>0</v>
      </c>
      <c r="T115" s="223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4" t="s">
        <v>1221</v>
      </c>
      <c r="AT115" s="224" t="s">
        <v>165</v>
      </c>
      <c r="AU115" s="224" t="s">
        <v>85</v>
      </c>
      <c r="AY115" s="18" t="s">
        <v>162</v>
      </c>
      <c r="BE115" s="225">
        <f>IF(N115="základní",J115,0)</f>
        <v>0</v>
      </c>
      <c r="BF115" s="225">
        <f>IF(N115="snížená",J115,0)</f>
        <v>0</v>
      </c>
      <c r="BG115" s="225">
        <f>IF(N115="zákl. přenesená",J115,0)</f>
        <v>0</v>
      </c>
      <c r="BH115" s="225">
        <f>IF(N115="sníž. přenesená",J115,0)</f>
        <v>0</v>
      </c>
      <c r="BI115" s="225">
        <f>IF(N115="nulová",J115,0)</f>
        <v>0</v>
      </c>
      <c r="BJ115" s="18" t="s">
        <v>83</v>
      </c>
      <c r="BK115" s="225">
        <f>ROUND(I115*H115,2)</f>
        <v>0</v>
      </c>
      <c r="BL115" s="18" t="s">
        <v>1221</v>
      </c>
      <c r="BM115" s="224" t="s">
        <v>1263</v>
      </c>
    </row>
    <row r="116" s="2" customFormat="1">
      <c r="A116" s="39"/>
      <c r="B116" s="40"/>
      <c r="C116" s="41"/>
      <c r="D116" s="226" t="s">
        <v>172</v>
      </c>
      <c r="E116" s="41"/>
      <c r="F116" s="227" t="s">
        <v>1264</v>
      </c>
      <c r="G116" s="41"/>
      <c r="H116" s="41"/>
      <c r="I116" s="228"/>
      <c r="J116" s="41"/>
      <c r="K116" s="41"/>
      <c r="L116" s="45"/>
      <c r="M116" s="229"/>
      <c r="N116" s="23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172</v>
      </c>
      <c r="AU116" s="18" t="s">
        <v>85</v>
      </c>
    </row>
    <row r="117" s="2" customFormat="1" ht="16.5" customHeight="1">
      <c r="A117" s="39"/>
      <c r="B117" s="40"/>
      <c r="C117" s="213" t="s">
        <v>246</v>
      </c>
      <c r="D117" s="213" t="s">
        <v>165</v>
      </c>
      <c r="E117" s="214" t="s">
        <v>1265</v>
      </c>
      <c r="F117" s="215" t="s">
        <v>1266</v>
      </c>
      <c r="G117" s="216" t="s">
        <v>1220</v>
      </c>
      <c r="H117" s="217">
        <v>1</v>
      </c>
      <c r="I117" s="218"/>
      <c r="J117" s="219">
        <f>ROUND(I117*H117,2)</f>
        <v>0</v>
      </c>
      <c r="K117" s="215" t="s">
        <v>169</v>
      </c>
      <c r="L117" s="45"/>
      <c r="M117" s="220" t="s">
        <v>19</v>
      </c>
      <c r="N117" s="221" t="s">
        <v>47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1221</v>
      </c>
      <c r="AT117" s="224" t="s">
        <v>165</v>
      </c>
      <c r="AU117" s="224" t="s">
        <v>85</v>
      </c>
      <c r="AY117" s="18" t="s">
        <v>162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83</v>
      </c>
      <c r="BK117" s="225">
        <f>ROUND(I117*H117,2)</f>
        <v>0</v>
      </c>
      <c r="BL117" s="18" t="s">
        <v>1221</v>
      </c>
      <c r="BM117" s="224" t="s">
        <v>1267</v>
      </c>
    </row>
    <row r="118" s="2" customFormat="1">
      <c r="A118" s="39"/>
      <c r="B118" s="40"/>
      <c r="C118" s="41"/>
      <c r="D118" s="226" t="s">
        <v>172</v>
      </c>
      <c r="E118" s="41"/>
      <c r="F118" s="227" t="s">
        <v>1268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172</v>
      </c>
      <c r="AU118" s="18" t="s">
        <v>85</v>
      </c>
    </row>
    <row r="119" s="2" customFormat="1" ht="16.5" customHeight="1">
      <c r="A119" s="39"/>
      <c r="B119" s="40"/>
      <c r="C119" s="213" t="s">
        <v>239</v>
      </c>
      <c r="D119" s="213" t="s">
        <v>165</v>
      </c>
      <c r="E119" s="214" t="s">
        <v>1269</v>
      </c>
      <c r="F119" s="215" t="s">
        <v>1270</v>
      </c>
      <c r="G119" s="216" t="s">
        <v>1220</v>
      </c>
      <c r="H119" s="217">
        <v>1</v>
      </c>
      <c r="I119" s="218"/>
      <c r="J119" s="219">
        <f>ROUND(I119*H119,2)</f>
        <v>0</v>
      </c>
      <c r="K119" s="215" t="s">
        <v>169</v>
      </c>
      <c r="L119" s="45"/>
      <c r="M119" s="220" t="s">
        <v>19</v>
      </c>
      <c r="N119" s="221" t="s">
        <v>47</v>
      </c>
      <c r="O119" s="85"/>
      <c r="P119" s="222">
        <f>O119*H119</f>
        <v>0</v>
      </c>
      <c r="Q119" s="222">
        <v>0</v>
      </c>
      <c r="R119" s="222">
        <f>Q119*H119</f>
        <v>0</v>
      </c>
      <c r="S119" s="222">
        <v>0</v>
      </c>
      <c r="T119" s="22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4" t="s">
        <v>1221</v>
      </c>
      <c r="AT119" s="224" t="s">
        <v>165</v>
      </c>
      <c r="AU119" s="224" t="s">
        <v>85</v>
      </c>
      <c r="AY119" s="18" t="s">
        <v>162</v>
      </c>
      <c r="BE119" s="225">
        <f>IF(N119="základní",J119,0)</f>
        <v>0</v>
      </c>
      <c r="BF119" s="225">
        <f>IF(N119="snížená",J119,0)</f>
        <v>0</v>
      </c>
      <c r="BG119" s="225">
        <f>IF(N119="zákl. přenesená",J119,0)</f>
        <v>0</v>
      </c>
      <c r="BH119" s="225">
        <f>IF(N119="sníž. přenesená",J119,0)</f>
        <v>0</v>
      </c>
      <c r="BI119" s="225">
        <f>IF(N119="nulová",J119,0)</f>
        <v>0</v>
      </c>
      <c r="BJ119" s="18" t="s">
        <v>83</v>
      </c>
      <c r="BK119" s="225">
        <f>ROUND(I119*H119,2)</f>
        <v>0</v>
      </c>
      <c r="BL119" s="18" t="s">
        <v>1221</v>
      </c>
      <c r="BM119" s="224" t="s">
        <v>1271</v>
      </c>
    </row>
    <row r="120" s="2" customFormat="1">
      <c r="A120" s="39"/>
      <c r="B120" s="40"/>
      <c r="C120" s="41"/>
      <c r="D120" s="226" t="s">
        <v>172</v>
      </c>
      <c r="E120" s="41"/>
      <c r="F120" s="227" t="s">
        <v>1272</v>
      </c>
      <c r="G120" s="41"/>
      <c r="H120" s="41"/>
      <c r="I120" s="228"/>
      <c r="J120" s="41"/>
      <c r="K120" s="41"/>
      <c r="L120" s="45"/>
      <c r="M120" s="229"/>
      <c r="N120" s="23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172</v>
      </c>
      <c r="AU120" s="18" t="s">
        <v>85</v>
      </c>
    </row>
    <row r="121" s="12" customFormat="1" ht="22.8" customHeight="1">
      <c r="A121" s="12"/>
      <c r="B121" s="197"/>
      <c r="C121" s="198"/>
      <c r="D121" s="199" t="s">
        <v>75</v>
      </c>
      <c r="E121" s="211" t="s">
        <v>1273</v>
      </c>
      <c r="F121" s="211" t="s">
        <v>1274</v>
      </c>
      <c r="G121" s="198"/>
      <c r="H121" s="198"/>
      <c r="I121" s="201"/>
      <c r="J121" s="212">
        <f>BK121</f>
        <v>0</v>
      </c>
      <c r="K121" s="198"/>
      <c r="L121" s="203"/>
      <c r="M121" s="204"/>
      <c r="N121" s="205"/>
      <c r="O121" s="205"/>
      <c r="P121" s="206">
        <f>SUM(P122:P125)</f>
        <v>0</v>
      </c>
      <c r="Q121" s="205"/>
      <c r="R121" s="206">
        <f>SUM(R122:R125)</f>
        <v>0</v>
      </c>
      <c r="S121" s="205"/>
      <c r="T121" s="207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8" t="s">
        <v>678</v>
      </c>
      <c r="AT121" s="209" t="s">
        <v>75</v>
      </c>
      <c r="AU121" s="209" t="s">
        <v>83</v>
      </c>
      <c r="AY121" s="208" t="s">
        <v>162</v>
      </c>
      <c r="BK121" s="210">
        <f>SUM(BK122:BK125)</f>
        <v>0</v>
      </c>
    </row>
    <row r="122" s="2" customFormat="1" ht="16.5" customHeight="1">
      <c r="A122" s="39"/>
      <c r="B122" s="40"/>
      <c r="C122" s="213" t="s">
        <v>701</v>
      </c>
      <c r="D122" s="213" t="s">
        <v>165</v>
      </c>
      <c r="E122" s="214" t="s">
        <v>1275</v>
      </c>
      <c r="F122" s="215" t="s">
        <v>1276</v>
      </c>
      <c r="G122" s="216" t="s">
        <v>1220</v>
      </c>
      <c r="H122" s="217">
        <v>1</v>
      </c>
      <c r="I122" s="218"/>
      <c r="J122" s="219">
        <f>ROUND(I122*H122,2)</f>
        <v>0</v>
      </c>
      <c r="K122" s="215" t="s">
        <v>169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1221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1221</v>
      </c>
      <c r="BM122" s="224" t="s">
        <v>1277</v>
      </c>
    </row>
    <row r="123" s="2" customFormat="1">
      <c r="A123" s="39"/>
      <c r="B123" s="40"/>
      <c r="C123" s="41"/>
      <c r="D123" s="226" t="s">
        <v>172</v>
      </c>
      <c r="E123" s="41"/>
      <c r="F123" s="227" t="s">
        <v>1278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172</v>
      </c>
      <c r="AU123" s="18" t="s">
        <v>85</v>
      </c>
    </row>
    <row r="124" s="2" customFormat="1" ht="16.5" customHeight="1">
      <c r="A124" s="39"/>
      <c r="B124" s="40"/>
      <c r="C124" s="213" t="s">
        <v>163</v>
      </c>
      <c r="D124" s="213" t="s">
        <v>165</v>
      </c>
      <c r="E124" s="214" t="s">
        <v>1279</v>
      </c>
      <c r="F124" s="215" t="s">
        <v>1280</v>
      </c>
      <c r="G124" s="216" t="s">
        <v>1220</v>
      </c>
      <c r="H124" s="217">
        <v>1</v>
      </c>
      <c r="I124" s="218"/>
      <c r="J124" s="219">
        <f>ROUND(I124*H124,2)</f>
        <v>0</v>
      </c>
      <c r="K124" s="215" t="s">
        <v>169</v>
      </c>
      <c r="L124" s="45"/>
      <c r="M124" s="220" t="s">
        <v>19</v>
      </c>
      <c r="N124" s="221" t="s">
        <v>47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1221</v>
      </c>
      <c r="AT124" s="224" t="s">
        <v>165</v>
      </c>
      <c r="AU124" s="224" t="s">
        <v>85</v>
      </c>
      <c r="AY124" s="18" t="s">
        <v>162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83</v>
      </c>
      <c r="BK124" s="225">
        <f>ROUND(I124*H124,2)</f>
        <v>0</v>
      </c>
      <c r="BL124" s="18" t="s">
        <v>1221</v>
      </c>
      <c r="BM124" s="224" t="s">
        <v>1281</v>
      </c>
    </row>
    <row r="125" s="2" customFormat="1">
      <c r="A125" s="39"/>
      <c r="B125" s="40"/>
      <c r="C125" s="41"/>
      <c r="D125" s="226" t="s">
        <v>172</v>
      </c>
      <c r="E125" s="41"/>
      <c r="F125" s="227" t="s">
        <v>1282</v>
      </c>
      <c r="G125" s="41"/>
      <c r="H125" s="41"/>
      <c r="I125" s="228"/>
      <c r="J125" s="41"/>
      <c r="K125" s="41"/>
      <c r="L125" s="45"/>
      <c r="M125" s="288"/>
      <c r="N125" s="289"/>
      <c r="O125" s="290"/>
      <c r="P125" s="290"/>
      <c r="Q125" s="290"/>
      <c r="R125" s="290"/>
      <c r="S125" s="290"/>
      <c r="T125" s="291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172</v>
      </c>
      <c r="AU125" s="18" t="s">
        <v>85</v>
      </c>
    </row>
    <row r="126" s="2" customFormat="1" ht="6.96" customHeight="1">
      <c r="A126" s="39"/>
      <c r="B126" s="60"/>
      <c r="C126" s="61"/>
      <c r="D126" s="61"/>
      <c r="E126" s="61"/>
      <c r="F126" s="61"/>
      <c r="G126" s="61"/>
      <c r="H126" s="61"/>
      <c r="I126" s="61"/>
      <c r="J126" s="61"/>
      <c r="K126" s="61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oZ61tMfg/wY3mgr/Dq04mWENXmQB8LEtkx+yqr1nnJXI3tj0k7mYVn/Vofr/xiYP2STm9Ot1IY9qscVeRPMXzQ==" hashValue="cAzfMgx9S0C/P4+cx8zGDnXxvESrjlBrnrwHz/KhuUBhjQBJ3b4Y20b+siFeQGEZRwsfx/qad2lACDMABa6qkA==" algorithmName="SHA-512" password="CC35"/>
  <autoFilter ref="C90:K12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2_01/011002000"/>
    <hyperlink ref="F97" r:id="rId2" display="https://podminky.urs.cz/item/CS_URS_2022_01/011534000"/>
    <hyperlink ref="F99" r:id="rId3" display="https://podminky.urs.cz/item/CS_URS_2022_01/013002000"/>
    <hyperlink ref="F102" r:id="rId4" display="https://podminky.urs.cz/item/CS_URS_2022_01/030001000"/>
    <hyperlink ref="F104" r:id="rId5" display="https://podminky.urs.cz/item/CS_URS_2022_01/035002000"/>
    <hyperlink ref="F107" r:id="rId6" display="https://podminky.urs.cz/item/CS_URS_2022_01/042002000"/>
    <hyperlink ref="F109" r:id="rId7" display="https://podminky.urs.cz/item/CS_URS_2022_01/043002000"/>
    <hyperlink ref="F111" r:id="rId8" display="https://podminky.urs.cz/item/CS_URS_2022_01/044002000"/>
    <hyperlink ref="F113" r:id="rId9" display="https://podminky.urs.cz/item/CS_URS_2022_01/045002000"/>
    <hyperlink ref="F116" r:id="rId10" display="https://podminky.urs.cz/item/CS_URS_2022_01/062002000"/>
    <hyperlink ref="F118" r:id="rId11" display="https://podminky.urs.cz/item/CS_URS_2022_01/063002000"/>
    <hyperlink ref="F120" r:id="rId12" display="https://podminky.urs.cz/item/CS_URS_2022_01/065002000"/>
    <hyperlink ref="F123" r:id="rId13" display="https://podminky.urs.cz/item/CS_URS_2022_01/072103011"/>
    <hyperlink ref="F125" r:id="rId14" display="https://podminky.urs.cz/item/CS_URS_2022_01/07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1284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ROUND(J95,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ROUND((SUM(BE95:BE246)),  2)</f>
        <v>0</v>
      </c>
      <c r="G35" s="39"/>
      <c r="H35" s="39"/>
      <c r="I35" s="158">
        <v>0.20999999999999999</v>
      </c>
      <c r="J35" s="157">
        <f>ROUND(((SUM(BE95:BE246))*I35),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ROUND((SUM(BF95:BF246)),  2)</f>
        <v>0</v>
      </c>
      <c r="G36" s="39"/>
      <c r="H36" s="39"/>
      <c r="I36" s="158">
        <v>0.14999999999999999</v>
      </c>
      <c r="J36" s="157">
        <f>ROUND(((SUM(BF95:BF246))*I36),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ROUND((SUM(BG95:BG246)),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ROUND((SUM(BH95:BH246)),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ROUND((SUM(BI95:BI246)),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02.2.a - Bourací práce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J95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J96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765</v>
      </c>
      <c r="E65" s="183"/>
      <c r="F65" s="183"/>
      <c r="G65" s="183"/>
      <c r="H65" s="183"/>
      <c r="I65" s="183"/>
      <c r="J65" s="184">
        <f>J97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309</v>
      </c>
      <c r="E66" s="183"/>
      <c r="F66" s="183"/>
      <c r="G66" s="183"/>
      <c r="H66" s="183"/>
      <c r="I66" s="183"/>
      <c r="J66" s="184">
        <f>J102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142</v>
      </c>
      <c r="E67" s="183"/>
      <c r="F67" s="183"/>
      <c r="G67" s="183"/>
      <c r="H67" s="183"/>
      <c r="I67" s="183"/>
      <c r="J67" s="184">
        <f>J107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143</v>
      </c>
      <c r="E68" s="183"/>
      <c r="F68" s="183"/>
      <c r="G68" s="183"/>
      <c r="H68" s="183"/>
      <c r="I68" s="183"/>
      <c r="J68" s="184">
        <f>J192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75"/>
      <c r="C69" s="176"/>
      <c r="D69" s="177" t="s">
        <v>144</v>
      </c>
      <c r="E69" s="178"/>
      <c r="F69" s="178"/>
      <c r="G69" s="178"/>
      <c r="H69" s="178"/>
      <c r="I69" s="178"/>
      <c r="J69" s="179">
        <f>J213</f>
        <v>0</v>
      </c>
      <c r="K69" s="176"/>
      <c r="L69" s="18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10" customFormat="1" ht="19.92" customHeight="1">
      <c r="A70" s="10"/>
      <c r="B70" s="181"/>
      <c r="C70" s="126"/>
      <c r="D70" s="182" t="s">
        <v>314</v>
      </c>
      <c r="E70" s="183"/>
      <c r="F70" s="183"/>
      <c r="G70" s="183"/>
      <c r="H70" s="183"/>
      <c r="I70" s="183"/>
      <c r="J70" s="184">
        <f>J214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1"/>
      <c r="C71" s="126"/>
      <c r="D71" s="182" t="s">
        <v>1285</v>
      </c>
      <c r="E71" s="183"/>
      <c r="F71" s="183"/>
      <c r="G71" s="183"/>
      <c r="H71" s="183"/>
      <c r="I71" s="183"/>
      <c r="J71" s="184">
        <f>J222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1"/>
      <c r="C72" s="126"/>
      <c r="D72" s="182" t="s">
        <v>1286</v>
      </c>
      <c r="E72" s="183"/>
      <c r="F72" s="183"/>
      <c r="G72" s="183"/>
      <c r="H72" s="183"/>
      <c r="I72" s="183"/>
      <c r="J72" s="184">
        <f>J227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146</v>
      </c>
      <c r="E73" s="183"/>
      <c r="F73" s="183"/>
      <c r="G73" s="183"/>
      <c r="H73" s="183"/>
      <c r="I73" s="183"/>
      <c r="J73" s="184">
        <f>J232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2" customFormat="1" ht="21.84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hidden="1" s="2" customFormat="1" ht="6.96" customHeight="1">
      <c r="A75" s="39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hidden="1"/>
    <row r="77" hidden="1"/>
    <row r="78" hidden="1"/>
    <row r="79" s="2" customFormat="1" ht="6.96" customHeight="1">
      <c r="A79" s="39"/>
      <c r="B79" s="62"/>
      <c r="C79" s="63"/>
      <c r="D79" s="63"/>
      <c r="E79" s="63"/>
      <c r="F79" s="63"/>
      <c r="G79" s="63"/>
      <c r="H79" s="63"/>
      <c r="I79" s="63"/>
      <c r="J79" s="63"/>
      <c r="K79" s="63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4.96" customHeight="1">
      <c r="A80" s="39"/>
      <c r="B80" s="40"/>
      <c r="C80" s="24" t="s">
        <v>147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16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170" t="str">
        <f>E7</f>
        <v>Rekonstrukce interiérů budovy Sady 5.května 85/42, Plzeň</v>
      </c>
      <c r="F83" s="33"/>
      <c r="G83" s="33"/>
      <c r="H83" s="33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" customFormat="1" ht="12" customHeight="1">
      <c r="B84" s="22"/>
      <c r="C84" s="33" t="s">
        <v>133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9"/>
      <c r="B85" s="40"/>
      <c r="C85" s="41"/>
      <c r="D85" s="41"/>
      <c r="E85" s="170" t="s">
        <v>1283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135</v>
      </c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E11</f>
        <v>02.2.a - Bourací práce</v>
      </c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F14</f>
        <v>Sady 5.května 85/42</v>
      </c>
      <c r="G89" s="41"/>
      <c r="H89" s="41"/>
      <c r="I89" s="33" t="s">
        <v>23</v>
      </c>
      <c r="J89" s="73" t="str">
        <f>IF(J14="","",J14)</f>
        <v>30. 3. 2022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E17</f>
        <v>Krajské centrum vzdělávání a Jazyková škola</v>
      </c>
      <c r="G91" s="41"/>
      <c r="H91" s="41"/>
      <c r="I91" s="33" t="s">
        <v>33</v>
      </c>
      <c r="J91" s="37" t="str">
        <f>E23</f>
        <v>Luboš Beneda</v>
      </c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31</v>
      </c>
      <c r="D92" s="41"/>
      <c r="E92" s="41"/>
      <c r="F92" s="28" t="str">
        <f>IF(E20="","",E20)</f>
        <v>Vyplň údaj</v>
      </c>
      <c r="G92" s="41"/>
      <c r="H92" s="41"/>
      <c r="I92" s="33" t="s">
        <v>38</v>
      </c>
      <c r="J92" s="37" t="str">
        <f>E26</f>
        <v xml:space="preserve"> </v>
      </c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86"/>
      <c r="B94" s="187"/>
      <c r="C94" s="188" t="s">
        <v>148</v>
      </c>
      <c r="D94" s="189" t="s">
        <v>61</v>
      </c>
      <c r="E94" s="189" t="s">
        <v>57</v>
      </c>
      <c r="F94" s="189" t="s">
        <v>58</v>
      </c>
      <c r="G94" s="189" t="s">
        <v>149</v>
      </c>
      <c r="H94" s="189" t="s">
        <v>150</v>
      </c>
      <c r="I94" s="189" t="s">
        <v>151</v>
      </c>
      <c r="J94" s="189" t="s">
        <v>139</v>
      </c>
      <c r="K94" s="190" t="s">
        <v>152</v>
      </c>
      <c r="L94" s="191"/>
      <c r="M94" s="93" t="s">
        <v>19</v>
      </c>
      <c r="N94" s="94" t="s">
        <v>46</v>
      </c>
      <c r="O94" s="94" t="s">
        <v>153</v>
      </c>
      <c r="P94" s="94" t="s">
        <v>154</v>
      </c>
      <c r="Q94" s="94" t="s">
        <v>155</v>
      </c>
      <c r="R94" s="94" t="s">
        <v>156</v>
      </c>
      <c r="S94" s="94" t="s">
        <v>157</v>
      </c>
      <c r="T94" s="95" t="s">
        <v>158</v>
      </c>
      <c r="U94" s="186"/>
      <c r="V94" s="186"/>
      <c r="W94" s="186"/>
      <c r="X94" s="186"/>
      <c r="Y94" s="186"/>
      <c r="Z94" s="186"/>
      <c r="AA94" s="186"/>
      <c r="AB94" s="186"/>
      <c r="AC94" s="186"/>
      <c r="AD94" s="186"/>
      <c r="AE94" s="186"/>
    </row>
    <row r="95" s="2" customFormat="1" ht="22.8" customHeight="1">
      <c r="A95" s="39"/>
      <c r="B95" s="40"/>
      <c r="C95" s="100" t="s">
        <v>159</v>
      </c>
      <c r="D95" s="41"/>
      <c r="E95" s="41"/>
      <c r="F95" s="41"/>
      <c r="G95" s="41"/>
      <c r="H95" s="41"/>
      <c r="I95" s="41"/>
      <c r="J95" s="192">
        <f>BK95</f>
        <v>0</v>
      </c>
      <c r="K95" s="41"/>
      <c r="L95" s="45"/>
      <c r="M95" s="96"/>
      <c r="N95" s="193"/>
      <c r="O95" s="97"/>
      <c r="P95" s="194">
        <f>P96+P213</f>
        <v>0</v>
      </c>
      <c r="Q95" s="97"/>
      <c r="R95" s="194">
        <f>R96+R213</f>
        <v>2.3498900000000003</v>
      </c>
      <c r="S95" s="97"/>
      <c r="T95" s="195">
        <f>T96+T213</f>
        <v>347.11765840000004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75</v>
      </c>
      <c r="AU95" s="18" t="s">
        <v>140</v>
      </c>
      <c r="BK95" s="196">
        <f>BK96+BK213</f>
        <v>0</v>
      </c>
    </row>
    <row r="96" s="12" customFormat="1" ht="25.92" customHeight="1">
      <c r="A96" s="12"/>
      <c r="B96" s="197"/>
      <c r="C96" s="198"/>
      <c r="D96" s="199" t="s">
        <v>75</v>
      </c>
      <c r="E96" s="200" t="s">
        <v>160</v>
      </c>
      <c r="F96" s="200" t="s">
        <v>161</v>
      </c>
      <c r="G96" s="198"/>
      <c r="H96" s="198"/>
      <c r="I96" s="201"/>
      <c r="J96" s="202">
        <f>BK96</f>
        <v>0</v>
      </c>
      <c r="K96" s="198"/>
      <c r="L96" s="203"/>
      <c r="M96" s="204"/>
      <c r="N96" s="205"/>
      <c r="O96" s="205"/>
      <c r="P96" s="206">
        <f>P97+P102+P107+P192</f>
        <v>0</v>
      </c>
      <c r="Q96" s="205"/>
      <c r="R96" s="206">
        <f>R97+R102+R107+R192</f>
        <v>0.039</v>
      </c>
      <c r="S96" s="205"/>
      <c r="T96" s="207">
        <f>T97+T102+T107+T192</f>
        <v>337.78349900000006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8" t="s">
        <v>83</v>
      </c>
      <c r="AT96" s="209" t="s">
        <v>75</v>
      </c>
      <c r="AU96" s="209" t="s">
        <v>76</v>
      </c>
      <c r="AY96" s="208" t="s">
        <v>162</v>
      </c>
      <c r="BK96" s="210">
        <f>BK97+BK102+BK107+BK192</f>
        <v>0</v>
      </c>
    </row>
    <row r="97" s="12" customFormat="1" ht="22.8" customHeight="1">
      <c r="A97" s="12"/>
      <c r="B97" s="197"/>
      <c r="C97" s="198"/>
      <c r="D97" s="199" t="s">
        <v>75</v>
      </c>
      <c r="E97" s="211" t="s">
        <v>83</v>
      </c>
      <c r="F97" s="211" t="s">
        <v>769</v>
      </c>
      <c r="G97" s="198"/>
      <c r="H97" s="198"/>
      <c r="I97" s="201"/>
      <c r="J97" s="212">
        <f>BK97</f>
        <v>0</v>
      </c>
      <c r="K97" s="198"/>
      <c r="L97" s="203"/>
      <c r="M97" s="204"/>
      <c r="N97" s="205"/>
      <c r="O97" s="205"/>
      <c r="P97" s="206">
        <f>SUM(P98:P101)</f>
        <v>0</v>
      </c>
      <c r="Q97" s="205"/>
      <c r="R97" s="206">
        <f>SUM(R98:R101)</f>
        <v>0</v>
      </c>
      <c r="S97" s="205"/>
      <c r="T97" s="207">
        <f>SUM(T98:T101)</f>
        <v>37.113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8" t="s">
        <v>83</v>
      </c>
      <c r="AT97" s="209" t="s">
        <v>75</v>
      </c>
      <c r="AU97" s="209" t="s">
        <v>83</v>
      </c>
      <c r="AY97" s="208" t="s">
        <v>162</v>
      </c>
      <c r="BK97" s="210">
        <f>SUM(BK98:BK101)</f>
        <v>0</v>
      </c>
    </row>
    <row r="98" s="2" customFormat="1" ht="55.5" customHeight="1">
      <c r="A98" s="39"/>
      <c r="B98" s="40"/>
      <c r="C98" s="213" t="s">
        <v>83</v>
      </c>
      <c r="D98" s="213" t="s">
        <v>165</v>
      </c>
      <c r="E98" s="214" t="s">
        <v>1287</v>
      </c>
      <c r="F98" s="215" t="s">
        <v>1288</v>
      </c>
      <c r="G98" s="216" t="s">
        <v>168</v>
      </c>
      <c r="H98" s="217">
        <v>89</v>
      </c>
      <c r="I98" s="218"/>
      <c r="J98" s="219">
        <f>ROUND(I98*H98,2)</f>
        <v>0</v>
      </c>
      <c r="K98" s="215" t="s">
        <v>169</v>
      </c>
      <c r="L98" s="45"/>
      <c r="M98" s="220" t="s">
        <v>19</v>
      </c>
      <c r="N98" s="221" t="s">
        <v>47</v>
      </c>
      <c r="O98" s="85"/>
      <c r="P98" s="222">
        <f>O98*H98</f>
        <v>0</v>
      </c>
      <c r="Q98" s="222">
        <v>0</v>
      </c>
      <c r="R98" s="222">
        <f>Q98*H98</f>
        <v>0</v>
      </c>
      <c r="S98" s="222">
        <v>0.41699999999999998</v>
      </c>
      <c r="T98" s="223">
        <f>S98*H98</f>
        <v>37.113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4" t="s">
        <v>170</v>
      </c>
      <c r="AT98" s="224" t="s">
        <v>165</v>
      </c>
      <c r="AU98" s="224" t="s">
        <v>85</v>
      </c>
      <c r="AY98" s="18" t="s">
        <v>162</v>
      </c>
      <c r="BE98" s="225">
        <f>IF(N98="základní",J98,0)</f>
        <v>0</v>
      </c>
      <c r="BF98" s="225">
        <f>IF(N98="snížená",J98,0)</f>
        <v>0</v>
      </c>
      <c r="BG98" s="225">
        <f>IF(N98="zákl. přenesená",J98,0)</f>
        <v>0</v>
      </c>
      <c r="BH98" s="225">
        <f>IF(N98="sníž. přenesená",J98,0)</f>
        <v>0</v>
      </c>
      <c r="BI98" s="225">
        <f>IF(N98="nulová",J98,0)</f>
        <v>0</v>
      </c>
      <c r="BJ98" s="18" t="s">
        <v>83</v>
      </c>
      <c r="BK98" s="225">
        <f>ROUND(I98*H98,2)</f>
        <v>0</v>
      </c>
      <c r="BL98" s="18" t="s">
        <v>170</v>
      </c>
      <c r="BM98" s="224" t="s">
        <v>1289</v>
      </c>
    </row>
    <row r="99" s="2" customFormat="1">
      <c r="A99" s="39"/>
      <c r="B99" s="40"/>
      <c r="C99" s="41"/>
      <c r="D99" s="226" t="s">
        <v>172</v>
      </c>
      <c r="E99" s="41"/>
      <c r="F99" s="227" t="s">
        <v>1290</v>
      </c>
      <c r="G99" s="41"/>
      <c r="H99" s="41"/>
      <c r="I99" s="228"/>
      <c r="J99" s="41"/>
      <c r="K99" s="41"/>
      <c r="L99" s="45"/>
      <c r="M99" s="229"/>
      <c r="N99" s="23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172</v>
      </c>
      <c r="AU99" s="18" t="s">
        <v>85</v>
      </c>
    </row>
    <row r="100" s="13" customFormat="1">
      <c r="A100" s="13"/>
      <c r="B100" s="231"/>
      <c r="C100" s="232"/>
      <c r="D100" s="233" t="s">
        <v>179</v>
      </c>
      <c r="E100" s="234" t="s">
        <v>19</v>
      </c>
      <c r="F100" s="235" t="s">
        <v>1291</v>
      </c>
      <c r="G100" s="232"/>
      <c r="H100" s="234" t="s">
        <v>19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1" t="s">
        <v>179</v>
      </c>
      <c r="AU100" s="241" t="s">
        <v>85</v>
      </c>
      <c r="AV100" s="13" t="s">
        <v>83</v>
      </c>
      <c r="AW100" s="13" t="s">
        <v>37</v>
      </c>
      <c r="AX100" s="13" t="s">
        <v>76</v>
      </c>
      <c r="AY100" s="241" t="s">
        <v>162</v>
      </c>
    </row>
    <row r="101" s="14" customFormat="1">
      <c r="A101" s="14"/>
      <c r="B101" s="242"/>
      <c r="C101" s="243"/>
      <c r="D101" s="233" t="s">
        <v>179</v>
      </c>
      <c r="E101" s="244" t="s">
        <v>19</v>
      </c>
      <c r="F101" s="245" t="s">
        <v>528</v>
      </c>
      <c r="G101" s="243"/>
      <c r="H101" s="246">
        <v>89</v>
      </c>
      <c r="I101" s="247"/>
      <c r="J101" s="243"/>
      <c r="K101" s="243"/>
      <c r="L101" s="248"/>
      <c r="M101" s="249"/>
      <c r="N101" s="250"/>
      <c r="O101" s="250"/>
      <c r="P101" s="250"/>
      <c r="Q101" s="250"/>
      <c r="R101" s="250"/>
      <c r="S101" s="250"/>
      <c r="T101" s="25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2" t="s">
        <v>179</v>
      </c>
      <c r="AU101" s="252" t="s">
        <v>85</v>
      </c>
      <c r="AV101" s="14" t="s">
        <v>85</v>
      </c>
      <c r="AW101" s="14" t="s">
        <v>37</v>
      </c>
      <c r="AX101" s="14" t="s">
        <v>83</v>
      </c>
      <c r="AY101" s="252" t="s">
        <v>162</v>
      </c>
    </row>
    <row r="102" s="12" customFormat="1" ht="22.8" customHeight="1">
      <c r="A102" s="12"/>
      <c r="B102" s="197"/>
      <c r="C102" s="198"/>
      <c r="D102" s="199" t="s">
        <v>75</v>
      </c>
      <c r="E102" s="211" t="s">
        <v>195</v>
      </c>
      <c r="F102" s="211" t="s">
        <v>318</v>
      </c>
      <c r="G102" s="198"/>
      <c r="H102" s="198"/>
      <c r="I102" s="201"/>
      <c r="J102" s="212">
        <f>BK102</f>
        <v>0</v>
      </c>
      <c r="K102" s="198"/>
      <c r="L102" s="203"/>
      <c r="M102" s="204"/>
      <c r="N102" s="205"/>
      <c r="O102" s="205"/>
      <c r="P102" s="206">
        <f>SUM(P103:P106)</f>
        <v>0</v>
      </c>
      <c r="Q102" s="205"/>
      <c r="R102" s="206">
        <f>SUM(R103:R106)</f>
        <v>0</v>
      </c>
      <c r="S102" s="205"/>
      <c r="T102" s="207">
        <f>SUM(T103:T106)</f>
        <v>2.9249999999999998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8" t="s">
        <v>83</v>
      </c>
      <c r="AT102" s="209" t="s">
        <v>75</v>
      </c>
      <c r="AU102" s="209" t="s">
        <v>83</v>
      </c>
      <c r="AY102" s="208" t="s">
        <v>162</v>
      </c>
      <c r="BK102" s="210">
        <f>SUM(BK103:BK106)</f>
        <v>0</v>
      </c>
    </row>
    <row r="103" s="2" customFormat="1" ht="37.8" customHeight="1">
      <c r="A103" s="39"/>
      <c r="B103" s="40"/>
      <c r="C103" s="213" t="s">
        <v>276</v>
      </c>
      <c r="D103" s="213" t="s">
        <v>165</v>
      </c>
      <c r="E103" s="214" t="s">
        <v>1292</v>
      </c>
      <c r="F103" s="215" t="s">
        <v>1293</v>
      </c>
      <c r="G103" s="216" t="s">
        <v>176</v>
      </c>
      <c r="H103" s="217">
        <v>1.5</v>
      </c>
      <c r="I103" s="218"/>
      <c r="J103" s="219">
        <f>ROUND(I103*H103,2)</f>
        <v>0</v>
      </c>
      <c r="K103" s="215" t="s">
        <v>169</v>
      </c>
      <c r="L103" s="45"/>
      <c r="M103" s="220" t="s">
        <v>19</v>
      </c>
      <c r="N103" s="221" t="s">
        <v>47</v>
      </c>
      <c r="O103" s="85"/>
      <c r="P103" s="222">
        <f>O103*H103</f>
        <v>0</v>
      </c>
      <c r="Q103" s="222">
        <v>0</v>
      </c>
      <c r="R103" s="222">
        <f>Q103*H103</f>
        <v>0</v>
      </c>
      <c r="S103" s="222">
        <v>1.95</v>
      </c>
      <c r="T103" s="223">
        <f>S103*H103</f>
        <v>2.9249999999999998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24" t="s">
        <v>170</v>
      </c>
      <c r="AT103" s="224" t="s">
        <v>165</v>
      </c>
      <c r="AU103" s="224" t="s">
        <v>85</v>
      </c>
      <c r="AY103" s="18" t="s">
        <v>162</v>
      </c>
      <c r="BE103" s="225">
        <f>IF(N103="základní",J103,0)</f>
        <v>0</v>
      </c>
      <c r="BF103" s="225">
        <f>IF(N103="snížená",J103,0)</f>
        <v>0</v>
      </c>
      <c r="BG103" s="225">
        <f>IF(N103="zákl. přenesená",J103,0)</f>
        <v>0</v>
      </c>
      <c r="BH103" s="225">
        <f>IF(N103="sníž. přenesená",J103,0)</f>
        <v>0</v>
      </c>
      <c r="BI103" s="225">
        <f>IF(N103="nulová",J103,0)</f>
        <v>0</v>
      </c>
      <c r="BJ103" s="18" t="s">
        <v>83</v>
      </c>
      <c r="BK103" s="225">
        <f>ROUND(I103*H103,2)</f>
        <v>0</v>
      </c>
      <c r="BL103" s="18" t="s">
        <v>170</v>
      </c>
      <c r="BM103" s="224" t="s">
        <v>1294</v>
      </c>
    </row>
    <row r="104" s="2" customFormat="1">
      <c r="A104" s="39"/>
      <c r="B104" s="40"/>
      <c r="C104" s="41"/>
      <c r="D104" s="226" t="s">
        <v>172</v>
      </c>
      <c r="E104" s="41"/>
      <c r="F104" s="227" t="s">
        <v>1295</v>
      </c>
      <c r="G104" s="41"/>
      <c r="H104" s="41"/>
      <c r="I104" s="228"/>
      <c r="J104" s="41"/>
      <c r="K104" s="41"/>
      <c r="L104" s="45"/>
      <c r="M104" s="229"/>
      <c r="N104" s="230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172</v>
      </c>
      <c r="AU104" s="18" t="s">
        <v>85</v>
      </c>
    </row>
    <row r="105" s="13" customFormat="1">
      <c r="A105" s="13"/>
      <c r="B105" s="231"/>
      <c r="C105" s="232"/>
      <c r="D105" s="233" t="s">
        <v>179</v>
      </c>
      <c r="E105" s="234" t="s">
        <v>19</v>
      </c>
      <c r="F105" s="235" t="s">
        <v>1296</v>
      </c>
      <c r="G105" s="232"/>
      <c r="H105" s="234" t="s">
        <v>19</v>
      </c>
      <c r="I105" s="236"/>
      <c r="J105" s="232"/>
      <c r="K105" s="232"/>
      <c r="L105" s="237"/>
      <c r="M105" s="238"/>
      <c r="N105" s="239"/>
      <c r="O105" s="239"/>
      <c r="P105" s="239"/>
      <c r="Q105" s="239"/>
      <c r="R105" s="239"/>
      <c r="S105" s="239"/>
      <c r="T105" s="24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1" t="s">
        <v>179</v>
      </c>
      <c r="AU105" s="241" t="s">
        <v>85</v>
      </c>
      <c r="AV105" s="13" t="s">
        <v>83</v>
      </c>
      <c r="AW105" s="13" t="s">
        <v>37</v>
      </c>
      <c r="AX105" s="13" t="s">
        <v>76</v>
      </c>
      <c r="AY105" s="241" t="s">
        <v>162</v>
      </c>
    </row>
    <row r="106" s="14" customFormat="1">
      <c r="A106" s="14"/>
      <c r="B106" s="242"/>
      <c r="C106" s="243"/>
      <c r="D106" s="233" t="s">
        <v>179</v>
      </c>
      <c r="E106" s="244" t="s">
        <v>19</v>
      </c>
      <c r="F106" s="245" t="s">
        <v>1297</v>
      </c>
      <c r="G106" s="243"/>
      <c r="H106" s="246">
        <v>1.5</v>
      </c>
      <c r="I106" s="247"/>
      <c r="J106" s="243"/>
      <c r="K106" s="243"/>
      <c r="L106" s="248"/>
      <c r="M106" s="249"/>
      <c r="N106" s="250"/>
      <c r="O106" s="250"/>
      <c r="P106" s="250"/>
      <c r="Q106" s="250"/>
      <c r="R106" s="250"/>
      <c r="S106" s="250"/>
      <c r="T106" s="25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2" t="s">
        <v>179</v>
      </c>
      <c r="AU106" s="252" t="s">
        <v>85</v>
      </c>
      <c r="AV106" s="14" t="s">
        <v>85</v>
      </c>
      <c r="AW106" s="14" t="s">
        <v>37</v>
      </c>
      <c r="AX106" s="14" t="s">
        <v>83</v>
      </c>
      <c r="AY106" s="252" t="s">
        <v>162</v>
      </c>
    </row>
    <row r="107" s="12" customFormat="1" ht="22.8" customHeight="1">
      <c r="A107" s="12"/>
      <c r="B107" s="197"/>
      <c r="C107" s="198"/>
      <c r="D107" s="199" t="s">
        <v>75</v>
      </c>
      <c r="E107" s="211" t="s">
        <v>163</v>
      </c>
      <c r="F107" s="211" t="s">
        <v>164</v>
      </c>
      <c r="G107" s="198"/>
      <c r="H107" s="198"/>
      <c r="I107" s="201"/>
      <c r="J107" s="212">
        <f>BK107</f>
        <v>0</v>
      </c>
      <c r="K107" s="198"/>
      <c r="L107" s="203"/>
      <c r="M107" s="204"/>
      <c r="N107" s="205"/>
      <c r="O107" s="205"/>
      <c r="P107" s="206">
        <f>SUM(P108:P191)</f>
        <v>0</v>
      </c>
      <c r="Q107" s="205"/>
      <c r="R107" s="206">
        <f>SUM(R108:R191)</f>
        <v>0.039</v>
      </c>
      <c r="S107" s="205"/>
      <c r="T107" s="207">
        <f>SUM(T108:T191)</f>
        <v>297.74549900000005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83</v>
      </c>
      <c r="AT107" s="209" t="s">
        <v>75</v>
      </c>
      <c r="AU107" s="209" t="s">
        <v>83</v>
      </c>
      <c r="AY107" s="208" t="s">
        <v>162</v>
      </c>
      <c r="BK107" s="210">
        <f>SUM(BK108:BK191)</f>
        <v>0</v>
      </c>
    </row>
    <row r="108" s="2" customFormat="1" ht="37.8" customHeight="1">
      <c r="A108" s="39"/>
      <c r="B108" s="40"/>
      <c r="C108" s="213" t="s">
        <v>362</v>
      </c>
      <c r="D108" s="213" t="s">
        <v>165</v>
      </c>
      <c r="E108" s="214" t="s">
        <v>166</v>
      </c>
      <c r="F108" s="215" t="s">
        <v>167</v>
      </c>
      <c r="G108" s="216" t="s">
        <v>168</v>
      </c>
      <c r="H108" s="217">
        <v>300</v>
      </c>
      <c r="I108" s="218"/>
      <c r="J108" s="219">
        <f>ROUND(I108*H108,2)</f>
        <v>0</v>
      </c>
      <c r="K108" s="215" t="s">
        <v>169</v>
      </c>
      <c r="L108" s="45"/>
      <c r="M108" s="220" t="s">
        <v>19</v>
      </c>
      <c r="N108" s="221" t="s">
        <v>47</v>
      </c>
      <c r="O108" s="85"/>
      <c r="P108" s="222">
        <f>O108*H108</f>
        <v>0</v>
      </c>
      <c r="Q108" s="222">
        <v>0.00012999999999999999</v>
      </c>
      <c r="R108" s="222">
        <f>Q108*H108</f>
        <v>0.039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170</v>
      </c>
      <c r="AT108" s="224" t="s">
        <v>165</v>
      </c>
      <c r="AU108" s="224" t="s">
        <v>85</v>
      </c>
      <c r="AY108" s="18" t="s">
        <v>162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83</v>
      </c>
      <c r="BK108" s="225">
        <f>ROUND(I108*H108,2)</f>
        <v>0</v>
      </c>
      <c r="BL108" s="18" t="s">
        <v>170</v>
      </c>
      <c r="BM108" s="224" t="s">
        <v>1298</v>
      </c>
    </row>
    <row r="109" s="2" customFormat="1">
      <c r="A109" s="39"/>
      <c r="B109" s="40"/>
      <c r="C109" s="41"/>
      <c r="D109" s="226" t="s">
        <v>172</v>
      </c>
      <c r="E109" s="41"/>
      <c r="F109" s="227" t="s">
        <v>173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172</v>
      </c>
      <c r="AU109" s="18" t="s">
        <v>85</v>
      </c>
    </row>
    <row r="110" s="2" customFormat="1" ht="44.25" customHeight="1">
      <c r="A110" s="39"/>
      <c r="B110" s="40"/>
      <c r="C110" s="213" t="s">
        <v>251</v>
      </c>
      <c r="D110" s="213" t="s">
        <v>165</v>
      </c>
      <c r="E110" s="214" t="s">
        <v>1299</v>
      </c>
      <c r="F110" s="215" t="s">
        <v>1300</v>
      </c>
      <c r="G110" s="216" t="s">
        <v>168</v>
      </c>
      <c r="H110" s="217">
        <v>413.94400000000002</v>
      </c>
      <c r="I110" s="218"/>
      <c r="J110" s="219">
        <f>ROUND(I110*H110,2)</f>
        <v>0</v>
      </c>
      <c r="K110" s="215" t="s">
        <v>169</v>
      </c>
      <c r="L110" s="45"/>
      <c r="M110" s="220" t="s">
        <v>19</v>
      </c>
      <c r="N110" s="221" t="s">
        <v>47</v>
      </c>
      <c r="O110" s="85"/>
      <c r="P110" s="222">
        <f>O110*H110</f>
        <v>0</v>
      </c>
      <c r="Q110" s="222">
        <v>0</v>
      </c>
      <c r="R110" s="222">
        <f>Q110*H110</f>
        <v>0</v>
      </c>
      <c r="S110" s="222">
        <v>0.13100000000000001</v>
      </c>
      <c r="T110" s="223">
        <f>S110*H110</f>
        <v>54.226664000000007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170</v>
      </c>
      <c r="AT110" s="224" t="s">
        <v>165</v>
      </c>
      <c r="AU110" s="224" t="s">
        <v>85</v>
      </c>
      <c r="AY110" s="18" t="s">
        <v>162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83</v>
      </c>
      <c r="BK110" s="225">
        <f>ROUND(I110*H110,2)</f>
        <v>0</v>
      </c>
      <c r="BL110" s="18" t="s">
        <v>170</v>
      </c>
      <c r="BM110" s="224" t="s">
        <v>1301</v>
      </c>
    </row>
    <row r="111" s="2" customFormat="1">
      <c r="A111" s="39"/>
      <c r="B111" s="40"/>
      <c r="C111" s="41"/>
      <c r="D111" s="226" t="s">
        <v>172</v>
      </c>
      <c r="E111" s="41"/>
      <c r="F111" s="227" t="s">
        <v>1302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172</v>
      </c>
      <c r="AU111" s="18" t="s">
        <v>85</v>
      </c>
    </row>
    <row r="112" s="13" customFormat="1">
      <c r="A112" s="13"/>
      <c r="B112" s="231"/>
      <c r="C112" s="232"/>
      <c r="D112" s="233" t="s">
        <v>179</v>
      </c>
      <c r="E112" s="234" t="s">
        <v>19</v>
      </c>
      <c r="F112" s="235" t="s">
        <v>180</v>
      </c>
      <c r="G112" s="232"/>
      <c r="H112" s="234" t="s">
        <v>19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1" t="s">
        <v>179</v>
      </c>
      <c r="AU112" s="241" t="s">
        <v>85</v>
      </c>
      <c r="AV112" s="13" t="s">
        <v>83</v>
      </c>
      <c r="AW112" s="13" t="s">
        <v>37</v>
      </c>
      <c r="AX112" s="13" t="s">
        <v>76</v>
      </c>
      <c r="AY112" s="241" t="s">
        <v>162</v>
      </c>
    </row>
    <row r="113" s="14" customFormat="1">
      <c r="A113" s="14"/>
      <c r="B113" s="242"/>
      <c r="C113" s="243"/>
      <c r="D113" s="233" t="s">
        <v>179</v>
      </c>
      <c r="E113" s="244" t="s">
        <v>19</v>
      </c>
      <c r="F113" s="245" t="s">
        <v>1303</v>
      </c>
      <c r="G113" s="243"/>
      <c r="H113" s="246">
        <v>24.385000000000002</v>
      </c>
      <c r="I113" s="247"/>
      <c r="J113" s="243"/>
      <c r="K113" s="243"/>
      <c r="L113" s="248"/>
      <c r="M113" s="249"/>
      <c r="N113" s="250"/>
      <c r="O113" s="250"/>
      <c r="P113" s="250"/>
      <c r="Q113" s="250"/>
      <c r="R113" s="250"/>
      <c r="S113" s="250"/>
      <c r="T113" s="25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2" t="s">
        <v>179</v>
      </c>
      <c r="AU113" s="252" t="s">
        <v>85</v>
      </c>
      <c r="AV113" s="14" t="s">
        <v>85</v>
      </c>
      <c r="AW113" s="14" t="s">
        <v>37</v>
      </c>
      <c r="AX113" s="14" t="s">
        <v>76</v>
      </c>
      <c r="AY113" s="252" t="s">
        <v>162</v>
      </c>
    </row>
    <row r="114" s="13" customFormat="1">
      <c r="A114" s="13"/>
      <c r="B114" s="231"/>
      <c r="C114" s="232"/>
      <c r="D114" s="233" t="s">
        <v>179</v>
      </c>
      <c r="E114" s="234" t="s">
        <v>19</v>
      </c>
      <c r="F114" s="235" t="s">
        <v>220</v>
      </c>
      <c r="G114" s="232"/>
      <c r="H114" s="234" t="s">
        <v>19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1" t="s">
        <v>179</v>
      </c>
      <c r="AU114" s="241" t="s">
        <v>85</v>
      </c>
      <c r="AV114" s="13" t="s">
        <v>83</v>
      </c>
      <c r="AW114" s="13" t="s">
        <v>37</v>
      </c>
      <c r="AX114" s="13" t="s">
        <v>76</v>
      </c>
      <c r="AY114" s="241" t="s">
        <v>162</v>
      </c>
    </row>
    <row r="115" s="14" customFormat="1">
      <c r="A115" s="14"/>
      <c r="B115" s="242"/>
      <c r="C115" s="243"/>
      <c r="D115" s="233" t="s">
        <v>179</v>
      </c>
      <c r="E115" s="244" t="s">
        <v>19</v>
      </c>
      <c r="F115" s="245" t="s">
        <v>1304</v>
      </c>
      <c r="G115" s="243"/>
      <c r="H115" s="246">
        <v>41.055</v>
      </c>
      <c r="I115" s="247"/>
      <c r="J115" s="243"/>
      <c r="K115" s="243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179</v>
      </c>
      <c r="AU115" s="252" t="s">
        <v>85</v>
      </c>
      <c r="AV115" s="14" t="s">
        <v>85</v>
      </c>
      <c r="AW115" s="14" t="s">
        <v>37</v>
      </c>
      <c r="AX115" s="14" t="s">
        <v>76</v>
      </c>
      <c r="AY115" s="252" t="s">
        <v>162</v>
      </c>
    </row>
    <row r="116" s="14" customFormat="1">
      <c r="A116" s="14"/>
      <c r="B116" s="242"/>
      <c r="C116" s="243"/>
      <c r="D116" s="233" t="s">
        <v>179</v>
      </c>
      <c r="E116" s="244" t="s">
        <v>19</v>
      </c>
      <c r="F116" s="245" t="s">
        <v>1305</v>
      </c>
      <c r="G116" s="243"/>
      <c r="H116" s="246">
        <v>51.659999999999997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179</v>
      </c>
      <c r="AU116" s="252" t="s">
        <v>85</v>
      </c>
      <c r="AV116" s="14" t="s">
        <v>85</v>
      </c>
      <c r="AW116" s="14" t="s">
        <v>37</v>
      </c>
      <c r="AX116" s="14" t="s">
        <v>76</v>
      </c>
      <c r="AY116" s="252" t="s">
        <v>162</v>
      </c>
    </row>
    <row r="117" s="13" customFormat="1">
      <c r="A117" s="13"/>
      <c r="B117" s="231"/>
      <c r="C117" s="232"/>
      <c r="D117" s="233" t="s">
        <v>179</v>
      </c>
      <c r="E117" s="234" t="s">
        <v>19</v>
      </c>
      <c r="F117" s="235" t="s">
        <v>187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179</v>
      </c>
      <c r="AU117" s="241" t="s">
        <v>85</v>
      </c>
      <c r="AV117" s="13" t="s">
        <v>83</v>
      </c>
      <c r="AW117" s="13" t="s">
        <v>37</v>
      </c>
      <c r="AX117" s="13" t="s">
        <v>76</v>
      </c>
      <c r="AY117" s="241" t="s">
        <v>162</v>
      </c>
    </row>
    <row r="118" s="14" customFormat="1">
      <c r="A118" s="14"/>
      <c r="B118" s="242"/>
      <c r="C118" s="243"/>
      <c r="D118" s="233" t="s">
        <v>179</v>
      </c>
      <c r="E118" s="244" t="s">
        <v>19</v>
      </c>
      <c r="F118" s="245" t="s">
        <v>1306</v>
      </c>
      <c r="G118" s="243"/>
      <c r="H118" s="246">
        <v>51.555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179</v>
      </c>
      <c r="AU118" s="252" t="s">
        <v>85</v>
      </c>
      <c r="AV118" s="14" t="s">
        <v>85</v>
      </c>
      <c r="AW118" s="14" t="s">
        <v>37</v>
      </c>
      <c r="AX118" s="14" t="s">
        <v>76</v>
      </c>
      <c r="AY118" s="252" t="s">
        <v>162</v>
      </c>
    </row>
    <row r="119" s="14" customFormat="1">
      <c r="A119" s="14"/>
      <c r="B119" s="242"/>
      <c r="C119" s="243"/>
      <c r="D119" s="233" t="s">
        <v>179</v>
      </c>
      <c r="E119" s="244" t="s">
        <v>19</v>
      </c>
      <c r="F119" s="245" t="s">
        <v>1307</v>
      </c>
      <c r="G119" s="243"/>
      <c r="H119" s="246">
        <v>47.393000000000001</v>
      </c>
      <c r="I119" s="247"/>
      <c r="J119" s="243"/>
      <c r="K119" s="243"/>
      <c r="L119" s="248"/>
      <c r="M119" s="249"/>
      <c r="N119" s="250"/>
      <c r="O119" s="250"/>
      <c r="P119" s="250"/>
      <c r="Q119" s="250"/>
      <c r="R119" s="250"/>
      <c r="S119" s="250"/>
      <c r="T119" s="25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2" t="s">
        <v>179</v>
      </c>
      <c r="AU119" s="252" t="s">
        <v>85</v>
      </c>
      <c r="AV119" s="14" t="s">
        <v>85</v>
      </c>
      <c r="AW119" s="14" t="s">
        <v>37</v>
      </c>
      <c r="AX119" s="14" t="s">
        <v>76</v>
      </c>
      <c r="AY119" s="252" t="s">
        <v>162</v>
      </c>
    </row>
    <row r="120" s="13" customFormat="1">
      <c r="A120" s="13"/>
      <c r="B120" s="231"/>
      <c r="C120" s="232"/>
      <c r="D120" s="233" t="s">
        <v>179</v>
      </c>
      <c r="E120" s="234" t="s">
        <v>19</v>
      </c>
      <c r="F120" s="235" t="s">
        <v>190</v>
      </c>
      <c r="G120" s="232"/>
      <c r="H120" s="234" t="s">
        <v>19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1" t="s">
        <v>179</v>
      </c>
      <c r="AU120" s="241" t="s">
        <v>85</v>
      </c>
      <c r="AV120" s="13" t="s">
        <v>83</v>
      </c>
      <c r="AW120" s="13" t="s">
        <v>37</v>
      </c>
      <c r="AX120" s="13" t="s">
        <v>76</v>
      </c>
      <c r="AY120" s="241" t="s">
        <v>162</v>
      </c>
    </row>
    <row r="121" s="14" customFormat="1">
      <c r="A121" s="14"/>
      <c r="B121" s="242"/>
      <c r="C121" s="243"/>
      <c r="D121" s="233" t="s">
        <v>179</v>
      </c>
      <c r="E121" s="244" t="s">
        <v>19</v>
      </c>
      <c r="F121" s="245" t="s">
        <v>1308</v>
      </c>
      <c r="G121" s="243"/>
      <c r="H121" s="246">
        <v>98.947999999999993</v>
      </c>
      <c r="I121" s="247"/>
      <c r="J121" s="243"/>
      <c r="K121" s="243"/>
      <c r="L121" s="248"/>
      <c r="M121" s="249"/>
      <c r="N121" s="250"/>
      <c r="O121" s="250"/>
      <c r="P121" s="250"/>
      <c r="Q121" s="250"/>
      <c r="R121" s="250"/>
      <c r="S121" s="250"/>
      <c r="T121" s="25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2" t="s">
        <v>179</v>
      </c>
      <c r="AU121" s="252" t="s">
        <v>85</v>
      </c>
      <c r="AV121" s="14" t="s">
        <v>85</v>
      </c>
      <c r="AW121" s="14" t="s">
        <v>37</v>
      </c>
      <c r="AX121" s="14" t="s">
        <v>76</v>
      </c>
      <c r="AY121" s="252" t="s">
        <v>162</v>
      </c>
    </row>
    <row r="122" s="13" customFormat="1">
      <c r="A122" s="13"/>
      <c r="B122" s="231"/>
      <c r="C122" s="232"/>
      <c r="D122" s="233" t="s">
        <v>179</v>
      </c>
      <c r="E122" s="234" t="s">
        <v>19</v>
      </c>
      <c r="F122" s="235" t="s">
        <v>192</v>
      </c>
      <c r="G122" s="232"/>
      <c r="H122" s="234" t="s">
        <v>19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1" t="s">
        <v>179</v>
      </c>
      <c r="AU122" s="241" t="s">
        <v>85</v>
      </c>
      <c r="AV122" s="13" t="s">
        <v>83</v>
      </c>
      <c r="AW122" s="13" t="s">
        <v>37</v>
      </c>
      <c r="AX122" s="13" t="s">
        <v>76</v>
      </c>
      <c r="AY122" s="241" t="s">
        <v>162</v>
      </c>
    </row>
    <row r="123" s="14" customFormat="1">
      <c r="A123" s="14"/>
      <c r="B123" s="242"/>
      <c r="C123" s="243"/>
      <c r="D123" s="233" t="s">
        <v>179</v>
      </c>
      <c r="E123" s="244" t="s">
        <v>19</v>
      </c>
      <c r="F123" s="245" t="s">
        <v>1309</v>
      </c>
      <c r="G123" s="243"/>
      <c r="H123" s="246">
        <v>98.947999999999993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2" t="s">
        <v>179</v>
      </c>
      <c r="AU123" s="252" t="s">
        <v>85</v>
      </c>
      <c r="AV123" s="14" t="s">
        <v>85</v>
      </c>
      <c r="AW123" s="14" t="s">
        <v>37</v>
      </c>
      <c r="AX123" s="14" t="s">
        <v>76</v>
      </c>
      <c r="AY123" s="252" t="s">
        <v>162</v>
      </c>
    </row>
    <row r="124" s="15" customFormat="1">
      <c r="A124" s="15"/>
      <c r="B124" s="253"/>
      <c r="C124" s="254"/>
      <c r="D124" s="233" t="s">
        <v>179</v>
      </c>
      <c r="E124" s="255" t="s">
        <v>19</v>
      </c>
      <c r="F124" s="256" t="s">
        <v>194</v>
      </c>
      <c r="G124" s="254"/>
      <c r="H124" s="257">
        <v>413.94399999999996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3" t="s">
        <v>179</v>
      </c>
      <c r="AU124" s="263" t="s">
        <v>85</v>
      </c>
      <c r="AV124" s="15" t="s">
        <v>170</v>
      </c>
      <c r="AW124" s="15" t="s">
        <v>37</v>
      </c>
      <c r="AX124" s="15" t="s">
        <v>83</v>
      </c>
      <c r="AY124" s="263" t="s">
        <v>162</v>
      </c>
    </row>
    <row r="125" s="2" customFormat="1" ht="44.25" customHeight="1">
      <c r="A125" s="39"/>
      <c r="B125" s="40"/>
      <c r="C125" s="213" t="s">
        <v>259</v>
      </c>
      <c r="D125" s="213" t="s">
        <v>165</v>
      </c>
      <c r="E125" s="214" t="s">
        <v>1310</v>
      </c>
      <c r="F125" s="215" t="s">
        <v>1311</v>
      </c>
      <c r="G125" s="216" t="s">
        <v>168</v>
      </c>
      <c r="H125" s="217">
        <v>30.984999999999999</v>
      </c>
      <c r="I125" s="218"/>
      <c r="J125" s="219">
        <f>ROUND(I125*H125,2)</f>
        <v>0</v>
      </c>
      <c r="K125" s="215" t="s">
        <v>169</v>
      </c>
      <c r="L125" s="45"/>
      <c r="M125" s="220" t="s">
        <v>19</v>
      </c>
      <c r="N125" s="221" t="s">
        <v>47</v>
      </c>
      <c r="O125" s="85"/>
      <c r="P125" s="222">
        <f>O125*H125</f>
        <v>0</v>
      </c>
      <c r="Q125" s="222">
        <v>0</v>
      </c>
      <c r="R125" s="222">
        <f>Q125*H125</f>
        <v>0</v>
      </c>
      <c r="S125" s="222">
        <v>0.26100000000000001</v>
      </c>
      <c r="T125" s="223">
        <f>S125*H125</f>
        <v>8.0870850000000001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170</v>
      </c>
      <c r="AT125" s="224" t="s">
        <v>165</v>
      </c>
      <c r="AU125" s="224" t="s">
        <v>85</v>
      </c>
      <c r="AY125" s="18" t="s">
        <v>162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83</v>
      </c>
      <c r="BK125" s="225">
        <f>ROUND(I125*H125,2)</f>
        <v>0</v>
      </c>
      <c r="BL125" s="18" t="s">
        <v>170</v>
      </c>
      <c r="BM125" s="224" t="s">
        <v>1312</v>
      </c>
    </row>
    <row r="126" s="2" customFormat="1">
      <c r="A126" s="39"/>
      <c r="B126" s="40"/>
      <c r="C126" s="41"/>
      <c r="D126" s="226" t="s">
        <v>172</v>
      </c>
      <c r="E126" s="41"/>
      <c r="F126" s="227" t="s">
        <v>1313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172</v>
      </c>
      <c r="AU126" s="18" t="s">
        <v>85</v>
      </c>
    </row>
    <row r="127" s="13" customFormat="1">
      <c r="A127" s="13"/>
      <c r="B127" s="231"/>
      <c r="C127" s="232"/>
      <c r="D127" s="233" t="s">
        <v>179</v>
      </c>
      <c r="E127" s="234" t="s">
        <v>19</v>
      </c>
      <c r="F127" s="235" t="s">
        <v>220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179</v>
      </c>
      <c r="AU127" s="241" t="s">
        <v>85</v>
      </c>
      <c r="AV127" s="13" t="s">
        <v>83</v>
      </c>
      <c r="AW127" s="13" t="s">
        <v>37</v>
      </c>
      <c r="AX127" s="13" t="s">
        <v>76</v>
      </c>
      <c r="AY127" s="241" t="s">
        <v>162</v>
      </c>
    </row>
    <row r="128" s="14" customFormat="1">
      <c r="A128" s="14"/>
      <c r="B128" s="242"/>
      <c r="C128" s="243"/>
      <c r="D128" s="233" t="s">
        <v>179</v>
      </c>
      <c r="E128" s="244" t="s">
        <v>19</v>
      </c>
      <c r="F128" s="245" t="s">
        <v>1314</v>
      </c>
      <c r="G128" s="243"/>
      <c r="H128" s="246">
        <v>30.984999999999999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179</v>
      </c>
      <c r="AU128" s="252" t="s">
        <v>85</v>
      </c>
      <c r="AV128" s="14" t="s">
        <v>85</v>
      </c>
      <c r="AW128" s="14" t="s">
        <v>37</v>
      </c>
      <c r="AX128" s="14" t="s">
        <v>83</v>
      </c>
      <c r="AY128" s="252" t="s">
        <v>162</v>
      </c>
    </row>
    <row r="129" s="2" customFormat="1" ht="37.8" customHeight="1">
      <c r="A129" s="39"/>
      <c r="B129" s="40"/>
      <c r="C129" s="213" t="s">
        <v>246</v>
      </c>
      <c r="D129" s="213" t="s">
        <v>165</v>
      </c>
      <c r="E129" s="214" t="s">
        <v>174</v>
      </c>
      <c r="F129" s="215" t="s">
        <v>175</v>
      </c>
      <c r="G129" s="216" t="s">
        <v>176</v>
      </c>
      <c r="H129" s="217">
        <v>49.423000000000002</v>
      </c>
      <c r="I129" s="218"/>
      <c r="J129" s="219">
        <f>ROUND(I129*H129,2)</f>
        <v>0</v>
      </c>
      <c r="K129" s="215" t="s">
        <v>169</v>
      </c>
      <c r="L129" s="45"/>
      <c r="M129" s="220" t="s">
        <v>19</v>
      </c>
      <c r="N129" s="221" t="s">
        <v>47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1.95</v>
      </c>
      <c r="T129" s="223">
        <f>S129*H129</f>
        <v>96.374849999999995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170</v>
      </c>
      <c r="AT129" s="224" t="s">
        <v>165</v>
      </c>
      <c r="AU129" s="224" t="s">
        <v>85</v>
      </c>
      <c r="AY129" s="18" t="s">
        <v>162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83</v>
      </c>
      <c r="BK129" s="225">
        <f>ROUND(I129*H129,2)</f>
        <v>0</v>
      </c>
      <c r="BL129" s="18" t="s">
        <v>170</v>
      </c>
      <c r="BM129" s="224" t="s">
        <v>1315</v>
      </c>
    </row>
    <row r="130" s="2" customFormat="1">
      <c r="A130" s="39"/>
      <c r="B130" s="40"/>
      <c r="C130" s="41"/>
      <c r="D130" s="226" t="s">
        <v>172</v>
      </c>
      <c r="E130" s="41"/>
      <c r="F130" s="227" t="s">
        <v>178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172</v>
      </c>
      <c r="AU130" s="18" t="s">
        <v>85</v>
      </c>
    </row>
    <row r="131" s="13" customFormat="1">
      <c r="A131" s="13"/>
      <c r="B131" s="231"/>
      <c r="C131" s="232"/>
      <c r="D131" s="233" t="s">
        <v>179</v>
      </c>
      <c r="E131" s="234" t="s">
        <v>19</v>
      </c>
      <c r="F131" s="235" t="s">
        <v>180</v>
      </c>
      <c r="G131" s="232"/>
      <c r="H131" s="234" t="s">
        <v>19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179</v>
      </c>
      <c r="AU131" s="241" t="s">
        <v>85</v>
      </c>
      <c r="AV131" s="13" t="s">
        <v>83</v>
      </c>
      <c r="AW131" s="13" t="s">
        <v>37</v>
      </c>
      <c r="AX131" s="13" t="s">
        <v>76</v>
      </c>
      <c r="AY131" s="241" t="s">
        <v>162</v>
      </c>
    </row>
    <row r="132" s="14" customFormat="1">
      <c r="A132" s="14"/>
      <c r="B132" s="242"/>
      <c r="C132" s="243"/>
      <c r="D132" s="233" t="s">
        <v>179</v>
      </c>
      <c r="E132" s="244" t="s">
        <v>19</v>
      </c>
      <c r="F132" s="245" t="s">
        <v>1316</v>
      </c>
      <c r="G132" s="243"/>
      <c r="H132" s="246">
        <v>1.542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179</v>
      </c>
      <c r="AU132" s="252" t="s">
        <v>85</v>
      </c>
      <c r="AV132" s="14" t="s">
        <v>85</v>
      </c>
      <c r="AW132" s="14" t="s">
        <v>37</v>
      </c>
      <c r="AX132" s="14" t="s">
        <v>76</v>
      </c>
      <c r="AY132" s="252" t="s">
        <v>162</v>
      </c>
    </row>
    <row r="133" s="14" customFormat="1">
      <c r="A133" s="14"/>
      <c r="B133" s="242"/>
      <c r="C133" s="243"/>
      <c r="D133" s="233" t="s">
        <v>179</v>
      </c>
      <c r="E133" s="244" t="s">
        <v>19</v>
      </c>
      <c r="F133" s="245" t="s">
        <v>1317</v>
      </c>
      <c r="G133" s="243"/>
      <c r="H133" s="246">
        <v>7.3920000000000003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179</v>
      </c>
      <c r="AU133" s="252" t="s">
        <v>85</v>
      </c>
      <c r="AV133" s="14" t="s">
        <v>85</v>
      </c>
      <c r="AW133" s="14" t="s">
        <v>37</v>
      </c>
      <c r="AX133" s="14" t="s">
        <v>76</v>
      </c>
      <c r="AY133" s="252" t="s">
        <v>162</v>
      </c>
    </row>
    <row r="134" s="14" customFormat="1">
      <c r="A134" s="14"/>
      <c r="B134" s="242"/>
      <c r="C134" s="243"/>
      <c r="D134" s="233" t="s">
        <v>179</v>
      </c>
      <c r="E134" s="244" t="s">
        <v>19</v>
      </c>
      <c r="F134" s="245" t="s">
        <v>1318</v>
      </c>
      <c r="G134" s="243"/>
      <c r="H134" s="246">
        <v>0.72599999999999998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179</v>
      </c>
      <c r="AU134" s="252" t="s">
        <v>85</v>
      </c>
      <c r="AV134" s="14" t="s">
        <v>85</v>
      </c>
      <c r="AW134" s="14" t="s">
        <v>37</v>
      </c>
      <c r="AX134" s="14" t="s">
        <v>76</v>
      </c>
      <c r="AY134" s="252" t="s">
        <v>162</v>
      </c>
    </row>
    <row r="135" s="14" customFormat="1">
      <c r="A135" s="14"/>
      <c r="B135" s="242"/>
      <c r="C135" s="243"/>
      <c r="D135" s="233" t="s">
        <v>179</v>
      </c>
      <c r="E135" s="244" t="s">
        <v>19</v>
      </c>
      <c r="F135" s="245" t="s">
        <v>1319</v>
      </c>
      <c r="G135" s="243"/>
      <c r="H135" s="246">
        <v>2.3940000000000001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179</v>
      </c>
      <c r="AU135" s="252" t="s">
        <v>85</v>
      </c>
      <c r="AV135" s="14" t="s">
        <v>85</v>
      </c>
      <c r="AW135" s="14" t="s">
        <v>37</v>
      </c>
      <c r="AX135" s="14" t="s">
        <v>76</v>
      </c>
      <c r="AY135" s="252" t="s">
        <v>162</v>
      </c>
    </row>
    <row r="136" s="14" customFormat="1">
      <c r="A136" s="14"/>
      <c r="B136" s="242"/>
      <c r="C136" s="243"/>
      <c r="D136" s="233" t="s">
        <v>179</v>
      </c>
      <c r="E136" s="244" t="s">
        <v>19</v>
      </c>
      <c r="F136" s="245" t="s">
        <v>1320</v>
      </c>
      <c r="G136" s="243"/>
      <c r="H136" s="246">
        <v>0.56699999999999995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179</v>
      </c>
      <c r="AU136" s="252" t="s">
        <v>85</v>
      </c>
      <c r="AV136" s="14" t="s">
        <v>85</v>
      </c>
      <c r="AW136" s="14" t="s">
        <v>37</v>
      </c>
      <c r="AX136" s="14" t="s">
        <v>76</v>
      </c>
      <c r="AY136" s="252" t="s">
        <v>162</v>
      </c>
    </row>
    <row r="137" s="14" customFormat="1">
      <c r="A137" s="14"/>
      <c r="B137" s="242"/>
      <c r="C137" s="243"/>
      <c r="D137" s="233" t="s">
        <v>179</v>
      </c>
      <c r="E137" s="244" t="s">
        <v>19</v>
      </c>
      <c r="F137" s="245" t="s">
        <v>1321</v>
      </c>
      <c r="G137" s="243"/>
      <c r="H137" s="246">
        <v>1.403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179</v>
      </c>
      <c r="AU137" s="252" t="s">
        <v>85</v>
      </c>
      <c r="AV137" s="14" t="s">
        <v>85</v>
      </c>
      <c r="AW137" s="14" t="s">
        <v>37</v>
      </c>
      <c r="AX137" s="14" t="s">
        <v>76</v>
      </c>
      <c r="AY137" s="252" t="s">
        <v>162</v>
      </c>
    </row>
    <row r="138" s="13" customFormat="1">
      <c r="A138" s="13"/>
      <c r="B138" s="231"/>
      <c r="C138" s="232"/>
      <c r="D138" s="233" t="s">
        <v>179</v>
      </c>
      <c r="E138" s="234" t="s">
        <v>19</v>
      </c>
      <c r="F138" s="235" t="s">
        <v>220</v>
      </c>
      <c r="G138" s="232"/>
      <c r="H138" s="234" t="s">
        <v>19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179</v>
      </c>
      <c r="AU138" s="241" t="s">
        <v>85</v>
      </c>
      <c r="AV138" s="13" t="s">
        <v>83</v>
      </c>
      <c r="AW138" s="13" t="s">
        <v>37</v>
      </c>
      <c r="AX138" s="13" t="s">
        <v>76</v>
      </c>
      <c r="AY138" s="241" t="s">
        <v>162</v>
      </c>
    </row>
    <row r="139" s="14" customFormat="1">
      <c r="A139" s="14"/>
      <c r="B139" s="242"/>
      <c r="C139" s="243"/>
      <c r="D139" s="233" t="s">
        <v>179</v>
      </c>
      <c r="E139" s="244" t="s">
        <v>19</v>
      </c>
      <c r="F139" s="245" t="s">
        <v>1322</v>
      </c>
      <c r="G139" s="243"/>
      <c r="H139" s="246">
        <v>3.645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179</v>
      </c>
      <c r="AU139" s="252" t="s">
        <v>85</v>
      </c>
      <c r="AV139" s="14" t="s">
        <v>85</v>
      </c>
      <c r="AW139" s="14" t="s">
        <v>37</v>
      </c>
      <c r="AX139" s="14" t="s">
        <v>76</v>
      </c>
      <c r="AY139" s="252" t="s">
        <v>162</v>
      </c>
    </row>
    <row r="140" s="14" customFormat="1">
      <c r="A140" s="14"/>
      <c r="B140" s="242"/>
      <c r="C140" s="243"/>
      <c r="D140" s="233" t="s">
        <v>179</v>
      </c>
      <c r="E140" s="244" t="s">
        <v>19</v>
      </c>
      <c r="F140" s="245" t="s">
        <v>1323</v>
      </c>
      <c r="G140" s="243"/>
      <c r="H140" s="246">
        <v>3.008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179</v>
      </c>
      <c r="AU140" s="252" t="s">
        <v>85</v>
      </c>
      <c r="AV140" s="14" t="s">
        <v>85</v>
      </c>
      <c r="AW140" s="14" t="s">
        <v>37</v>
      </c>
      <c r="AX140" s="14" t="s">
        <v>76</v>
      </c>
      <c r="AY140" s="252" t="s">
        <v>162</v>
      </c>
    </row>
    <row r="141" s="14" customFormat="1">
      <c r="A141" s="14"/>
      <c r="B141" s="242"/>
      <c r="C141" s="243"/>
      <c r="D141" s="233" t="s">
        <v>179</v>
      </c>
      <c r="E141" s="244" t="s">
        <v>19</v>
      </c>
      <c r="F141" s="245" t="s">
        <v>1324</v>
      </c>
      <c r="G141" s="243"/>
      <c r="H141" s="246">
        <v>1.2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179</v>
      </c>
      <c r="AU141" s="252" t="s">
        <v>85</v>
      </c>
      <c r="AV141" s="14" t="s">
        <v>85</v>
      </c>
      <c r="AW141" s="14" t="s">
        <v>37</v>
      </c>
      <c r="AX141" s="14" t="s">
        <v>76</v>
      </c>
      <c r="AY141" s="252" t="s">
        <v>162</v>
      </c>
    </row>
    <row r="142" s="14" customFormat="1">
      <c r="A142" s="14"/>
      <c r="B142" s="242"/>
      <c r="C142" s="243"/>
      <c r="D142" s="233" t="s">
        <v>179</v>
      </c>
      <c r="E142" s="244" t="s">
        <v>19</v>
      </c>
      <c r="F142" s="245" t="s">
        <v>1325</v>
      </c>
      <c r="G142" s="243"/>
      <c r="H142" s="246">
        <v>12.533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179</v>
      </c>
      <c r="AU142" s="252" t="s">
        <v>85</v>
      </c>
      <c r="AV142" s="14" t="s">
        <v>85</v>
      </c>
      <c r="AW142" s="14" t="s">
        <v>37</v>
      </c>
      <c r="AX142" s="14" t="s">
        <v>76</v>
      </c>
      <c r="AY142" s="252" t="s">
        <v>162</v>
      </c>
    </row>
    <row r="143" s="14" customFormat="1">
      <c r="A143" s="14"/>
      <c r="B143" s="242"/>
      <c r="C143" s="243"/>
      <c r="D143" s="233" t="s">
        <v>179</v>
      </c>
      <c r="E143" s="244" t="s">
        <v>19</v>
      </c>
      <c r="F143" s="245" t="s">
        <v>1326</v>
      </c>
      <c r="G143" s="243"/>
      <c r="H143" s="246">
        <v>3.1280000000000001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179</v>
      </c>
      <c r="AU143" s="252" t="s">
        <v>85</v>
      </c>
      <c r="AV143" s="14" t="s">
        <v>85</v>
      </c>
      <c r="AW143" s="14" t="s">
        <v>37</v>
      </c>
      <c r="AX143" s="14" t="s">
        <v>76</v>
      </c>
      <c r="AY143" s="252" t="s">
        <v>162</v>
      </c>
    </row>
    <row r="144" s="13" customFormat="1">
      <c r="A144" s="13"/>
      <c r="B144" s="231"/>
      <c r="C144" s="232"/>
      <c r="D144" s="233" t="s">
        <v>179</v>
      </c>
      <c r="E144" s="234" t="s">
        <v>19</v>
      </c>
      <c r="F144" s="235" t="s">
        <v>1327</v>
      </c>
      <c r="G144" s="232"/>
      <c r="H144" s="234" t="s">
        <v>19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179</v>
      </c>
      <c r="AU144" s="241" t="s">
        <v>85</v>
      </c>
      <c r="AV144" s="13" t="s">
        <v>83</v>
      </c>
      <c r="AW144" s="13" t="s">
        <v>37</v>
      </c>
      <c r="AX144" s="13" t="s">
        <v>76</v>
      </c>
      <c r="AY144" s="241" t="s">
        <v>162</v>
      </c>
    </row>
    <row r="145" s="14" customFormat="1">
      <c r="A145" s="14"/>
      <c r="B145" s="242"/>
      <c r="C145" s="243"/>
      <c r="D145" s="233" t="s">
        <v>179</v>
      </c>
      <c r="E145" s="244" t="s">
        <v>19</v>
      </c>
      <c r="F145" s="245" t="s">
        <v>1328</v>
      </c>
      <c r="G145" s="243"/>
      <c r="H145" s="246">
        <v>8.0830000000000002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179</v>
      </c>
      <c r="AU145" s="252" t="s">
        <v>85</v>
      </c>
      <c r="AV145" s="14" t="s">
        <v>85</v>
      </c>
      <c r="AW145" s="14" t="s">
        <v>37</v>
      </c>
      <c r="AX145" s="14" t="s">
        <v>76</v>
      </c>
      <c r="AY145" s="252" t="s">
        <v>162</v>
      </c>
    </row>
    <row r="146" s="13" customFormat="1">
      <c r="A146" s="13"/>
      <c r="B146" s="231"/>
      <c r="C146" s="232"/>
      <c r="D146" s="233" t="s">
        <v>179</v>
      </c>
      <c r="E146" s="234" t="s">
        <v>19</v>
      </c>
      <c r="F146" s="235" t="s">
        <v>187</v>
      </c>
      <c r="G146" s="232"/>
      <c r="H146" s="234" t="s">
        <v>19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179</v>
      </c>
      <c r="AU146" s="241" t="s">
        <v>85</v>
      </c>
      <c r="AV146" s="13" t="s">
        <v>83</v>
      </c>
      <c r="AW146" s="13" t="s">
        <v>37</v>
      </c>
      <c r="AX146" s="13" t="s">
        <v>76</v>
      </c>
      <c r="AY146" s="241" t="s">
        <v>162</v>
      </c>
    </row>
    <row r="147" s="14" customFormat="1">
      <c r="A147" s="14"/>
      <c r="B147" s="242"/>
      <c r="C147" s="243"/>
      <c r="D147" s="233" t="s">
        <v>179</v>
      </c>
      <c r="E147" s="244" t="s">
        <v>19</v>
      </c>
      <c r="F147" s="245" t="s">
        <v>1329</v>
      </c>
      <c r="G147" s="243"/>
      <c r="H147" s="246">
        <v>1.208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179</v>
      </c>
      <c r="AU147" s="252" t="s">
        <v>85</v>
      </c>
      <c r="AV147" s="14" t="s">
        <v>85</v>
      </c>
      <c r="AW147" s="14" t="s">
        <v>37</v>
      </c>
      <c r="AX147" s="14" t="s">
        <v>76</v>
      </c>
      <c r="AY147" s="252" t="s">
        <v>162</v>
      </c>
    </row>
    <row r="148" s="13" customFormat="1">
      <c r="A148" s="13"/>
      <c r="B148" s="231"/>
      <c r="C148" s="232"/>
      <c r="D148" s="233" t="s">
        <v>179</v>
      </c>
      <c r="E148" s="234" t="s">
        <v>19</v>
      </c>
      <c r="F148" s="235" t="s">
        <v>525</v>
      </c>
      <c r="G148" s="232"/>
      <c r="H148" s="234" t="s">
        <v>19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179</v>
      </c>
      <c r="AU148" s="241" t="s">
        <v>85</v>
      </c>
      <c r="AV148" s="13" t="s">
        <v>83</v>
      </c>
      <c r="AW148" s="13" t="s">
        <v>37</v>
      </c>
      <c r="AX148" s="13" t="s">
        <v>76</v>
      </c>
      <c r="AY148" s="241" t="s">
        <v>162</v>
      </c>
    </row>
    <row r="149" s="14" customFormat="1">
      <c r="A149" s="14"/>
      <c r="B149" s="242"/>
      <c r="C149" s="243"/>
      <c r="D149" s="233" t="s">
        <v>179</v>
      </c>
      <c r="E149" s="244" t="s">
        <v>19</v>
      </c>
      <c r="F149" s="245" t="s">
        <v>1330</v>
      </c>
      <c r="G149" s="243"/>
      <c r="H149" s="246">
        <v>1.3859999999999999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179</v>
      </c>
      <c r="AU149" s="252" t="s">
        <v>85</v>
      </c>
      <c r="AV149" s="14" t="s">
        <v>85</v>
      </c>
      <c r="AW149" s="14" t="s">
        <v>37</v>
      </c>
      <c r="AX149" s="14" t="s">
        <v>76</v>
      </c>
      <c r="AY149" s="252" t="s">
        <v>162</v>
      </c>
    </row>
    <row r="150" s="13" customFormat="1">
      <c r="A150" s="13"/>
      <c r="B150" s="231"/>
      <c r="C150" s="232"/>
      <c r="D150" s="233" t="s">
        <v>179</v>
      </c>
      <c r="E150" s="234" t="s">
        <v>19</v>
      </c>
      <c r="F150" s="235" t="s">
        <v>306</v>
      </c>
      <c r="G150" s="232"/>
      <c r="H150" s="234" t="s">
        <v>19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179</v>
      </c>
      <c r="AU150" s="241" t="s">
        <v>85</v>
      </c>
      <c r="AV150" s="13" t="s">
        <v>83</v>
      </c>
      <c r="AW150" s="13" t="s">
        <v>37</v>
      </c>
      <c r="AX150" s="13" t="s">
        <v>76</v>
      </c>
      <c r="AY150" s="241" t="s">
        <v>162</v>
      </c>
    </row>
    <row r="151" s="14" customFormat="1">
      <c r="A151" s="14"/>
      <c r="B151" s="242"/>
      <c r="C151" s="243"/>
      <c r="D151" s="233" t="s">
        <v>179</v>
      </c>
      <c r="E151" s="244" t="s">
        <v>19</v>
      </c>
      <c r="F151" s="245" t="s">
        <v>1329</v>
      </c>
      <c r="G151" s="243"/>
      <c r="H151" s="246">
        <v>1.208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179</v>
      </c>
      <c r="AU151" s="252" t="s">
        <v>85</v>
      </c>
      <c r="AV151" s="14" t="s">
        <v>85</v>
      </c>
      <c r="AW151" s="14" t="s">
        <v>37</v>
      </c>
      <c r="AX151" s="14" t="s">
        <v>76</v>
      </c>
      <c r="AY151" s="252" t="s">
        <v>162</v>
      </c>
    </row>
    <row r="152" s="15" customFormat="1">
      <c r="A152" s="15"/>
      <c r="B152" s="253"/>
      <c r="C152" s="254"/>
      <c r="D152" s="233" t="s">
        <v>179</v>
      </c>
      <c r="E152" s="255" t="s">
        <v>19</v>
      </c>
      <c r="F152" s="256" t="s">
        <v>194</v>
      </c>
      <c r="G152" s="254"/>
      <c r="H152" s="257">
        <v>49.422999999999995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3" t="s">
        <v>179</v>
      </c>
      <c r="AU152" s="263" t="s">
        <v>85</v>
      </c>
      <c r="AV152" s="15" t="s">
        <v>170</v>
      </c>
      <c r="AW152" s="15" t="s">
        <v>37</v>
      </c>
      <c r="AX152" s="15" t="s">
        <v>83</v>
      </c>
      <c r="AY152" s="263" t="s">
        <v>162</v>
      </c>
    </row>
    <row r="153" s="2" customFormat="1" ht="24.15" customHeight="1">
      <c r="A153" s="39"/>
      <c r="B153" s="40"/>
      <c r="C153" s="213" t="s">
        <v>815</v>
      </c>
      <c r="D153" s="213" t="s">
        <v>165</v>
      </c>
      <c r="E153" s="214" t="s">
        <v>1331</v>
      </c>
      <c r="F153" s="215" t="s">
        <v>1332</v>
      </c>
      <c r="G153" s="216" t="s">
        <v>168</v>
      </c>
      <c r="H153" s="217">
        <v>0.33000000000000002</v>
      </c>
      <c r="I153" s="218"/>
      <c r="J153" s="219">
        <f>ROUND(I153*H153,2)</f>
        <v>0</v>
      </c>
      <c r="K153" s="215" t="s">
        <v>169</v>
      </c>
      <c r="L153" s="45"/>
      <c r="M153" s="220" t="s">
        <v>19</v>
      </c>
      <c r="N153" s="221" t="s">
        <v>47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0.35999999999999999</v>
      </c>
      <c r="T153" s="223">
        <f>S153*H153</f>
        <v>0.1188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170</v>
      </c>
      <c r="AT153" s="224" t="s">
        <v>165</v>
      </c>
      <c r="AU153" s="224" t="s">
        <v>85</v>
      </c>
      <c r="AY153" s="18" t="s">
        <v>162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83</v>
      </c>
      <c r="BK153" s="225">
        <f>ROUND(I153*H153,2)</f>
        <v>0</v>
      </c>
      <c r="BL153" s="18" t="s">
        <v>170</v>
      </c>
      <c r="BM153" s="224" t="s">
        <v>1333</v>
      </c>
    </row>
    <row r="154" s="2" customFormat="1">
      <c r="A154" s="39"/>
      <c r="B154" s="40"/>
      <c r="C154" s="41"/>
      <c r="D154" s="226" t="s">
        <v>172</v>
      </c>
      <c r="E154" s="41"/>
      <c r="F154" s="227" t="s">
        <v>1334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172</v>
      </c>
      <c r="AU154" s="18" t="s">
        <v>85</v>
      </c>
    </row>
    <row r="155" s="13" customFormat="1">
      <c r="A155" s="13"/>
      <c r="B155" s="231"/>
      <c r="C155" s="232"/>
      <c r="D155" s="233" t="s">
        <v>179</v>
      </c>
      <c r="E155" s="234" t="s">
        <v>19</v>
      </c>
      <c r="F155" s="235" t="s">
        <v>1335</v>
      </c>
      <c r="G155" s="232"/>
      <c r="H155" s="234" t="s">
        <v>19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179</v>
      </c>
      <c r="AU155" s="241" t="s">
        <v>85</v>
      </c>
      <c r="AV155" s="13" t="s">
        <v>83</v>
      </c>
      <c r="AW155" s="13" t="s">
        <v>37</v>
      </c>
      <c r="AX155" s="13" t="s">
        <v>76</v>
      </c>
      <c r="AY155" s="241" t="s">
        <v>162</v>
      </c>
    </row>
    <row r="156" s="14" customFormat="1">
      <c r="A156" s="14"/>
      <c r="B156" s="242"/>
      <c r="C156" s="243"/>
      <c r="D156" s="233" t="s">
        <v>179</v>
      </c>
      <c r="E156" s="244" t="s">
        <v>19</v>
      </c>
      <c r="F156" s="245" t="s">
        <v>1336</v>
      </c>
      <c r="G156" s="243"/>
      <c r="H156" s="246">
        <v>0.33000000000000002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179</v>
      </c>
      <c r="AU156" s="252" t="s">
        <v>85</v>
      </c>
      <c r="AV156" s="14" t="s">
        <v>85</v>
      </c>
      <c r="AW156" s="14" t="s">
        <v>37</v>
      </c>
      <c r="AX156" s="14" t="s">
        <v>83</v>
      </c>
      <c r="AY156" s="252" t="s">
        <v>162</v>
      </c>
    </row>
    <row r="157" s="2" customFormat="1" ht="37.8" customHeight="1">
      <c r="A157" s="39"/>
      <c r="B157" s="40"/>
      <c r="C157" s="213" t="s">
        <v>239</v>
      </c>
      <c r="D157" s="213" t="s">
        <v>165</v>
      </c>
      <c r="E157" s="214" t="s">
        <v>1337</v>
      </c>
      <c r="F157" s="215" t="s">
        <v>1338</v>
      </c>
      <c r="G157" s="216" t="s">
        <v>168</v>
      </c>
      <c r="H157" s="217">
        <v>170</v>
      </c>
      <c r="I157" s="218"/>
      <c r="J157" s="219">
        <f>ROUND(I157*H157,2)</f>
        <v>0</v>
      </c>
      <c r="K157" s="215" t="s">
        <v>169</v>
      </c>
      <c r="L157" s="45"/>
      <c r="M157" s="220" t="s">
        <v>19</v>
      </c>
      <c r="N157" s="221" t="s">
        <v>47</v>
      </c>
      <c r="O157" s="85"/>
      <c r="P157" s="222">
        <f>O157*H157</f>
        <v>0</v>
      </c>
      <c r="Q157" s="222">
        <v>0</v>
      </c>
      <c r="R157" s="222">
        <f>Q157*H157</f>
        <v>0</v>
      </c>
      <c r="S157" s="222">
        <v>0.27200000000000002</v>
      </c>
      <c r="T157" s="223">
        <f>S157*H157</f>
        <v>46.240000000000002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4" t="s">
        <v>170</v>
      </c>
      <c r="AT157" s="224" t="s">
        <v>165</v>
      </c>
      <c r="AU157" s="224" t="s">
        <v>85</v>
      </c>
      <c r="AY157" s="18" t="s">
        <v>162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8" t="s">
        <v>83</v>
      </c>
      <c r="BK157" s="225">
        <f>ROUND(I157*H157,2)</f>
        <v>0</v>
      </c>
      <c r="BL157" s="18" t="s">
        <v>170</v>
      </c>
      <c r="BM157" s="224" t="s">
        <v>1339</v>
      </c>
    </row>
    <row r="158" s="2" customFormat="1">
      <c r="A158" s="39"/>
      <c r="B158" s="40"/>
      <c r="C158" s="41"/>
      <c r="D158" s="226" t="s">
        <v>172</v>
      </c>
      <c r="E158" s="41"/>
      <c r="F158" s="227" t="s">
        <v>1340</v>
      </c>
      <c r="G158" s="41"/>
      <c r="H158" s="41"/>
      <c r="I158" s="228"/>
      <c r="J158" s="41"/>
      <c r="K158" s="41"/>
      <c r="L158" s="45"/>
      <c r="M158" s="229"/>
      <c r="N158" s="230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172</v>
      </c>
      <c r="AU158" s="18" t="s">
        <v>85</v>
      </c>
    </row>
    <row r="159" s="13" customFormat="1">
      <c r="A159" s="13"/>
      <c r="B159" s="231"/>
      <c r="C159" s="232"/>
      <c r="D159" s="233" t="s">
        <v>179</v>
      </c>
      <c r="E159" s="234" t="s">
        <v>19</v>
      </c>
      <c r="F159" s="235" t="s">
        <v>180</v>
      </c>
      <c r="G159" s="232"/>
      <c r="H159" s="234" t="s">
        <v>19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179</v>
      </c>
      <c r="AU159" s="241" t="s">
        <v>85</v>
      </c>
      <c r="AV159" s="13" t="s">
        <v>83</v>
      </c>
      <c r="AW159" s="13" t="s">
        <v>37</v>
      </c>
      <c r="AX159" s="13" t="s">
        <v>76</v>
      </c>
      <c r="AY159" s="241" t="s">
        <v>162</v>
      </c>
    </row>
    <row r="160" s="14" customFormat="1">
      <c r="A160" s="14"/>
      <c r="B160" s="242"/>
      <c r="C160" s="243"/>
      <c r="D160" s="233" t="s">
        <v>179</v>
      </c>
      <c r="E160" s="244" t="s">
        <v>19</v>
      </c>
      <c r="F160" s="245" t="s">
        <v>1341</v>
      </c>
      <c r="G160" s="243"/>
      <c r="H160" s="246">
        <v>170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179</v>
      </c>
      <c r="AU160" s="252" t="s">
        <v>85</v>
      </c>
      <c r="AV160" s="14" t="s">
        <v>85</v>
      </c>
      <c r="AW160" s="14" t="s">
        <v>37</v>
      </c>
      <c r="AX160" s="14" t="s">
        <v>83</v>
      </c>
      <c r="AY160" s="252" t="s">
        <v>162</v>
      </c>
    </row>
    <row r="161" s="2" customFormat="1" ht="24.15" customHeight="1">
      <c r="A161" s="39"/>
      <c r="B161" s="40"/>
      <c r="C161" s="213" t="s">
        <v>701</v>
      </c>
      <c r="D161" s="213" t="s">
        <v>165</v>
      </c>
      <c r="E161" s="214" t="s">
        <v>215</v>
      </c>
      <c r="F161" s="215" t="s">
        <v>216</v>
      </c>
      <c r="G161" s="216" t="s">
        <v>176</v>
      </c>
      <c r="H161" s="217">
        <v>9.7620000000000005</v>
      </c>
      <c r="I161" s="218"/>
      <c r="J161" s="219">
        <f>ROUND(I161*H161,2)</f>
        <v>0</v>
      </c>
      <c r="K161" s="215" t="s">
        <v>169</v>
      </c>
      <c r="L161" s="45"/>
      <c r="M161" s="220" t="s">
        <v>19</v>
      </c>
      <c r="N161" s="221" t="s">
        <v>47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2.2000000000000002</v>
      </c>
      <c r="T161" s="223">
        <f>S161*H161</f>
        <v>21.476400000000002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170</v>
      </c>
      <c r="AT161" s="224" t="s">
        <v>165</v>
      </c>
      <c r="AU161" s="224" t="s">
        <v>85</v>
      </c>
      <c r="AY161" s="18" t="s">
        <v>162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83</v>
      </c>
      <c r="BK161" s="225">
        <f>ROUND(I161*H161,2)</f>
        <v>0</v>
      </c>
      <c r="BL161" s="18" t="s">
        <v>170</v>
      </c>
      <c r="BM161" s="224" t="s">
        <v>1342</v>
      </c>
    </row>
    <row r="162" s="2" customFormat="1">
      <c r="A162" s="39"/>
      <c r="B162" s="40"/>
      <c r="C162" s="41"/>
      <c r="D162" s="226" t="s">
        <v>172</v>
      </c>
      <c r="E162" s="41"/>
      <c r="F162" s="227" t="s">
        <v>218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172</v>
      </c>
      <c r="AU162" s="18" t="s">
        <v>85</v>
      </c>
    </row>
    <row r="163" s="13" customFormat="1">
      <c r="A163" s="13"/>
      <c r="B163" s="231"/>
      <c r="C163" s="232"/>
      <c r="D163" s="233" t="s">
        <v>179</v>
      </c>
      <c r="E163" s="234" t="s">
        <v>19</v>
      </c>
      <c r="F163" s="235" t="s">
        <v>220</v>
      </c>
      <c r="G163" s="232"/>
      <c r="H163" s="234" t="s">
        <v>19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179</v>
      </c>
      <c r="AU163" s="241" t="s">
        <v>85</v>
      </c>
      <c r="AV163" s="13" t="s">
        <v>83</v>
      </c>
      <c r="AW163" s="13" t="s">
        <v>37</v>
      </c>
      <c r="AX163" s="13" t="s">
        <v>76</v>
      </c>
      <c r="AY163" s="241" t="s">
        <v>162</v>
      </c>
    </row>
    <row r="164" s="14" customFormat="1">
      <c r="A164" s="14"/>
      <c r="B164" s="242"/>
      <c r="C164" s="243"/>
      <c r="D164" s="233" t="s">
        <v>179</v>
      </c>
      <c r="E164" s="244" t="s">
        <v>19</v>
      </c>
      <c r="F164" s="245" t="s">
        <v>1343</v>
      </c>
      <c r="G164" s="243"/>
      <c r="H164" s="246">
        <v>5.0410000000000004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179</v>
      </c>
      <c r="AU164" s="252" t="s">
        <v>85</v>
      </c>
      <c r="AV164" s="14" t="s">
        <v>85</v>
      </c>
      <c r="AW164" s="14" t="s">
        <v>37</v>
      </c>
      <c r="AX164" s="14" t="s">
        <v>76</v>
      </c>
      <c r="AY164" s="252" t="s">
        <v>162</v>
      </c>
    </row>
    <row r="165" s="14" customFormat="1">
      <c r="A165" s="14"/>
      <c r="B165" s="242"/>
      <c r="C165" s="243"/>
      <c r="D165" s="233" t="s">
        <v>179</v>
      </c>
      <c r="E165" s="244" t="s">
        <v>19</v>
      </c>
      <c r="F165" s="245" t="s">
        <v>1344</v>
      </c>
      <c r="G165" s="243"/>
      <c r="H165" s="246">
        <v>4.7210000000000001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179</v>
      </c>
      <c r="AU165" s="252" t="s">
        <v>85</v>
      </c>
      <c r="AV165" s="14" t="s">
        <v>85</v>
      </c>
      <c r="AW165" s="14" t="s">
        <v>37</v>
      </c>
      <c r="AX165" s="14" t="s">
        <v>76</v>
      </c>
      <c r="AY165" s="252" t="s">
        <v>162</v>
      </c>
    </row>
    <row r="166" s="15" customFormat="1">
      <c r="A166" s="15"/>
      <c r="B166" s="253"/>
      <c r="C166" s="254"/>
      <c r="D166" s="233" t="s">
        <v>179</v>
      </c>
      <c r="E166" s="255" t="s">
        <v>19</v>
      </c>
      <c r="F166" s="256" t="s">
        <v>194</v>
      </c>
      <c r="G166" s="254"/>
      <c r="H166" s="257">
        <v>9.7620000000000005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3" t="s">
        <v>179</v>
      </c>
      <c r="AU166" s="263" t="s">
        <v>85</v>
      </c>
      <c r="AV166" s="15" t="s">
        <v>170</v>
      </c>
      <c r="AW166" s="15" t="s">
        <v>37</v>
      </c>
      <c r="AX166" s="15" t="s">
        <v>83</v>
      </c>
      <c r="AY166" s="263" t="s">
        <v>162</v>
      </c>
    </row>
    <row r="167" s="2" customFormat="1" ht="33" customHeight="1">
      <c r="A167" s="39"/>
      <c r="B167" s="40"/>
      <c r="C167" s="213" t="s">
        <v>470</v>
      </c>
      <c r="D167" s="213" t="s">
        <v>165</v>
      </c>
      <c r="E167" s="214" t="s">
        <v>228</v>
      </c>
      <c r="F167" s="215" t="s">
        <v>229</v>
      </c>
      <c r="G167" s="216" t="s">
        <v>176</v>
      </c>
      <c r="H167" s="217">
        <v>6.508</v>
      </c>
      <c r="I167" s="218"/>
      <c r="J167" s="219">
        <f>ROUND(I167*H167,2)</f>
        <v>0</v>
      </c>
      <c r="K167" s="215" t="s">
        <v>169</v>
      </c>
      <c r="L167" s="45"/>
      <c r="M167" s="220" t="s">
        <v>19</v>
      </c>
      <c r="N167" s="221" t="s">
        <v>47</v>
      </c>
      <c r="O167" s="85"/>
      <c r="P167" s="222">
        <f>O167*H167</f>
        <v>0</v>
      </c>
      <c r="Q167" s="222">
        <v>0</v>
      </c>
      <c r="R167" s="222">
        <f>Q167*H167</f>
        <v>0</v>
      </c>
      <c r="S167" s="222">
        <v>1.3999999999999999</v>
      </c>
      <c r="T167" s="223">
        <f>S167*H167</f>
        <v>9.1112000000000002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170</v>
      </c>
      <c r="AT167" s="224" t="s">
        <v>165</v>
      </c>
      <c r="AU167" s="224" t="s">
        <v>85</v>
      </c>
      <c r="AY167" s="18" t="s">
        <v>162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83</v>
      </c>
      <c r="BK167" s="225">
        <f>ROUND(I167*H167,2)</f>
        <v>0</v>
      </c>
      <c r="BL167" s="18" t="s">
        <v>170</v>
      </c>
      <c r="BM167" s="224" t="s">
        <v>1345</v>
      </c>
    </row>
    <row r="168" s="2" customFormat="1">
      <c r="A168" s="39"/>
      <c r="B168" s="40"/>
      <c r="C168" s="41"/>
      <c r="D168" s="226" t="s">
        <v>172</v>
      </c>
      <c r="E168" s="41"/>
      <c r="F168" s="227" t="s">
        <v>231</v>
      </c>
      <c r="G168" s="41"/>
      <c r="H168" s="41"/>
      <c r="I168" s="228"/>
      <c r="J168" s="41"/>
      <c r="K168" s="41"/>
      <c r="L168" s="45"/>
      <c r="M168" s="229"/>
      <c r="N168" s="230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172</v>
      </c>
      <c r="AU168" s="18" t="s">
        <v>85</v>
      </c>
    </row>
    <row r="169" s="13" customFormat="1">
      <c r="A169" s="13"/>
      <c r="B169" s="231"/>
      <c r="C169" s="232"/>
      <c r="D169" s="233" t="s">
        <v>179</v>
      </c>
      <c r="E169" s="234" t="s">
        <v>19</v>
      </c>
      <c r="F169" s="235" t="s">
        <v>220</v>
      </c>
      <c r="G169" s="232"/>
      <c r="H169" s="234" t="s">
        <v>19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179</v>
      </c>
      <c r="AU169" s="241" t="s">
        <v>85</v>
      </c>
      <c r="AV169" s="13" t="s">
        <v>83</v>
      </c>
      <c r="AW169" s="13" t="s">
        <v>37</v>
      </c>
      <c r="AX169" s="13" t="s">
        <v>76</v>
      </c>
      <c r="AY169" s="241" t="s">
        <v>162</v>
      </c>
    </row>
    <row r="170" s="14" customFormat="1">
      <c r="A170" s="14"/>
      <c r="B170" s="242"/>
      <c r="C170" s="243"/>
      <c r="D170" s="233" t="s">
        <v>179</v>
      </c>
      <c r="E170" s="244" t="s">
        <v>19</v>
      </c>
      <c r="F170" s="245" t="s">
        <v>1346</v>
      </c>
      <c r="G170" s="243"/>
      <c r="H170" s="246">
        <v>3.3610000000000002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179</v>
      </c>
      <c r="AU170" s="252" t="s">
        <v>85</v>
      </c>
      <c r="AV170" s="14" t="s">
        <v>85</v>
      </c>
      <c r="AW170" s="14" t="s">
        <v>37</v>
      </c>
      <c r="AX170" s="14" t="s">
        <v>76</v>
      </c>
      <c r="AY170" s="252" t="s">
        <v>162</v>
      </c>
    </row>
    <row r="171" s="14" customFormat="1">
      <c r="A171" s="14"/>
      <c r="B171" s="242"/>
      <c r="C171" s="243"/>
      <c r="D171" s="233" t="s">
        <v>179</v>
      </c>
      <c r="E171" s="244" t="s">
        <v>19</v>
      </c>
      <c r="F171" s="245" t="s">
        <v>1347</v>
      </c>
      <c r="G171" s="243"/>
      <c r="H171" s="246">
        <v>3.1469999999999998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179</v>
      </c>
      <c r="AU171" s="252" t="s">
        <v>85</v>
      </c>
      <c r="AV171" s="14" t="s">
        <v>85</v>
      </c>
      <c r="AW171" s="14" t="s">
        <v>37</v>
      </c>
      <c r="AX171" s="14" t="s">
        <v>76</v>
      </c>
      <c r="AY171" s="252" t="s">
        <v>162</v>
      </c>
    </row>
    <row r="172" s="15" customFormat="1">
      <c r="A172" s="15"/>
      <c r="B172" s="253"/>
      <c r="C172" s="254"/>
      <c r="D172" s="233" t="s">
        <v>179</v>
      </c>
      <c r="E172" s="255" t="s">
        <v>19</v>
      </c>
      <c r="F172" s="256" t="s">
        <v>194</v>
      </c>
      <c r="G172" s="254"/>
      <c r="H172" s="257">
        <v>6.508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3" t="s">
        <v>179</v>
      </c>
      <c r="AU172" s="263" t="s">
        <v>85</v>
      </c>
      <c r="AV172" s="15" t="s">
        <v>170</v>
      </c>
      <c r="AW172" s="15" t="s">
        <v>37</v>
      </c>
      <c r="AX172" s="15" t="s">
        <v>83</v>
      </c>
      <c r="AY172" s="263" t="s">
        <v>162</v>
      </c>
    </row>
    <row r="173" s="2" customFormat="1" ht="37.8" customHeight="1">
      <c r="A173" s="39"/>
      <c r="B173" s="40"/>
      <c r="C173" s="213" t="s">
        <v>8</v>
      </c>
      <c r="D173" s="213" t="s">
        <v>165</v>
      </c>
      <c r="E173" s="214" t="s">
        <v>1348</v>
      </c>
      <c r="F173" s="215" t="s">
        <v>1349</v>
      </c>
      <c r="G173" s="216" t="s">
        <v>168</v>
      </c>
      <c r="H173" s="217">
        <v>38.368000000000002</v>
      </c>
      <c r="I173" s="218"/>
      <c r="J173" s="219">
        <f>ROUND(I173*H173,2)</f>
        <v>0</v>
      </c>
      <c r="K173" s="215" t="s">
        <v>169</v>
      </c>
      <c r="L173" s="45"/>
      <c r="M173" s="220" t="s">
        <v>19</v>
      </c>
      <c r="N173" s="221" t="s">
        <v>47</v>
      </c>
      <c r="O173" s="85"/>
      <c r="P173" s="222">
        <f>O173*H173</f>
        <v>0</v>
      </c>
      <c r="Q173" s="222">
        <v>0</v>
      </c>
      <c r="R173" s="222">
        <f>Q173*H173</f>
        <v>0</v>
      </c>
      <c r="S173" s="222">
        <v>0.053999999999999999</v>
      </c>
      <c r="T173" s="223">
        <f>S173*H173</f>
        <v>2.0718719999999999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170</v>
      </c>
      <c r="AT173" s="224" t="s">
        <v>165</v>
      </c>
      <c r="AU173" s="224" t="s">
        <v>85</v>
      </c>
      <c r="AY173" s="18" t="s">
        <v>162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83</v>
      </c>
      <c r="BK173" s="225">
        <f>ROUND(I173*H173,2)</f>
        <v>0</v>
      </c>
      <c r="BL173" s="18" t="s">
        <v>170</v>
      </c>
      <c r="BM173" s="224" t="s">
        <v>1350</v>
      </c>
    </row>
    <row r="174" s="2" customFormat="1">
      <c r="A174" s="39"/>
      <c r="B174" s="40"/>
      <c r="C174" s="41"/>
      <c r="D174" s="226" t="s">
        <v>172</v>
      </c>
      <c r="E174" s="41"/>
      <c r="F174" s="227" t="s">
        <v>1351</v>
      </c>
      <c r="G174" s="41"/>
      <c r="H174" s="41"/>
      <c r="I174" s="228"/>
      <c r="J174" s="41"/>
      <c r="K174" s="41"/>
      <c r="L174" s="45"/>
      <c r="M174" s="229"/>
      <c r="N174" s="23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172</v>
      </c>
      <c r="AU174" s="18" t="s">
        <v>85</v>
      </c>
    </row>
    <row r="175" s="13" customFormat="1">
      <c r="A175" s="13"/>
      <c r="B175" s="231"/>
      <c r="C175" s="232"/>
      <c r="D175" s="233" t="s">
        <v>179</v>
      </c>
      <c r="E175" s="234" t="s">
        <v>19</v>
      </c>
      <c r="F175" s="235" t="s">
        <v>220</v>
      </c>
      <c r="G175" s="232"/>
      <c r="H175" s="234" t="s">
        <v>19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179</v>
      </c>
      <c r="AU175" s="241" t="s">
        <v>85</v>
      </c>
      <c r="AV175" s="13" t="s">
        <v>83</v>
      </c>
      <c r="AW175" s="13" t="s">
        <v>37</v>
      </c>
      <c r="AX175" s="13" t="s">
        <v>76</v>
      </c>
      <c r="AY175" s="241" t="s">
        <v>162</v>
      </c>
    </row>
    <row r="176" s="14" customFormat="1">
      <c r="A176" s="14"/>
      <c r="B176" s="242"/>
      <c r="C176" s="243"/>
      <c r="D176" s="233" t="s">
        <v>179</v>
      </c>
      <c r="E176" s="244" t="s">
        <v>19</v>
      </c>
      <c r="F176" s="245" t="s">
        <v>1352</v>
      </c>
      <c r="G176" s="243"/>
      <c r="H176" s="246">
        <v>38.368000000000002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179</v>
      </c>
      <c r="AU176" s="252" t="s">
        <v>85</v>
      </c>
      <c r="AV176" s="14" t="s">
        <v>85</v>
      </c>
      <c r="AW176" s="14" t="s">
        <v>37</v>
      </c>
      <c r="AX176" s="14" t="s">
        <v>83</v>
      </c>
      <c r="AY176" s="252" t="s">
        <v>162</v>
      </c>
    </row>
    <row r="177" s="2" customFormat="1" ht="37.8" customHeight="1">
      <c r="A177" s="39"/>
      <c r="B177" s="40"/>
      <c r="C177" s="213" t="s">
        <v>299</v>
      </c>
      <c r="D177" s="213" t="s">
        <v>165</v>
      </c>
      <c r="E177" s="214" t="s">
        <v>1353</v>
      </c>
      <c r="F177" s="215" t="s">
        <v>1354</v>
      </c>
      <c r="G177" s="216" t="s">
        <v>168</v>
      </c>
      <c r="H177" s="217">
        <v>181.85300000000001</v>
      </c>
      <c r="I177" s="218"/>
      <c r="J177" s="219">
        <f>ROUND(I177*H177,2)</f>
        <v>0</v>
      </c>
      <c r="K177" s="215" t="s">
        <v>169</v>
      </c>
      <c r="L177" s="45"/>
      <c r="M177" s="220" t="s">
        <v>19</v>
      </c>
      <c r="N177" s="221" t="s">
        <v>47</v>
      </c>
      <c r="O177" s="85"/>
      <c r="P177" s="222">
        <f>O177*H177</f>
        <v>0</v>
      </c>
      <c r="Q177" s="222">
        <v>0</v>
      </c>
      <c r="R177" s="222">
        <f>Q177*H177</f>
        <v>0</v>
      </c>
      <c r="S177" s="222">
        <v>0.075999999999999998</v>
      </c>
      <c r="T177" s="223">
        <f>S177*H177</f>
        <v>13.820828000000001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170</v>
      </c>
      <c r="AT177" s="224" t="s">
        <v>165</v>
      </c>
      <c r="AU177" s="224" t="s">
        <v>85</v>
      </c>
      <c r="AY177" s="18" t="s">
        <v>162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170</v>
      </c>
      <c r="BM177" s="224" t="s">
        <v>1355</v>
      </c>
    </row>
    <row r="178" s="2" customFormat="1">
      <c r="A178" s="39"/>
      <c r="B178" s="40"/>
      <c r="C178" s="41"/>
      <c r="D178" s="226" t="s">
        <v>172</v>
      </c>
      <c r="E178" s="41"/>
      <c r="F178" s="227" t="s">
        <v>1356</v>
      </c>
      <c r="G178" s="41"/>
      <c r="H178" s="41"/>
      <c r="I178" s="228"/>
      <c r="J178" s="41"/>
      <c r="K178" s="41"/>
      <c r="L178" s="45"/>
      <c r="M178" s="229"/>
      <c r="N178" s="23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172</v>
      </c>
      <c r="AU178" s="18" t="s">
        <v>85</v>
      </c>
    </row>
    <row r="179" s="13" customFormat="1">
      <c r="A179" s="13"/>
      <c r="B179" s="231"/>
      <c r="C179" s="232"/>
      <c r="D179" s="233" t="s">
        <v>179</v>
      </c>
      <c r="E179" s="234" t="s">
        <v>19</v>
      </c>
      <c r="F179" s="235" t="s">
        <v>180</v>
      </c>
      <c r="G179" s="232"/>
      <c r="H179" s="234" t="s">
        <v>19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179</v>
      </c>
      <c r="AU179" s="241" t="s">
        <v>85</v>
      </c>
      <c r="AV179" s="13" t="s">
        <v>83</v>
      </c>
      <c r="AW179" s="13" t="s">
        <v>37</v>
      </c>
      <c r="AX179" s="13" t="s">
        <v>76</v>
      </c>
      <c r="AY179" s="241" t="s">
        <v>162</v>
      </c>
    </row>
    <row r="180" s="14" customFormat="1">
      <c r="A180" s="14"/>
      <c r="B180" s="242"/>
      <c r="C180" s="243"/>
      <c r="D180" s="233" t="s">
        <v>179</v>
      </c>
      <c r="E180" s="244" t="s">
        <v>19</v>
      </c>
      <c r="F180" s="245" t="s">
        <v>1357</v>
      </c>
      <c r="G180" s="243"/>
      <c r="H180" s="246">
        <v>19.800000000000001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2" t="s">
        <v>179</v>
      </c>
      <c r="AU180" s="252" t="s">
        <v>85</v>
      </c>
      <c r="AV180" s="14" t="s">
        <v>85</v>
      </c>
      <c r="AW180" s="14" t="s">
        <v>37</v>
      </c>
      <c r="AX180" s="14" t="s">
        <v>76</v>
      </c>
      <c r="AY180" s="252" t="s">
        <v>162</v>
      </c>
    </row>
    <row r="181" s="13" customFormat="1">
      <c r="A181" s="13"/>
      <c r="B181" s="231"/>
      <c r="C181" s="232"/>
      <c r="D181" s="233" t="s">
        <v>179</v>
      </c>
      <c r="E181" s="234" t="s">
        <v>19</v>
      </c>
      <c r="F181" s="235" t="s">
        <v>220</v>
      </c>
      <c r="G181" s="232"/>
      <c r="H181" s="234" t="s">
        <v>19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179</v>
      </c>
      <c r="AU181" s="241" t="s">
        <v>85</v>
      </c>
      <c r="AV181" s="13" t="s">
        <v>83</v>
      </c>
      <c r="AW181" s="13" t="s">
        <v>37</v>
      </c>
      <c r="AX181" s="13" t="s">
        <v>76</v>
      </c>
      <c r="AY181" s="241" t="s">
        <v>162</v>
      </c>
    </row>
    <row r="182" s="14" customFormat="1">
      <c r="A182" s="14"/>
      <c r="B182" s="242"/>
      <c r="C182" s="243"/>
      <c r="D182" s="233" t="s">
        <v>179</v>
      </c>
      <c r="E182" s="244" t="s">
        <v>19</v>
      </c>
      <c r="F182" s="245" t="s">
        <v>1358</v>
      </c>
      <c r="G182" s="243"/>
      <c r="H182" s="246">
        <v>55.664999999999999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179</v>
      </c>
      <c r="AU182" s="252" t="s">
        <v>85</v>
      </c>
      <c r="AV182" s="14" t="s">
        <v>85</v>
      </c>
      <c r="AW182" s="14" t="s">
        <v>37</v>
      </c>
      <c r="AX182" s="14" t="s">
        <v>76</v>
      </c>
      <c r="AY182" s="252" t="s">
        <v>162</v>
      </c>
    </row>
    <row r="183" s="13" customFormat="1">
      <c r="A183" s="13"/>
      <c r="B183" s="231"/>
      <c r="C183" s="232"/>
      <c r="D183" s="233" t="s">
        <v>179</v>
      </c>
      <c r="E183" s="234" t="s">
        <v>19</v>
      </c>
      <c r="F183" s="235" t="s">
        <v>187</v>
      </c>
      <c r="G183" s="232"/>
      <c r="H183" s="234" t="s">
        <v>19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179</v>
      </c>
      <c r="AU183" s="241" t="s">
        <v>85</v>
      </c>
      <c r="AV183" s="13" t="s">
        <v>83</v>
      </c>
      <c r="AW183" s="13" t="s">
        <v>37</v>
      </c>
      <c r="AX183" s="13" t="s">
        <v>76</v>
      </c>
      <c r="AY183" s="241" t="s">
        <v>162</v>
      </c>
    </row>
    <row r="184" s="14" customFormat="1">
      <c r="A184" s="14"/>
      <c r="B184" s="242"/>
      <c r="C184" s="243"/>
      <c r="D184" s="233" t="s">
        <v>179</v>
      </c>
      <c r="E184" s="244" t="s">
        <v>19</v>
      </c>
      <c r="F184" s="245" t="s">
        <v>1359</v>
      </c>
      <c r="G184" s="243"/>
      <c r="H184" s="246">
        <v>35.828000000000003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179</v>
      </c>
      <c r="AU184" s="252" t="s">
        <v>85</v>
      </c>
      <c r="AV184" s="14" t="s">
        <v>85</v>
      </c>
      <c r="AW184" s="14" t="s">
        <v>37</v>
      </c>
      <c r="AX184" s="14" t="s">
        <v>76</v>
      </c>
      <c r="AY184" s="252" t="s">
        <v>162</v>
      </c>
    </row>
    <row r="185" s="13" customFormat="1">
      <c r="A185" s="13"/>
      <c r="B185" s="231"/>
      <c r="C185" s="232"/>
      <c r="D185" s="233" t="s">
        <v>179</v>
      </c>
      <c r="E185" s="234" t="s">
        <v>19</v>
      </c>
      <c r="F185" s="235" t="s">
        <v>525</v>
      </c>
      <c r="G185" s="232"/>
      <c r="H185" s="234" t="s">
        <v>19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179</v>
      </c>
      <c r="AU185" s="241" t="s">
        <v>85</v>
      </c>
      <c r="AV185" s="13" t="s">
        <v>83</v>
      </c>
      <c r="AW185" s="13" t="s">
        <v>37</v>
      </c>
      <c r="AX185" s="13" t="s">
        <v>76</v>
      </c>
      <c r="AY185" s="241" t="s">
        <v>162</v>
      </c>
    </row>
    <row r="186" s="14" customFormat="1">
      <c r="A186" s="14"/>
      <c r="B186" s="242"/>
      <c r="C186" s="243"/>
      <c r="D186" s="233" t="s">
        <v>179</v>
      </c>
      <c r="E186" s="244" t="s">
        <v>19</v>
      </c>
      <c r="F186" s="245" t="s">
        <v>1360</v>
      </c>
      <c r="G186" s="243"/>
      <c r="H186" s="246">
        <v>35.640000000000001</v>
      </c>
      <c r="I186" s="247"/>
      <c r="J186" s="243"/>
      <c r="K186" s="243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179</v>
      </c>
      <c r="AU186" s="252" t="s">
        <v>85</v>
      </c>
      <c r="AV186" s="14" t="s">
        <v>85</v>
      </c>
      <c r="AW186" s="14" t="s">
        <v>37</v>
      </c>
      <c r="AX186" s="14" t="s">
        <v>76</v>
      </c>
      <c r="AY186" s="252" t="s">
        <v>162</v>
      </c>
    </row>
    <row r="187" s="13" customFormat="1">
      <c r="A187" s="13"/>
      <c r="B187" s="231"/>
      <c r="C187" s="232"/>
      <c r="D187" s="233" t="s">
        <v>179</v>
      </c>
      <c r="E187" s="234" t="s">
        <v>19</v>
      </c>
      <c r="F187" s="235" t="s">
        <v>306</v>
      </c>
      <c r="G187" s="232"/>
      <c r="H187" s="234" t="s">
        <v>19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179</v>
      </c>
      <c r="AU187" s="241" t="s">
        <v>85</v>
      </c>
      <c r="AV187" s="13" t="s">
        <v>83</v>
      </c>
      <c r="AW187" s="13" t="s">
        <v>37</v>
      </c>
      <c r="AX187" s="13" t="s">
        <v>76</v>
      </c>
      <c r="AY187" s="241" t="s">
        <v>162</v>
      </c>
    </row>
    <row r="188" s="14" customFormat="1">
      <c r="A188" s="14"/>
      <c r="B188" s="242"/>
      <c r="C188" s="243"/>
      <c r="D188" s="233" t="s">
        <v>179</v>
      </c>
      <c r="E188" s="244" t="s">
        <v>19</v>
      </c>
      <c r="F188" s="245" t="s">
        <v>1361</v>
      </c>
      <c r="G188" s="243"/>
      <c r="H188" s="246">
        <v>34.920000000000002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2" t="s">
        <v>179</v>
      </c>
      <c r="AU188" s="252" t="s">
        <v>85</v>
      </c>
      <c r="AV188" s="14" t="s">
        <v>85</v>
      </c>
      <c r="AW188" s="14" t="s">
        <v>37</v>
      </c>
      <c r="AX188" s="14" t="s">
        <v>76</v>
      </c>
      <c r="AY188" s="252" t="s">
        <v>162</v>
      </c>
    </row>
    <row r="189" s="15" customFormat="1">
      <c r="A189" s="15"/>
      <c r="B189" s="253"/>
      <c r="C189" s="254"/>
      <c r="D189" s="233" t="s">
        <v>179</v>
      </c>
      <c r="E189" s="255" t="s">
        <v>19</v>
      </c>
      <c r="F189" s="256" t="s">
        <v>194</v>
      </c>
      <c r="G189" s="254"/>
      <c r="H189" s="257">
        <v>181.85300000000001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3" t="s">
        <v>179</v>
      </c>
      <c r="AU189" s="263" t="s">
        <v>85</v>
      </c>
      <c r="AV189" s="15" t="s">
        <v>170</v>
      </c>
      <c r="AW189" s="15" t="s">
        <v>37</v>
      </c>
      <c r="AX189" s="15" t="s">
        <v>83</v>
      </c>
      <c r="AY189" s="263" t="s">
        <v>162</v>
      </c>
    </row>
    <row r="190" s="2" customFormat="1" ht="37.8" customHeight="1">
      <c r="A190" s="39"/>
      <c r="B190" s="40"/>
      <c r="C190" s="213" t="s">
        <v>450</v>
      </c>
      <c r="D190" s="213" t="s">
        <v>165</v>
      </c>
      <c r="E190" s="214" t="s">
        <v>247</v>
      </c>
      <c r="F190" s="215" t="s">
        <v>248</v>
      </c>
      <c r="G190" s="216" t="s">
        <v>168</v>
      </c>
      <c r="H190" s="217">
        <v>2310.8899999999999</v>
      </c>
      <c r="I190" s="218"/>
      <c r="J190" s="219">
        <f>ROUND(I190*H190,2)</f>
        <v>0</v>
      </c>
      <c r="K190" s="215" t="s">
        <v>169</v>
      </c>
      <c r="L190" s="45"/>
      <c r="M190" s="220" t="s">
        <v>19</v>
      </c>
      <c r="N190" s="221" t="s">
        <v>47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0.02</v>
      </c>
      <c r="T190" s="223">
        <f>S190*H190</f>
        <v>46.217799999999997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170</v>
      </c>
      <c r="AT190" s="224" t="s">
        <v>165</v>
      </c>
      <c r="AU190" s="224" t="s">
        <v>85</v>
      </c>
      <c r="AY190" s="18" t="s">
        <v>162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83</v>
      </c>
      <c r="BK190" s="225">
        <f>ROUND(I190*H190,2)</f>
        <v>0</v>
      </c>
      <c r="BL190" s="18" t="s">
        <v>170</v>
      </c>
      <c r="BM190" s="224" t="s">
        <v>1362</v>
      </c>
    </row>
    <row r="191" s="2" customFormat="1">
      <c r="A191" s="39"/>
      <c r="B191" s="40"/>
      <c r="C191" s="41"/>
      <c r="D191" s="226" t="s">
        <v>172</v>
      </c>
      <c r="E191" s="41"/>
      <c r="F191" s="227" t="s">
        <v>250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172</v>
      </c>
      <c r="AU191" s="18" t="s">
        <v>85</v>
      </c>
    </row>
    <row r="192" s="12" customFormat="1" ht="22.8" customHeight="1">
      <c r="A192" s="12"/>
      <c r="B192" s="197"/>
      <c r="C192" s="198"/>
      <c r="D192" s="199" t="s">
        <v>75</v>
      </c>
      <c r="E192" s="211" t="s">
        <v>257</v>
      </c>
      <c r="F192" s="211" t="s">
        <v>258</v>
      </c>
      <c r="G192" s="198"/>
      <c r="H192" s="198"/>
      <c r="I192" s="201"/>
      <c r="J192" s="212">
        <f>BK192</f>
        <v>0</v>
      </c>
      <c r="K192" s="198"/>
      <c r="L192" s="203"/>
      <c r="M192" s="204"/>
      <c r="N192" s="205"/>
      <c r="O192" s="205"/>
      <c r="P192" s="206">
        <f>SUM(P193:P212)</f>
        <v>0</v>
      </c>
      <c r="Q192" s="205"/>
      <c r="R192" s="206">
        <f>SUM(R193:R212)</f>
        <v>0</v>
      </c>
      <c r="S192" s="205"/>
      <c r="T192" s="207">
        <f>SUM(T193:T212)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8" t="s">
        <v>83</v>
      </c>
      <c r="AT192" s="209" t="s">
        <v>75</v>
      </c>
      <c r="AU192" s="209" t="s">
        <v>83</v>
      </c>
      <c r="AY192" s="208" t="s">
        <v>162</v>
      </c>
      <c r="BK192" s="210">
        <f>SUM(BK193:BK212)</f>
        <v>0</v>
      </c>
    </row>
    <row r="193" s="2" customFormat="1" ht="44.25" customHeight="1">
      <c r="A193" s="39"/>
      <c r="B193" s="40"/>
      <c r="C193" s="213" t="s">
        <v>378</v>
      </c>
      <c r="D193" s="213" t="s">
        <v>165</v>
      </c>
      <c r="E193" s="214" t="s">
        <v>260</v>
      </c>
      <c r="F193" s="215" t="s">
        <v>261</v>
      </c>
      <c r="G193" s="216" t="s">
        <v>262</v>
      </c>
      <c r="H193" s="217">
        <v>432.85399999999998</v>
      </c>
      <c r="I193" s="218"/>
      <c r="J193" s="219">
        <f>ROUND(I193*H193,2)</f>
        <v>0</v>
      </c>
      <c r="K193" s="215" t="s">
        <v>169</v>
      </c>
      <c r="L193" s="45"/>
      <c r="M193" s="220" t="s">
        <v>19</v>
      </c>
      <c r="N193" s="221" t="s">
        <v>47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170</v>
      </c>
      <c r="AT193" s="224" t="s">
        <v>165</v>
      </c>
      <c r="AU193" s="224" t="s">
        <v>85</v>
      </c>
      <c r="AY193" s="18" t="s">
        <v>162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83</v>
      </c>
      <c r="BK193" s="225">
        <f>ROUND(I193*H193,2)</f>
        <v>0</v>
      </c>
      <c r="BL193" s="18" t="s">
        <v>170</v>
      </c>
      <c r="BM193" s="224" t="s">
        <v>1363</v>
      </c>
    </row>
    <row r="194" s="2" customFormat="1">
      <c r="A194" s="39"/>
      <c r="B194" s="40"/>
      <c r="C194" s="41"/>
      <c r="D194" s="226" t="s">
        <v>172</v>
      </c>
      <c r="E194" s="41"/>
      <c r="F194" s="227" t="s">
        <v>264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172</v>
      </c>
      <c r="AU194" s="18" t="s">
        <v>85</v>
      </c>
    </row>
    <row r="195" s="2" customFormat="1" ht="33" customHeight="1">
      <c r="A195" s="39"/>
      <c r="B195" s="40"/>
      <c r="C195" s="213" t="s">
        <v>441</v>
      </c>
      <c r="D195" s="213" t="s">
        <v>165</v>
      </c>
      <c r="E195" s="214" t="s">
        <v>266</v>
      </c>
      <c r="F195" s="215" t="s">
        <v>267</v>
      </c>
      <c r="G195" s="216" t="s">
        <v>262</v>
      </c>
      <c r="H195" s="217">
        <v>432.85399999999998</v>
      </c>
      <c r="I195" s="218"/>
      <c r="J195" s="219">
        <f>ROUND(I195*H195,2)</f>
        <v>0</v>
      </c>
      <c r="K195" s="215" t="s">
        <v>169</v>
      </c>
      <c r="L195" s="45"/>
      <c r="M195" s="220" t="s">
        <v>19</v>
      </c>
      <c r="N195" s="221" t="s">
        <v>47</v>
      </c>
      <c r="O195" s="85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4" t="s">
        <v>170</v>
      </c>
      <c r="AT195" s="224" t="s">
        <v>165</v>
      </c>
      <c r="AU195" s="224" t="s">
        <v>85</v>
      </c>
      <c r="AY195" s="18" t="s">
        <v>162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8" t="s">
        <v>83</v>
      </c>
      <c r="BK195" s="225">
        <f>ROUND(I195*H195,2)</f>
        <v>0</v>
      </c>
      <c r="BL195" s="18" t="s">
        <v>170</v>
      </c>
      <c r="BM195" s="224" t="s">
        <v>1364</v>
      </c>
    </row>
    <row r="196" s="2" customFormat="1">
      <c r="A196" s="39"/>
      <c r="B196" s="40"/>
      <c r="C196" s="41"/>
      <c r="D196" s="226" t="s">
        <v>172</v>
      </c>
      <c r="E196" s="41"/>
      <c r="F196" s="227" t="s">
        <v>269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172</v>
      </c>
      <c r="AU196" s="18" t="s">
        <v>85</v>
      </c>
    </row>
    <row r="197" s="2" customFormat="1" ht="44.25" customHeight="1">
      <c r="A197" s="39"/>
      <c r="B197" s="40"/>
      <c r="C197" s="213" t="s">
        <v>447</v>
      </c>
      <c r="D197" s="213" t="s">
        <v>165</v>
      </c>
      <c r="E197" s="214" t="s">
        <v>271</v>
      </c>
      <c r="F197" s="215" t="s">
        <v>272</v>
      </c>
      <c r="G197" s="216" t="s">
        <v>262</v>
      </c>
      <c r="H197" s="217">
        <v>6059.9560000000001</v>
      </c>
      <c r="I197" s="218"/>
      <c r="J197" s="219">
        <f>ROUND(I197*H197,2)</f>
        <v>0</v>
      </c>
      <c r="K197" s="215" t="s">
        <v>169</v>
      </c>
      <c r="L197" s="45"/>
      <c r="M197" s="220" t="s">
        <v>19</v>
      </c>
      <c r="N197" s="221" t="s">
        <v>47</v>
      </c>
      <c r="O197" s="85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4" t="s">
        <v>170</v>
      </c>
      <c r="AT197" s="224" t="s">
        <v>165</v>
      </c>
      <c r="AU197" s="224" t="s">
        <v>85</v>
      </c>
      <c r="AY197" s="18" t="s">
        <v>162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8" t="s">
        <v>83</v>
      </c>
      <c r="BK197" s="225">
        <f>ROUND(I197*H197,2)</f>
        <v>0</v>
      </c>
      <c r="BL197" s="18" t="s">
        <v>170</v>
      </c>
      <c r="BM197" s="224" t="s">
        <v>1365</v>
      </c>
    </row>
    <row r="198" s="2" customFormat="1">
      <c r="A198" s="39"/>
      <c r="B198" s="40"/>
      <c r="C198" s="41"/>
      <c r="D198" s="226" t="s">
        <v>172</v>
      </c>
      <c r="E198" s="41"/>
      <c r="F198" s="227" t="s">
        <v>274</v>
      </c>
      <c r="G198" s="41"/>
      <c r="H198" s="41"/>
      <c r="I198" s="228"/>
      <c r="J198" s="41"/>
      <c r="K198" s="41"/>
      <c r="L198" s="45"/>
      <c r="M198" s="229"/>
      <c r="N198" s="230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172</v>
      </c>
      <c r="AU198" s="18" t="s">
        <v>85</v>
      </c>
    </row>
    <row r="199" s="14" customFormat="1">
      <c r="A199" s="14"/>
      <c r="B199" s="242"/>
      <c r="C199" s="243"/>
      <c r="D199" s="233" t="s">
        <v>179</v>
      </c>
      <c r="E199" s="244" t="s">
        <v>19</v>
      </c>
      <c r="F199" s="245" t="s">
        <v>1366</v>
      </c>
      <c r="G199" s="243"/>
      <c r="H199" s="246">
        <v>6059.9560000000001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179</v>
      </c>
      <c r="AU199" s="252" t="s">
        <v>85</v>
      </c>
      <c r="AV199" s="14" t="s">
        <v>85</v>
      </c>
      <c r="AW199" s="14" t="s">
        <v>37</v>
      </c>
      <c r="AX199" s="14" t="s">
        <v>83</v>
      </c>
      <c r="AY199" s="252" t="s">
        <v>162</v>
      </c>
    </row>
    <row r="200" s="2" customFormat="1" ht="44.25" customHeight="1">
      <c r="A200" s="39"/>
      <c r="B200" s="40"/>
      <c r="C200" s="213" t="s">
        <v>464</v>
      </c>
      <c r="D200" s="213" t="s">
        <v>165</v>
      </c>
      <c r="E200" s="214" t="s">
        <v>1367</v>
      </c>
      <c r="F200" s="215" t="s">
        <v>1368</v>
      </c>
      <c r="G200" s="216" t="s">
        <v>262</v>
      </c>
      <c r="H200" s="217">
        <v>432.85399999999998</v>
      </c>
      <c r="I200" s="218"/>
      <c r="J200" s="219">
        <f>ROUND(I200*H200,2)</f>
        <v>0</v>
      </c>
      <c r="K200" s="215" t="s">
        <v>169</v>
      </c>
      <c r="L200" s="45"/>
      <c r="M200" s="220" t="s">
        <v>19</v>
      </c>
      <c r="N200" s="221" t="s">
        <v>47</v>
      </c>
      <c r="O200" s="85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24" t="s">
        <v>170</v>
      </c>
      <c r="AT200" s="224" t="s">
        <v>165</v>
      </c>
      <c r="AU200" s="224" t="s">
        <v>85</v>
      </c>
      <c r="AY200" s="18" t="s">
        <v>162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8" t="s">
        <v>83</v>
      </c>
      <c r="BK200" s="225">
        <f>ROUND(I200*H200,2)</f>
        <v>0</v>
      </c>
      <c r="BL200" s="18" t="s">
        <v>170</v>
      </c>
      <c r="BM200" s="224" t="s">
        <v>1369</v>
      </c>
    </row>
    <row r="201" s="2" customFormat="1">
      <c r="A201" s="39"/>
      <c r="B201" s="40"/>
      <c r="C201" s="41"/>
      <c r="D201" s="226" t="s">
        <v>172</v>
      </c>
      <c r="E201" s="41"/>
      <c r="F201" s="227" t="s">
        <v>1370</v>
      </c>
      <c r="G201" s="41"/>
      <c r="H201" s="41"/>
      <c r="I201" s="228"/>
      <c r="J201" s="41"/>
      <c r="K201" s="41"/>
      <c r="L201" s="45"/>
      <c r="M201" s="229"/>
      <c r="N201" s="23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172</v>
      </c>
      <c r="AU201" s="18" t="s">
        <v>85</v>
      </c>
    </row>
    <row r="202" s="2" customFormat="1" ht="33" customHeight="1">
      <c r="A202" s="39"/>
      <c r="B202" s="40"/>
      <c r="C202" s="213" t="s">
        <v>195</v>
      </c>
      <c r="D202" s="213" t="s">
        <v>165</v>
      </c>
      <c r="E202" s="214" t="s">
        <v>1371</v>
      </c>
      <c r="F202" s="215" t="s">
        <v>1372</v>
      </c>
      <c r="G202" s="216" t="s">
        <v>262</v>
      </c>
      <c r="H202" s="217">
        <v>37.113</v>
      </c>
      <c r="I202" s="218"/>
      <c r="J202" s="219">
        <f>ROUND(I202*H202,2)</f>
        <v>0</v>
      </c>
      <c r="K202" s="215" t="s">
        <v>169</v>
      </c>
      <c r="L202" s="45"/>
      <c r="M202" s="220" t="s">
        <v>19</v>
      </c>
      <c r="N202" s="221" t="s">
        <v>47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170</v>
      </c>
      <c r="AT202" s="224" t="s">
        <v>165</v>
      </c>
      <c r="AU202" s="224" t="s">
        <v>85</v>
      </c>
      <c r="AY202" s="18" t="s">
        <v>162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83</v>
      </c>
      <c r="BK202" s="225">
        <f>ROUND(I202*H202,2)</f>
        <v>0</v>
      </c>
      <c r="BL202" s="18" t="s">
        <v>170</v>
      </c>
      <c r="BM202" s="224" t="s">
        <v>1373</v>
      </c>
    </row>
    <row r="203" s="2" customFormat="1">
      <c r="A203" s="39"/>
      <c r="B203" s="40"/>
      <c r="C203" s="41"/>
      <c r="D203" s="226" t="s">
        <v>172</v>
      </c>
      <c r="E203" s="41"/>
      <c r="F203" s="227" t="s">
        <v>1374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172</v>
      </c>
      <c r="AU203" s="18" t="s">
        <v>85</v>
      </c>
    </row>
    <row r="204" s="13" customFormat="1">
      <c r="A204" s="13"/>
      <c r="B204" s="231"/>
      <c r="C204" s="232"/>
      <c r="D204" s="233" t="s">
        <v>179</v>
      </c>
      <c r="E204" s="234" t="s">
        <v>19</v>
      </c>
      <c r="F204" s="235" t="s">
        <v>1375</v>
      </c>
      <c r="G204" s="232"/>
      <c r="H204" s="234" t="s">
        <v>19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179</v>
      </c>
      <c r="AU204" s="241" t="s">
        <v>85</v>
      </c>
      <c r="AV204" s="13" t="s">
        <v>83</v>
      </c>
      <c r="AW204" s="13" t="s">
        <v>37</v>
      </c>
      <c r="AX204" s="13" t="s">
        <v>76</v>
      </c>
      <c r="AY204" s="241" t="s">
        <v>162</v>
      </c>
    </row>
    <row r="205" s="14" customFormat="1">
      <c r="A205" s="14"/>
      <c r="B205" s="242"/>
      <c r="C205" s="243"/>
      <c r="D205" s="233" t="s">
        <v>179</v>
      </c>
      <c r="E205" s="244" t="s">
        <v>19</v>
      </c>
      <c r="F205" s="245" t="s">
        <v>1376</v>
      </c>
      <c r="G205" s="243"/>
      <c r="H205" s="246">
        <v>37.113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179</v>
      </c>
      <c r="AU205" s="252" t="s">
        <v>85</v>
      </c>
      <c r="AV205" s="14" t="s">
        <v>85</v>
      </c>
      <c r="AW205" s="14" t="s">
        <v>37</v>
      </c>
      <c r="AX205" s="14" t="s">
        <v>83</v>
      </c>
      <c r="AY205" s="252" t="s">
        <v>162</v>
      </c>
    </row>
    <row r="206" s="2" customFormat="1" ht="37.8" customHeight="1">
      <c r="A206" s="39"/>
      <c r="B206" s="40"/>
      <c r="C206" s="213" t="s">
        <v>170</v>
      </c>
      <c r="D206" s="213" t="s">
        <v>165</v>
      </c>
      <c r="E206" s="214" t="s">
        <v>1377</v>
      </c>
      <c r="F206" s="215" t="s">
        <v>1378</v>
      </c>
      <c r="G206" s="216" t="s">
        <v>262</v>
      </c>
      <c r="H206" s="217">
        <v>37.113</v>
      </c>
      <c r="I206" s="218"/>
      <c r="J206" s="219">
        <f>ROUND(I206*H206,2)</f>
        <v>0</v>
      </c>
      <c r="K206" s="215" t="s">
        <v>169</v>
      </c>
      <c r="L206" s="45"/>
      <c r="M206" s="220" t="s">
        <v>19</v>
      </c>
      <c r="N206" s="221" t="s">
        <v>47</v>
      </c>
      <c r="O206" s="85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4" t="s">
        <v>170</v>
      </c>
      <c r="AT206" s="224" t="s">
        <v>165</v>
      </c>
      <c r="AU206" s="224" t="s">
        <v>85</v>
      </c>
      <c r="AY206" s="18" t="s">
        <v>162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8" t="s">
        <v>83</v>
      </c>
      <c r="BK206" s="225">
        <f>ROUND(I206*H206,2)</f>
        <v>0</v>
      </c>
      <c r="BL206" s="18" t="s">
        <v>170</v>
      </c>
      <c r="BM206" s="224" t="s">
        <v>1379</v>
      </c>
    </row>
    <row r="207" s="2" customFormat="1">
      <c r="A207" s="39"/>
      <c r="B207" s="40"/>
      <c r="C207" s="41"/>
      <c r="D207" s="226" t="s">
        <v>172</v>
      </c>
      <c r="E207" s="41"/>
      <c r="F207" s="227" t="s">
        <v>1380</v>
      </c>
      <c r="G207" s="41"/>
      <c r="H207" s="41"/>
      <c r="I207" s="228"/>
      <c r="J207" s="41"/>
      <c r="K207" s="41"/>
      <c r="L207" s="45"/>
      <c r="M207" s="229"/>
      <c r="N207" s="230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172</v>
      </c>
      <c r="AU207" s="18" t="s">
        <v>85</v>
      </c>
    </row>
    <row r="208" s="2" customFormat="1" ht="37.8" customHeight="1">
      <c r="A208" s="39"/>
      <c r="B208" s="40"/>
      <c r="C208" s="213" t="s">
        <v>678</v>
      </c>
      <c r="D208" s="213" t="s">
        <v>165</v>
      </c>
      <c r="E208" s="214" t="s">
        <v>1381</v>
      </c>
      <c r="F208" s="215" t="s">
        <v>1382</v>
      </c>
      <c r="G208" s="216" t="s">
        <v>262</v>
      </c>
      <c r="H208" s="217">
        <v>519.58199999999999</v>
      </c>
      <c r="I208" s="218"/>
      <c r="J208" s="219">
        <f>ROUND(I208*H208,2)</f>
        <v>0</v>
      </c>
      <c r="K208" s="215" t="s">
        <v>169</v>
      </c>
      <c r="L208" s="45"/>
      <c r="M208" s="220" t="s">
        <v>19</v>
      </c>
      <c r="N208" s="221" t="s">
        <v>47</v>
      </c>
      <c r="O208" s="85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24" t="s">
        <v>170</v>
      </c>
      <c r="AT208" s="224" t="s">
        <v>165</v>
      </c>
      <c r="AU208" s="224" t="s">
        <v>85</v>
      </c>
      <c r="AY208" s="18" t="s">
        <v>162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8" t="s">
        <v>83</v>
      </c>
      <c r="BK208" s="225">
        <f>ROUND(I208*H208,2)</f>
        <v>0</v>
      </c>
      <c r="BL208" s="18" t="s">
        <v>170</v>
      </c>
      <c r="BM208" s="224" t="s">
        <v>1383</v>
      </c>
    </row>
    <row r="209" s="2" customFormat="1">
      <c r="A209" s="39"/>
      <c r="B209" s="40"/>
      <c r="C209" s="41"/>
      <c r="D209" s="226" t="s">
        <v>172</v>
      </c>
      <c r="E209" s="41"/>
      <c r="F209" s="227" t="s">
        <v>1384</v>
      </c>
      <c r="G209" s="41"/>
      <c r="H209" s="41"/>
      <c r="I209" s="228"/>
      <c r="J209" s="41"/>
      <c r="K209" s="41"/>
      <c r="L209" s="45"/>
      <c r="M209" s="229"/>
      <c r="N209" s="230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172</v>
      </c>
      <c r="AU209" s="18" t="s">
        <v>85</v>
      </c>
    </row>
    <row r="210" s="14" customFormat="1">
      <c r="A210" s="14"/>
      <c r="B210" s="242"/>
      <c r="C210" s="243"/>
      <c r="D210" s="233" t="s">
        <v>179</v>
      </c>
      <c r="E210" s="244" t="s">
        <v>19</v>
      </c>
      <c r="F210" s="245" t="s">
        <v>1385</v>
      </c>
      <c r="G210" s="243"/>
      <c r="H210" s="246">
        <v>519.58199999999999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179</v>
      </c>
      <c r="AU210" s="252" t="s">
        <v>85</v>
      </c>
      <c r="AV210" s="14" t="s">
        <v>85</v>
      </c>
      <c r="AW210" s="14" t="s">
        <v>37</v>
      </c>
      <c r="AX210" s="14" t="s">
        <v>83</v>
      </c>
      <c r="AY210" s="252" t="s">
        <v>162</v>
      </c>
    </row>
    <row r="211" s="2" customFormat="1" ht="24.15" customHeight="1">
      <c r="A211" s="39"/>
      <c r="B211" s="40"/>
      <c r="C211" s="213" t="s">
        <v>329</v>
      </c>
      <c r="D211" s="213" t="s">
        <v>165</v>
      </c>
      <c r="E211" s="214" t="s">
        <v>277</v>
      </c>
      <c r="F211" s="215" t="s">
        <v>278</v>
      </c>
      <c r="G211" s="216" t="s">
        <v>262</v>
      </c>
      <c r="H211" s="217">
        <v>37.113</v>
      </c>
      <c r="I211" s="218"/>
      <c r="J211" s="219">
        <f>ROUND(I211*H211,2)</f>
        <v>0</v>
      </c>
      <c r="K211" s="215" t="s">
        <v>169</v>
      </c>
      <c r="L211" s="45"/>
      <c r="M211" s="220" t="s">
        <v>19</v>
      </c>
      <c r="N211" s="221" t="s">
        <v>47</v>
      </c>
      <c r="O211" s="85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4" t="s">
        <v>170</v>
      </c>
      <c r="AT211" s="224" t="s">
        <v>165</v>
      </c>
      <c r="AU211" s="224" t="s">
        <v>85</v>
      </c>
      <c r="AY211" s="18" t="s">
        <v>162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8" t="s">
        <v>83</v>
      </c>
      <c r="BK211" s="225">
        <f>ROUND(I211*H211,2)</f>
        <v>0</v>
      </c>
      <c r="BL211" s="18" t="s">
        <v>170</v>
      </c>
      <c r="BM211" s="224" t="s">
        <v>1386</v>
      </c>
    </row>
    <row r="212" s="2" customFormat="1">
      <c r="A212" s="39"/>
      <c r="B212" s="40"/>
      <c r="C212" s="41"/>
      <c r="D212" s="226" t="s">
        <v>172</v>
      </c>
      <c r="E212" s="41"/>
      <c r="F212" s="227" t="s">
        <v>280</v>
      </c>
      <c r="G212" s="41"/>
      <c r="H212" s="41"/>
      <c r="I212" s="228"/>
      <c r="J212" s="41"/>
      <c r="K212" s="41"/>
      <c r="L212" s="45"/>
      <c r="M212" s="229"/>
      <c r="N212" s="230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172</v>
      </c>
      <c r="AU212" s="18" t="s">
        <v>85</v>
      </c>
    </row>
    <row r="213" s="12" customFormat="1" ht="25.92" customHeight="1">
      <c r="A213" s="12"/>
      <c r="B213" s="197"/>
      <c r="C213" s="198"/>
      <c r="D213" s="199" t="s">
        <v>75</v>
      </c>
      <c r="E213" s="200" t="s">
        <v>281</v>
      </c>
      <c r="F213" s="200" t="s">
        <v>282</v>
      </c>
      <c r="G213" s="198"/>
      <c r="H213" s="198"/>
      <c r="I213" s="201"/>
      <c r="J213" s="202">
        <f>BK213</f>
        <v>0</v>
      </c>
      <c r="K213" s="198"/>
      <c r="L213" s="203"/>
      <c r="M213" s="204"/>
      <c r="N213" s="205"/>
      <c r="O213" s="205"/>
      <c r="P213" s="206">
        <f>P214+P222+P227+P232</f>
        <v>0</v>
      </c>
      <c r="Q213" s="205"/>
      <c r="R213" s="206">
        <f>R214+R222+R227+R232</f>
        <v>2.3108900000000001</v>
      </c>
      <c r="S213" s="205"/>
      <c r="T213" s="207">
        <f>T214+T222+T227+T232</f>
        <v>9.334159399999999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8" t="s">
        <v>85</v>
      </c>
      <c r="AT213" s="209" t="s">
        <v>75</v>
      </c>
      <c r="AU213" s="209" t="s">
        <v>76</v>
      </c>
      <c r="AY213" s="208" t="s">
        <v>162</v>
      </c>
      <c r="BK213" s="210">
        <f>BK214+BK222+BK227+BK232</f>
        <v>0</v>
      </c>
    </row>
    <row r="214" s="12" customFormat="1" ht="22.8" customHeight="1">
      <c r="A214" s="12"/>
      <c r="B214" s="197"/>
      <c r="C214" s="198"/>
      <c r="D214" s="199" t="s">
        <v>75</v>
      </c>
      <c r="E214" s="211" t="s">
        <v>516</v>
      </c>
      <c r="F214" s="211" t="s">
        <v>517</v>
      </c>
      <c r="G214" s="198"/>
      <c r="H214" s="198"/>
      <c r="I214" s="201"/>
      <c r="J214" s="212">
        <f>BK214</f>
        <v>0</v>
      </c>
      <c r="K214" s="198"/>
      <c r="L214" s="203"/>
      <c r="M214" s="204"/>
      <c r="N214" s="205"/>
      <c r="O214" s="205"/>
      <c r="P214" s="206">
        <f>SUM(P215:P221)</f>
        <v>0</v>
      </c>
      <c r="Q214" s="205"/>
      <c r="R214" s="206">
        <f>SUM(R215:R221)</f>
        <v>0</v>
      </c>
      <c r="S214" s="205"/>
      <c r="T214" s="207">
        <f>SUM(T215:T221)</f>
        <v>3.4824435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8" t="s">
        <v>85</v>
      </c>
      <c r="AT214" s="209" t="s">
        <v>75</v>
      </c>
      <c r="AU214" s="209" t="s">
        <v>83</v>
      </c>
      <c r="AY214" s="208" t="s">
        <v>162</v>
      </c>
      <c r="BK214" s="210">
        <f>SUM(BK215:BK221)</f>
        <v>0</v>
      </c>
    </row>
    <row r="215" s="2" customFormat="1" ht="49.05" customHeight="1">
      <c r="A215" s="39"/>
      <c r="B215" s="40"/>
      <c r="C215" s="213" t="s">
        <v>214</v>
      </c>
      <c r="D215" s="213" t="s">
        <v>165</v>
      </c>
      <c r="E215" s="214" t="s">
        <v>1387</v>
      </c>
      <c r="F215" s="215" t="s">
        <v>1388</v>
      </c>
      <c r="G215" s="216" t="s">
        <v>168</v>
      </c>
      <c r="H215" s="217">
        <v>202.34999999999999</v>
      </c>
      <c r="I215" s="218"/>
      <c r="J215" s="219">
        <f>ROUND(I215*H215,2)</f>
        <v>0</v>
      </c>
      <c r="K215" s="215" t="s">
        <v>169</v>
      </c>
      <c r="L215" s="45"/>
      <c r="M215" s="220" t="s">
        <v>19</v>
      </c>
      <c r="N215" s="221" t="s">
        <v>47</v>
      </c>
      <c r="O215" s="85"/>
      <c r="P215" s="222">
        <f>O215*H215</f>
        <v>0</v>
      </c>
      <c r="Q215" s="222">
        <v>0</v>
      </c>
      <c r="R215" s="222">
        <f>Q215*H215</f>
        <v>0</v>
      </c>
      <c r="S215" s="222">
        <v>0.01721</v>
      </c>
      <c r="T215" s="223">
        <f>S215*H215</f>
        <v>3.4824435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4" t="s">
        <v>214</v>
      </c>
      <c r="AT215" s="224" t="s">
        <v>165</v>
      </c>
      <c r="AU215" s="224" t="s">
        <v>85</v>
      </c>
      <c r="AY215" s="18" t="s">
        <v>162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8" t="s">
        <v>83</v>
      </c>
      <c r="BK215" s="225">
        <f>ROUND(I215*H215,2)</f>
        <v>0</v>
      </c>
      <c r="BL215" s="18" t="s">
        <v>214</v>
      </c>
      <c r="BM215" s="224" t="s">
        <v>1389</v>
      </c>
    </row>
    <row r="216" s="2" customFormat="1">
      <c r="A216" s="39"/>
      <c r="B216" s="40"/>
      <c r="C216" s="41"/>
      <c r="D216" s="226" t="s">
        <v>172</v>
      </c>
      <c r="E216" s="41"/>
      <c r="F216" s="227" t="s">
        <v>1390</v>
      </c>
      <c r="G216" s="41"/>
      <c r="H216" s="41"/>
      <c r="I216" s="228"/>
      <c r="J216" s="41"/>
      <c r="K216" s="41"/>
      <c r="L216" s="45"/>
      <c r="M216" s="229"/>
      <c r="N216" s="230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172</v>
      </c>
      <c r="AU216" s="18" t="s">
        <v>85</v>
      </c>
    </row>
    <row r="217" s="13" customFormat="1">
      <c r="A217" s="13"/>
      <c r="B217" s="231"/>
      <c r="C217" s="232"/>
      <c r="D217" s="233" t="s">
        <v>179</v>
      </c>
      <c r="E217" s="234" t="s">
        <v>19</v>
      </c>
      <c r="F217" s="235" t="s">
        <v>1391</v>
      </c>
      <c r="G217" s="232"/>
      <c r="H217" s="234" t="s">
        <v>19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179</v>
      </c>
      <c r="AU217" s="241" t="s">
        <v>85</v>
      </c>
      <c r="AV217" s="13" t="s">
        <v>83</v>
      </c>
      <c r="AW217" s="13" t="s">
        <v>37</v>
      </c>
      <c r="AX217" s="13" t="s">
        <v>76</v>
      </c>
      <c r="AY217" s="241" t="s">
        <v>162</v>
      </c>
    </row>
    <row r="218" s="14" customFormat="1">
      <c r="A218" s="14"/>
      <c r="B218" s="242"/>
      <c r="C218" s="243"/>
      <c r="D218" s="233" t="s">
        <v>179</v>
      </c>
      <c r="E218" s="244" t="s">
        <v>19</v>
      </c>
      <c r="F218" s="245" t="s">
        <v>1392</v>
      </c>
      <c r="G218" s="243"/>
      <c r="H218" s="246">
        <v>183.84999999999999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179</v>
      </c>
      <c r="AU218" s="252" t="s">
        <v>85</v>
      </c>
      <c r="AV218" s="14" t="s">
        <v>85</v>
      </c>
      <c r="AW218" s="14" t="s">
        <v>37</v>
      </c>
      <c r="AX218" s="14" t="s">
        <v>76</v>
      </c>
      <c r="AY218" s="252" t="s">
        <v>162</v>
      </c>
    </row>
    <row r="219" s="13" customFormat="1">
      <c r="A219" s="13"/>
      <c r="B219" s="231"/>
      <c r="C219" s="232"/>
      <c r="D219" s="233" t="s">
        <v>179</v>
      </c>
      <c r="E219" s="234" t="s">
        <v>19</v>
      </c>
      <c r="F219" s="235" t="s">
        <v>1393</v>
      </c>
      <c r="G219" s="232"/>
      <c r="H219" s="234" t="s">
        <v>19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179</v>
      </c>
      <c r="AU219" s="241" t="s">
        <v>85</v>
      </c>
      <c r="AV219" s="13" t="s">
        <v>83</v>
      </c>
      <c r="AW219" s="13" t="s">
        <v>37</v>
      </c>
      <c r="AX219" s="13" t="s">
        <v>76</v>
      </c>
      <c r="AY219" s="241" t="s">
        <v>162</v>
      </c>
    </row>
    <row r="220" s="14" customFormat="1">
      <c r="A220" s="14"/>
      <c r="B220" s="242"/>
      <c r="C220" s="243"/>
      <c r="D220" s="233" t="s">
        <v>179</v>
      </c>
      <c r="E220" s="244" t="s">
        <v>19</v>
      </c>
      <c r="F220" s="245" t="s">
        <v>294</v>
      </c>
      <c r="G220" s="243"/>
      <c r="H220" s="246">
        <v>18.5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179</v>
      </c>
      <c r="AU220" s="252" t="s">
        <v>85</v>
      </c>
      <c r="AV220" s="14" t="s">
        <v>85</v>
      </c>
      <c r="AW220" s="14" t="s">
        <v>37</v>
      </c>
      <c r="AX220" s="14" t="s">
        <v>76</v>
      </c>
      <c r="AY220" s="252" t="s">
        <v>162</v>
      </c>
    </row>
    <row r="221" s="15" customFormat="1">
      <c r="A221" s="15"/>
      <c r="B221" s="253"/>
      <c r="C221" s="254"/>
      <c r="D221" s="233" t="s">
        <v>179</v>
      </c>
      <c r="E221" s="255" t="s">
        <v>19</v>
      </c>
      <c r="F221" s="256" t="s">
        <v>194</v>
      </c>
      <c r="G221" s="254"/>
      <c r="H221" s="257">
        <v>202.34999999999999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3" t="s">
        <v>179</v>
      </c>
      <c r="AU221" s="263" t="s">
        <v>85</v>
      </c>
      <c r="AV221" s="15" t="s">
        <v>170</v>
      </c>
      <c r="AW221" s="15" t="s">
        <v>37</v>
      </c>
      <c r="AX221" s="15" t="s">
        <v>83</v>
      </c>
      <c r="AY221" s="263" t="s">
        <v>162</v>
      </c>
    </row>
    <row r="222" s="12" customFormat="1" ht="22.8" customHeight="1">
      <c r="A222" s="12"/>
      <c r="B222" s="197"/>
      <c r="C222" s="198"/>
      <c r="D222" s="199" t="s">
        <v>75</v>
      </c>
      <c r="E222" s="211" t="s">
        <v>1394</v>
      </c>
      <c r="F222" s="211" t="s">
        <v>1395</v>
      </c>
      <c r="G222" s="198"/>
      <c r="H222" s="198"/>
      <c r="I222" s="201"/>
      <c r="J222" s="212">
        <f>BK222</f>
        <v>0</v>
      </c>
      <c r="K222" s="198"/>
      <c r="L222" s="203"/>
      <c r="M222" s="204"/>
      <c r="N222" s="205"/>
      <c r="O222" s="205"/>
      <c r="P222" s="206">
        <f>SUM(P223:P226)</f>
        <v>0</v>
      </c>
      <c r="Q222" s="205"/>
      <c r="R222" s="206">
        <f>SUM(R223:R226)</f>
        <v>0</v>
      </c>
      <c r="S222" s="205"/>
      <c r="T222" s="207">
        <f>SUM(T223:T226)</f>
        <v>4.4017199999999992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8" t="s">
        <v>85</v>
      </c>
      <c r="AT222" s="209" t="s">
        <v>75</v>
      </c>
      <c r="AU222" s="209" t="s">
        <v>83</v>
      </c>
      <c r="AY222" s="208" t="s">
        <v>162</v>
      </c>
      <c r="BK222" s="210">
        <f>SUM(BK223:BK226)</f>
        <v>0</v>
      </c>
    </row>
    <row r="223" s="2" customFormat="1" ht="21.75" customHeight="1">
      <c r="A223" s="39"/>
      <c r="B223" s="40"/>
      <c r="C223" s="213" t="s">
        <v>501</v>
      </c>
      <c r="D223" s="213" t="s">
        <v>165</v>
      </c>
      <c r="E223" s="214" t="s">
        <v>1396</v>
      </c>
      <c r="F223" s="215" t="s">
        <v>1397</v>
      </c>
      <c r="G223" s="216" t="s">
        <v>168</v>
      </c>
      <c r="H223" s="217">
        <v>293.44799999999998</v>
      </c>
      <c r="I223" s="218"/>
      <c r="J223" s="219">
        <f>ROUND(I223*H223,2)</f>
        <v>0</v>
      </c>
      <c r="K223" s="215" t="s">
        <v>169</v>
      </c>
      <c r="L223" s="45"/>
      <c r="M223" s="220" t="s">
        <v>19</v>
      </c>
      <c r="N223" s="221" t="s">
        <v>47</v>
      </c>
      <c r="O223" s="85"/>
      <c r="P223" s="222">
        <f>O223*H223</f>
        <v>0</v>
      </c>
      <c r="Q223" s="222">
        <v>0</v>
      </c>
      <c r="R223" s="222">
        <f>Q223*H223</f>
        <v>0</v>
      </c>
      <c r="S223" s="222">
        <v>0.014999999999999999</v>
      </c>
      <c r="T223" s="223">
        <f>S223*H223</f>
        <v>4.4017199999999992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24" t="s">
        <v>214</v>
      </c>
      <c r="AT223" s="224" t="s">
        <v>165</v>
      </c>
      <c r="AU223" s="224" t="s">
        <v>85</v>
      </c>
      <c r="AY223" s="18" t="s">
        <v>162</v>
      </c>
      <c r="BE223" s="225">
        <f>IF(N223="základní",J223,0)</f>
        <v>0</v>
      </c>
      <c r="BF223" s="225">
        <f>IF(N223="snížená",J223,0)</f>
        <v>0</v>
      </c>
      <c r="BG223" s="225">
        <f>IF(N223="zákl. přenesená",J223,0)</f>
        <v>0</v>
      </c>
      <c r="BH223" s="225">
        <f>IF(N223="sníž. přenesená",J223,0)</f>
        <v>0</v>
      </c>
      <c r="BI223" s="225">
        <f>IF(N223="nulová",J223,0)</f>
        <v>0</v>
      </c>
      <c r="BJ223" s="18" t="s">
        <v>83</v>
      </c>
      <c r="BK223" s="225">
        <f>ROUND(I223*H223,2)</f>
        <v>0</v>
      </c>
      <c r="BL223" s="18" t="s">
        <v>214</v>
      </c>
      <c r="BM223" s="224" t="s">
        <v>1398</v>
      </c>
    </row>
    <row r="224" s="2" customFormat="1">
      <c r="A224" s="39"/>
      <c r="B224" s="40"/>
      <c r="C224" s="41"/>
      <c r="D224" s="226" t="s">
        <v>172</v>
      </c>
      <c r="E224" s="41"/>
      <c r="F224" s="227" t="s">
        <v>1399</v>
      </c>
      <c r="G224" s="41"/>
      <c r="H224" s="41"/>
      <c r="I224" s="228"/>
      <c r="J224" s="41"/>
      <c r="K224" s="41"/>
      <c r="L224" s="45"/>
      <c r="M224" s="229"/>
      <c r="N224" s="230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172</v>
      </c>
      <c r="AU224" s="18" t="s">
        <v>85</v>
      </c>
    </row>
    <row r="225" s="13" customFormat="1">
      <c r="A225" s="13"/>
      <c r="B225" s="231"/>
      <c r="C225" s="232"/>
      <c r="D225" s="233" t="s">
        <v>179</v>
      </c>
      <c r="E225" s="234" t="s">
        <v>19</v>
      </c>
      <c r="F225" s="235" t="s">
        <v>220</v>
      </c>
      <c r="G225" s="232"/>
      <c r="H225" s="234" t="s">
        <v>19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179</v>
      </c>
      <c r="AU225" s="241" t="s">
        <v>85</v>
      </c>
      <c r="AV225" s="13" t="s">
        <v>83</v>
      </c>
      <c r="AW225" s="13" t="s">
        <v>37</v>
      </c>
      <c r="AX225" s="13" t="s">
        <v>76</v>
      </c>
      <c r="AY225" s="241" t="s">
        <v>162</v>
      </c>
    </row>
    <row r="226" s="14" customFormat="1">
      <c r="A226" s="14"/>
      <c r="B226" s="242"/>
      <c r="C226" s="243"/>
      <c r="D226" s="233" t="s">
        <v>179</v>
      </c>
      <c r="E226" s="244" t="s">
        <v>19</v>
      </c>
      <c r="F226" s="245" t="s">
        <v>1400</v>
      </c>
      <c r="G226" s="243"/>
      <c r="H226" s="246">
        <v>293.44799999999998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179</v>
      </c>
      <c r="AU226" s="252" t="s">
        <v>85</v>
      </c>
      <c r="AV226" s="14" t="s">
        <v>85</v>
      </c>
      <c r="AW226" s="14" t="s">
        <v>37</v>
      </c>
      <c r="AX226" s="14" t="s">
        <v>83</v>
      </c>
      <c r="AY226" s="252" t="s">
        <v>162</v>
      </c>
    </row>
    <row r="227" s="12" customFormat="1" ht="22.8" customHeight="1">
      <c r="A227" s="12"/>
      <c r="B227" s="197"/>
      <c r="C227" s="198"/>
      <c r="D227" s="199" t="s">
        <v>75</v>
      </c>
      <c r="E227" s="211" t="s">
        <v>1401</v>
      </c>
      <c r="F227" s="211" t="s">
        <v>1402</v>
      </c>
      <c r="G227" s="198"/>
      <c r="H227" s="198"/>
      <c r="I227" s="201"/>
      <c r="J227" s="212">
        <f>BK227</f>
        <v>0</v>
      </c>
      <c r="K227" s="198"/>
      <c r="L227" s="203"/>
      <c r="M227" s="204"/>
      <c r="N227" s="205"/>
      <c r="O227" s="205"/>
      <c r="P227" s="206">
        <f>SUM(P228:P231)</f>
        <v>0</v>
      </c>
      <c r="Q227" s="205"/>
      <c r="R227" s="206">
        <f>SUM(R228:R231)</f>
        <v>0</v>
      </c>
      <c r="S227" s="205"/>
      <c r="T227" s="207">
        <f>SUM(T228:T231)</f>
        <v>0.73361999999999994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8" t="s">
        <v>85</v>
      </c>
      <c r="AT227" s="209" t="s">
        <v>75</v>
      </c>
      <c r="AU227" s="209" t="s">
        <v>83</v>
      </c>
      <c r="AY227" s="208" t="s">
        <v>162</v>
      </c>
      <c r="BK227" s="210">
        <f>SUM(BK228:BK231)</f>
        <v>0</v>
      </c>
    </row>
    <row r="228" s="2" customFormat="1" ht="24.15" customHeight="1">
      <c r="A228" s="39"/>
      <c r="B228" s="40"/>
      <c r="C228" s="213" t="s">
        <v>265</v>
      </c>
      <c r="D228" s="213" t="s">
        <v>165</v>
      </c>
      <c r="E228" s="214" t="s">
        <v>1403</v>
      </c>
      <c r="F228" s="215" t="s">
        <v>1404</v>
      </c>
      <c r="G228" s="216" t="s">
        <v>168</v>
      </c>
      <c r="H228" s="217">
        <v>293.44799999999998</v>
      </c>
      <c r="I228" s="218"/>
      <c r="J228" s="219">
        <f>ROUND(I228*H228,2)</f>
        <v>0</v>
      </c>
      <c r="K228" s="215" t="s">
        <v>169</v>
      </c>
      <c r="L228" s="45"/>
      <c r="M228" s="220" t="s">
        <v>19</v>
      </c>
      <c r="N228" s="221" t="s">
        <v>47</v>
      </c>
      <c r="O228" s="85"/>
      <c r="P228" s="222">
        <f>O228*H228</f>
        <v>0</v>
      </c>
      <c r="Q228" s="222">
        <v>0</v>
      </c>
      <c r="R228" s="222">
        <f>Q228*H228</f>
        <v>0</v>
      </c>
      <c r="S228" s="222">
        <v>0.0025000000000000001</v>
      </c>
      <c r="T228" s="223">
        <f>S228*H228</f>
        <v>0.73361999999999994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4" t="s">
        <v>214</v>
      </c>
      <c r="AT228" s="224" t="s">
        <v>165</v>
      </c>
      <c r="AU228" s="224" t="s">
        <v>85</v>
      </c>
      <c r="AY228" s="18" t="s">
        <v>162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8" t="s">
        <v>83</v>
      </c>
      <c r="BK228" s="225">
        <f>ROUND(I228*H228,2)</f>
        <v>0</v>
      </c>
      <c r="BL228" s="18" t="s">
        <v>214</v>
      </c>
      <c r="BM228" s="224" t="s">
        <v>1405</v>
      </c>
    </row>
    <row r="229" s="2" customFormat="1">
      <c r="A229" s="39"/>
      <c r="B229" s="40"/>
      <c r="C229" s="41"/>
      <c r="D229" s="226" t="s">
        <v>172</v>
      </c>
      <c r="E229" s="41"/>
      <c r="F229" s="227" t="s">
        <v>1406</v>
      </c>
      <c r="G229" s="41"/>
      <c r="H229" s="41"/>
      <c r="I229" s="228"/>
      <c r="J229" s="41"/>
      <c r="K229" s="41"/>
      <c r="L229" s="45"/>
      <c r="M229" s="229"/>
      <c r="N229" s="23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172</v>
      </c>
      <c r="AU229" s="18" t="s">
        <v>85</v>
      </c>
    </row>
    <row r="230" s="13" customFormat="1">
      <c r="A230" s="13"/>
      <c r="B230" s="231"/>
      <c r="C230" s="232"/>
      <c r="D230" s="233" t="s">
        <v>179</v>
      </c>
      <c r="E230" s="234" t="s">
        <v>19</v>
      </c>
      <c r="F230" s="235" t="s">
        <v>220</v>
      </c>
      <c r="G230" s="232"/>
      <c r="H230" s="234" t="s">
        <v>19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1" t="s">
        <v>179</v>
      </c>
      <c r="AU230" s="241" t="s">
        <v>85</v>
      </c>
      <c r="AV230" s="13" t="s">
        <v>83</v>
      </c>
      <c r="AW230" s="13" t="s">
        <v>37</v>
      </c>
      <c r="AX230" s="13" t="s">
        <v>76</v>
      </c>
      <c r="AY230" s="241" t="s">
        <v>162</v>
      </c>
    </row>
    <row r="231" s="14" customFormat="1">
      <c r="A231" s="14"/>
      <c r="B231" s="242"/>
      <c r="C231" s="243"/>
      <c r="D231" s="233" t="s">
        <v>179</v>
      </c>
      <c r="E231" s="244" t="s">
        <v>19</v>
      </c>
      <c r="F231" s="245" t="s">
        <v>1400</v>
      </c>
      <c r="G231" s="243"/>
      <c r="H231" s="246">
        <v>293.44799999999998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179</v>
      </c>
      <c r="AU231" s="252" t="s">
        <v>85</v>
      </c>
      <c r="AV231" s="14" t="s">
        <v>85</v>
      </c>
      <c r="AW231" s="14" t="s">
        <v>37</v>
      </c>
      <c r="AX231" s="14" t="s">
        <v>83</v>
      </c>
      <c r="AY231" s="252" t="s">
        <v>162</v>
      </c>
    </row>
    <row r="232" s="12" customFormat="1" ht="22.8" customHeight="1">
      <c r="A232" s="12"/>
      <c r="B232" s="197"/>
      <c r="C232" s="198"/>
      <c r="D232" s="199" t="s">
        <v>75</v>
      </c>
      <c r="E232" s="211" t="s">
        <v>297</v>
      </c>
      <c r="F232" s="211" t="s">
        <v>298</v>
      </c>
      <c r="G232" s="198"/>
      <c r="H232" s="198"/>
      <c r="I232" s="201"/>
      <c r="J232" s="212">
        <f>BK232</f>
        <v>0</v>
      </c>
      <c r="K232" s="198"/>
      <c r="L232" s="203"/>
      <c r="M232" s="204"/>
      <c r="N232" s="205"/>
      <c r="O232" s="205"/>
      <c r="P232" s="206">
        <f>SUM(P233:P246)</f>
        <v>0</v>
      </c>
      <c r="Q232" s="205"/>
      <c r="R232" s="206">
        <f>SUM(R233:R246)</f>
        <v>2.3108900000000001</v>
      </c>
      <c r="S232" s="205"/>
      <c r="T232" s="207">
        <f>SUM(T233:T246)</f>
        <v>0.71637589999999995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8" t="s">
        <v>85</v>
      </c>
      <c r="AT232" s="209" t="s">
        <v>75</v>
      </c>
      <c r="AU232" s="209" t="s">
        <v>83</v>
      </c>
      <c r="AY232" s="208" t="s">
        <v>162</v>
      </c>
      <c r="BK232" s="210">
        <f>SUM(BK233:BK246)</f>
        <v>0</v>
      </c>
    </row>
    <row r="233" s="2" customFormat="1" ht="24.15" customHeight="1">
      <c r="A233" s="39"/>
      <c r="B233" s="40"/>
      <c r="C233" s="213" t="s">
        <v>492</v>
      </c>
      <c r="D233" s="213" t="s">
        <v>165</v>
      </c>
      <c r="E233" s="214" t="s">
        <v>300</v>
      </c>
      <c r="F233" s="215" t="s">
        <v>301</v>
      </c>
      <c r="G233" s="216" t="s">
        <v>168</v>
      </c>
      <c r="H233" s="217">
        <v>2310.8899999999999</v>
      </c>
      <c r="I233" s="218"/>
      <c r="J233" s="219">
        <f>ROUND(I233*H233,2)</f>
        <v>0</v>
      </c>
      <c r="K233" s="215" t="s">
        <v>169</v>
      </c>
      <c r="L233" s="45"/>
      <c r="M233" s="220" t="s">
        <v>19</v>
      </c>
      <c r="N233" s="221" t="s">
        <v>47</v>
      </c>
      <c r="O233" s="85"/>
      <c r="P233" s="222">
        <f>O233*H233</f>
        <v>0</v>
      </c>
      <c r="Q233" s="222">
        <v>0.001</v>
      </c>
      <c r="R233" s="222">
        <f>Q233*H233</f>
        <v>2.3108900000000001</v>
      </c>
      <c r="S233" s="222">
        <v>0.00031</v>
      </c>
      <c r="T233" s="223">
        <f>S233*H233</f>
        <v>0.71637589999999995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214</v>
      </c>
      <c r="AT233" s="224" t="s">
        <v>165</v>
      </c>
      <c r="AU233" s="224" t="s">
        <v>85</v>
      </c>
      <c r="AY233" s="18" t="s">
        <v>162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83</v>
      </c>
      <c r="BK233" s="225">
        <f>ROUND(I233*H233,2)</f>
        <v>0</v>
      </c>
      <c r="BL233" s="18" t="s">
        <v>214</v>
      </c>
      <c r="BM233" s="224" t="s">
        <v>1407</v>
      </c>
    </row>
    <row r="234" s="2" customFormat="1">
      <c r="A234" s="39"/>
      <c r="B234" s="40"/>
      <c r="C234" s="41"/>
      <c r="D234" s="226" t="s">
        <v>172</v>
      </c>
      <c r="E234" s="41"/>
      <c r="F234" s="227" t="s">
        <v>303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172</v>
      </c>
      <c r="AU234" s="18" t="s">
        <v>85</v>
      </c>
    </row>
    <row r="235" s="13" customFormat="1">
      <c r="A235" s="13"/>
      <c r="B235" s="231"/>
      <c r="C235" s="232"/>
      <c r="D235" s="233" t="s">
        <v>179</v>
      </c>
      <c r="E235" s="234" t="s">
        <v>19</v>
      </c>
      <c r="F235" s="235" t="s">
        <v>220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179</v>
      </c>
      <c r="AU235" s="241" t="s">
        <v>85</v>
      </c>
      <c r="AV235" s="13" t="s">
        <v>83</v>
      </c>
      <c r="AW235" s="13" t="s">
        <v>37</v>
      </c>
      <c r="AX235" s="13" t="s">
        <v>76</v>
      </c>
      <c r="AY235" s="241" t="s">
        <v>162</v>
      </c>
    </row>
    <row r="236" s="14" customFormat="1">
      <c r="A236" s="14"/>
      <c r="B236" s="242"/>
      <c r="C236" s="243"/>
      <c r="D236" s="233" t="s">
        <v>179</v>
      </c>
      <c r="E236" s="244" t="s">
        <v>19</v>
      </c>
      <c r="F236" s="245" t="s">
        <v>1408</v>
      </c>
      <c r="G236" s="243"/>
      <c r="H236" s="246">
        <v>1083.3900000000001</v>
      </c>
      <c r="I236" s="247"/>
      <c r="J236" s="243"/>
      <c r="K236" s="243"/>
      <c r="L236" s="248"/>
      <c r="M236" s="249"/>
      <c r="N236" s="250"/>
      <c r="O236" s="250"/>
      <c r="P236" s="250"/>
      <c r="Q236" s="250"/>
      <c r="R236" s="250"/>
      <c r="S236" s="250"/>
      <c r="T236" s="25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2" t="s">
        <v>179</v>
      </c>
      <c r="AU236" s="252" t="s">
        <v>85</v>
      </c>
      <c r="AV236" s="14" t="s">
        <v>85</v>
      </c>
      <c r="AW236" s="14" t="s">
        <v>37</v>
      </c>
      <c r="AX236" s="14" t="s">
        <v>76</v>
      </c>
      <c r="AY236" s="252" t="s">
        <v>162</v>
      </c>
    </row>
    <row r="237" s="14" customFormat="1">
      <c r="A237" s="14"/>
      <c r="B237" s="242"/>
      <c r="C237" s="243"/>
      <c r="D237" s="233" t="s">
        <v>179</v>
      </c>
      <c r="E237" s="244" t="s">
        <v>19</v>
      </c>
      <c r="F237" s="245" t="s">
        <v>569</v>
      </c>
      <c r="G237" s="243"/>
      <c r="H237" s="246">
        <v>80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179</v>
      </c>
      <c r="AU237" s="252" t="s">
        <v>85</v>
      </c>
      <c r="AV237" s="14" t="s">
        <v>85</v>
      </c>
      <c r="AW237" s="14" t="s">
        <v>37</v>
      </c>
      <c r="AX237" s="14" t="s">
        <v>76</v>
      </c>
      <c r="AY237" s="252" t="s">
        <v>162</v>
      </c>
    </row>
    <row r="238" s="13" customFormat="1">
      <c r="A238" s="13"/>
      <c r="B238" s="231"/>
      <c r="C238" s="232"/>
      <c r="D238" s="233" t="s">
        <v>179</v>
      </c>
      <c r="E238" s="234" t="s">
        <v>19</v>
      </c>
      <c r="F238" s="235" t="s">
        <v>187</v>
      </c>
      <c r="G238" s="232"/>
      <c r="H238" s="234" t="s">
        <v>19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179</v>
      </c>
      <c r="AU238" s="241" t="s">
        <v>85</v>
      </c>
      <c r="AV238" s="13" t="s">
        <v>83</v>
      </c>
      <c r="AW238" s="13" t="s">
        <v>37</v>
      </c>
      <c r="AX238" s="13" t="s">
        <v>76</v>
      </c>
      <c r="AY238" s="241" t="s">
        <v>162</v>
      </c>
    </row>
    <row r="239" s="14" customFormat="1">
      <c r="A239" s="14"/>
      <c r="B239" s="242"/>
      <c r="C239" s="243"/>
      <c r="D239" s="233" t="s">
        <v>179</v>
      </c>
      <c r="E239" s="244" t="s">
        <v>19</v>
      </c>
      <c r="F239" s="245" t="s">
        <v>1409</v>
      </c>
      <c r="G239" s="243"/>
      <c r="H239" s="246">
        <v>304.92000000000002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179</v>
      </c>
      <c r="AU239" s="252" t="s">
        <v>85</v>
      </c>
      <c r="AV239" s="14" t="s">
        <v>85</v>
      </c>
      <c r="AW239" s="14" t="s">
        <v>37</v>
      </c>
      <c r="AX239" s="14" t="s">
        <v>76</v>
      </c>
      <c r="AY239" s="252" t="s">
        <v>162</v>
      </c>
    </row>
    <row r="240" s="14" customFormat="1">
      <c r="A240" s="14"/>
      <c r="B240" s="242"/>
      <c r="C240" s="243"/>
      <c r="D240" s="233" t="s">
        <v>179</v>
      </c>
      <c r="E240" s="244" t="s">
        <v>19</v>
      </c>
      <c r="F240" s="245" t="s">
        <v>569</v>
      </c>
      <c r="G240" s="243"/>
      <c r="H240" s="246">
        <v>80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179</v>
      </c>
      <c r="AU240" s="252" t="s">
        <v>85</v>
      </c>
      <c r="AV240" s="14" t="s">
        <v>85</v>
      </c>
      <c r="AW240" s="14" t="s">
        <v>37</v>
      </c>
      <c r="AX240" s="14" t="s">
        <v>76</v>
      </c>
      <c r="AY240" s="252" t="s">
        <v>162</v>
      </c>
    </row>
    <row r="241" s="13" customFormat="1">
      <c r="A241" s="13"/>
      <c r="B241" s="231"/>
      <c r="C241" s="232"/>
      <c r="D241" s="233" t="s">
        <v>179</v>
      </c>
      <c r="E241" s="234" t="s">
        <v>19</v>
      </c>
      <c r="F241" s="235" t="s">
        <v>190</v>
      </c>
      <c r="G241" s="232"/>
      <c r="H241" s="234" t="s">
        <v>19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179</v>
      </c>
      <c r="AU241" s="241" t="s">
        <v>85</v>
      </c>
      <c r="AV241" s="13" t="s">
        <v>83</v>
      </c>
      <c r="AW241" s="13" t="s">
        <v>37</v>
      </c>
      <c r="AX241" s="13" t="s">
        <v>76</v>
      </c>
      <c r="AY241" s="241" t="s">
        <v>162</v>
      </c>
    </row>
    <row r="242" s="14" customFormat="1">
      <c r="A242" s="14"/>
      <c r="B242" s="242"/>
      <c r="C242" s="243"/>
      <c r="D242" s="233" t="s">
        <v>179</v>
      </c>
      <c r="E242" s="244" t="s">
        <v>19</v>
      </c>
      <c r="F242" s="245" t="s">
        <v>1410</v>
      </c>
      <c r="G242" s="243"/>
      <c r="H242" s="246">
        <v>384.92000000000002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179</v>
      </c>
      <c r="AU242" s="252" t="s">
        <v>85</v>
      </c>
      <c r="AV242" s="14" t="s">
        <v>85</v>
      </c>
      <c r="AW242" s="14" t="s">
        <v>37</v>
      </c>
      <c r="AX242" s="14" t="s">
        <v>76</v>
      </c>
      <c r="AY242" s="252" t="s">
        <v>162</v>
      </c>
    </row>
    <row r="243" s="13" customFormat="1">
      <c r="A243" s="13"/>
      <c r="B243" s="231"/>
      <c r="C243" s="232"/>
      <c r="D243" s="233" t="s">
        <v>179</v>
      </c>
      <c r="E243" s="234" t="s">
        <v>19</v>
      </c>
      <c r="F243" s="235" t="s">
        <v>306</v>
      </c>
      <c r="G243" s="232"/>
      <c r="H243" s="234" t="s">
        <v>19</v>
      </c>
      <c r="I243" s="236"/>
      <c r="J243" s="232"/>
      <c r="K243" s="232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179</v>
      </c>
      <c r="AU243" s="241" t="s">
        <v>85</v>
      </c>
      <c r="AV243" s="13" t="s">
        <v>83</v>
      </c>
      <c r="AW243" s="13" t="s">
        <v>37</v>
      </c>
      <c r="AX243" s="13" t="s">
        <v>76</v>
      </c>
      <c r="AY243" s="241" t="s">
        <v>162</v>
      </c>
    </row>
    <row r="244" s="14" customFormat="1">
      <c r="A244" s="14"/>
      <c r="B244" s="242"/>
      <c r="C244" s="243"/>
      <c r="D244" s="233" t="s">
        <v>179</v>
      </c>
      <c r="E244" s="244" t="s">
        <v>19</v>
      </c>
      <c r="F244" s="245" t="s">
        <v>1411</v>
      </c>
      <c r="G244" s="243"/>
      <c r="H244" s="246">
        <v>297.66000000000003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179</v>
      </c>
      <c r="AU244" s="252" t="s">
        <v>85</v>
      </c>
      <c r="AV244" s="14" t="s">
        <v>85</v>
      </c>
      <c r="AW244" s="14" t="s">
        <v>37</v>
      </c>
      <c r="AX244" s="14" t="s">
        <v>76</v>
      </c>
      <c r="AY244" s="252" t="s">
        <v>162</v>
      </c>
    </row>
    <row r="245" s="14" customFormat="1">
      <c r="A245" s="14"/>
      <c r="B245" s="242"/>
      <c r="C245" s="243"/>
      <c r="D245" s="233" t="s">
        <v>179</v>
      </c>
      <c r="E245" s="244" t="s">
        <v>19</v>
      </c>
      <c r="F245" s="245" t="s">
        <v>569</v>
      </c>
      <c r="G245" s="243"/>
      <c r="H245" s="246">
        <v>80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179</v>
      </c>
      <c r="AU245" s="252" t="s">
        <v>85</v>
      </c>
      <c r="AV245" s="14" t="s">
        <v>85</v>
      </c>
      <c r="AW245" s="14" t="s">
        <v>37</v>
      </c>
      <c r="AX245" s="14" t="s">
        <v>76</v>
      </c>
      <c r="AY245" s="252" t="s">
        <v>162</v>
      </c>
    </row>
    <row r="246" s="15" customFormat="1">
      <c r="A246" s="15"/>
      <c r="B246" s="253"/>
      <c r="C246" s="254"/>
      <c r="D246" s="233" t="s">
        <v>179</v>
      </c>
      <c r="E246" s="255" t="s">
        <v>19</v>
      </c>
      <c r="F246" s="256" t="s">
        <v>194</v>
      </c>
      <c r="G246" s="254"/>
      <c r="H246" s="257">
        <v>2310.8900000000003</v>
      </c>
      <c r="I246" s="258"/>
      <c r="J246" s="254"/>
      <c r="K246" s="254"/>
      <c r="L246" s="259"/>
      <c r="M246" s="264"/>
      <c r="N246" s="265"/>
      <c r="O246" s="265"/>
      <c r="P246" s="265"/>
      <c r="Q246" s="265"/>
      <c r="R246" s="265"/>
      <c r="S246" s="265"/>
      <c r="T246" s="26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63" t="s">
        <v>179</v>
      </c>
      <c r="AU246" s="263" t="s">
        <v>85</v>
      </c>
      <c r="AV246" s="15" t="s">
        <v>170</v>
      </c>
      <c r="AW246" s="15" t="s">
        <v>37</v>
      </c>
      <c r="AX246" s="15" t="s">
        <v>83</v>
      </c>
      <c r="AY246" s="263" t="s">
        <v>162</v>
      </c>
    </row>
    <row r="247" s="2" customFormat="1" ht="6.96" customHeight="1">
      <c r="A247" s="39"/>
      <c r="B247" s="60"/>
      <c r="C247" s="61"/>
      <c r="D247" s="61"/>
      <c r="E247" s="61"/>
      <c r="F247" s="61"/>
      <c r="G247" s="61"/>
      <c r="H247" s="61"/>
      <c r="I247" s="61"/>
      <c r="J247" s="61"/>
      <c r="K247" s="61"/>
      <c r="L247" s="45"/>
      <c r="M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</row>
  </sheetData>
  <sheetProtection sheet="1" autoFilter="0" formatColumns="0" formatRows="0" objects="1" scenarios="1" spinCount="100000" saltValue="Q2Eeu62/+fRYEmehkk7qbyIgs54XZRFPL1HOQREQJiOAMul/wD5fzGj/bfioQQ+WujQ8W5sHFq7UFuqcERx2+A==" hashValue="WLdvezehXZqWusaEmI5Twjp99oFmqNrQaafwfTW9WMZRI+gNgrkbhhFJUH/qO1VlYZdIewtfhPVP3lZATUTYuA==" algorithmName="SHA-512" password="CC35"/>
  <autoFilter ref="C94:K24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2_01/113106151"/>
    <hyperlink ref="F104" r:id="rId2" display="https://podminky.urs.cz/item/CS_URS_2022_01/358235114"/>
    <hyperlink ref="F109" r:id="rId3" display="https://podminky.urs.cz/item/CS_URS_2022_01/949101111"/>
    <hyperlink ref="F111" r:id="rId4" display="https://podminky.urs.cz/item/CS_URS_2022_01/962031132"/>
    <hyperlink ref="F126" r:id="rId5" display="https://podminky.urs.cz/item/CS_URS_2022_01/962031133"/>
    <hyperlink ref="F130" r:id="rId6" display="https://podminky.urs.cz/item/CS_URS_2022_01/962032241"/>
    <hyperlink ref="F154" r:id="rId7" display="https://podminky.urs.cz/item/CS_URS_2022_01/963053935"/>
    <hyperlink ref="F158" r:id="rId8" display="https://podminky.urs.cz/item/CS_URS_2022_01/965032131"/>
    <hyperlink ref="F162" r:id="rId9" display="https://podminky.urs.cz/item/CS_URS_2022_01/965043441"/>
    <hyperlink ref="F168" r:id="rId10" display="https://podminky.urs.cz/item/CS_URS_2022_01/965082923"/>
    <hyperlink ref="F174" r:id="rId11" display="https://podminky.urs.cz/item/CS_URS_2022_01/968062356"/>
    <hyperlink ref="F178" r:id="rId12" display="https://podminky.urs.cz/item/CS_URS_2022_01/968072455"/>
    <hyperlink ref="F191" r:id="rId13" display="https://podminky.urs.cz/item/CS_URS_2022_01/978013161"/>
    <hyperlink ref="F194" r:id="rId14" display="https://podminky.urs.cz/item/CS_URS_2022_01/997013158"/>
    <hyperlink ref="F196" r:id="rId15" display="https://podminky.urs.cz/item/CS_URS_2022_01/997013501"/>
    <hyperlink ref="F198" r:id="rId16" display="https://podminky.urs.cz/item/CS_URS_2022_01/997013509"/>
    <hyperlink ref="F201" r:id="rId17" display="https://podminky.urs.cz/item/CS_URS_2022_01/997013631"/>
    <hyperlink ref="F203" r:id="rId18" display="https://podminky.urs.cz/item/CS_URS_2022_01/997221121"/>
    <hyperlink ref="F207" r:id="rId19" display="https://podminky.urs.cz/item/CS_URS_2022_01/997221561"/>
    <hyperlink ref="F209" r:id="rId20" display="https://podminky.urs.cz/item/CS_URS_2022_01/997221569"/>
    <hyperlink ref="F212" r:id="rId21" display="https://podminky.urs.cz/item/CS_URS_2022_01/997221612"/>
    <hyperlink ref="F216" r:id="rId22" display="https://podminky.urs.cz/item/CS_URS_2022_01/763131821"/>
    <hyperlink ref="F224" r:id="rId23" display="https://podminky.urs.cz/item/CS_URS_2022_01/775511810"/>
    <hyperlink ref="F229" r:id="rId24" display="https://podminky.urs.cz/item/CS_URS_2022_01/776201811"/>
    <hyperlink ref="F234" r:id="rId25" display="https://podminky.urs.cz/item/CS_URS_2022_01/7841210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85</v>
      </c>
    </row>
    <row r="4" s="1" customFormat="1" ht="24.96" customHeight="1">
      <c r="B4" s="21"/>
      <c r="D4" s="141" t="s">
        <v>132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Rekonstrukce interiérů budovy Sady 5.května 85/42, Plzeň</v>
      </c>
      <c r="F7" s="143"/>
      <c r="G7" s="143"/>
      <c r="H7" s="143"/>
      <c r="L7" s="21"/>
    </row>
    <row r="8" s="1" customFormat="1" ht="12" customHeight="1">
      <c r="B8" s="21"/>
      <c r="D8" s="143" t="s">
        <v>133</v>
      </c>
      <c r="L8" s="21"/>
    </row>
    <row r="9" s="2" customFormat="1" ht="16.5" customHeight="1">
      <c r="A9" s="39"/>
      <c r="B9" s="45"/>
      <c r="C9" s="39"/>
      <c r="D9" s="39"/>
      <c r="E9" s="144" t="s">
        <v>1283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135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1412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30. 3. 2022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30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31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33</v>
      </c>
      <c r="E22" s="39"/>
      <c r="F22" s="39"/>
      <c r="G22" s="39"/>
      <c r="H22" s="39"/>
      <c r="I22" s="143" t="s">
        <v>26</v>
      </c>
      <c r="J22" s="134" t="s">
        <v>34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35</v>
      </c>
      <c r="F23" s="39"/>
      <c r="G23" s="39"/>
      <c r="H23" s="39"/>
      <c r="I23" s="143" t="s">
        <v>29</v>
      </c>
      <c r="J23" s="134" t="s">
        <v>36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38</v>
      </c>
      <c r="E25" s="39"/>
      <c r="F25" s="39"/>
      <c r="G25" s="39"/>
      <c r="H25" s="39"/>
      <c r="I25" s="143" t="s">
        <v>26</v>
      </c>
      <c r="J25" s="134" t="str">
        <f>IF('Rekapitulace stavby'!AN19="","",'Rekapitulace stavby'!AN19)</f>
        <v/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tr">
        <f>IF('Rekapitulace stavby'!E20="","",'Rekapitulace stavby'!E20)</f>
        <v xml:space="preserve"> </v>
      </c>
      <c r="F26" s="39"/>
      <c r="G26" s="39"/>
      <c r="H26" s="39"/>
      <c r="I26" s="143" t="s">
        <v>29</v>
      </c>
      <c r="J26" s="134" t="str">
        <f>IF('Rekapitulace stavby'!AN20="","",'Rekapitulace stavby'!AN20)</f>
        <v/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40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42</v>
      </c>
      <c r="E32" s="39"/>
      <c r="F32" s="39"/>
      <c r="G32" s="39"/>
      <c r="H32" s="39"/>
      <c r="I32" s="39"/>
      <c r="J32" s="154">
        <f>ROUND(J106,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44</v>
      </c>
      <c r="G34" s="39"/>
      <c r="H34" s="39"/>
      <c r="I34" s="155" t="s">
        <v>43</v>
      </c>
      <c r="J34" s="155" t="s">
        <v>45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46</v>
      </c>
      <c r="E35" s="143" t="s">
        <v>47</v>
      </c>
      <c r="F35" s="157">
        <f>ROUND((SUM(BE106:BE724)),  2)</f>
        <v>0</v>
      </c>
      <c r="G35" s="39"/>
      <c r="H35" s="39"/>
      <c r="I35" s="158">
        <v>0.20999999999999999</v>
      </c>
      <c r="J35" s="157">
        <f>ROUND(((SUM(BE106:BE724))*I35),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48</v>
      </c>
      <c r="F36" s="157">
        <f>ROUND((SUM(BF106:BF724)),  2)</f>
        <v>0</v>
      </c>
      <c r="G36" s="39"/>
      <c r="H36" s="39"/>
      <c r="I36" s="158">
        <v>0.14999999999999999</v>
      </c>
      <c r="J36" s="157">
        <f>ROUND(((SUM(BF106:BF724))*I36),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49</v>
      </c>
      <c r="F37" s="157">
        <f>ROUND((SUM(BG106:BG724)),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50</v>
      </c>
      <c r="F38" s="157">
        <f>ROUND((SUM(BH106:BH724)),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51</v>
      </c>
      <c r="F39" s="157">
        <f>ROUND((SUM(BI106:BI724)),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52</v>
      </c>
      <c r="E41" s="161"/>
      <c r="F41" s="161"/>
      <c r="G41" s="162" t="s">
        <v>53</v>
      </c>
      <c r="H41" s="163" t="s">
        <v>54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hidden="1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hidden="1" s="2" customFormat="1" ht="24.96" customHeight="1">
      <c r="A47" s="39"/>
      <c r="B47" s="40"/>
      <c r="C47" s="24" t="s">
        <v>137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hidden="1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hidden="1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hidden="1" s="2" customFormat="1" ht="16.5" customHeight="1">
      <c r="A50" s="39"/>
      <c r="B50" s="40"/>
      <c r="C50" s="41"/>
      <c r="D50" s="41"/>
      <c r="E50" s="170" t="str">
        <f>E7</f>
        <v>Rekonstrukce interiérů budovy Sady 5.května 85/42, Plzeň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hidden="1" s="1" customFormat="1" ht="12" customHeight="1">
      <c r="B51" s="22"/>
      <c r="C51" s="33" t="s">
        <v>133</v>
      </c>
      <c r="D51" s="23"/>
      <c r="E51" s="23"/>
      <c r="F51" s="23"/>
      <c r="G51" s="23"/>
      <c r="H51" s="23"/>
      <c r="I51" s="23"/>
      <c r="J51" s="23"/>
      <c r="K51" s="23"/>
      <c r="L51" s="21"/>
    </row>
    <row r="52" hidden="1" s="2" customFormat="1" ht="16.5" customHeight="1">
      <c r="A52" s="39"/>
      <c r="B52" s="40"/>
      <c r="C52" s="41"/>
      <c r="D52" s="41"/>
      <c r="E52" s="170" t="s">
        <v>1283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hidden="1" s="2" customFormat="1" ht="12" customHeight="1">
      <c r="A53" s="39"/>
      <c r="B53" s="40"/>
      <c r="C53" s="33" t="s">
        <v>135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hidden="1" s="2" customFormat="1" ht="16.5" customHeight="1">
      <c r="A54" s="39"/>
      <c r="B54" s="40"/>
      <c r="C54" s="41"/>
      <c r="D54" s="41"/>
      <c r="E54" s="70" t="str">
        <f>E11</f>
        <v>02.2.b - Stavební část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hidden="1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hidden="1" s="2" customFormat="1" ht="12" customHeight="1">
      <c r="A56" s="39"/>
      <c r="B56" s="40"/>
      <c r="C56" s="33" t="s">
        <v>21</v>
      </c>
      <c r="D56" s="41"/>
      <c r="E56" s="41"/>
      <c r="F56" s="28" t="str">
        <f>F14</f>
        <v>Sady 5.května 85/42</v>
      </c>
      <c r="G56" s="41"/>
      <c r="H56" s="41"/>
      <c r="I56" s="33" t="s">
        <v>23</v>
      </c>
      <c r="J56" s="73" t="str">
        <f>IF(J14="","",J14)</f>
        <v>30. 3. 2022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hidden="1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hidden="1" s="2" customFormat="1" ht="15.15" customHeight="1">
      <c r="A58" s="39"/>
      <c r="B58" s="40"/>
      <c r="C58" s="33" t="s">
        <v>25</v>
      </c>
      <c r="D58" s="41"/>
      <c r="E58" s="41"/>
      <c r="F58" s="28" t="str">
        <f>E17</f>
        <v>Krajské centrum vzdělávání a Jazyková škola</v>
      </c>
      <c r="G58" s="41"/>
      <c r="H58" s="41"/>
      <c r="I58" s="33" t="s">
        <v>33</v>
      </c>
      <c r="J58" s="37" t="str">
        <f>E23</f>
        <v>Luboš Beneda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hidden="1" s="2" customFormat="1" ht="15.15" customHeight="1">
      <c r="A59" s="39"/>
      <c r="B59" s="40"/>
      <c r="C59" s="33" t="s">
        <v>31</v>
      </c>
      <c r="D59" s="41"/>
      <c r="E59" s="41"/>
      <c r="F59" s="28" t="str">
        <f>IF(E20="","",E20)</f>
        <v>Vyplň údaj</v>
      </c>
      <c r="G59" s="41"/>
      <c r="H59" s="41"/>
      <c r="I59" s="33" t="s">
        <v>38</v>
      </c>
      <c r="J59" s="37" t="str">
        <f>E26</f>
        <v xml:space="preserve"> 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hidden="1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hidden="1" s="2" customFormat="1" ht="29.28" customHeight="1">
      <c r="A61" s="39"/>
      <c r="B61" s="40"/>
      <c r="C61" s="171" t="s">
        <v>138</v>
      </c>
      <c r="D61" s="172"/>
      <c r="E61" s="172"/>
      <c r="F61" s="172"/>
      <c r="G61" s="172"/>
      <c r="H61" s="172"/>
      <c r="I61" s="172"/>
      <c r="J61" s="173" t="s">
        <v>139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hidden="1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hidden="1" s="2" customFormat="1" ht="22.8" customHeight="1">
      <c r="A63" s="39"/>
      <c r="B63" s="40"/>
      <c r="C63" s="174" t="s">
        <v>74</v>
      </c>
      <c r="D63" s="41"/>
      <c r="E63" s="41"/>
      <c r="F63" s="41"/>
      <c r="G63" s="41"/>
      <c r="H63" s="41"/>
      <c r="I63" s="41"/>
      <c r="J63" s="103">
        <f>J106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140</v>
      </c>
    </row>
    <row r="64" hidden="1" s="9" customFormat="1" ht="24.96" customHeight="1">
      <c r="A64" s="9"/>
      <c r="B64" s="175"/>
      <c r="C64" s="176"/>
      <c r="D64" s="177" t="s">
        <v>141</v>
      </c>
      <c r="E64" s="178"/>
      <c r="F64" s="178"/>
      <c r="G64" s="178"/>
      <c r="H64" s="178"/>
      <c r="I64" s="178"/>
      <c r="J64" s="179">
        <f>J107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1"/>
      <c r="C65" s="126"/>
      <c r="D65" s="182" t="s">
        <v>309</v>
      </c>
      <c r="E65" s="183"/>
      <c r="F65" s="183"/>
      <c r="G65" s="183"/>
      <c r="H65" s="183"/>
      <c r="I65" s="183"/>
      <c r="J65" s="184">
        <f>J108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1"/>
      <c r="C66" s="126"/>
      <c r="D66" s="182" t="s">
        <v>767</v>
      </c>
      <c r="E66" s="183"/>
      <c r="F66" s="183"/>
      <c r="G66" s="183"/>
      <c r="H66" s="183"/>
      <c r="I66" s="183"/>
      <c r="J66" s="184">
        <f>J159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1"/>
      <c r="C67" s="126"/>
      <c r="D67" s="182" t="s">
        <v>310</v>
      </c>
      <c r="E67" s="183"/>
      <c r="F67" s="183"/>
      <c r="G67" s="183"/>
      <c r="H67" s="183"/>
      <c r="I67" s="183"/>
      <c r="J67" s="184">
        <f>J179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1"/>
      <c r="C68" s="126"/>
      <c r="D68" s="182" t="s">
        <v>142</v>
      </c>
      <c r="E68" s="183"/>
      <c r="F68" s="183"/>
      <c r="G68" s="183"/>
      <c r="H68" s="183"/>
      <c r="I68" s="183"/>
      <c r="J68" s="184">
        <f>J304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1"/>
      <c r="C69" s="126"/>
      <c r="D69" s="182" t="s">
        <v>143</v>
      </c>
      <c r="E69" s="183"/>
      <c r="F69" s="183"/>
      <c r="G69" s="183"/>
      <c r="H69" s="183"/>
      <c r="I69" s="183"/>
      <c r="J69" s="184">
        <f>J328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1"/>
      <c r="C70" s="126"/>
      <c r="D70" s="182" t="s">
        <v>311</v>
      </c>
      <c r="E70" s="183"/>
      <c r="F70" s="183"/>
      <c r="G70" s="183"/>
      <c r="H70" s="183"/>
      <c r="I70" s="183"/>
      <c r="J70" s="184">
        <f>J339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9" customFormat="1" ht="24.96" customHeight="1">
      <c r="A71" s="9"/>
      <c r="B71" s="175"/>
      <c r="C71" s="176"/>
      <c r="D71" s="177" t="s">
        <v>144</v>
      </c>
      <c r="E71" s="178"/>
      <c r="F71" s="178"/>
      <c r="G71" s="178"/>
      <c r="H71" s="178"/>
      <c r="I71" s="178"/>
      <c r="J71" s="179">
        <f>J342</f>
        <v>0</v>
      </c>
      <c r="K71" s="176"/>
      <c r="L71" s="180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10" customFormat="1" ht="19.92" customHeight="1">
      <c r="A72" s="10"/>
      <c r="B72" s="181"/>
      <c r="C72" s="126"/>
      <c r="D72" s="182" t="s">
        <v>312</v>
      </c>
      <c r="E72" s="183"/>
      <c r="F72" s="183"/>
      <c r="G72" s="183"/>
      <c r="H72" s="183"/>
      <c r="I72" s="183"/>
      <c r="J72" s="184">
        <f>J343</f>
        <v>0</v>
      </c>
      <c r="K72" s="126"/>
      <c r="L72" s="18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1"/>
      <c r="C73" s="126"/>
      <c r="D73" s="182" t="s">
        <v>313</v>
      </c>
      <c r="E73" s="183"/>
      <c r="F73" s="183"/>
      <c r="G73" s="183"/>
      <c r="H73" s="183"/>
      <c r="I73" s="183"/>
      <c r="J73" s="184">
        <f>J360</f>
        <v>0</v>
      </c>
      <c r="K73" s="126"/>
      <c r="L73" s="18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81"/>
      <c r="C74" s="126"/>
      <c r="D74" s="182" t="s">
        <v>314</v>
      </c>
      <c r="E74" s="183"/>
      <c r="F74" s="183"/>
      <c r="G74" s="183"/>
      <c r="H74" s="183"/>
      <c r="I74" s="183"/>
      <c r="J74" s="184">
        <f>J383</f>
        <v>0</v>
      </c>
      <c r="K74" s="126"/>
      <c r="L74" s="18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81"/>
      <c r="C75" s="126"/>
      <c r="D75" s="182" t="s">
        <v>1413</v>
      </c>
      <c r="E75" s="183"/>
      <c r="F75" s="183"/>
      <c r="G75" s="183"/>
      <c r="H75" s="183"/>
      <c r="I75" s="183"/>
      <c r="J75" s="184">
        <f>J418</f>
        <v>0</v>
      </c>
      <c r="K75" s="126"/>
      <c r="L75" s="185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81"/>
      <c r="C76" s="126"/>
      <c r="D76" s="182" t="s">
        <v>315</v>
      </c>
      <c r="E76" s="183"/>
      <c r="F76" s="183"/>
      <c r="G76" s="183"/>
      <c r="H76" s="183"/>
      <c r="I76" s="183"/>
      <c r="J76" s="184">
        <f>J427</f>
        <v>0</v>
      </c>
      <c r="K76" s="126"/>
      <c r="L76" s="185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81"/>
      <c r="C77" s="126"/>
      <c r="D77" s="182" t="s">
        <v>768</v>
      </c>
      <c r="E77" s="183"/>
      <c r="F77" s="183"/>
      <c r="G77" s="183"/>
      <c r="H77" s="183"/>
      <c r="I77" s="183"/>
      <c r="J77" s="184">
        <f>J494</f>
        <v>0</v>
      </c>
      <c r="K77" s="126"/>
      <c r="L77" s="185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81"/>
      <c r="C78" s="126"/>
      <c r="D78" s="182" t="s">
        <v>145</v>
      </c>
      <c r="E78" s="183"/>
      <c r="F78" s="183"/>
      <c r="G78" s="183"/>
      <c r="H78" s="183"/>
      <c r="I78" s="183"/>
      <c r="J78" s="184">
        <f>J510</f>
        <v>0</v>
      </c>
      <c r="K78" s="126"/>
      <c r="L78" s="185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81"/>
      <c r="C79" s="126"/>
      <c r="D79" s="182" t="s">
        <v>1285</v>
      </c>
      <c r="E79" s="183"/>
      <c r="F79" s="183"/>
      <c r="G79" s="183"/>
      <c r="H79" s="183"/>
      <c r="I79" s="183"/>
      <c r="J79" s="184">
        <f>J562</f>
        <v>0</v>
      </c>
      <c r="K79" s="126"/>
      <c r="L79" s="185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10" customFormat="1" ht="19.92" customHeight="1">
      <c r="A80" s="10"/>
      <c r="B80" s="181"/>
      <c r="C80" s="126"/>
      <c r="D80" s="182" t="s">
        <v>316</v>
      </c>
      <c r="E80" s="183"/>
      <c r="F80" s="183"/>
      <c r="G80" s="183"/>
      <c r="H80" s="183"/>
      <c r="I80" s="183"/>
      <c r="J80" s="184">
        <f>J631</f>
        <v>0</v>
      </c>
      <c r="K80" s="126"/>
      <c r="L80" s="185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hidden="1" s="10" customFormat="1" ht="19.92" customHeight="1">
      <c r="A81" s="10"/>
      <c r="B81" s="181"/>
      <c r="C81" s="126"/>
      <c r="D81" s="182" t="s">
        <v>1414</v>
      </c>
      <c r="E81" s="183"/>
      <c r="F81" s="183"/>
      <c r="G81" s="183"/>
      <c r="H81" s="183"/>
      <c r="I81" s="183"/>
      <c r="J81" s="184">
        <f>J671</f>
        <v>0</v>
      </c>
      <c r="K81" s="126"/>
      <c r="L81" s="185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hidden="1" s="10" customFormat="1" ht="19.92" customHeight="1">
      <c r="A82" s="10"/>
      <c r="B82" s="181"/>
      <c r="C82" s="126"/>
      <c r="D82" s="182" t="s">
        <v>146</v>
      </c>
      <c r="E82" s="183"/>
      <c r="F82" s="183"/>
      <c r="G82" s="183"/>
      <c r="H82" s="183"/>
      <c r="I82" s="183"/>
      <c r="J82" s="184">
        <f>J683</f>
        <v>0</v>
      </c>
      <c r="K82" s="126"/>
      <c r="L82" s="185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hidden="1" s="10" customFormat="1" ht="19.92" customHeight="1">
      <c r="A83" s="10"/>
      <c r="B83" s="181"/>
      <c r="C83" s="126"/>
      <c r="D83" s="182" t="s">
        <v>1415</v>
      </c>
      <c r="E83" s="183"/>
      <c r="F83" s="183"/>
      <c r="G83" s="183"/>
      <c r="H83" s="183"/>
      <c r="I83" s="183"/>
      <c r="J83" s="184">
        <f>J715</f>
        <v>0</v>
      </c>
      <c r="K83" s="126"/>
      <c r="L83" s="185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hidden="1" s="9" customFormat="1" ht="24.96" customHeight="1">
      <c r="A84" s="9"/>
      <c r="B84" s="175"/>
      <c r="C84" s="176"/>
      <c r="D84" s="177" t="s">
        <v>317</v>
      </c>
      <c r="E84" s="178"/>
      <c r="F84" s="178"/>
      <c r="G84" s="178"/>
      <c r="H84" s="178"/>
      <c r="I84" s="178"/>
      <c r="J84" s="179">
        <f>J722</f>
        <v>0</v>
      </c>
      <c r="K84" s="176"/>
      <c r="L84" s="180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hidden="1" s="2" customFormat="1" ht="21.84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/>
    <row r="88" hidden="1"/>
    <row r="89" hidden="1"/>
    <row r="90" s="2" customFormat="1" ht="6.96" customHeight="1">
      <c r="A90" s="39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96" customHeight="1">
      <c r="A91" s="39"/>
      <c r="B91" s="40"/>
      <c r="C91" s="24" t="s">
        <v>147</v>
      </c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4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16</v>
      </c>
      <c r="D93" s="41"/>
      <c r="E93" s="41"/>
      <c r="F93" s="41"/>
      <c r="G93" s="41"/>
      <c r="H93" s="41"/>
      <c r="I93" s="41"/>
      <c r="J93" s="41"/>
      <c r="K93" s="41"/>
      <c r="L93" s="14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6.5" customHeight="1">
      <c r="A94" s="39"/>
      <c r="B94" s="40"/>
      <c r="C94" s="41"/>
      <c r="D94" s="41"/>
      <c r="E94" s="170" t="str">
        <f>E7</f>
        <v>Rekonstrukce interiérů budovy Sady 5.května 85/42, Plzeň</v>
      </c>
      <c r="F94" s="33"/>
      <c r="G94" s="33"/>
      <c r="H94" s="33"/>
      <c r="I94" s="41"/>
      <c r="J94" s="41"/>
      <c r="K94" s="41"/>
      <c r="L94" s="14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1" customFormat="1" ht="12" customHeight="1">
      <c r="B95" s="22"/>
      <c r="C95" s="33" t="s">
        <v>133</v>
      </c>
      <c r="D95" s="23"/>
      <c r="E95" s="23"/>
      <c r="F95" s="23"/>
      <c r="G95" s="23"/>
      <c r="H95" s="23"/>
      <c r="I95" s="23"/>
      <c r="J95" s="23"/>
      <c r="K95" s="23"/>
      <c r="L95" s="21"/>
    </row>
    <row r="96" s="2" customFormat="1" ht="16.5" customHeight="1">
      <c r="A96" s="39"/>
      <c r="B96" s="40"/>
      <c r="C96" s="41"/>
      <c r="D96" s="41"/>
      <c r="E96" s="170" t="s">
        <v>1283</v>
      </c>
      <c r="F96" s="41"/>
      <c r="G96" s="41"/>
      <c r="H96" s="41"/>
      <c r="I96" s="41"/>
      <c r="J96" s="41"/>
      <c r="K96" s="41"/>
      <c r="L96" s="14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2" customHeight="1">
      <c r="A97" s="39"/>
      <c r="B97" s="40"/>
      <c r="C97" s="33" t="s">
        <v>135</v>
      </c>
      <c r="D97" s="41"/>
      <c r="E97" s="41"/>
      <c r="F97" s="41"/>
      <c r="G97" s="41"/>
      <c r="H97" s="41"/>
      <c r="I97" s="41"/>
      <c r="J97" s="41"/>
      <c r="K97" s="41"/>
      <c r="L97" s="14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6.5" customHeight="1">
      <c r="A98" s="39"/>
      <c r="B98" s="40"/>
      <c r="C98" s="41"/>
      <c r="D98" s="41"/>
      <c r="E98" s="70" t="str">
        <f>E11</f>
        <v>02.2.b - Stavební část</v>
      </c>
      <c r="F98" s="41"/>
      <c r="G98" s="41"/>
      <c r="H98" s="41"/>
      <c r="I98" s="41"/>
      <c r="J98" s="41"/>
      <c r="K98" s="41"/>
      <c r="L98" s="14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4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2" customHeight="1">
      <c r="A100" s="39"/>
      <c r="B100" s="40"/>
      <c r="C100" s="33" t="s">
        <v>21</v>
      </c>
      <c r="D100" s="41"/>
      <c r="E100" s="41"/>
      <c r="F100" s="28" t="str">
        <f>F14</f>
        <v>Sady 5.května 85/42</v>
      </c>
      <c r="G100" s="41"/>
      <c r="H100" s="41"/>
      <c r="I100" s="33" t="s">
        <v>23</v>
      </c>
      <c r="J100" s="73" t="str">
        <f>IF(J14="","",J14)</f>
        <v>30. 3. 2022</v>
      </c>
      <c r="K100" s="41"/>
      <c r="L100" s="14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14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5.15" customHeight="1">
      <c r="A102" s="39"/>
      <c r="B102" s="40"/>
      <c r="C102" s="33" t="s">
        <v>25</v>
      </c>
      <c r="D102" s="41"/>
      <c r="E102" s="41"/>
      <c r="F102" s="28" t="str">
        <f>E17</f>
        <v>Krajské centrum vzdělávání a Jazyková škola</v>
      </c>
      <c r="G102" s="41"/>
      <c r="H102" s="41"/>
      <c r="I102" s="33" t="s">
        <v>33</v>
      </c>
      <c r="J102" s="37" t="str">
        <f>E23</f>
        <v>Luboš Beneda</v>
      </c>
      <c r="K102" s="41"/>
      <c r="L102" s="14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15.15" customHeight="1">
      <c r="A103" s="39"/>
      <c r="B103" s="40"/>
      <c r="C103" s="33" t="s">
        <v>31</v>
      </c>
      <c r="D103" s="41"/>
      <c r="E103" s="41"/>
      <c r="F103" s="28" t="str">
        <f>IF(E20="","",E20)</f>
        <v>Vyplň údaj</v>
      </c>
      <c r="G103" s="41"/>
      <c r="H103" s="41"/>
      <c r="I103" s="33" t="s">
        <v>38</v>
      </c>
      <c r="J103" s="37" t="str">
        <f>E26</f>
        <v xml:space="preserve"> </v>
      </c>
      <c r="K103" s="41"/>
      <c r="L103" s="145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10.32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145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11" customFormat="1" ht="29.28" customHeight="1">
      <c r="A105" s="186"/>
      <c r="B105" s="187"/>
      <c r="C105" s="188" t="s">
        <v>148</v>
      </c>
      <c r="D105" s="189" t="s">
        <v>61</v>
      </c>
      <c r="E105" s="189" t="s">
        <v>57</v>
      </c>
      <c r="F105" s="189" t="s">
        <v>58</v>
      </c>
      <c r="G105" s="189" t="s">
        <v>149</v>
      </c>
      <c r="H105" s="189" t="s">
        <v>150</v>
      </c>
      <c r="I105" s="189" t="s">
        <v>151</v>
      </c>
      <c r="J105" s="189" t="s">
        <v>139</v>
      </c>
      <c r="K105" s="190" t="s">
        <v>152</v>
      </c>
      <c r="L105" s="191"/>
      <c r="M105" s="93" t="s">
        <v>19</v>
      </c>
      <c r="N105" s="94" t="s">
        <v>46</v>
      </c>
      <c r="O105" s="94" t="s">
        <v>153</v>
      </c>
      <c r="P105" s="94" t="s">
        <v>154</v>
      </c>
      <c r="Q105" s="94" t="s">
        <v>155</v>
      </c>
      <c r="R105" s="94" t="s">
        <v>156</v>
      </c>
      <c r="S105" s="94" t="s">
        <v>157</v>
      </c>
      <c r="T105" s="95" t="s">
        <v>158</v>
      </c>
      <c r="U105" s="186"/>
      <c r="V105" s="186"/>
      <c r="W105" s="186"/>
      <c r="X105" s="186"/>
      <c r="Y105" s="186"/>
      <c r="Z105" s="186"/>
      <c r="AA105" s="186"/>
      <c r="AB105" s="186"/>
      <c r="AC105" s="186"/>
      <c r="AD105" s="186"/>
      <c r="AE105" s="186"/>
    </row>
    <row r="106" s="2" customFormat="1" ht="22.8" customHeight="1">
      <c r="A106" s="39"/>
      <c r="B106" s="40"/>
      <c r="C106" s="100" t="s">
        <v>159</v>
      </c>
      <c r="D106" s="41"/>
      <c r="E106" s="41"/>
      <c r="F106" s="41"/>
      <c r="G106" s="41"/>
      <c r="H106" s="41"/>
      <c r="I106" s="41"/>
      <c r="J106" s="192">
        <f>BK106</f>
        <v>0</v>
      </c>
      <c r="K106" s="41"/>
      <c r="L106" s="45"/>
      <c r="M106" s="96"/>
      <c r="N106" s="193"/>
      <c r="O106" s="97"/>
      <c r="P106" s="194">
        <f>P107+P342+P722</f>
        <v>0</v>
      </c>
      <c r="Q106" s="97"/>
      <c r="R106" s="194">
        <f>R107+R342+R722</f>
        <v>404.59868702999989</v>
      </c>
      <c r="S106" s="97"/>
      <c r="T106" s="195">
        <f>T107+T342+T722</f>
        <v>3.1619999999999999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75</v>
      </c>
      <c r="AU106" s="18" t="s">
        <v>140</v>
      </c>
      <c r="BK106" s="196">
        <f>BK107+BK342+BK722</f>
        <v>0</v>
      </c>
    </row>
    <row r="107" s="12" customFormat="1" ht="25.92" customHeight="1">
      <c r="A107" s="12"/>
      <c r="B107" s="197"/>
      <c r="C107" s="198"/>
      <c r="D107" s="199" t="s">
        <v>75</v>
      </c>
      <c r="E107" s="200" t="s">
        <v>160</v>
      </c>
      <c r="F107" s="200" t="s">
        <v>161</v>
      </c>
      <c r="G107" s="198"/>
      <c r="H107" s="198"/>
      <c r="I107" s="201"/>
      <c r="J107" s="202">
        <f>BK107</f>
        <v>0</v>
      </c>
      <c r="K107" s="198"/>
      <c r="L107" s="203"/>
      <c r="M107" s="204"/>
      <c r="N107" s="205"/>
      <c r="O107" s="205"/>
      <c r="P107" s="206">
        <f>P108+P159+P179+P304+P328+P339</f>
        <v>0</v>
      </c>
      <c r="Q107" s="205"/>
      <c r="R107" s="206">
        <f>R108+R159+R179+R304+R328+R339</f>
        <v>369.50357961999993</v>
      </c>
      <c r="S107" s="205"/>
      <c r="T107" s="207">
        <f>T108+T159+T179+T304+T328+T339</f>
        <v>3.1619999999999999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8" t="s">
        <v>83</v>
      </c>
      <c r="AT107" s="209" t="s">
        <v>75</v>
      </c>
      <c r="AU107" s="209" t="s">
        <v>76</v>
      </c>
      <c r="AY107" s="208" t="s">
        <v>162</v>
      </c>
      <c r="BK107" s="210">
        <f>BK108+BK159+BK179+BK304+BK328+BK339</f>
        <v>0</v>
      </c>
    </row>
    <row r="108" s="12" customFormat="1" ht="22.8" customHeight="1">
      <c r="A108" s="12"/>
      <c r="B108" s="197"/>
      <c r="C108" s="198"/>
      <c r="D108" s="199" t="s">
        <v>75</v>
      </c>
      <c r="E108" s="211" t="s">
        <v>195</v>
      </c>
      <c r="F108" s="211" t="s">
        <v>318</v>
      </c>
      <c r="G108" s="198"/>
      <c r="H108" s="198"/>
      <c r="I108" s="201"/>
      <c r="J108" s="212">
        <f>BK108</f>
        <v>0</v>
      </c>
      <c r="K108" s="198"/>
      <c r="L108" s="203"/>
      <c r="M108" s="204"/>
      <c r="N108" s="205"/>
      <c r="O108" s="205"/>
      <c r="P108" s="206">
        <f>SUM(P109:P158)</f>
        <v>0</v>
      </c>
      <c r="Q108" s="205"/>
      <c r="R108" s="206">
        <f>SUM(R109:R158)</f>
        <v>94.740355359999995</v>
      </c>
      <c r="S108" s="205"/>
      <c r="T108" s="207">
        <f>SUM(T109:T158)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8" t="s">
        <v>83</v>
      </c>
      <c r="AT108" s="209" t="s">
        <v>75</v>
      </c>
      <c r="AU108" s="209" t="s">
        <v>83</v>
      </c>
      <c r="AY108" s="208" t="s">
        <v>162</v>
      </c>
      <c r="BK108" s="210">
        <f>SUM(BK109:BK158)</f>
        <v>0</v>
      </c>
    </row>
    <row r="109" s="2" customFormat="1" ht="37.8" customHeight="1">
      <c r="A109" s="39"/>
      <c r="B109" s="40"/>
      <c r="C109" s="213" t="s">
        <v>506</v>
      </c>
      <c r="D109" s="213" t="s">
        <v>165</v>
      </c>
      <c r="E109" s="214" t="s">
        <v>1416</v>
      </c>
      <c r="F109" s="215" t="s">
        <v>1417</v>
      </c>
      <c r="G109" s="216" t="s">
        <v>176</v>
      </c>
      <c r="H109" s="217">
        <v>23.683</v>
      </c>
      <c r="I109" s="218"/>
      <c r="J109" s="219">
        <f>ROUND(I109*H109,2)</f>
        <v>0</v>
      </c>
      <c r="K109" s="215" t="s">
        <v>169</v>
      </c>
      <c r="L109" s="45"/>
      <c r="M109" s="220" t="s">
        <v>19</v>
      </c>
      <c r="N109" s="221" t="s">
        <v>47</v>
      </c>
      <c r="O109" s="85"/>
      <c r="P109" s="222">
        <f>O109*H109</f>
        <v>0</v>
      </c>
      <c r="Q109" s="222">
        <v>1.8775</v>
      </c>
      <c r="R109" s="222">
        <f>Q109*H109</f>
        <v>44.4648325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170</v>
      </c>
      <c r="AT109" s="224" t="s">
        <v>165</v>
      </c>
      <c r="AU109" s="224" t="s">
        <v>85</v>
      </c>
      <c r="AY109" s="18" t="s">
        <v>162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83</v>
      </c>
      <c r="BK109" s="225">
        <f>ROUND(I109*H109,2)</f>
        <v>0</v>
      </c>
      <c r="BL109" s="18" t="s">
        <v>170</v>
      </c>
      <c r="BM109" s="224" t="s">
        <v>1418</v>
      </c>
    </row>
    <row r="110" s="2" customFormat="1">
      <c r="A110" s="39"/>
      <c r="B110" s="40"/>
      <c r="C110" s="41"/>
      <c r="D110" s="226" t="s">
        <v>172</v>
      </c>
      <c r="E110" s="41"/>
      <c r="F110" s="227" t="s">
        <v>1419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172</v>
      </c>
      <c r="AU110" s="18" t="s">
        <v>85</v>
      </c>
    </row>
    <row r="111" s="13" customFormat="1">
      <c r="A111" s="13"/>
      <c r="B111" s="231"/>
      <c r="C111" s="232"/>
      <c r="D111" s="233" t="s">
        <v>179</v>
      </c>
      <c r="E111" s="234" t="s">
        <v>19</v>
      </c>
      <c r="F111" s="235" t="s">
        <v>180</v>
      </c>
      <c r="G111" s="232"/>
      <c r="H111" s="234" t="s">
        <v>19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1" t="s">
        <v>179</v>
      </c>
      <c r="AU111" s="241" t="s">
        <v>85</v>
      </c>
      <c r="AV111" s="13" t="s">
        <v>83</v>
      </c>
      <c r="AW111" s="13" t="s">
        <v>37</v>
      </c>
      <c r="AX111" s="13" t="s">
        <v>76</v>
      </c>
      <c r="AY111" s="241" t="s">
        <v>162</v>
      </c>
    </row>
    <row r="112" s="14" customFormat="1">
      <c r="A112" s="14"/>
      <c r="B112" s="242"/>
      <c r="C112" s="243"/>
      <c r="D112" s="233" t="s">
        <v>179</v>
      </c>
      <c r="E112" s="244" t="s">
        <v>19</v>
      </c>
      <c r="F112" s="245" t="s">
        <v>1420</v>
      </c>
      <c r="G112" s="243"/>
      <c r="H112" s="246">
        <v>4.6479999999999997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179</v>
      </c>
      <c r="AU112" s="252" t="s">
        <v>85</v>
      </c>
      <c r="AV112" s="14" t="s">
        <v>85</v>
      </c>
      <c r="AW112" s="14" t="s">
        <v>37</v>
      </c>
      <c r="AX112" s="14" t="s">
        <v>76</v>
      </c>
      <c r="AY112" s="252" t="s">
        <v>162</v>
      </c>
    </row>
    <row r="113" s="13" customFormat="1">
      <c r="A113" s="13"/>
      <c r="B113" s="231"/>
      <c r="C113" s="232"/>
      <c r="D113" s="233" t="s">
        <v>179</v>
      </c>
      <c r="E113" s="234" t="s">
        <v>19</v>
      </c>
      <c r="F113" s="235" t="s">
        <v>220</v>
      </c>
      <c r="G113" s="232"/>
      <c r="H113" s="234" t="s">
        <v>19</v>
      </c>
      <c r="I113" s="236"/>
      <c r="J113" s="232"/>
      <c r="K113" s="232"/>
      <c r="L113" s="237"/>
      <c r="M113" s="238"/>
      <c r="N113" s="239"/>
      <c r="O113" s="239"/>
      <c r="P113" s="239"/>
      <c r="Q113" s="239"/>
      <c r="R113" s="239"/>
      <c r="S113" s="239"/>
      <c r="T113" s="24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1" t="s">
        <v>179</v>
      </c>
      <c r="AU113" s="241" t="s">
        <v>85</v>
      </c>
      <c r="AV113" s="13" t="s">
        <v>83</v>
      </c>
      <c r="AW113" s="13" t="s">
        <v>37</v>
      </c>
      <c r="AX113" s="13" t="s">
        <v>76</v>
      </c>
      <c r="AY113" s="241" t="s">
        <v>162</v>
      </c>
    </row>
    <row r="114" s="14" customFormat="1">
      <c r="A114" s="14"/>
      <c r="B114" s="242"/>
      <c r="C114" s="243"/>
      <c r="D114" s="233" t="s">
        <v>179</v>
      </c>
      <c r="E114" s="244" t="s">
        <v>19</v>
      </c>
      <c r="F114" s="245" t="s">
        <v>1421</v>
      </c>
      <c r="G114" s="243"/>
      <c r="H114" s="246">
        <v>7.9240000000000004</v>
      </c>
      <c r="I114" s="247"/>
      <c r="J114" s="243"/>
      <c r="K114" s="243"/>
      <c r="L114" s="248"/>
      <c r="M114" s="249"/>
      <c r="N114" s="250"/>
      <c r="O114" s="250"/>
      <c r="P114" s="250"/>
      <c r="Q114" s="250"/>
      <c r="R114" s="250"/>
      <c r="S114" s="250"/>
      <c r="T114" s="25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2" t="s">
        <v>179</v>
      </c>
      <c r="AU114" s="252" t="s">
        <v>85</v>
      </c>
      <c r="AV114" s="14" t="s">
        <v>85</v>
      </c>
      <c r="AW114" s="14" t="s">
        <v>37</v>
      </c>
      <c r="AX114" s="14" t="s">
        <v>76</v>
      </c>
      <c r="AY114" s="252" t="s">
        <v>162</v>
      </c>
    </row>
    <row r="115" s="13" customFormat="1">
      <c r="A115" s="13"/>
      <c r="B115" s="231"/>
      <c r="C115" s="232"/>
      <c r="D115" s="233" t="s">
        <v>179</v>
      </c>
      <c r="E115" s="234" t="s">
        <v>19</v>
      </c>
      <c r="F115" s="235" t="s">
        <v>187</v>
      </c>
      <c r="G115" s="232"/>
      <c r="H115" s="234" t="s">
        <v>19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1" t="s">
        <v>179</v>
      </c>
      <c r="AU115" s="241" t="s">
        <v>85</v>
      </c>
      <c r="AV115" s="13" t="s">
        <v>83</v>
      </c>
      <c r="AW115" s="13" t="s">
        <v>37</v>
      </c>
      <c r="AX115" s="13" t="s">
        <v>76</v>
      </c>
      <c r="AY115" s="241" t="s">
        <v>162</v>
      </c>
    </row>
    <row r="116" s="14" customFormat="1">
      <c r="A116" s="14"/>
      <c r="B116" s="242"/>
      <c r="C116" s="243"/>
      <c r="D116" s="233" t="s">
        <v>179</v>
      </c>
      <c r="E116" s="244" t="s">
        <v>19</v>
      </c>
      <c r="F116" s="245" t="s">
        <v>1422</v>
      </c>
      <c r="G116" s="243"/>
      <c r="H116" s="246">
        <v>5.516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2" t="s">
        <v>179</v>
      </c>
      <c r="AU116" s="252" t="s">
        <v>85</v>
      </c>
      <c r="AV116" s="14" t="s">
        <v>85</v>
      </c>
      <c r="AW116" s="14" t="s">
        <v>37</v>
      </c>
      <c r="AX116" s="14" t="s">
        <v>76</v>
      </c>
      <c r="AY116" s="252" t="s">
        <v>162</v>
      </c>
    </row>
    <row r="117" s="13" customFormat="1">
      <c r="A117" s="13"/>
      <c r="B117" s="231"/>
      <c r="C117" s="232"/>
      <c r="D117" s="233" t="s">
        <v>179</v>
      </c>
      <c r="E117" s="234" t="s">
        <v>19</v>
      </c>
      <c r="F117" s="235" t="s">
        <v>525</v>
      </c>
      <c r="G117" s="232"/>
      <c r="H117" s="234" t="s">
        <v>19</v>
      </c>
      <c r="I117" s="236"/>
      <c r="J117" s="232"/>
      <c r="K117" s="232"/>
      <c r="L117" s="237"/>
      <c r="M117" s="238"/>
      <c r="N117" s="239"/>
      <c r="O117" s="239"/>
      <c r="P117" s="239"/>
      <c r="Q117" s="239"/>
      <c r="R117" s="239"/>
      <c r="S117" s="239"/>
      <c r="T117" s="24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1" t="s">
        <v>179</v>
      </c>
      <c r="AU117" s="241" t="s">
        <v>85</v>
      </c>
      <c r="AV117" s="13" t="s">
        <v>83</v>
      </c>
      <c r="AW117" s="13" t="s">
        <v>37</v>
      </c>
      <c r="AX117" s="13" t="s">
        <v>76</v>
      </c>
      <c r="AY117" s="241" t="s">
        <v>162</v>
      </c>
    </row>
    <row r="118" s="14" customFormat="1">
      <c r="A118" s="14"/>
      <c r="B118" s="242"/>
      <c r="C118" s="243"/>
      <c r="D118" s="233" t="s">
        <v>179</v>
      </c>
      <c r="E118" s="244" t="s">
        <v>19</v>
      </c>
      <c r="F118" s="245" t="s">
        <v>1423</v>
      </c>
      <c r="G118" s="243"/>
      <c r="H118" s="246">
        <v>3.9409999999999998</v>
      </c>
      <c r="I118" s="247"/>
      <c r="J118" s="243"/>
      <c r="K118" s="243"/>
      <c r="L118" s="248"/>
      <c r="M118" s="249"/>
      <c r="N118" s="250"/>
      <c r="O118" s="250"/>
      <c r="P118" s="250"/>
      <c r="Q118" s="250"/>
      <c r="R118" s="250"/>
      <c r="S118" s="250"/>
      <c r="T118" s="25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2" t="s">
        <v>179</v>
      </c>
      <c r="AU118" s="252" t="s">
        <v>85</v>
      </c>
      <c r="AV118" s="14" t="s">
        <v>85</v>
      </c>
      <c r="AW118" s="14" t="s">
        <v>37</v>
      </c>
      <c r="AX118" s="14" t="s">
        <v>76</v>
      </c>
      <c r="AY118" s="252" t="s">
        <v>162</v>
      </c>
    </row>
    <row r="119" s="13" customFormat="1">
      <c r="A119" s="13"/>
      <c r="B119" s="231"/>
      <c r="C119" s="232"/>
      <c r="D119" s="233" t="s">
        <v>179</v>
      </c>
      <c r="E119" s="234" t="s">
        <v>19</v>
      </c>
      <c r="F119" s="235" t="s">
        <v>306</v>
      </c>
      <c r="G119" s="232"/>
      <c r="H119" s="234" t="s">
        <v>19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1" t="s">
        <v>179</v>
      </c>
      <c r="AU119" s="241" t="s">
        <v>85</v>
      </c>
      <c r="AV119" s="13" t="s">
        <v>83</v>
      </c>
      <c r="AW119" s="13" t="s">
        <v>37</v>
      </c>
      <c r="AX119" s="13" t="s">
        <v>76</v>
      </c>
      <c r="AY119" s="241" t="s">
        <v>162</v>
      </c>
    </row>
    <row r="120" s="14" customFormat="1">
      <c r="A120" s="14"/>
      <c r="B120" s="242"/>
      <c r="C120" s="243"/>
      <c r="D120" s="233" t="s">
        <v>179</v>
      </c>
      <c r="E120" s="244" t="s">
        <v>19</v>
      </c>
      <c r="F120" s="245" t="s">
        <v>1424</v>
      </c>
      <c r="G120" s="243"/>
      <c r="H120" s="246">
        <v>1.6539999999999999</v>
      </c>
      <c r="I120" s="247"/>
      <c r="J120" s="243"/>
      <c r="K120" s="243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179</v>
      </c>
      <c r="AU120" s="252" t="s">
        <v>85</v>
      </c>
      <c r="AV120" s="14" t="s">
        <v>85</v>
      </c>
      <c r="AW120" s="14" t="s">
        <v>37</v>
      </c>
      <c r="AX120" s="14" t="s">
        <v>76</v>
      </c>
      <c r="AY120" s="252" t="s">
        <v>162</v>
      </c>
    </row>
    <row r="121" s="15" customFormat="1">
      <c r="A121" s="15"/>
      <c r="B121" s="253"/>
      <c r="C121" s="254"/>
      <c r="D121" s="233" t="s">
        <v>179</v>
      </c>
      <c r="E121" s="255" t="s">
        <v>19</v>
      </c>
      <c r="F121" s="256" t="s">
        <v>194</v>
      </c>
      <c r="G121" s="254"/>
      <c r="H121" s="257">
        <v>23.683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3" t="s">
        <v>179</v>
      </c>
      <c r="AU121" s="263" t="s">
        <v>85</v>
      </c>
      <c r="AV121" s="15" t="s">
        <v>170</v>
      </c>
      <c r="AW121" s="15" t="s">
        <v>37</v>
      </c>
      <c r="AX121" s="15" t="s">
        <v>83</v>
      </c>
      <c r="AY121" s="263" t="s">
        <v>162</v>
      </c>
    </row>
    <row r="122" s="2" customFormat="1" ht="33" customHeight="1">
      <c r="A122" s="39"/>
      <c r="B122" s="40"/>
      <c r="C122" s="213" t="s">
        <v>427</v>
      </c>
      <c r="D122" s="213" t="s">
        <v>165</v>
      </c>
      <c r="E122" s="214" t="s">
        <v>1425</v>
      </c>
      <c r="F122" s="215" t="s">
        <v>1426</v>
      </c>
      <c r="G122" s="216" t="s">
        <v>262</v>
      </c>
      <c r="H122" s="217">
        <v>14.824</v>
      </c>
      <c r="I122" s="218"/>
      <c r="J122" s="219">
        <f>ROUND(I122*H122,2)</f>
        <v>0</v>
      </c>
      <c r="K122" s="215" t="s">
        <v>169</v>
      </c>
      <c r="L122" s="45"/>
      <c r="M122" s="220" t="s">
        <v>19</v>
      </c>
      <c r="N122" s="221" t="s">
        <v>47</v>
      </c>
      <c r="O122" s="85"/>
      <c r="P122" s="222">
        <f>O122*H122</f>
        <v>0</v>
      </c>
      <c r="Q122" s="222">
        <v>1.0900000000000001</v>
      </c>
      <c r="R122" s="222">
        <f>Q122*H122</f>
        <v>16.158160000000002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170</v>
      </c>
      <c r="AT122" s="224" t="s">
        <v>165</v>
      </c>
      <c r="AU122" s="224" t="s">
        <v>85</v>
      </c>
      <c r="AY122" s="18" t="s">
        <v>162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83</v>
      </c>
      <c r="BK122" s="225">
        <f>ROUND(I122*H122,2)</f>
        <v>0</v>
      </c>
      <c r="BL122" s="18" t="s">
        <v>170</v>
      </c>
      <c r="BM122" s="224" t="s">
        <v>1427</v>
      </c>
    </row>
    <row r="123" s="2" customFormat="1">
      <c r="A123" s="39"/>
      <c r="B123" s="40"/>
      <c r="C123" s="41"/>
      <c r="D123" s="226" t="s">
        <v>172</v>
      </c>
      <c r="E123" s="41"/>
      <c r="F123" s="227" t="s">
        <v>1428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172</v>
      </c>
      <c r="AU123" s="18" t="s">
        <v>85</v>
      </c>
    </row>
    <row r="124" s="13" customFormat="1">
      <c r="A124" s="13"/>
      <c r="B124" s="231"/>
      <c r="C124" s="232"/>
      <c r="D124" s="233" t="s">
        <v>179</v>
      </c>
      <c r="E124" s="234" t="s">
        <v>19</v>
      </c>
      <c r="F124" s="235" t="s">
        <v>1429</v>
      </c>
      <c r="G124" s="232"/>
      <c r="H124" s="234" t="s">
        <v>19</v>
      </c>
      <c r="I124" s="236"/>
      <c r="J124" s="232"/>
      <c r="K124" s="232"/>
      <c r="L124" s="237"/>
      <c r="M124" s="238"/>
      <c r="N124" s="239"/>
      <c r="O124" s="239"/>
      <c r="P124" s="239"/>
      <c r="Q124" s="239"/>
      <c r="R124" s="239"/>
      <c r="S124" s="239"/>
      <c r="T124" s="24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1" t="s">
        <v>179</v>
      </c>
      <c r="AU124" s="241" t="s">
        <v>85</v>
      </c>
      <c r="AV124" s="13" t="s">
        <v>83</v>
      </c>
      <c r="AW124" s="13" t="s">
        <v>37</v>
      </c>
      <c r="AX124" s="13" t="s">
        <v>76</v>
      </c>
      <c r="AY124" s="241" t="s">
        <v>162</v>
      </c>
    </row>
    <row r="125" s="13" customFormat="1">
      <c r="A125" s="13"/>
      <c r="B125" s="231"/>
      <c r="C125" s="232"/>
      <c r="D125" s="233" t="s">
        <v>179</v>
      </c>
      <c r="E125" s="234" t="s">
        <v>19</v>
      </c>
      <c r="F125" s="235" t="s">
        <v>1430</v>
      </c>
      <c r="G125" s="232"/>
      <c r="H125" s="234" t="s">
        <v>19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1" t="s">
        <v>179</v>
      </c>
      <c r="AU125" s="241" t="s">
        <v>85</v>
      </c>
      <c r="AV125" s="13" t="s">
        <v>83</v>
      </c>
      <c r="AW125" s="13" t="s">
        <v>37</v>
      </c>
      <c r="AX125" s="13" t="s">
        <v>76</v>
      </c>
      <c r="AY125" s="241" t="s">
        <v>162</v>
      </c>
    </row>
    <row r="126" s="14" customFormat="1">
      <c r="A126" s="14"/>
      <c r="B126" s="242"/>
      <c r="C126" s="243"/>
      <c r="D126" s="233" t="s">
        <v>179</v>
      </c>
      <c r="E126" s="244" t="s">
        <v>19</v>
      </c>
      <c r="F126" s="245" t="s">
        <v>1431</v>
      </c>
      <c r="G126" s="243"/>
      <c r="H126" s="246">
        <v>2.7440000000000002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2" t="s">
        <v>179</v>
      </c>
      <c r="AU126" s="252" t="s">
        <v>85</v>
      </c>
      <c r="AV126" s="14" t="s">
        <v>85</v>
      </c>
      <c r="AW126" s="14" t="s">
        <v>37</v>
      </c>
      <c r="AX126" s="14" t="s">
        <v>76</v>
      </c>
      <c r="AY126" s="252" t="s">
        <v>162</v>
      </c>
    </row>
    <row r="127" s="13" customFormat="1">
      <c r="A127" s="13"/>
      <c r="B127" s="231"/>
      <c r="C127" s="232"/>
      <c r="D127" s="233" t="s">
        <v>179</v>
      </c>
      <c r="E127" s="234" t="s">
        <v>19</v>
      </c>
      <c r="F127" s="235" t="s">
        <v>1432</v>
      </c>
      <c r="G127" s="232"/>
      <c r="H127" s="234" t="s">
        <v>19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179</v>
      </c>
      <c r="AU127" s="241" t="s">
        <v>85</v>
      </c>
      <c r="AV127" s="13" t="s">
        <v>83</v>
      </c>
      <c r="AW127" s="13" t="s">
        <v>37</v>
      </c>
      <c r="AX127" s="13" t="s">
        <v>76</v>
      </c>
      <c r="AY127" s="241" t="s">
        <v>162</v>
      </c>
    </row>
    <row r="128" s="14" customFormat="1">
      <c r="A128" s="14"/>
      <c r="B128" s="242"/>
      <c r="C128" s="243"/>
      <c r="D128" s="233" t="s">
        <v>179</v>
      </c>
      <c r="E128" s="244" t="s">
        <v>19</v>
      </c>
      <c r="F128" s="245" t="s">
        <v>1433</v>
      </c>
      <c r="G128" s="243"/>
      <c r="H128" s="246">
        <v>8.8510000000000009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2" t="s">
        <v>179</v>
      </c>
      <c r="AU128" s="252" t="s">
        <v>85</v>
      </c>
      <c r="AV128" s="14" t="s">
        <v>85</v>
      </c>
      <c r="AW128" s="14" t="s">
        <v>37</v>
      </c>
      <c r="AX128" s="14" t="s">
        <v>76</v>
      </c>
      <c r="AY128" s="252" t="s">
        <v>162</v>
      </c>
    </row>
    <row r="129" s="13" customFormat="1">
      <c r="A129" s="13"/>
      <c r="B129" s="231"/>
      <c r="C129" s="232"/>
      <c r="D129" s="233" t="s">
        <v>179</v>
      </c>
      <c r="E129" s="234" t="s">
        <v>19</v>
      </c>
      <c r="F129" s="235" t="s">
        <v>1434</v>
      </c>
      <c r="G129" s="232"/>
      <c r="H129" s="234" t="s">
        <v>19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179</v>
      </c>
      <c r="AU129" s="241" t="s">
        <v>85</v>
      </c>
      <c r="AV129" s="13" t="s">
        <v>83</v>
      </c>
      <c r="AW129" s="13" t="s">
        <v>37</v>
      </c>
      <c r="AX129" s="13" t="s">
        <v>76</v>
      </c>
      <c r="AY129" s="241" t="s">
        <v>162</v>
      </c>
    </row>
    <row r="130" s="14" customFormat="1">
      <c r="A130" s="14"/>
      <c r="B130" s="242"/>
      <c r="C130" s="243"/>
      <c r="D130" s="233" t="s">
        <v>179</v>
      </c>
      <c r="E130" s="244" t="s">
        <v>19</v>
      </c>
      <c r="F130" s="245" t="s">
        <v>1435</v>
      </c>
      <c r="G130" s="243"/>
      <c r="H130" s="246">
        <v>0.251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179</v>
      </c>
      <c r="AU130" s="252" t="s">
        <v>85</v>
      </c>
      <c r="AV130" s="14" t="s">
        <v>85</v>
      </c>
      <c r="AW130" s="14" t="s">
        <v>37</v>
      </c>
      <c r="AX130" s="14" t="s">
        <v>76</v>
      </c>
      <c r="AY130" s="252" t="s">
        <v>162</v>
      </c>
    </row>
    <row r="131" s="13" customFormat="1">
      <c r="A131" s="13"/>
      <c r="B131" s="231"/>
      <c r="C131" s="232"/>
      <c r="D131" s="233" t="s">
        <v>179</v>
      </c>
      <c r="E131" s="234" t="s">
        <v>19</v>
      </c>
      <c r="F131" s="235" t="s">
        <v>1436</v>
      </c>
      <c r="G131" s="232"/>
      <c r="H131" s="234" t="s">
        <v>19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179</v>
      </c>
      <c r="AU131" s="241" t="s">
        <v>85</v>
      </c>
      <c r="AV131" s="13" t="s">
        <v>83</v>
      </c>
      <c r="AW131" s="13" t="s">
        <v>37</v>
      </c>
      <c r="AX131" s="13" t="s">
        <v>76</v>
      </c>
      <c r="AY131" s="241" t="s">
        <v>162</v>
      </c>
    </row>
    <row r="132" s="14" customFormat="1">
      <c r="A132" s="14"/>
      <c r="B132" s="242"/>
      <c r="C132" s="243"/>
      <c r="D132" s="233" t="s">
        <v>179</v>
      </c>
      <c r="E132" s="244" t="s">
        <v>19</v>
      </c>
      <c r="F132" s="245" t="s">
        <v>1437</v>
      </c>
      <c r="G132" s="243"/>
      <c r="H132" s="246">
        <v>0.158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179</v>
      </c>
      <c r="AU132" s="252" t="s">
        <v>85</v>
      </c>
      <c r="AV132" s="14" t="s">
        <v>85</v>
      </c>
      <c r="AW132" s="14" t="s">
        <v>37</v>
      </c>
      <c r="AX132" s="14" t="s">
        <v>76</v>
      </c>
      <c r="AY132" s="252" t="s">
        <v>162</v>
      </c>
    </row>
    <row r="133" s="14" customFormat="1">
      <c r="A133" s="14"/>
      <c r="B133" s="242"/>
      <c r="C133" s="243"/>
      <c r="D133" s="233" t="s">
        <v>179</v>
      </c>
      <c r="E133" s="244" t="s">
        <v>19</v>
      </c>
      <c r="F133" s="245" t="s">
        <v>1438</v>
      </c>
      <c r="G133" s="243"/>
      <c r="H133" s="246">
        <v>1.165</v>
      </c>
      <c r="I133" s="247"/>
      <c r="J133" s="243"/>
      <c r="K133" s="243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179</v>
      </c>
      <c r="AU133" s="252" t="s">
        <v>85</v>
      </c>
      <c r="AV133" s="14" t="s">
        <v>85</v>
      </c>
      <c r="AW133" s="14" t="s">
        <v>37</v>
      </c>
      <c r="AX133" s="14" t="s">
        <v>76</v>
      </c>
      <c r="AY133" s="252" t="s">
        <v>162</v>
      </c>
    </row>
    <row r="134" s="14" customFormat="1">
      <c r="A134" s="14"/>
      <c r="B134" s="242"/>
      <c r="C134" s="243"/>
      <c r="D134" s="233" t="s">
        <v>179</v>
      </c>
      <c r="E134" s="244" t="s">
        <v>19</v>
      </c>
      <c r="F134" s="245" t="s">
        <v>1439</v>
      </c>
      <c r="G134" s="243"/>
      <c r="H134" s="246">
        <v>0.079000000000000001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179</v>
      </c>
      <c r="AU134" s="252" t="s">
        <v>85</v>
      </c>
      <c r="AV134" s="14" t="s">
        <v>85</v>
      </c>
      <c r="AW134" s="14" t="s">
        <v>37</v>
      </c>
      <c r="AX134" s="14" t="s">
        <v>76</v>
      </c>
      <c r="AY134" s="252" t="s">
        <v>162</v>
      </c>
    </row>
    <row r="135" s="14" customFormat="1">
      <c r="A135" s="14"/>
      <c r="B135" s="242"/>
      <c r="C135" s="243"/>
      <c r="D135" s="233" t="s">
        <v>179</v>
      </c>
      <c r="E135" s="244" t="s">
        <v>19</v>
      </c>
      <c r="F135" s="245" t="s">
        <v>1440</v>
      </c>
      <c r="G135" s="243"/>
      <c r="H135" s="246">
        <v>0.87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179</v>
      </c>
      <c r="AU135" s="252" t="s">
        <v>85</v>
      </c>
      <c r="AV135" s="14" t="s">
        <v>85</v>
      </c>
      <c r="AW135" s="14" t="s">
        <v>37</v>
      </c>
      <c r="AX135" s="14" t="s">
        <v>76</v>
      </c>
      <c r="AY135" s="252" t="s">
        <v>162</v>
      </c>
    </row>
    <row r="136" s="15" customFormat="1">
      <c r="A136" s="15"/>
      <c r="B136" s="253"/>
      <c r="C136" s="254"/>
      <c r="D136" s="233" t="s">
        <v>179</v>
      </c>
      <c r="E136" s="255" t="s">
        <v>19</v>
      </c>
      <c r="F136" s="256" t="s">
        <v>194</v>
      </c>
      <c r="G136" s="254"/>
      <c r="H136" s="257">
        <v>14.118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3" t="s">
        <v>179</v>
      </c>
      <c r="AU136" s="263" t="s">
        <v>85</v>
      </c>
      <c r="AV136" s="15" t="s">
        <v>170</v>
      </c>
      <c r="AW136" s="15" t="s">
        <v>37</v>
      </c>
      <c r="AX136" s="15" t="s">
        <v>83</v>
      </c>
      <c r="AY136" s="263" t="s">
        <v>162</v>
      </c>
    </row>
    <row r="137" s="14" customFormat="1">
      <c r="A137" s="14"/>
      <c r="B137" s="242"/>
      <c r="C137" s="243"/>
      <c r="D137" s="233" t="s">
        <v>179</v>
      </c>
      <c r="E137" s="243"/>
      <c r="F137" s="245" t="s">
        <v>1441</v>
      </c>
      <c r="G137" s="243"/>
      <c r="H137" s="246">
        <v>14.824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179</v>
      </c>
      <c r="AU137" s="252" t="s">
        <v>85</v>
      </c>
      <c r="AV137" s="14" t="s">
        <v>85</v>
      </c>
      <c r="AW137" s="14" t="s">
        <v>4</v>
      </c>
      <c r="AX137" s="14" t="s">
        <v>83</v>
      </c>
      <c r="AY137" s="252" t="s">
        <v>162</v>
      </c>
    </row>
    <row r="138" s="2" customFormat="1" ht="16.5" customHeight="1">
      <c r="A138" s="39"/>
      <c r="B138" s="40"/>
      <c r="C138" s="213" t="s">
        <v>635</v>
      </c>
      <c r="D138" s="213" t="s">
        <v>165</v>
      </c>
      <c r="E138" s="214" t="s">
        <v>1442</v>
      </c>
      <c r="F138" s="215" t="s">
        <v>1443</v>
      </c>
      <c r="G138" s="216" t="s">
        <v>1011</v>
      </c>
      <c r="H138" s="217">
        <v>1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47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170</v>
      </c>
      <c r="AT138" s="224" t="s">
        <v>165</v>
      </c>
      <c r="AU138" s="224" t="s">
        <v>85</v>
      </c>
      <c r="AY138" s="18" t="s">
        <v>162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83</v>
      </c>
      <c r="BK138" s="225">
        <f>ROUND(I138*H138,2)</f>
        <v>0</v>
      </c>
      <c r="BL138" s="18" t="s">
        <v>170</v>
      </c>
      <c r="BM138" s="224" t="s">
        <v>1444</v>
      </c>
    </row>
    <row r="139" s="2" customFormat="1" ht="37.8" customHeight="1">
      <c r="A139" s="39"/>
      <c r="B139" s="40"/>
      <c r="C139" s="213" t="s">
        <v>470</v>
      </c>
      <c r="D139" s="213" t="s">
        <v>165</v>
      </c>
      <c r="E139" s="214" t="s">
        <v>320</v>
      </c>
      <c r="F139" s="215" t="s">
        <v>321</v>
      </c>
      <c r="G139" s="216" t="s">
        <v>168</v>
      </c>
      <c r="H139" s="217">
        <v>295.41399999999999</v>
      </c>
      <c r="I139" s="218"/>
      <c r="J139" s="219">
        <f>ROUND(I139*H139,2)</f>
        <v>0</v>
      </c>
      <c r="K139" s="215" t="s">
        <v>169</v>
      </c>
      <c r="L139" s="45"/>
      <c r="M139" s="220" t="s">
        <v>19</v>
      </c>
      <c r="N139" s="221" t="s">
        <v>47</v>
      </c>
      <c r="O139" s="85"/>
      <c r="P139" s="222">
        <f>O139*H139</f>
        <v>0</v>
      </c>
      <c r="Q139" s="222">
        <v>0.11549</v>
      </c>
      <c r="R139" s="222">
        <f>Q139*H139</f>
        <v>34.11736286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170</v>
      </c>
      <c r="AT139" s="224" t="s">
        <v>165</v>
      </c>
      <c r="AU139" s="224" t="s">
        <v>85</v>
      </c>
      <c r="AY139" s="18" t="s">
        <v>162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83</v>
      </c>
      <c r="BK139" s="225">
        <f>ROUND(I139*H139,2)</f>
        <v>0</v>
      </c>
      <c r="BL139" s="18" t="s">
        <v>170</v>
      </c>
      <c r="BM139" s="224" t="s">
        <v>1445</v>
      </c>
    </row>
    <row r="140" s="2" customFormat="1">
      <c r="A140" s="39"/>
      <c r="B140" s="40"/>
      <c r="C140" s="41"/>
      <c r="D140" s="226" t="s">
        <v>172</v>
      </c>
      <c r="E140" s="41"/>
      <c r="F140" s="227" t="s">
        <v>323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172</v>
      </c>
      <c r="AU140" s="18" t="s">
        <v>85</v>
      </c>
    </row>
    <row r="141" s="13" customFormat="1">
      <c r="A141" s="13"/>
      <c r="B141" s="231"/>
      <c r="C141" s="232"/>
      <c r="D141" s="233" t="s">
        <v>179</v>
      </c>
      <c r="E141" s="234" t="s">
        <v>19</v>
      </c>
      <c r="F141" s="235" t="s">
        <v>180</v>
      </c>
      <c r="G141" s="232"/>
      <c r="H141" s="234" t="s">
        <v>19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179</v>
      </c>
      <c r="AU141" s="241" t="s">
        <v>85</v>
      </c>
      <c r="AV141" s="13" t="s">
        <v>83</v>
      </c>
      <c r="AW141" s="13" t="s">
        <v>37</v>
      </c>
      <c r="AX141" s="13" t="s">
        <v>76</v>
      </c>
      <c r="AY141" s="241" t="s">
        <v>162</v>
      </c>
    </row>
    <row r="142" s="14" customFormat="1">
      <c r="A142" s="14"/>
      <c r="B142" s="242"/>
      <c r="C142" s="243"/>
      <c r="D142" s="233" t="s">
        <v>179</v>
      </c>
      <c r="E142" s="244" t="s">
        <v>19</v>
      </c>
      <c r="F142" s="245" t="s">
        <v>1446</v>
      </c>
      <c r="G142" s="243"/>
      <c r="H142" s="246">
        <v>97.805000000000007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179</v>
      </c>
      <c r="AU142" s="252" t="s">
        <v>85</v>
      </c>
      <c r="AV142" s="14" t="s">
        <v>85</v>
      </c>
      <c r="AW142" s="14" t="s">
        <v>37</v>
      </c>
      <c r="AX142" s="14" t="s">
        <v>76</v>
      </c>
      <c r="AY142" s="252" t="s">
        <v>162</v>
      </c>
    </row>
    <row r="143" s="16" customFormat="1">
      <c r="A143" s="16"/>
      <c r="B143" s="267"/>
      <c r="C143" s="268"/>
      <c r="D143" s="233" t="s">
        <v>179</v>
      </c>
      <c r="E143" s="269" t="s">
        <v>19</v>
      </c>
      <c r="F143" s="270" t="s">
        <v>328</v>
      </c>
      <c r="G143" s="268"/>
      <c r="H143" s="271">
        <v>97.805000000000007</v>
      </c>
      <c r="I143" s="272"/>
      <c r="J143" s="268"/>
      <c r="K143" s="268"/>
      <c r="L143" s="273"/>
      <c r="M143" s="274"/>
      <c r="N143" s="275"/>
      <c r="O143" s="275"/>
      <c r="P143" s="275"/>
      <c r="Q143" s="275"/>
      <c r="R143" s="275"/>
      <c r="S143" s="275"/>
      <c r="T143" s="27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7" t="s">
        <v>179</v>
      </c>
      <c r="AU143" s="277" t="s">
        <v>85</v>
      </c>
      <c r="AV143" s="16" t="s">
        <v>195</v>
      </c>
      <c r="AW143" s="16" t="s">
        <v>37</v>
      </c>
      <c r="AX143" s="16" t="s">
        <v>76</v>
      </c>
      <c r="AY143" s="277" t="s">
        <v>162</v>
      </c>
    </row>
    <row r="144" s="13" customFormat="1">
      <c r="A144" s="13"/>
      <c r="B144" s="231"/>
      <c r="C144" s="232"/>
      <c r="D144" s="233" t="s">
        <v>179</v>
      </c>
      <c r="E144" s="234" t="s">
        <v>19</v>
      </c>
      <c r="F144" s="235" t="s">
        <v>187</v>
      </c>
      <c r="G144" s="232"/>
      <c r="H144" s="234" t="s">
        <v>19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179</v>
      </c>
      <c r="AU144" s="241" t="s">
        <v>85</v>
      </c>
      <c r="AV144" s="13" t="s">
        <v>83</v>
      </c>
      <c r="AW144" s="13" t="s">
        <v>37</v>
      </c>
      <c r="AX144" s="13" t="s">
        <v>76</v>
      </c>
      <c r="AY144" s="241" t="s">
        <v>162</v>
      </c>
    </row>
    <row r="145" s="14" customFormat="1">
      <c r="A145" s="14"/>
      <c r="B145" s="242"/>
      <c r="C145" s="243"/>
      <c r="D145" s="233" t="s">
        <v>179</v>
      </c>
      <c r="E145" s="244" t="s">
        <v>19</v>
      </c>
      <c r="F145" s="245" t="s">
        <v>1447</v>
      </c>
      <c r="G145" s="243"/>
      <c r="H145" s="246">
        <v>35.149999999999999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179</v>
      </c>
      <c r="AU145" s="252" t="s">
        <v>85</v>
      </c>
      <c r="AV145" s="14" t="s">
        <v>85</v>
      </c>
      <c r="AW145" s="14" t="s">
        <v>37</v>
      </c>
      <c r="AX145" s="14" t="s">
        <v>76</v>
      </c>
      <c r="AY145" s="252" t="s">
        <v>162</v>
      </c>
    </row>
    <row r="146" s="14" customFormat="1">
      <c r="A146" s="14"/>
      <c r="B146" s="242"/>
      <c r="C146" s="243"/>
      <c r="D146" s="233" t="s">
        <v>179</v>
      </c>
      <c r="E146" s="244" t="s">
        <v>19</v>
      </c>
      <c r="F146" s="245" t="s">
        <v>1448</v>
      </c>
      <c r="G146" s="243"/>
      <c r="H146" s="246">
        <v>25.687999999999999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179</v>
      </c>
      <c r="AU146" s="252" t="s">
        <v>85</v>
      </c>
      <c r="AV146" s="14" t="s">
        <v>85</v>
      </c>
      <c r="AW146" s="14" t="s">
        <v>37</v>
      </c>
      <c r="AX146" s="14" t="s">
        <v>76</v>
      </c>
      <c r="AY146" s="252" t="s">
        <v>162</v>
      </c>
    </row>
    <row r="147" s="14" customFormat="1">
      <c r="A147" s="14"/>
      <c r="B147" s="242"/>
      <c r="C147" s="243"/>
      <c r="D147" s="233" t="s">
        <v>179</v>
      </c>
      <c r="E147" s="244" t="s">
        <v>19</v>
      </c>
      <c r="F147" s="245" t="s">
        <v>1449</v>
      </c>
      <c r="G147" s="243"/>
      <c r="H147" s="246">
        <v>21.722999999999999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179</v>
      </c>
      <c r="AU147" s="252" t="s">
        <v>85</v>
      </c>
      <c r="AV147" s="14" t="s">
        <v>85</v>
      </c>
      <c r="AW147" s="14" t="s">
        <v>37</v>
      </c>
      <c r="AX147" s="14" t="s">
        <v>76</v>
      </c>
      <c r="AY147" s="252" t="s">
        <v>162</v>
      </c>
    </row>
    <row r="148" s="16" customFormat="1">
      <c r="A148" s="16"/>
      <c r="B148" s="267"/>
      <c r="C148" s="268"/>
      <c r="D148" s="233" t="s">
        <v>179</v>
      </c>
      <c r="E148" s="269" t="s">
        <v>19</v>
      </c>
      <c r="F148" s="270" t="s">
        <v>328</v>
      </c>
      <c r="G148" s="268"/>
      <c r="H148" s="271">
        <v>82.560999999999993</v>
      </c>
      <c r="I148" s="272"/>
      <c r="J148" s="268"/>
      <c r="K148" s="268"/>
      <c r="L148" s="273"/>
      <c r="M148" s="274"/>
      <c r="N148" s="275"/>
      <c r="O148" s="275"/>
      <c r="P148" s="275"/>
      <c r="Q148" s="275"/>
      <c r="R148" s="275"/>
      <c r="S148" s="275"/>
      <c r="T148" s="27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77" t="s">
        <v>179</v>
      </c>
      <c r="AU148" s="277" t="s">
        <v>85</v>
      </c>
      <c r="AV148" s="16" t="s">
        <v>195</v>
      </c>
      <c r="AW148" s="16" t="s">
        <v>37</v>
      </c>
      <c r="AX148" s="16" t="s">
        <v>76</v>
      </c>
      <c r="AY148" s="277" t="s">
        <v>162</v>
      </c>
    </row>
    <row r="149" s="13" customFormat="1">
      <c r="A149" s="13"/>
      <c r="B149" s="231"/>
      <c r="C149" s="232"/>
      <c r="D149" s="233" t="s">
        <v>179</v>
      </c>
      <c r="E149" s="234" t="s">
        <v>19</v>
      </c>
      <c r="F149" s="235" t="s">
        <v>525</v>
      </c>
      <c r="G149" s="232"/>
      <c r="H149" s="234" t="s">
        <v>19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179</v>
      </c>
      <c r="AU149" s="241" t="s">
        <v>85</v>
      </c>
      <c r="AV149" s="13" t="s">
        <v>83</v>
      </c>
      <c r="AW149" s="13" t="s">
        <v>37</v>
      </c>
      <c r="AX149" s="13" t="s">
        <v>76</v>
      </c>
      <c r="AY149" s="241" t="s">
        <v>162</v>
      </c>
    </row>
    <row r="150" s="14" customFormat="1">
      <c r="A150" s="14"/>
      <c r="B150" s="242"/>
      <c r="C150" s="243"/>
      <c r="D150" s="233" t="s">
        <v>179</v>
      </c>
      <c r="E150" s="244" t="s">
        <v>19</v>
      </c>
      <c r="F150" s="245" t="s">
        <v>1450</v>
      </c>
      <c r="G150" s="243"/>
      <c r="H150" s="246">
        <v>30.018999999999998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179</v>
      </c>
      <c r="AU150" s="252" t="s">
        <v>85</v>
      </c>
      <c r="AV150" s="14" t="s">
        <v>85</v>
      </c>
      <c r="AW150" s="14" t="s">
        <v>37</v>
      </c>
      <c r="AX150" s="14" t="s">
        <v>76</v>
      </c>
      <c r="AY150" s="252" t="s">
        <v>162</v>
      </c>
    </row>
    <row r="151" s="14" customFormat="1">
      <c r="A151" s="14"/>
      <c r="B151" s="242"/>
      <c r="C151" s="243"/>
      <c r="D151" s="233" t="s">
        <v>179</v>
      </c>
      <c r="E151" s="244" t="s">
        <v>19</v>
      </c>
      <c r="F151" s="245" t="s">
        <v>1451</v>
      </c>
      <c r="G151" s="243"/>
      <c r="H151" s="246">
        <v>29.541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179</v>
      </c>
      <c r="AU151" s="252" t="s">
        <v>85</v>
      </c>
      <c r="AV151" s="14" t="s">
        <v>85</v>
      </c>
      <c r="AW151" s="14" t="s">
        <v>37</v>
      </c>
      <c r="AX151" s="14" t="s">
        <v>76</v>
      </c>
      <c r="AY151" s="252" t="s">
        <v>162</v>
      </c>
    </row>
    <row r="152" s="16" customFormat="1">
      <c r="A152" s="16"/>
      <c r="B152" s="267"/>
      <c r="C152" s="268"/>
      <c r="D152" s="233" t="s">
        <v>179</v>
      </c>
      <c r="E152" s="269" t="s">
        <v>19</v>
      </c>
      <c r="F152" s="270" t="s">
        <v>328</v>
      </c>
      <c r="G152" s="268"/>
      <c r="H152" s="271">
        <v>59.560000000000002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7" t="s">
        <v>179</v>
      </c>
      <c r="AU152" s="277" t="s">
        <v>85</v>
      </c>
      <c r="AV152" s="16" t="s">
        <v>195</v>
      </c>
      <c r="AW152" s="16" t="s">
        <v>37</v>
      </c>
      <c r="AX152" s="16" t="s">
        <v>76</v>
      </c>
      <c r="AY152" s="277" t="s">
        <v>162</v>
      </c>
    </row>
    <row r="153" s="13" customFormat="1">
      <c r="A153" s="13"/>
      <c r="B153" s="231"/>
      <c r="C153" s="232"/>
      <c r="D153" s="233" t="s">
        <v>179</v>
      </c>
      <c r="E153" s="234" t="s">
        <v>19</v>
      </c>
      <c r="F153" s="235" t="s">
        <v>306</v>
      </c>
      <c r="G153" s="232"/>
      <c r="H153" s="234" t="s">
        <v>19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179</v>
      </c>
      <c r="AU153" s="241" t="s">
        <v>85</v>
      </c>
      <c r="AV153" s="13" t="s">
        <v>83</v>
      </c>
      <c r="AW153" s="13" t="s">
        <v>37</v>
      </c>
      <c r="AX153" s="13" t="s">
        <v>76</v>
      </c>
      <c r="AY153" s="241" t="s">
        <v>162</v>
      </c>
    </row>
    <row r="154" s="14" customFormat="1">
      <c r="A154" s="14"/>
      <c r="B154" s="242"/>
      <c r="C154" s="243"/>
      <c r="D154" s="233" t="s">
        <v>179</v>
      </c>
      <c r="E154" s="244" t="s">
        <v>19</v>
      </c>
      <c r="F154" s="245" t="s">
        <v>1452</v>
      </c>
      <c r="G154" s="243"/>
      <c r="H154" s="246">
        <v>26.379999999999999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179</v>
      </c>
      <c r="AU154" s="252" t="s">
        <v>85</v>
      </c>
      <c r="AV154" s="14" t="s">
        <v>85</v>
      </c>
      <c r="AW154" s="14" t="s">
        <v>37</v>
      </c>
      <c r="AX154" s="14" t="s">
        <v>76</v>
      </c>
      <c r="AY154" s="252" t="s">
        <v>162</v>
      </c>
    </row>
    <row r="155" s="14" customFormat="1">
      <c r="A155" s="14"/>
      <c r="B155" s="242"/>
      <c r="C155" s="243"/>
      <c r="D155" s="233" t="s">
        <v>179</v>
      </c>
      <c r="E155" s="244" t="s">
        <v>19</v>
      </c>
      <c r="F155" s="245" t="s">
        <v>1453</v>
      </c>
      <c r="G155" s="243"/>
      <c r="H155" s="246">
        <v>13.378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2" t="s">
        <v>179</v>
      </c>
      <c r="AU155" s="252" t="s">
        <v>85</v>
      </c>
      <c r="AV155" s="14" t="s">
        <v>85</v>
      </c>
      <c r="AW155" s="14" t="s">
        <v>37</v>
      </c>
      <c r="AX155" s="14" t="s">
        <v>76</v>
      </c>
      <c r="AY155" s="252" t="s">
        <v>162</v>
      </c>
    </row>
    <row r="156" s="14" customFormat="1">
      <c r="A156" s="14"/>
      <c r="B156" s="242"/>
      <c r="C156" s="243"/>
      <c r="D156" s="233" t="s">
        <v>179</v>
      </c>
      <c r="E156" s="244" t="s">
        <v>19</v>
      </c>
      <c r="F156" s="245" t="s">
        <v>1454</v>
      </c>
      <c r="G156" s="243"/>
      <c r="H156" s="246">
        <v>15.73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179</v>
      </c>
      <c r="AU156" s="252" t="s">
        <v>85</v>
      </c>
      <c r="AV156" s="14" t="s">
        <v>85</v>
      </c>
      <c r="AW156" s="14" t="s">
        <v>37</v>
      </c>
      <c r="AX156" s="14" t="s">
        <v>76</v>
      </c>
      <c r="AY156" s="252" t="s">
        <v>162</v>
      </c>
    </row>
    <row r="157" s="16" customFormat="1">
      <c r="A157" s="16"/>
      <c r="B157" s="267"/>
      <c r="C157" s="268"/>
      <c r="D157" s="233" t="s">
        <v>179</v>
      </c>
      <c r="E157" s="269" t="s">
        <v>19</v>
      </c>
      <c r="F157" s="270" t="s">
        <v>328</v>
      </c>
      <c r="G157" s="268"/>
      <c r="H157" s="271">
        <v>55.488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7" t="s">
        <v>179</v>
      </c>
      <c r="AU157" s="277" t="s">
        <v>85</v>
      </c>
      <c r="AV157" s="16" t="s">
        <v>195</v>
      </c>
      <c r="AW157" s="16" t="s">
        <v>37</v>
      </c>
      <c r="AX157" s="16" t="s">
        <v>76</v>
      </c>
      <c r="AY157" s="277" t="s">
        <v>162</v>
      </c>
    </row>
    <row r="158" s="15" customFormat="1">
      <c r="A158" s="15"/>
      <c r="B158" s="253"/>
      <c r="C158" s="254"/>
      <c r="D158" s="233" t="s">
        <v>179</v>
      </c>
      <c r="E158" s="255" t="s">
        <v>19</v>
      </c>
      <c r="F158" s="256" t="s">
        <v>194</v>
      </c>
      <c r="G158" s="254"/>
      <c r="H158" s="257">
        <v>295.41399999999999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3" t="s">
        <v>179</v>
      </c>
      <c r="AU158" s="263" t="s">
        <v>85</v>
      </c>
      <c r="AV158" s="15" t="s">
        <v>170</v>
      </c>
      <c r="AW158" s="15" t="s">
        <v>37</v>
      </c>
      <c r="AX158" s="15" t="s">
        <v>83</v>
      </c>
      <c r="AY158" s="263" t="s">
        <v>162</v>
      </c>
    </row>
    <row r="159" s="12" customFormat="1" ht="22.8" customHeight="1">
      <c r="A159" s="12"/>
      <c r="B159" s="197"/>
      <c r="C159" s="198"/>
      <c r="D159" s="199" t="s">
        <v>75</v>
      </c>
      <c r="E159" s="211" t="s">
        <v>170</v>
      </c>
      <c r="F159" s="211" t="s">
        <v>866</v>
      </c>
      <c r="G159" s="198"/>
      <c r="H159" s="198"/>
      <c r="I159" s="201"/>
      <c r="J159" s="212">
        <f>BK159</f>
        <v>0</v>
      </c>
      <c r="K159" s="198"/>
      <c r="L159" s="203"/>
      <c r="M159" s="204"/>
      <c r="N159" s="205"/>
      <c r="O159" s="205"/>
      <c r="P159" s="206">
        <f>SUM(P160:P178)</f>
        <v>0</v>
      </c>
      <c r="Q159" s="205"/>
      <c r="R159" s="206">
        <f>SUM(R160:R178)</f>
        <v>7.5136331400000005</v>
      </c>
      <c r="S159" s="205"/>
      <c r="T159" s="207">
        <f>SUM(T160:T178)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8" t="s">
        <v>83</v>
      </c>
      <c r="AT159" s="209" t="s">
        <v>75</v>
      </c>
      <c r="AU159" s="209" t="s">
        <v>83</v>
      </c>
      <c r="AY159" s="208" t="s">
        <v>162</v>
      </c>
      <c r="BK159" s="210">
        <f>SUM(BK160:BK178)</f>
        <v>0</v>
      </c>
    </row>
    <row r="160" s="2" customFormat="1" ht="37.8" customHeight="1">
      <c r="A160" s="39"/>
      <c r="B160" s="40"/>
      <c r="C160" s="213" t="s">
        <v>1455</v>
      </c>
      <c r="D160" s="213" t="s">
        <v>165</v>
      </c>
      <c r="E160" s="214" t="s">
        <v>1456</v>
      </c>
      <c r="F160" s="215" t="s">
        <v>1457</v>
      </c>
      <c r="G160" s="216" t="s">
        <v>168</v>
      </c>
      <c r="H160" s="217">
        <v>12</v>
      </c>
      <c r="I160" s="218"/>
      <c r="J160" s="219">
        <f>ROUND(I160*H160,2)</f>
        <v>0</v>
      </c>
      <c r="K160" s="215" t="s">
        <v>169</v>
      </c>
      <c r="L160" s="45"/>
      <c r="M160" s="220" t="s">
        <v>19</v>
      </c>
      <c r="N160" s="221" t="s">
        <v>47</v>
      </c>
      <c r="O160" s="85"/>
      <c r="P160" s="222">
        <f>O160*H160</f>
        <v>0</v>
      </c>
      <c r="Q160" s="222">
        <v>0.0010399999999999999</v>
      </c>
      <c r="R160" s="222">
        <f>Q160*H160</f>
        <v>0.012479999999999998</v>
      </c>
      <c r="S160" s="222">
        <v>0</v>
      </c>
      <c r="T160" s="223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24" t="s">
        <v>170</v>
      </c>
      <c r="AT160" s="224" t="s">
        <v>165</v>
      </c>
      <c r="AU160" s="224" t="s">
        <v>85</v>
      </c>
      <c r="AY160" s="18" t="s">
        <v>162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8" t="s">
        <v>83</v>
      </c>
      <c r="BK160" s="225">
        <f>ROUND(I160*H160,2)</f>
        <v>0</v>
      </c>
      <c r="BL160" s="18" t="s">
        <v>170</v>
      </c>
      <c r="BM160" s="224" t="s">
        <v>1458</v>
      </c>
    </row>
    <row r="161" s="2" customFormat="1">
      <c r="A161" s="39"/>
      <c r="B161" s="40"/>
      <c r="C161" s="41"/>
      <c r="D161" s="226" t="s">
        <v>172</v>
      </c>
      <c r="E161" s="41"/>
      <c r="F161" s="227" t="s">
        <v>1459</v>
      </c>
      <c r="G161" s="41"/>
      <c r="H161" s="41"/>
      <c r="I161" s="228"/>
      <c r="J161" s="41"/>
      <c r="K161" s="41"/>
      <c r="L161" s="45"/>
      <c r="M161" s="229"/>
      <c r="N161" s="230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172</v>
      </c>
      <c r="AU161" s="18" t="s">
        <v>85</v>
      </c>
    </row>
    <row r="162" s="13" customFormat="1">
      <c r="A162" s="13"/>
      <c r="B162" s="231"/>
      <c r="C162" s="232"/>
      <c r="D162" s="233" t="s">
        <v>179</v>
      </c>
      <c r="E162" s="234" t="s">
        <v>19</v>
      </c>
      <c r="F162" s="235" t="s">
        <v>1460</v>
      </c>
      <c r="G162" s="232"/>
      <c r="H162" s="234" t="s">
        <v>19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179</v>
      </c>
      <c r="AU162" s="241" t="s">
        <v>85</v>
      </c>
      <c r="AV162" s="13" t="s">
        <v>83</v>
      </c>
      <c r="AW162" s="13" t="s">
        <v>37</v>
      </c>
      <c r="AX162" s="13" t="s">
        <v>76</v>
      </c>
      <c r="AY162" s="241" t="s">
        <v>162</v>
      </c>
    </row>
    <row r="163" s="14" customFormat="1">
      <c r="A163" s="14"/>
      <c r="B163" s="242"/>
      <c r="C163" s="243"/>
      <c r="D163" s="233" t="s">
        <v>179</v>
      </c>
      <c r="E163" s="244" t="s">
        <v>19</v>
      </c>
      <c r="F163" s="245" t="s">
        <v>1461</v>
      </c>
      <c r="G163" s="243"/>
      <c r="H163" s="246">
        <v>12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179</v>
      </c>
      <c r="AU163" s="252" t="s">
        <v>85</v>
      </c>
      <c r="AV163" s="14" t="s">
        <v>85</v>
      </c>
      <c r="AW163" s="14" t="s">
        <v>37</v>
      </c>
      <c r="AX163" s="14" t="s">
        <v>83</v>
      </c>
      <c r="AY163" s="252" t="s">
        <v>162</v>
      </c>
    </row>
    <row r="164" s="2" customFormat="1" ht="37.8" customHeight="1">
      <c r="A164" s="39"/>
      <c r="B164" s="40"/>
      <c r="C164" s="213" t="s">
        <v>1462</v>
      </c>
      <c r="D164" s="213" t="s">
        <v>165</v>
      </c>
      <c r="E164" s="214" t="s">
        <v>1463</v>
      </c>
      <c r="F164" s="215" t="s">
        <v>1464</v>
      </c>
      <c r="G164" s="216" t="s">
        <v>168</v>
      </c>
      <c r="H164" s="217">
        <v>12</v>
      </c>
      <c r="I164" s="218"/>
      <c r="J164" s="219">
        <f>ROUND(I164*H164,2)</f>
        <v>0</v>
      </c>
      <c r="K164" s="215" t="s">
        <v>169</v>
      </c>
      <c r="L164" s="45"/>
      <c r="M164" s="220" t="s">
        <v>19</v>
      </c>
      <c r="N164" s="221" t="s">
        <v>47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170</v>
      </c>
      <c r="AT164" s="224" t="s">
        <v>165</v>
      </c>
      <c r="AU164" s="224" t="s">
        <v>85</v>
      </c>
      <c r="AY164" s="18" t="s">
        <v>162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83</v>
      </c>
      <c r="BK164" s="225">
        <f>ROUND(I164*H164,2)</f>
        <v>0</v>
      </c>
      <c r="BL164" s="18" t="s">
        <v>170</v>
      </c>
      <c r="BM164" s="224" t="s">
        <v>1465</v>
      </c>
    </row>
    <row r="165" s="2" customFormat="1">
      <c r="A165" s="39"/>
      <c r="B165" s="40"/>
      <c r="C165" s="41"/>
      <c r="D165" s="226" t="s">
        <v>172</v>
      </c>
      <c r="E165" s="41"/>
      <c r="F165" s="227" t="s">
        <v>1466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172</v>
      </c>
      <c r="AU165" s="18" t="s">
        <v>85</v>
      </c>
    </row>
    <row r="166" s="2" customFormat="1" ht="37.8" customHeight="1">
      <c r="A166" s="39"/>
      <c r="B166" s="40"/>
      <c r="C166" s="213" t="s">
        <v>569</v>
      </c>
      <c r="D166" s="213" t="s">
        <v>165</v>
      </c>
      <c r="E166" s="214" t="s">
        <v>1467</v>
      </c>
      <c r="F166" s="215" t="s">
        <v>1468</v>
      </c>
      <c r="G166" s="216" t="s">
        <v>405</v>
      </c>
      <c r="H166" s="217">
        <v>102</v>
      </c>
      <c r="I166" s="218"/>
      <c r="J166" s="219">
        <f>ROUND(I166*H166,2)</f>
        <v>0</v>
      </c>
      <c r="K166" s="215" t="s">
        <v>169</v>
      </c>
      <c r="L166" s="45"/>
      <c r="M166" s="220" t="s">
        <v>19</v>
      </c>
      <c r="N166" s="221" t="s">
        <v>47</v>
      </c>
      <c r="O166" s="85"/>
      <c r="P166" s="222">
        <f>O166*H166</f>
        <v>0</v>
      </c>
      <c r="Q166" s="222">
        <v>0.022780000000000002</v>
      </c>
      <c r="R166" s="222">
        <f>Q166*H166</f>
        <v>2.3235600000000001</v>
      </c>
      <c r="S166" s="222">
        <v>0</v>
      </c>
      <c r="T166" s="223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24" t="s">
        <v>170</v>
      </c>
      <c r="AT166" s="224" t="s">
        <v>165</v>
      </c>
      <c r="AU166" s="224" t="s">
        <v>85</v>
      </c>
      <c r="AY166" s="18" t="s">
        <v>162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8" t="s">
        <v>83</v>
      </c>
      <c r="BK166" s="225">
        <f>ROUND(I166*H166,2)</f>
        <v>0</v>
      </c>
      <c r="BL166" s="18" t="s">
        <v>170</v>
      </c>
      <c r="BM166" s="224" t="s">
        <v>1469</v>
      </c>
    </row>
    <row r="167" s="2" customFormat="1">
      <c r="A167" s="39"/>
      <c r="B167" s="40"/>
      <c r="C167" s="41"/>
      <c r="D167" s="226" t="s">
        <v>172</v>
      </c>
      <c r="E167" s="41"/>
      <c r="F167" s="227" t="s">
        <v>1470</v>
      </c>
      <c r="G167" s="41"/>
      <c r="H167" s="41"/>
      <c r="I167" s="228"/>
      <c r="J167" s="41"/>
      <c r="K167" s="41"/>
      <c r="L167" s="45"/>
      <c r="M167" s="229"/>
      <c r="N167" s="230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172</v>
      </c>
      <c r="AU167" s="18" t="s">
        <v>85</v>
      </c>
    </row>
    <row r="168" s="2" customFormat="1" ht="37.8" customHeight="1">
      <c r="A168" s="39"/>
      <c r="B168" s="40"/>
      <c r="C168" s="213" t="s">
        <v>574</v>
      </c>
      <c r="D168" s="213" t="s">
        <v>165</v>
      </c>
      <c r="E168" s="214" t="s">
        <v>1471</v>
      </c>
      <c r="F168" s="215" t="s">
        <v>1472</v>
      </c>
      <c r="G168" s="216" t="s">
        <v>262</v>
      </c>
      <c r="H168" s="217">
        <v>4.8410000000000002</v>
      </c>
      <c r="I168" s="218"/>
      <c r="J168" s="219">
        <f>ROUND(I168*H168,2)</f>
        <v>0</v>
      </c>
      <c r="K168" s="215" t="s">
        <v>169</v>
      </c>
      <c r="L168" s="45"/>
      <c r="M168" s="220" t="s">
        <v>19</v>
      </c>
      <c r="N168" s="221" t="s">
        <v>47</v>
      </c>
      <c r="O168" s="85"/>
      <c r="P168" s="222">
        <f>O168*H168</f>
        <v>0</v>
      </c>
      <c r="Q168" s="222">
        <v>0.019539999999999998</v>
      </c>
      <c r="R168" s="222">
        <f>Q168*H168</f>
        <v>0.094593139999999992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170</v>
      </c>
      <c r="AT168" s="224" t="s">
        <v>165</v>
      </c>
      <c r="AU168" s="224" t="s">
        <v>85</v>
      </c>
      <c r="AY168" s="18" t="s">
        <v>162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83</v>
      </c>
      <c r="BK168" s="225">
        <f>ROUND(I168*H168,2)</f>
        <v>0</v>
      </c>
      <c r="BL168" s="18" t="s">
        <v>170</v>
      </c>
      <c r="BM168" s="224" t="s">
        <v>1473</v>
      </c>
    </row>
    <row r="169" s="2" customFormat="1">
      <c r="A169" s="39"/>
      <c r="B169" s="40"/>
      <c r="C169" s="41"/>
      <c r="D169" s="226" t="s">
        <v>172</v>
      </c>
      <c r="E169" s="41"/>
      <c r="F169" s="227" t="s">
        <v>1474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172</v>
      </c>
      <c r="AU169" s="18" t="s">
        <v>85</v>
      </c>
    </row>
    <row r="170" s="13" customFormat="1">
      <c r="A170" s="13"/>
      <c r="B170" s="231"/>
      <c r="C170" s="232"/>
      <c r="D170" s="233" t="s">
        <v>179</v>
      </c>
      <c r="E170" s="234" t="s">
        <v>19</v>
      </c>
      <c r="F170" s="235" t="s">
        <v>1475</v>
      </c>
      <c r="G170" s="232"/>
      <c r="H170" s="234" t="s">
        <v>19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179</v>
      </c>
      <c r="AU170" s="241" t="s">
        <v>85</v>
      </c>
      <c r="AV170" s="13" t="s">
        <v>83</v>
      </c>
      <c r="AW170" s="13" t="s">
        <v>37</v>
      </c>
      <c r="AX170" s="13" t="s">
        <v>76</v>
      </c>
      <c r="AY170" s="241" t="s">
        <v>162</v>
      </c>
    </row>
    <row r="171" s="14" customFormat="1">
      <c r="A171" s="14"/>
      <c r="B171" s="242"/>
      <c r="C171" s="243"/>
      <c r="D171" s="233" t="s">
        <v>179</v>
      </c>
      <c r="E171" s="244" t="s">
        <v>19</v>
      </c>
      <c r="F171" s="245" t="s">
        <v>1476</v>
      </c>
      <c r="G171" s="243"/>
      <c r="H171" s="246">
        <v>0.64100000000000001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179</v>
      </c>
      <c r="AU171" s="252" t="s">
        <v>85</v>
      </c>
      <c r="AV171" s="14" t="s">
        <v>85</v>
      </c>
      <c r="AW171" s="14" t="s">
        <v>37</v>
      </c>
      <c r="AX171" s="14" t="s">
        <v>76</v>
      </c>
      <c r="AY171" s="252" t="s">
        <v>162</v>
      </c>
    </row>
    <row r="172" s="14" customFormat="1">
      <c r="A172" s="14"/>
      <c r="B172" s="242"/>
      <c r="C172" s="243"/>
      <c r="D172" s="233" t="s">
        <v>179</v>
      </c>
      <c r="E172" s="244" t="s">
        <v>19</v>
      </c>
      <c r="F172" s="245" t="s">
        <v>1477</v>
      </c>
      <c r="G172" s="243"/>
      <c r="H172" s="246">
        <v>2.4990000000000001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179</v>
      </c>
      <c r="AU172" s="252" t="s">
        <v>85</v>
      </c>
      <c r="AV172" s="14" t="s">
        <v>85</v>
      </c>
      <c r="AW172" s="14" t="s">
        <v>37</v>
      </c>
      <c r="AX172" s="14" t="s">
        <v>76</v>
      </c>
      <c r="AY172" s="252" t="s">
        <v>162</v>
      </c>
    </row>
    <row r="173" s="14" customFormat="1">
      <c r="A173" s="14"/>
      <c r="B173" s="242"/>
      <c r="C173" s="243"/>
      <c r="D173" s="233" t="s">
        <v>179</v>
      </c>
      <c r="E173" s="244" t="s">
        <v>19</v>
      </c>
      <c r="F173" s="245" t="s">
        <v>1478</v>
      </c>
      <c r="G173" s="243"/>
      <c r="H173" s="246">
        <v>1.2330000000000001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179</v>
      </c>
      <c r="AU173" s="252" t="s">
        <v>85</v>
      </c>
      <c r="AV173" s="14" t="s">
        <v>85</v>
      </c>
      <c r="AW173" s="14" t="s">
        <v>37</v>
      </c>
      <c r="AX173" s="14" t="s">
        <v>76</v>
      </c>
      <c r="AY173" s="252" t="s">
        <v>162</v>
      </c>
    </row>
    <row r="174" s="14" customFormat="1">
      <c r="A174" s="14"/>
      <c r="B174" s="242"/>
      <c r="C174" s="243"/>
      <c r="D174" s="233" t="s">
        <v>179</v>
      </c>
      <c r="E174" s="244" t="s">
        <v>19</v>
      </c>
      <c r="F174" s="245" t="s">
        <v>1479</v>
      </c>
      <c r="G174" s="243"/>
      <c r="H174" s="246">
        <v>0.23799999999999999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179</v>
      </c>
      <c r="AU174" s="252" t="s">
        <v>85</v>
      </c>
      <c r="AV174" s="14" t="s">
        <v>85</v>
      </c>
      <c r="AW174" s="14" t="s">
        <v>37</v>
      </c>
      <c r="AX174" s="14" t="s">
        <v>76</v>
      </c>
      <c r="AY174" s="252" t="s">
        <v>162</v>
      </c>
    </row>
    <row r="175" s="14" customFormat="1">
      <c r="A175" s="14"/>
      <c r="B175" s="242"/>
      <c r="C175" s="243"/>
      <c r="D175" s="233" t="s">
        <v>179</v>
      </c>
      <c r="E175" s="244" t="s">
        <v>19</v>
      </c>
      <c r="F175" s="245" t="s">
        <v>1480</v>
      </c>
      <c r="G175" s="243"/>
      <c r="H175" s="246">
        <v>0.23000000000000001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179</v>
      </c>
      <c r="AU175" s="252" t="s">
        <v>85</v>
      </c>
      <c r="AV175" s="14" t="s">
        <v>85</v>
      </c>
      <c r="AW175" s="14" t="s">
        <v>37</v>
      </c>
      <c r="AX175" s="14" t="s">
        <v>76</v>
      </c>
      <c r="AY175" s="252" t="s">
        <v>162</v>
      </c>
    </row>
    <row r="176" s="15" customFormat="1">
      <c r="A176" s="15"/>
      <c r="B176" s="253"/>
      <c r="C176" s="254"/>
      <c r="D176" s="233" t="s">
        <v>179</v>
      </c>
      <c r="E176" s="255" t="s">
        <v>19</v>
      </c>
      <c r="F176" s="256" t="s">
        <v>194</v>
      </c>
      <c r="G176" s="254"/>
      <c r="H176" s="257">
        <v>4.8410000000000011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179</v>
      </c>
      <c r="AU176" s="263" t="s">
        <v>85</v>
      </c>
      <c r="AV176" s="15" t="s">
        <v>170</v>
      </c>
      <c r="AW176" s="15" t="s">
        <v>37</v>
      </c>
      <c r="AX176" s="15" t="s">
        <v>83</v>
      </c>
      <c r="AY176" s="263" t="s">
        <v>162</v>
      </c>
    </row>
    <row r="177" s="2" customFormat="1" ht="21.75" customHeight="1">
      <c r="A177" s="39"/>
      <c r="B177" s="40"/>
      <c r="C177" s="278" t="s">
        <v>605</v>
      </c>
      <c r="D177" s="278" t="s">
        <v>411</v>
      </c>
      <c r="E177" s="279" t="s">
        <v>1481</v>
      </c>
      <c r="F177" s="280" t="s">
        <v>1482</v>
      </c>
      <c r="G177" s="281" t="s">
        <v>262</v>
      </c>
      <c r="H177" s="282">
        <v>5.0830000000000002</v>
      </c>
      <c r="I177" s="283"/>
      <c r="J177" s="284">
        <f>ROUND(I177*H177,2)</f>
        <v>0</v>
      </c>
      <c r="K177" s="280" t="s">
        <v>169</v>
      </c>
      <c r="L177" s="285"/>
      <c r="M177" s="286" t="s">
        <v>19</v>
      </c>
      <c r="N177" s="287" t="s">
        <v>47</v>
      </c>
      <c r="O177" s="85"/>
      <c r="P177" s="222">
        <f>O177*H177</f>
        <v>0</v>
      </c>
      <c r="Q177" s="222">
        <v>1</v>
      </c>
      <c r="R177" s="222">
        <f>Q177*H177</f>
        <v>5.0830000000000002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239</v>
      </c>
      <c r="AT177" s="224" t="s">
        <v>411</v>
      </c>
      <c r="AU177" s="224" t="s">
        <v>85</v>
      </c>
      <c r="AY177" s="18" t="s">
        <v>162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83</v>
      </c>
      <c r="BK177" s="225">
        <f>ROUND(I177*H177,2)</f>
        <v>0</v>
      </c>
      <c r="BL177" s="18" t="s">
        <v>170</v>
      </c>
      <c r="BM177" s="224" t="s">
        <v>1483</v>
      </c>
    </row>
    <row r="178" s="14" customFormat="1">
      <c r="A178" s="14"/>
      <c r="B178" s="242"/>
      <c r="C178" s="243"/>
      <c r="D178" s="233" t="s">
        <v>179</v>
      </c>
      <c r="E178" s="243"/>
      <c r="F178" s="245" t="s">
        <v>1484</v>
      </c>
      <c r="G178" s="243"/>
      <c r="H178" s="246">
        <v>5.0830000000000002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179</v>
      </c>
      <c r="AU178" s="252" t="s">
        <v>85</v>
      </c>
      <c r="AV178" s="14" t="s">
        <v>85</v>
      </c>
      <c r="AW178" s="14" t="s">
        <v>4</v>
      </c>
      <c r="AX178" s="14" t="s">
        <v>83</v>
      </c>
      <c r="AY178" s="252" t="s">
        <v>162</v>
      </c>
    </row>
    <row r="179" s="12" customFormat="1" ht="22.8" customHeight="1">
      <c r="A179" s="12"/>
      <c r="B179" s="197"/>
      <c r="C179" s="198"/>
      <c r="D179" s="199" t="s">
        <v>75</v>
      </c>
      <c r="E179" s="211" t="s">
        <v>329</v>
      </c>
      <c r="F179" s="211" t="s">
        <v>330</v>
      </c>
      <c r="G179" s="198"/>
      <c r="H179" s="198"/>
      <c r="I179" s="201"/>
      <c r="J179" s="212">
        <f>BK179</f>
        <v>0</v>
      </c>
      <c r="K179" s="198"/>
      <c r="L179" s="203"/>
      <c r="M179" s="204"/>
      <c r="N179" s="205"/>
      <c r="O179" s="205"/>
      <c r="P179" s="206">
        <f>SUM(P180:P303)</f>
        <v>0</v>
      </c>
      <c r="Q179" s="205"/>
      <c r="R179" s="206">
        <f>SUM(R180:R303)</f>
        <v>266.82605831999996</v>
      </c>
      <c r="S179" s="205"/>
      <c r="T179" s="207">
        <f>SUM(T180:T303)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8" t="s">
        <v>83</v>
      </c>
      <c r="AT179" s="209" t="s">
        <v>75</v>
      </c>
      <c r="AU179" s="209" t="s">
        <v>83</v>
      </c>
      <c r="AY179" s="208" t="s">
        <v>162</v>
      </c>
      <c r="BK179" s="210">
        <f>SUM(BK180:BK303)</f>
        <v>0</v>
      </c>
    </row>
    <row r="180" s="2" customFormat="1" ht="33" customHeight="1">
      <c r="A180" s="39"/>
      <c r="B180" s="40"/>
      <c r="C180" s="213" t="s">
        <v>487</v>
      </c>
      <c r="D180" s="213" t="s">
        <v>165</v>
      </c>
      <c r="E180" s="214" t="s">
        <v>331</v>
      </c>
      <c r="F180" s="215" t="s">
        <v>332</v>
      </c>
      <c r="G180" s="216" t="s">
        <v>168</v>
      </c>
      <c r="H180" s="217">
        <v>195.61000000000001</v>
      </c>
      <c r="I180" s="218"/>
      <c r="J180" s="219">
        <f>ROUND(I180*H180,2)</f>
        <v>0</v>
      </c>
      <c r="K180" s="215" t="s">
        <v>169</v>
      </c>
      <c r="L180" s="45"/>
      <c r="M180" s="220" t="s">
        <v>19</v>
      </c>
      <c r="N180" s="221" t="s">
        <v>47</v>
      </c>
      <c r="O180" s="85"/>
      <c r="P180" s="222">
        <f>O180*H180</f>
        <v>0</v>
      </c>
      <c r="Q180" s="222">
        <v>0.0080000000000000002</v>
      </c>
      <c r="R180" s="222">
        <f>Q180*H180</f>
        <v>1.5648800000000001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170</v>
      </c>
      <c r="AT180" s="224" t="s">
        <v>165</v>
      </c>
      <c r="AU180" s="224" t="s">
        <v>85</v>
      </c>
      <c r="AY180" s="18" t="s">
        <v>162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83</v>
      </c>
      <c r="BK180" s="225">
        <f>ROUND(I180*H180,2)</f>
        <v>0</v>
      </c>
      <c r="BL180" s="18" t="s">
        <v>170</v>
      </c>
      <c r="BM180" s="224" t="s">
        <v>1485</v>
      </c>
    </row>
    <row r="181" s="2" customFormat="1">
      <c r="A181" s="39"/>
      <c r="B181" s="40"/>
      <c r="C181" s="41"/>
      <c r="D181" s="226" t="s">
        <v>172</v>
      </c>
      <c r="E181" s="41"/>
      <c r="F181" s="227" t="s">
        <v>334</v>
      </c>
      <c r="G181" s="41"/>
      <c r="H181" s="41"/>
      <c r="I181" s="228"/>
      <c r="J181" s="41"/>
      <c r="K181" s="41"/>
      <c r="L181" s="45"/>
      <c r="M181" s="229"/>
      <c r="N181" s="23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172</v>
      </c>
      <c r="AU181" s="18" t="s">
        <v>85</v>
      </c>
    </row>
    <row r="182" s="13" customFormat="1">
      <c r="A182" s="13"/>
      <c r="B182" s="231"/>
      <c r="C182" s="232"/>
      <c r="D182" s="233" t="s">
        <v>179</v>
      </c>
      <c r="E182" s="234" t="s">
        <v>19</v>
      </c>
      <c r="F182" s="235" t="s">
        <v>1486</v>
      </c>
      <c r="G182" s="232"/>
      <c r="H182" s="234" t="s">
        <v>19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179</v>
      </c>
      <c r="AU182" s="241" t="s">
        <v>85</v>
      </c>
      <c r="AV182" s="13" t="s">
        <v>83</v>
      </c>
      <c r="AW182" s="13" t="s">
        <v>37</v>
      </c>
      <c r="AX182" s="13" t="s">
        <v>76</v>
      </c>
      <c r="AY182" s="241" t="s">
        <v>162</v>
      </c>
    </row>
    <row r="183" s="13" customFormat="1">
      <c r="A183" s="13"/>
      <c r="B183" s="231"/>
      <c r="C183" s="232"/>
      <c r="D183" s="233" t="s">
        <v>179</v>
      </c>
      <c r="E183" s="234" t="s">
        <v>19</v>
      </c>
      <c r="F183" s="235" t="s">
        <v>337</v>
      </c>
      <c r="G183" s="232"/>
      <c r="H183" s="234" t="s">
        <v>19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179</v>
      </c>
      <c r="AU183" s="241" t="s">
        <v>85</v>
      </c>
      <c r="AV183" s="13" t="s">
        <v>83</v>
      </c>
      <c r="AW183" s="13" t="s">
        <v>37</v>
      </c>
      <c r="AX183" s="13" t="s">
        <v>76</v>
      </c>
      <c r="AY183" s="241" t="s">
        <v>162</v>
      </c>
    </row>
    <row r="184" s="14" customFormat="1">
      <c r="A184" s="14"/>
      <c r="B184" s="242"/>
      <c r="C184" s="243"/>
      <c r="D184" s="233" t="s">
        <v>179</v>
      </c>
      <c r="E184" s="244" t="s">
        <v>19</v>
      </c>
      <c r="F184" s="245" t="s">
        <v>1487</v>
      </c>
      <c r="G184" s="243"/>
      <c r="H184" s="246">
        <v>195.61000000000001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179</v>
      </c>
      <c r="AU184" s="252" t="s">
        <v>85</v>
      </c>
      <c r="AV184" s="14" t="s">
        <v>85</v>
      </c>
      <c r="AW184" s="14" t="s">
        <v>37</v>
      </c>
      <c r="AX184" s="14" t="s">
        <v>76</v>
      </c>
      <c r="AY184" s="252" t="s">
        <v>162</v>
      </c>
    </row>
    <row r="185" s="15" customFormat="1">
      <c r="A185" s="15"/>
      <c r="B185" s="253"/>
      <c r="C185" s="254"/>
      <c r="D185" s="233" t="s">
        <v>179</v>
      </c>
      <c r="E185" s="255" t="s">
        <v>19</v>
      </c>
      <c r="F185" s="256" t="s">
        <v>194</v>
      </c>
      <c r="G185" s="254"/>
      <c r="H185" s="257">
        <v>195.61000000000001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3" t="s">
        <v>179</v>
      </c>
      <c r="AU185" s="263" t="s">
        <v>85</v>
      </c>
      <c r="AV185" s="15" t="s">
        <v>170</v>
      </c>
      <c r="AW185" s="15" t="s">
        <v>37</v>
      </c>
      <c r="AX185" s="15" t="s">
        <v>83</v>
      </c>
      <c r="AY185" s="263" t="s">
        <v>162</v>
      </c>
    </row>
    <row r="186" s="2" customFormat="1" ht="37.8" customHeight="1">
      <c r="A186" s="39"/>
      <c r="B186" s="40"/>
      <c r="C186" s="213" t="s">
        <v>601</v>
      </c>
      <c r="D186" s="213" t="s">
        <v>165</v>
      </c>
      <c r="E186" s="214" t="s">
        <v>1488</v>
      </c>
      <c r="F186" s="215" t="s">
        <v>1489</v>
      </c>
      <c r="G186" s="216" t="s">
        <v>168</v>
      </c>
      <c r="H186" s="217">
        <v>2706.1080000000002</v>
      </c>
      <c r="I186" s="218"/>
      <c r="J186" s="219">
        <f>ROUND(I186*H186,2)</f>
        <v>0</v>
      </c>
      <c r="K186" s="215" t="s">
        <v>169</v>
      </c>
      <c r="L186" s="45"/>
      <c r="M186" s="220" t="s">
        <v>19</v>
      </c>
      <c r="N186" s="221" t="s">
        <v>47</v>
      </c>
      <c r="O186" s="85"/>
      <c r="P186" s="222">
        <f>O186*H186</f>
        <v>0</v>
      </c>
      <c r="Q186" s="222">
        <v>0.0043800000000000002</v>
      </c>
      <c r="R186" s="222">
        <f>Q186*H186</f>
        <v>11.852753040000001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170</v>
      </c>
      <c r="AT186" s="224" t="s">
        <v>165</v>
      </c>
      <c r="AU186" s="224" t="s">
        <v>85</v>
      </c>
      <c r="AY186" s="18" t="s">
        <v>162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83</v>
      </c>
      <c r="BK186" s="225">
        <f>ROUND(I186*H186,2)</f>
        <v>0</v>
      </c>
      <c r="BL186" s="18" t="s">
        <v>170</v>
      </c>
      <c r="BM186" s="224" t="s">
        <v>1490</v>
      </c>
    </row>
    <row r="187" s="2" customFormat="1">
      <c r="A187" s="39"/>
      <c r="B187" s="40"/>
      <c r="C187" s="41"/>
      <c r="D187" s="226" t="s">
        <v>172</v>
      </c>
      <c r="E187" s="41"/>
      <c r="F187" s="227" t="s">
        <v>1491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172</v>
      </c>
      <c r="AU187" s="18" t="s">
        <v>85</v>
      </c>
    </row>
    <row r="188" s="13" customFormat="1">
      <c r="A188" s="13"/>
      <c r="B188" s="231"/>
      <c r="C188" s="232"/>
      <c r="D188" s="233" t="s">
        <v>179</v>
      </c>
      <c r="E188" s="234" t="s">
        <v>19</v>
      </c>
      <c r="F188" s="235" t="s">
        <v>1492</v>
      </c>
      <c r="G188" s="232"/>
      <c r="H188" s="234" t="s">
        <v>19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179</v>
      </c>
      <c r="AU188" s="241" t="s">
        <v>85</v>
      </c>
      <c r="AV188" s="13" t="s">
        <v>83</v>
      </c>
      <c r="AW188" s="13" t="s">
        <v>37</v>
      </c>
      <c r="AX188" s="13" t="s">
        <v>76</v>
      </c>
      <c r="AY188" s="241" t="s">
        <v>162</v>
      </c>
    </row>
    <row r="189" s="14" customFormat="1">
      <c r="A189" s="14"/>
      <c r="B189" s="242"/>
      <c r="C189" s="243"/>
      <c r="D189" s="233" t="s">
        <v>179</v>
      </c>
      <c r="E189" s="244" t="s">
        <v>19</v>
      </c>
      <c r="F189" s="245" t="s">
        <v>1493</v>
      </c>
      <c r="G189" s="243"/>
      <c r="H189" s="246">
        <v>2310.8899999999999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179</v>
      </c>
      <c r="AU189" s="252" t="s">
        <v>85</v>
      </c>
      <c r="AV189" s="14" t="s">
        <v>85</v>
      </c>
      <c r="AW189" s="14" t="s">
        <v>37</v>
      </c>
      <c r="AX189" s="14" t="s">
        <v>76</v>
      </c>
      <c r="AY189" s="252" t="s">
        <v>162</v>
      </c>
    </row>
    <row r="190" s="13" customFormat="1">
      <c r="A190" s="13"/>
      <c r="B190" s="231"/>
      <c r="C190" s="232"/>
      <c r="D190" s="233" t="s">
        <v>179</v>
      </c>
      <c r="E190" s="234" t="s">
        <v>19</v>
      </c>
      <c r="F190" s="235" t="s">
        <v>1494</v>
      </c>
      <c r="G190" s="232"/>
      <c r="H190" s="234" t="s">
        <v>19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179</v>
      </c>
      <c r="AU190" s="241" t="s">
        <v>85</v>
      </c>
      <c r="AV190" s="13" t="s">
        <v>83</v>
      </c>
      <c r="AW190" s="13" t="s">
        <v>37</v>
      </c>
      <c r="AX190" s="13" t="s">
        <v>76</v>
      </c>
      <c r="AY190" s="241" t="s">
        <v>162</v>
      </c>
    </row>
    <row r="191" s="13" customFormat="1">
      <c r="A191" s="13"/>
      <c r="B191" s="231"/>
      <c r="C191" s="232"/>
      <c r="D191" s="233" t="s">
        <v>179</v>
      </c>
      <c r="E191" s="234" t="s">
        <v>19</v>
      </c>
      <c r="F191" s="235" t="s">
        <v>187</v>
      </c>
      <c r="G191" s="232"/>
      <c r="H191" s="234" t="s">
        <v>19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179</v>
      </c>
      <c r="AU191" s="241" t="s">
        <v>85</v>
      </c>
      <c r="AV191" s="13" t="s">
        <v>83</v>
      </c>
      <c r="AW191" s="13" t="s">
        <v>37</v>
      </c>
      <c r="AX191" s="13" t="s">
        <v>76</v>
      </c>
      <c r="AY191" s="241" t="s">
        <v>162</v>
      </c>
    </row>
    <row r="192" s="14" customFormat="1">
      <c r="A192" s="14"/>
      <c r="B192" s="242"/>
      <c r="C192" s="243"/>
      <c r="D192" s="233" t="s">
        <v>179</v>
      </c>
      <c r="E192" s="244" t="s">
        <v>19</v>
      </c>
      <c r="F192" s="245" t="s">
        <v>1495</v>
      </c>
      <c r="G192" s="243"/>
      <c r="H192" s="246">
        <v>165.12200000000001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179</v>
      </c>
      <c r="AU192" s="252" t="s">
        <v>85</v>
      </c>
      <c r="AV192" s="14" t="s">
        <v>85</v>
      </c>
      <c r="AW192" s="14" t="s">
        <v>37</v>
      </c>
      <c r="AX192" s="14" t="s">
        <v>76</v>
      </c>
      <c r="AY192" s="252" t="s">
        <v>162</v>
      </c>
    </row>
    <row r="193" s="13" customFormat="1">
      <c r="A193" s="13"/>
      <c r="B193" s="231"/>
      <c r="C193" s="232"/>
      <c r="D193" s="233" t="s">
        <v>179</v>
      </c>
      <c r="E193" s="234" t="s">
        <v>19</v>
      </c>
      <c r="F193" s="235" t="s">
        <v>525</v>
      </c>
      <c r="G193" s="232"/>
      <c r="H193" s="234" t="s">
        <v>19</v>
      </c>
      <c r="I193" s="236"/>
      <c r="J193" s="232"/>
      <c r="K193" s="232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179</v>
      </c>
      <c r="AU193" s="241" t="s">
        <v>85</v>
      </c>
      <c r="AV193" s="13" t="s">
        <v>83</v>
      </c>
      <c r="AW193" s="13" t="s">
        <v>37</v>
      </c>
      <c r="AX193" s="13" t="s">
        <v>76</v>
      </c>
      <c r="AY193" s="241" t="s">
        <v>162</v>
      </c>
    </row>
    <row r="194" s="14" customFormat="1">
      <c r="A194" s="14"/>
      <c r="B194" s="242"/>
      <c r="C194" s="243"/>
      <c r="D194" s="233" t="s">
        <v>179</v>
      </c>
      <c r="E194" s="244" t="s">
        <v>19</v>
      </c>
      <c r="F194" s="245" t="s">
        <v>1496</v>
      </c>
      <c r="G194" s="243"/>
      <c r="H194" s="246">
        <v>119.12000000000001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2" t="s">
        <v>179</v>
      </c>
      <c r="AU194" s="252" t="s">
        <v>85</v>
      </c>
      <c r="AV194" s="14" t="s">
        <v>85</v>
      </c>
      <c r="AW194" s="14" t="s">
        <v>37</v>
      </c>
      <c r="AX194" s="14" t="s">
        <v>76</v>
      </c>
      <c r="AY194" s="252" t="s">
        <v>162</v>
      </c>
    </row>
    <row r="195" s="13" customFormat="1">
      <c r="A195" s="13"/>
      <c r="B195" s="231"/>
      <c r="C195" s="232"/>
      <c r="D195" s="233" t="s">
        <v>179</v>
      </c>
      <c r="E195" s="234" t="s">
        <v>19</v>
      </c>
      <c r="F195" s="235" t="s">
        <v>306</v>
      </c>
      <c r="G195" s="232"/>
      <c r="H195" s="234" t="s">
        <v>19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179</v>
      </c>
      <c r="AU195" s="241" t="s">
        <v>85</v>
      </c>
      <c r="AV195" s="13" t="s">
        <v>83</v>
      </c>
      <c r="AW195" s="13" t="s">
        <v>37</v>
      </c>
      <c r="AX195" s="13" t="s">
        <v>76</v>
      </c>
      <c r="AY195" s="241" t="s">
        <v>162</v>
      </c>
    </row>
    <row r="196" s="14" customFormat="1">
      <c r="A196" s="14"/>
      <c r="B196" s="242"/>
      <c r="C196" s="243"/>
      <c r="D196" s="233" t="s">
        <v>179</v>
      </c>
      <c r="E196" s="244" t="s">
        <v>19</v>
      </c>
      <c r="F196" s="245" t="s">
        <v>1497</v>
      </c>
      <c r="G196" s="243"/>
      <c r="H196" s="246">
        <v>110.976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179</v>
      </c>
      <c r="AU196" s="252" t="s">
        <v>85</v>
      </c>
      <c r="AV196" s="14" t="s">
        <v>85</v>
      </c>
      <c r="AW196" s="14" t="s">
        <v>37</v>
      </c>
      <c r="AX196" s="14" t="s">
        <v>76</v>
      </c>
      <c r="AY196" s="252" t="s">
        <v>162</v>
      </c>
    </row>
    <row r="197" s="15" customFormat="1">
      <c r="A197" s="15"/>
      <c r="B197" s="253"/>
      <c r="C197" s="254"/>
      <c r="D197" s="233" t="s">
        <v>179</v>
      </c>
      <c r="E197" s="255" t="s">
        <v>19</v>
      </c>
      <c r="F197" s="256" t="s">
        <v>194</v>
      </c>
      <c r="G197" s="254"/>
      <c r="H197" s="257">
        <v>2706.1079999999997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3" t="s">
        <v>179</v>
      </c>
      <c r="AU197" s="263" t="s">
        <v>85</v>
      </c>
      <c r="AV197" s="15" t="s">
        <v>170</v>
      </c>
      <c r="AW197" s="15" t="s">
        <v>37</v>
      </c>
      <c r="AX197" s="15" t="s">
        <v>83</v>
      </c>
      <c r="AY197" s="263" t="s">
        <v>162</v>
      </c>
    </row>
    <row r="198" s="2" customFormat="1" ht="44.25" customHeight="1">
      <c r="A198" s="39"/>
      <c r="B198" s="40"/>
      <c r="C198" s="213" t="s">
        <v>596</v>
      </c>
      <c r="D198" s="213" t="s">
        <v>165</v>
      </c>
      <c r="E198" s="214" t="s">
        <v>349</v>
      </c>
      <c r="F198" s="215" t="s">
        <v>350</v>
      </c>
      <c r="G198" s="216" t="s">
        <v>168</v>
      </c>
      <c r="H198" s="217">
        <v>395.21800000000002</v>
      </c>
      <c r="I198" s="218"/>
      <c r="J198" s="219">
        <f>ROUND(I198*H198,2)</f>
        <v>0</v>
      </c>
      <c r="K198" s="215" t="s">
        <v>169</v>
      </c>
      <c r="L198" s="45"/>
      <c r="M198" s="220" t="s">
        <v>19</v>
      </c>
      <c r="N198" s="221" t="s">
        <v>47</v>
      </c>
      <c r="O198" s="85"/>
      <c r="P198" s="222">
        <f>O198*H198</f>
        <v>0</v>
      </c>
      <c r="Q198" s="222">
        <v>0.018380000000000001</v>
      </c>
      <c r="R198" s="222">
        <f>Q198*H198</f>
        <v>7.2641068400000002</v>
      </c>
      <c r="S198" s="222">
        <v>0</v>
      </c>
      <c r="T198" s="223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24" t="s">
        <v>170</v>
      </c>
      <c r="AT198" s="224" t="s">
        <v>165</v>
      </c>
      <c r="AU198" s="224" t="s">
        <v>85</v>
      </c>
      <c r="AY198" s="18" t="s">
        <v>162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8" t="s">
        <v>83</v>
      </c>
      <c r="BK198" s="225">
        <f>ROUND(I198*H198,2)</f>
        <v>0</v>
      </c>
      <c r="BL198" s="18" t="s">
        <v>170</v>
      </c>
      <c r="BM198" s="224" t="s">
        <v>1498</v>
      </c>
    </row>
    <row r="199" s="2" customFormat="1">
      <c r="A199" s="39"/>
      <c r="B199" s="40"/>
      <c r="C199" s="41"/>
      <c r="D199" s="226" t="s">
        <v>172</v>
      </c>
      <c r="E199" s="41"/>
      <c r="F199" s="227" t="s">
        <v>352</v>
      </c>
      <c r="G199" s="41"/>
      <c r="H199" s="41"/>
      <c r="I199" s="228"/>
      <c r="J199" s="41"/>
      <c r="K199" s="41"/>
      <c r="L199" s="45"/>
      <c r="M199" s="229"/>
      <c r="N199" s="230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172</v>
      </c>
      <c r="AU199" s="18" t="s">
        <v>85</v>
      </c>
    </row>
    <row r="200" s="13" customFormat="1">
      <c r="A200" s="13"/>
      <c r="B200" s="231"/>
      <c r="C200" s="232"/>
      <c r="D200" s="233" t="s">
        <v>179</v>
      </c>
      <c r="E200" s="234" t="s">
        <v>19</v>
      </c>
      <c r="F200" s="235" t="s">
        <v>187</v>
      </c>
      <c r="G200" s="232"/>
      <c r="H200" s="234" t="s">
        <v>19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179</v>
      </c>
      <c r="AU200" s="241" t="s">
        <v>85</v>
      </c>
      <c r="AV200" s="13" t="s">
        <v>83</v>
      </c>
      <c r="AW200" s="13" t="s">
        <v>37</v>
      </c>
      <c r="AX200" s="13" t="s">
        <v>76</v>
      </c>
      <c r="AY200" s="241" t="s">
        <v>162</v>
      </c>
    </row>
    <row r="201" s="14" customFormat="1">
      <c r="A201" s="14"/>
      <c r="B201" s="242"/>
      <c r="C201" s="243"/>
      <c r="D201" s="233" t="s">
        <v>179</v>
      </c>
      <c r="E201" s="244" t="s">
        <v>19</v>
      </c>
      <c r="F201" s="245" t="s">
        <v>1495</v>
      </c>
      <c r="G201" s="243"/>
      <c r="H201" s="246">
        <v>165.12200000000001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179</v>
      </c>
      <c r="AU201" s="252" t="s">
        <v>85</v>
      </c>
      <c r="AV201" s="14" t="s">
        <v>85</v>
      </c>
      <c r="AW201" s="14" t="s">
        <v>37</v>
      </c>
      <c r="AX201" s="14" t="s">
        <v>76</v>
      </c>
      <c r="AY201" s="252" t="s">
        <v>162</v>
      </c>
    </row>
    <row r="202" s="13" customFormat="1">
      <c r="A202" s="13"/>
      <c r="B202" s="231"/>
      <c r="C202" s="232"/>
      <c r="D202" s="233" t="s">
        <v>179</v>
      </c>
      <c r="E202" s="234" t="s">
        <v>19</v>
      </c>
      <c r="F202" s="235" t="s">
        <v>525</v>
      </c>
      <c r="G202" s="232"/>
      <c r="H202" s="234" t="s">
        <v>19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179</v>
      </c>
      <c r="AU202" s="241" t="s">
        <v>85</v>
      </c>
      <c r="AV202" s="13" t="s">
        <v>83</v>
      </c>
      <c r="AW202" s="13" t="s">
        <v>37</v>
      </c>
      <c r="AX202" s="13" t="s">
        <v>76</v>
      </c>
      <c r="AY202" s="241" t="s">
        <v>162</v>
      </c>
    </row>
    <row r="203" s="14" customFormat="1">
      <c r="A203" s="14"/>
      <c r="B203" s="242"/>
      <c r="C203" s="243"/>
      <c r="D203" s="233" t="s">
        <v>179</v>
      </c>
      <c r="E203" s="244" t="s">
        <v>19</v>
      </c>
      <c r="F203" s="245" t="s">
        <v>1496</v>
      </c>
      <c r="G203" s="243"/>
      <c r="H203" s="246">
        <v>119.12000000000001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179</v>
      </c>
      <c r="AU203" s="252" t="s">
        <v>85</v>
      </c>
      <c r="AV203" s="14" t="s">
        <v>85</v>
      </c>
      <c r="AW203" s="14" t="s">
        <v>37</v>
      </c>
      <c r="AX203" s="14" t="s">
        <v>76</v>
      </c>
      <c r="AY203" s="252" t="s">
        <v>162</v>
      </c>
    </row>
    <row r="204" s="13" customFormat="1">
      <c r="A204" s="13"/>
      <c r="B204" s="231"/>
      <c r="C204" s="232"/>
      <c r="D204" s="233" t="s">
        <v>179</v>
      </c>
      <c r="E204" s="234" t="s">
        <v>19</v>
      </c>
      <c r="F204" s="235" t="s">
        <v>306</v>
      </c>
      <c r="G204" s="232"/>
      <c r="H204" s="234" t="s">
        <v>19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179</v>
      </c>
      <c r="AU204" s="241" t="s">
        <v>85</v>
      </c>
      <c r="AV204" s="13" t="s">
        <v>83</v>
      </c>
      <c r="AW204" s="13" t="s">
        <v>37</v>
      </c>
      <c r="AX204" s="13" t="s">
        <v>76</v>
      </c>
      <c r="AY204" s="241" t="s">
        <v>162</v>
      </c>
    </row>
    <row r="205" s="14" customFormat="1">
      <c r="A205" s="14"/>
      <c r="B205" s="242"/>
      <c r="C205" s="243"/>
      <c r="D205" s="233" t="s">
        <v>179</v>
      </c>
      <c r="E205" s="244" t="s">
        <v>19</v>
      </c>
      <c r="F205" s="245" t="s">
        <v>1497</v>
      </c>
      <c r="G205" s="243"/>
      <c r="H205" s="246">
        <v>110.976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179</v>
      </c>
      <c r="AU205" s="252" t="s">
        <v>85</v>
      </c>
      <c r="AV205" s="14" t="s">
        <v>85</v>
      </c>
      <c r="AW205" s="14" t="s">
        <v>37</v>
      </c>
      <c r="AX205" s="14" t="s">
        <v>76</v>
      </c>
      <c r="AY205" s="252" t="s">
        <v>162</v>
      </c>
    </row>
    <row r="206" s="15" customFormat="1">
      <c r="A206" s="15"/>
      <c r="B206" s="253"/>
      <c r="C206" s="254"/>
      <c r="D206" s="233" t="s">
        <v>179</v>
      </c>
      <c r="E206" s="255" t="s">
        <v>19</v>
      </c>
      <c r="F206" s="256" t="s">
        <v>194</v>
      </c>
      <c r="G206" s="254"/>
      <c r="H206" s="257">
        <v>395.21800000000002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3" t="s">
        <v>179</v>
      </c>
      <c r="AU206" s="263" t="s">
        <v>85</v>
      </c>
      <c r="AV206" s="15" t="s">
        <v>170</v>
      </c>
      <c r="AW206" s="15" t="s">
        <v>37</v>
      </c>
      <c r="AX206" s="15" t="s">
        <v>83</v>
      </c>
      <c r="AY206" s="263" t="s">
        <v>162</v>
      </c>
    </row>
    <row r="207" s="2" customFormat="1" ht="33" customHeight="1">
      <c r="A207" s="39"/>
      <c r="B207" s="40"/>
      <c r="C207" s="213" t="s">
        <v>492</v>
      </c>
      <c r="D207" s="213" t="s">
        <v>165</v>
      </c>
      <c r="E207" s="214" t="s">
        <v>354</v>
      </c>
      <c r="F207" s="215" t="s">
        <v>355</v>
      </c>
      <c r="G207" s="216" t="s">
        <v>168</v>
      </c>
      <c r="H207" s="217">
        <v>195.61000000000001</v>
      </c>
      <c r="I207" s="218"/>
      <c r="J207" s="219">
        <f>ROUND(I207*H207,2)</f>
        <v>0</v>
      </c>
      <c r="K207" s="215" t="s">
        <v>169</v>
      </c>
      <c r="L207" s="45"/>
      <c r="M207" s="220" t="s">
        <v>19</v>
      </c>
      <c r="N207" s="221" t="s">
        <v>47</v>
      </c>
      <c r="O207" s="85"/>
      <c r="P207" s="222">
        <f>O207*H207</f>
        <v>0</v>
      </c>
      <c r="Q207" s="222">
        <v>0.016199999999999999</v>
      </c>
      <c r="R207" s="222">
        <f>Q207*H207</f>
        <v>3.168882</v>
      </c>
      <c r="S207" s="222">
        <v>0</v>
      </c>
      <c r="T207" s="223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4" t="s">
        <v>170</v>
      </c>
      <c r="AT207" s="224" t="s">
        <v>165</v>
      </c>
      <c r="AU207" s="224" t="s">
        <v>85</v>
      </c>
      <c r="AY207" s="18" t="s">
        <v>162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8" t="s">
        <v>83</v>
      </c>
      <c r="BK207" s="225">
        <f>ROUND(I207*H207,2)</f>
        <v>0</v>
      </c>
      <c r="BL207" s="18" t="s">
        <v>170</v>
      </c>
      <c r="BM207" s="224" t="s">
        <v>1499</v>
      </c>
    </row>
    <row r="208" s="2" customFormat="1">
      <c r="A208" s="39"/>
      <c r="B208" s="40"/>
      <c r="C208" s="41"/>
      <c r="D208" s="226" t="s">
        <v>172</v>
      </c>
      <c r="E208" s="41"/>
      <c r="F208" s="227" t="s">
        <v>357</v>
      </c>
      <c r="G208" s="41"/>
      <c r="H208" s="41"/>
      <c r="I208" s="228"/>
      <c r="J208" s="41"/>
      <c r="K208" s="41"/>
      <c r="L208" s="45"/>
      <c r="M208" s="229"/>
      <c r="N208" s="230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172</v>
      </c>
      <c r="AU208" s="18" t="s">
        <v>85</v>
      </c>
    </row>
    <row r="209" s="2" customFormat="1" ht="33" customHeight="1">
      <c r="A209" s="39"/>
      <c r="B209" s="40"/>
      <c r="C209" s="213" t="s">
        <v>562</v>
      </c>
      <c r="D209" s="213" t="s">
        <v>165</v>
      </c>
      <c r="E209" s="214" t="s">
        <v>1500</v>
      </c>
      <c r="F209" s="215" t="s">
        <v>1501</v>
      </c>
      <c r="G209" s="216" t="s">
        <v>405</v>
      </c>
      <c r="H209" s="217">
        <v>40</v>
      </c>
      <c r="I209" s="218"/>
      <c r="J209" s="219">
        <f>ROUND(I209*H209,2)</f>
        <v>0</v>
      </c>
      <c r="K209" s="215" t="s">
        <v>169</v>
      </c>
      <c r="L209" s="45"/>
      <c r="M209" s="220" t="s">
        <v>19</v>
      </c>
      <c r="N209" s="221" t="s">
        <v>47</v>
      </c>
      <c r="O209" s="85"/>
      <c r="P209" s="222">
        <f>O209*H209</f>
        <v>0</v>
      </c>
      <c r="Q209" s="222">
        <v>0.1575</v>
      </c>
      <c r="R209" s="222">
        <f>Q209*H209</f>
        <v>6.2999999999999998</v>
      </c>
      <c r="S209" s="222">
        <v>0</v>
      </c>
      <c r="T209" s="223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4" t="s">
        <v>170</v>
      </c>
      <c r="AT209" s="224" t="s">
        <v>165</v>
      </c>
      <c r="AU209" s="224" t="s">
        <v>85</v>
      </c>
      <c r="AY209" s="18" t="s">
        <v>162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8" t="s">
        <v>83</v>
      </c>
      <c r="BK209" s="225">
        <f>ROUND(I209*H209,2)</f>
        <v>0</v>
      </c>
      <c r="BL209" s="18" t="s">
        <v>170</v>
      </c>
      <c r="BM209" s="224" t="s">
        <v>1502</v>
      </c>
    </row>
    <row r="210" s="2" customFormat="1">
      <c r="A210" s="39"/>
      <c r="B210" s="40"/>
      <c r="C210" s="41"/>
      <c r="D210" s="226" t="s">
        <v>172</v>
      </c>
      <c r="E210" s="41"/>
      <c r="F210" s="227" t="s">
        <v>1503</v>
      </c>
      <c r="G210" s="41"/>
      <c r="H210" s="41"/>
      <c r="I210" s="228"/>
      <c r="J210" s="41"/>
      <c r="K210" s="41"/>
      <c r="L210" s="45"/>
      <c r="M210" s="229"/>
      <c r="N210" s="230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172</v>
      </c>
      <c r="AU210" s="18" t="s">
        <v>85</v>
      </c>
    </row>
    <row r="211" s="13" customFormat="1">
      <c r="A211" s="13"/>
      <c r="B211" s="231"/>
      <c r="C211" s="232"/>
      <c r="D211" s="233" t="s">
        <v>179</v>
      </c>
      <c r="E211" s="234" t="s">
        <v>19</v>
      </c>
      <c r="F211" s="235" t="s">
        <v>1504</v>
      </c>
      <c r="G211" s="232"/>
      <c r="H211" s="234" t="s">
        <v>19</v>
      </c>
      <c r="I211" s="236"/>
      <c r="J211" s="232"/>
      <c r="K211" s="232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179</v>
      </c>
      <c r="AU211" s="241" t="s">
        <v>85</v>
      </c>
      <c r="AV211" s="13" t="s">
        <v>83</v>
      </c>
      <c r="AW211" s="13" t="s">
        <v>37</v>
      </c>
      <c r="AX211" s="13" t="s">
        <v>76</v>
      </c>
      <c r="AY211" s="241" t="s">
        <v>162</v>
      </c>
    </row>
    <row r="212" s="13" customFormat="1">
      <c r="A212" s="13"/>
      <c r="B212" s="231"/>
      <c r="C212" s="232"/>
      <c r="D212" s="233" t="s">
        <v>179</v>
      </c>
      <c r="E212" s="234" t="s">
        <v>19</v>
      </c>
      <c r="F212" s="235" t="s">
        <v>180</v>
      </c>
      <c r="G212" s="232"/>
      <c r="H212" s="234" t="s">
        <v>19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179</v>
      </c>
      <c r="AU212" s="241" t="s">
        <v>85</v>
      </c>
      <c r="AV212" s="13" t="s">
        <v>83</v>
      </c>
      <c r="AW212" s="13" t="s">
        <v>37</v>
      </c>
      <c r="AX212" s="13" t="s">
        <v>76</v>
      </c>
      <c r="AY212" s="241" t="s">
        <v>162</v>
      </c>
    </row>
    <row r="213" s="14" customFormat="1">
      <c r="A213" s="14"/>
      <c r="B213" s="242"/>
      <c r="C213" s="243"/>
      <c r="D213" s="233" t="s">
        <v>179</v>
      </c>
      <c r="E213" s="244" t="s">
        <v>19</v>
      </c>
      <c r="F213" s="245" t="s">
        <v>378</v>
      </c>
      <c r="G213" s="243"/>
      <c r="H213" s="246">
        <v>25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179</v>
      </c>
      <c r="AU213" s="252" t="s">
        <v>85</v>
      </c>
      <c r="AV213" s="14" t="s">
        <v>85</v>
      </c>
      <c r="AW213" s="14" t="s">
        <v>37</v>
      </c>
      <c r="AX213" s="14" t="s">
        <v>76</v>
      </c>
      <c r="AY213" s="252" t="s">
        <v>162</v>
      </c>
    </row>
    <row r="214" s="13" customFormat="1">
      <c r="A214" s="13"/>
      <c r="B214" s="231"/>
      <c r="C214" s="232"/>
      <c r="D214" s="233" t="s">
        <v>179</v>
      </c>
      <c r="E214" s="234" t="s">
        <v>19</v>
      </c>
      <c r="F214" s="235" t="s">
        <v>1505</v>
      </c>
      <c r="G214" s="232"/>
      <c r="H214" s="234" t="s">
        <v>19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179</v>
      </c>
      <c r="AU214" s="241" t="s">
        <v>85</v>
      </c>
      <c r="AV214" s="13" t="s">
        <v>83</v>
      </c>
      <c r="AW214" s="13" t="s">
        <v>37</v>
      </c>
      <c r="AX214" s="13" t="s">
        <v>76</v>
      </c>
      <c r="AY214" s="241" t="s">
        <v>162</v>
      </c>
    </row>
    <row r="215" s="14" customFormat="1">
      <c r="A215" s="14"/>
      <c r="B215" s="242"/>
      <c r="C215" s="243"/>
      <c r="D215" s="233" t="s">
        <v>179</v>
      </c>
      <c r="E215" s="244" t="s">
        <v>19</v>
      </c>
      <c r="F215" s="245" t="s">
        <v>8</v>
      </c>
      <c r="G215" s="243"/>
      <c r="H215" s="246">
        <v>15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2" t="s">
        <v>179</v>
      </c>
      <c r="AU215" s="252" t="s">
        <v>85</v>
      </c>
      <c r="AV215" s="14" t="s">
        <v>85</v>
      </c>
      <c r="AW215" s="14" t="s">
        <v>37</v>
      </c>
      <c r="AX215" s="14" t="s">
        <v>76</v>
      </c>
      <c r="AY215" s="252" t="s">
        <v>162</v>
      </c>
    </row>
    <row r="216" s="15" customFormat="1">
      <c r="A216" s="15"/>
      <c r="B216" s="253"/>
      <c r="C216" s="254"/>
      <c r="D216" s="233" t="s">
        <v>179</v>
      </c>
      <c r="E216" s="255" t="s">
        <v>19</v>
      </c>
      <c r="F216" s="256" t="s">
        <v>194</v>
      </c>
      <c r="G216" s="254"/>
      <c r="H216" s="257">
        <v>40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3" t="s">
        <v>179</v>
      </c>
      <c r="AU216" s="263" t="s">
        <v>85</v>
      </c>
      <c r="AV216" s="15" t="s">
        <v>170</v>
      </c>
      <c r="AW216" s="15" t="s">
        <v>37</v>
      </c>
      <c r="AX216" s="15" t="s">
        <v>83</v>
      </c>
      <c r="AY216" s="263" t="s">
        <v>162</v>
      </c>
    </row>
    <row r="217" s="2" customFormat="1" ht="49.05" customHeight="1">
      <c r="A217" s="39"/>
      <c r="B217" s="40"/>
      <c r="C217" s="213" t="s">
        <v>415</v>
      </c>
      <c r="D217" s="213" t="s">
        <v>165</v>
      </c>
      <c r="E217" s="214" t="s">
        <v>1506</v>
      </c>
      <c r="F217" s="215" t="s">
        <v>1507</v>
      </c>
      <c r="G217" s="216" t="s">
        <v>168</v>
      </c>
      <c r="H217" s="217">
        <v>2310.8899999999999</v>
      </c>
      <c r="I217" s="218"/>
      <c r="J217" s="219">
        <f>ROUND(I217*H217,2)</f>
        <v>0</v>
      </c>
      <c r="K217" s="215" t="s">
        <v>169</v>
      </c>
      <c r="L217" s="45"/>
      <c r="M217" s="220" t="s">
        <v>19</v>
      </c>
      <c r="N217" s="221" t="s">
        <v>47</v>
      </c>
      <c r="O217" s="85"/>
      <c r="P217" s="222">
        <f>O217*H217</f>
        <v>0</v>
      </c>
      <c r="Q217" s="222">
        <v>0.030300000000000001</v>
      </c>
      <c r="R217" s="222">
        <f>Q217*H217</f>
        <v>70.019966999999994</v>
      </c>
      <c r="S217" s="222">
        <v>0</v>
      </c>
      <c r="T217" s="223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4" t="s">
        <v>170</v>
      </c>
      <c r="AT217" s="224" t="s">
        <v>165</v>
      </c>
      <c r="AU217" s="224" t="s">
        <v>85</v>
      </c>
      <c r="AY217" s="18" t="s">
        <v>162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8" t="s">
        <v>83</v>
      </c>
      <c r="BK217" s="225">
        <f>ROUND(I217*H217,2)</f>
        <v>0</v>
      </c>
      <c r="BL217" s="18" t="s">
        <v>170</v>
      </c>
      <c r="BM217" s="224" t="s">
        <v>1508</v>
      </c>
    </row>
    <row r="218" s="2" customFormat="1">
      <c r="A218" s="39"/>
      <c r="B218" s="40"/>
      <c r="C218" s="41"/>
      <c r="D218" s="226" t="s">
        <v>172</v>
      </c>
      <c r="E218" s="41"/>
      <c r="F218" s="227" t="s">
        <v>1509</v>
      </c>
      <c r="G218" s="41"/>
      <c r="H218" s="41"/>
      <c r="I218" s="228"/>
      <c r="J218" s="41"/>
      <c r="K218" s="41"/>
      <c r="L218" s="45"/>
      <c r="M218" s="229"/>
      <c r="N218" s="230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172</v>
      </c>
      <c r="AU218" s="18" t="s">
        <v>85</v>
      </c>
    </row>
    <row r="219" s="13" customFormat="1">
      <c r="A219" s="13"/>
      <c r="B219" s="231"/>
      <c r="C219" s="232"/>
      <c r="D219" s="233" t="s">
        <v>179</v>
      </c>
      <c r="E219" s="234" t="s">
        <v>19</v>
      </c>
      <c r="F219" s="235" t="s">
        <v>220</v>
      </c>
      <c r="G219" s="232"/>
      <c r="H219" s="234" t="s">
        <v>19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179</v>
      </c>
      <c r="AU219" s="241" t="s">
        <v>85</v>
      </c>
      <c r="AV219" s="13" t="s">
        <v>83</v>
      </c>
      <c r="AW219" s="13" t="s">
        <v>37</v>
      </c>
      <c r="AX219" s="13" t="s">
        <v>76</v>
      </c>
      <c r="AY219" s="241" t="s">
        <v>162</v>
      </c>
    </row>
    <row r="220" s="14" customFormat="1">
      <c r="A220" s="14"/>
      <c r="B220" s="242"/>
      <c r="C220" s="243"/>
      <c r="D220" s="233" t="s">
        <v>179</v>
      </c>
      <c r="E220" s="244" t="s">
        <v>19</v>
      </c>
      <c r="F220" s="245" t="s">
        <v>1408</v>
      </c>
      <c r="G220" s="243"/>
      <c r="H220" s="246">
        <v>1083.3900000000001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179</v>
      </c>
      <c r="AU220" s="252" t="s">
        <v>85</v>
      </c>
      <c r="AV220" s="14" t="s">
        <v>85</v>
      </c>
      <c r="AW220" s="14" t="s">
        <v>37</v>
      </c>
      <c r="AX220" s="14" t="s">
        <v>76</v>
      </c>
      <c r="AY220" s="252" t="s">
        <v>162</v>
      </c>
    </row>
    <row r="221" s="14" customFormat="1">
      <c r="A221" s="14"/>
      <c r="B221" s="242"/>
      <c r="C221" s="243"/>
      <c r="D221" s="233" t="s">
        <v>179</v>
      </c>
      <c r="E221" s="244" t="s">
        <v>19</v>
      </c>
      <c r="F221" s="245" t="s">
        <v>569</v>
      </c>
      <c r="G221" s="243"/>
      <c r="H221" s="246">
        <v>80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179</v>
      </c>
      <c r="AU221" s="252" t="s">
        <v>85</v>
      </c>
      <c r="AV221" s="14" t="s">
        <v>85</v>
      </c>
      <c r="AW221" s="14" t="s">
        <v>37</v>
      </c>
      <c r="AX221" s="14" t="s">
        <v>76</v>
      </c>
      <c r="AY221" s="252" t="s">
        <v>162</v>
      </c>
    </row>
    <row r="222" s="13" customFormat="1">
      <c r="A222" s="13"/>
      <c r="B222" s="231"/>
      <c r="C222" s="232"/>
      <c r="D222" s="233" t="s">
        <v>179</v>
      </c>
      <c r="E222" s="234" t="s">
        <v>19</v>
      </c>
      <c r="F222" s="235" t="s">
        <v>187</v>
      </c>
      <c r="G222" s="232"/>
      <c r="H222" s="234" t="s">
        <v>19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179</v>
      </c>
      <c r="AU222" s="241" t="s">
        <v>85</v>
      </c>
      <c r="AV222" s="13" t="s">
        <v>83</v>
      </c>
      <c r="AW222" s="13" t="s">
        <v>37</v>
      </c>
      <c r="AX222" s="13" t="s">
        <v>76</v>
      </c>
      <c r="AY222" s="241" t="s">
        <v>162</v>
      </c>
    </row>
    <row r="223" s="14" customFormat="1">
      <c r="A223" s="14"/>
      <c r="B223" s="242"/>
      <c r="C223" s="243"/>
      <c r="D223" s="233" t="s">
        <v>179</v>
      </c>
      <c r="E223" s="244" t="s">
        <v>19</v>
      </c>
      <c r="F223" s="245" t="s">
        <v>1409</v>
      </c>
      <c r="G223" s="243"/>
      <c r="H223" s="246">
        <v>304.92000000000002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179</v>
      </c>
      <c r="AU223" s="252" t="s">
        <v>85</v>
      </c>
      <c r="AV223" s="14" t="s">
        <v>85</v>
      </c>
      <c r="AW223" s="14" t="s">
        <v>37</v>
      </c>
      <c r="AX223" s="14" t="s">
        <v>76</v>
      </c>
      <c r="AY223" s="252" t="s">
        <v>162</v>
      </c>
    </row>
    <row r="224" s="14" customFormat="1">
      <c r="A224" s="14"/>
      <c r="B224" s="242"/>
      <c r="C224" s="243"/>
      <c r="D224" s="233" t="s">
        <v>179</v>
      </c>
      <c r="E224" s="244" t="s">
        <v>19</v>
      </c>
      <c r="F224" s="245" t="s">
        <v>569</v>
      </c>
      <c r="G224" s="243"/>
      <c r="H224" s="246">
        <v>80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2" t="s">
        <v>179</v>
      </c>
      <c r="AU224" s="252" t="s">
        <v>85</v>
      </c>
      <c r="AV224" s="14" t="s">
        <v>85</v>
      </c>
      <c r="AW224" s="14" t="s">
        <v>37</v>
      </c>
      <c r="AX224" s="14" t="s">
        <v>76</v>
      </c>
      <c r="AY224" s="252" t="s">
        <v>162</v>
      </c>
    </row>
    <row r="225" s="13" customFormat="1">
      <c r="A225" s="13"/>
      <c r="B225" s="231"/>
      <c r="C225" s="232"/>
      <c r="D225" s="233" t="s">
        <v>179</v>
      </c>
      <c r="E225" s="234" t="s">
        <v>19</v>
      </c>
      <c r="F225" s="235" t="s">
        <v>190</v>
      </c>
      <c r="G225" s="232"/>
      <c r="H225" s="234" t="s">
        <v>19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179</v>
      </c>
      <c r="AU225" s="241" t="s">
        <v>85</v>
      </c>
      <c r="AV225" s="13" t="s">
        <v>83</v>
      </c>
      <c r="AW225" s="13" t="s">
        <v>37</v>
      </c>
      <c r="AX225" s="13" t="s">
        <v>76</v>
      </c>
      <c r="AY225" s="241" t="s">
        <v>162</v>
      </c>
    </row>
    <row r="226" s="14" customFormat="1">
      <c r="A226" s="14"/>
      <c r="B226" s="242"/>
      <c r="C226" s="243"/>
      <c r="D226" s="233" t="s">
        <v>179</v>
      </c>
      <c r="E226" s="244" t="s">
        <v>19</v>
      </c>
      <c r="F226" s="245" t="s">
        <v>1410</v>
      </c>
      <c r="G226" s="243"/>
      <c r="H226" s="246">
        <v>384.92000000000002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179</v>
      </c>
      <c r="AU226" s="252" t="s">
        <v>85</v>
      </c>
      <c r="AV226" s="14" t="s">
        <v>85</v>
      </c>
      <c r="AW226" s="14" t="s">
        <v>37</v>
      </c>
      <c r="AX226" s="14" t="s">
        <v>76</v>
      </c>
      <c r="AY226" s="252" t="s">
        <v>162</v>
      </c>
    </row>
    <row r="227" s="13" customFormat="1">
      <c r="A227" s="13"/>
      <c r="B227" s="231"/>
      <c r="C227" s="232"/>
      <c r="D227" s="233" t="s">
        <v>179</v>
      </c>
      <c r="E227" s="234" t="s">
        <v>19</v>
      </c>
      <c r="F227" s="235" t="s">
        <v>306</v>
      </c>
      <c r="G227" s="232"/>
      <c r="H227" s="234" t="s">
        <v>19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179</v>
      </c>
      <c r="AU227" s="241" t="s">
        <v>85</v>
      </c>
      <c r="AV227" s="13" t="s">
        <v>83</v>
      </c>
      <c r="AW227" s="13" t="s">
        <v>37</v>
      </c>
      <c r="AX227" s="13" t="s">
        <v>76</v>
      </c>
      <c r="AY227" s="241" t="s">
        <v>162</v>
      </c>
    </row>
    <row r="228" s="14" customFormat="1">
      <c r="A228" s="14"/>
      <c r="B228" s="242"/>
      <c r="C228" s="243"/>
      <c r="D228" s="233" t="s">
        <v>179</v>
      </c>
      <c r="E228" s="244" t="s">
        <v>19</v>
      </c>
      <c r="F228" s="245" t="s">
        <v>1411</v>
      </c>
      <c r="G228" s="243"/>
      <c r="H228" s="246">
        <v>297.66000000000003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179</v>
      </c>
      <c r="AU228" s="252" t="s">
        <v>85</v>
      </c>
      <c r="AV228" s="14" t="s">
        <v>85</v>
      </c>
      <c r="AW228" s="14" t="s">
        <v>37</v>
      </c>
      <c r="AX228" s="14" t="s">
        <v>76</v>
      </c>
      <c r="AY228" s="252" t="s">
        <v>162</v>
      </c>
    </row>
    <row r="229" s="14" customFormat="1">
      <c r="A229" s="14"/>
      <c r="B229" s="242"/>
      <c r="C229" s="243"/>
      <c r="D229" s="233" t="s">
        <v>179</v>
      </c>
      <c r="E229" s="244" t="s">
        <v>19</v>
      </c>
      <c r="F229" s="245" t="s">
        <v>569</v>
      </c>
      <c r="G229" s="243"/>
      <c r="H229" s="246">
        <v>80</v>
      </c>
      <c r="I229" s="247"/>
      <c r="J229" s="243"/>
      <c r="K229" s="243"/>
      <c r="L229" s="248"/>
      <c r="M229" s="249"/>
      <c r="N229" s="250"/>
      <c r="O229" s="250"/>
      <c r="P229" s="250"/>
      <c r="Q229" s="250"/>
      <c r="R229" s="250"/>
      <c r="S229" s="250"/>
      <c r="T229" s="25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2" t="s">
        <v>179</v>
      </c>
      <c r="AU229" s="252" t="s">
        <v>85</v>
      </c>
      <c r="AV229" s="14" t="s">
        <v>85</v>
      </c>
      <c r="AW229" s="14" t="s">
        <v>37</v>
      </c>
      <c r="AX229" s="14" t="s">
        <v>76</v>
      </c>
      <c r="AY229" s="252" t="s">
        <v>162</v>
      </c>
    </row>
    <row r="230" s="15" customFormat="1">
      <c r="A230" s="15"/>
      <c r="B230" s="253"/>
      <c r="C230" s="254"/>
      <c r="D230" s="233" t="s">
        <v>179</v>
      </c>
      <c r="E230" s="255" t="s">
        <v>19</v>
      </c>
      <c r="F230" s="256" t="s">
        <v>194</v>
      </c>
      <c r="G230" s="254"/>
      <c r="H230" s="257">
        <v>2310.8900000000003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179</v>
      </c>
      <c r="AU230" s="263" t="s">
        <v>85</v>
      </c>
      <c r="AV230" s="15" t="s">
        <v>170</v>
      </c>
      <c r="AW230" s="15" t="s">
        <v>37</v>
      </c>
      <c r="AX230" s="15" t="s">
        <v>83</v>
      </c>
      <c r="AY230" s="263" t="s">
        <v>162</v>
      </c>
    </row>
    <row r="231" s="2" customFormat="1" ht="24.15" customHeight="1">
      <c r="A231" s="39"/>
      <c r="B231" s="40"/>
      <c r="C231" s="213" t="s">
        <v>450</v>
      </c>
      <c r="D231" s="213" t="s">
        <v>165</v>
      </c>
      <c r="E231" s="214" t="s">
        <v>358</v>
      </c>
      <c r="F231" s="215" t="s">
        <v>359</v>
      </c>
      <c r="G231" s="216" t="s">
        <v>168</v>
      </c>
      <c r="H231" s="217">
        <v>195.61000000000001</v>
      </c>
      <c r="I231" s="218"/>
      <c r="J231" s="219">
        <f>ROUND(I231*H231,2)</f>
        <v>0</v>
      </c>
      <c r="K231" s="215" t="s">
        <v>169</v>
      </c>
      <c r="L231" s="45"/>
      <c r="M231" s="220" t="s">
        <v>19</v>
      </c>
      <c r="N231" s="221" t="s">
        <v>47</v>
      </c>
      <c r="O231" s="85"/>
      <c r="P231" s="222">
        <f>O231*H231</f>
        <v>0</v>
      </c>
      <c r="Q231" s="222">
        <v>0.0040000000000000001</v>
      </c>
      <c r="R231" s="222">
        <f>Q231*H231</f>
        <v>0.78244000000000002</v>
      </c>
      <c r="S231" s="222">
        <v>0</v>
      </c>
      <c r="T231" s="223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24" t="s">
        <v>170</v>
      </c>
      <c r="AT231" s="224" t="s">
        <v>165</v>
      </c>
      <c r="AU231" s="224" t="s">
        <v>85</v>
      </c>
      <c r="AY231" s="18" t="s">
        <v>162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8" t="s">
        <v>83</v>
      </c>
      <c r="BK231" s="225">
        <f>ROUND(I231*H231,2)</f>
        <v>0</v>
      </c>
      <c r="BL231" s="18" t="s">
        <v>170</v>
      </c>
      <c r="BM231" s="224" t="s">
        <v>1510</v>
      </c>
    </row>
    <row r="232" s="2" customFormat="1">
      <c r="A232" s="39"/>
      <c r="B232" s="40"/>
      <c r="C232" s="41"/>
      <c r="D232" s="226" t="s">
        <v>172</v>
      </c>
      <c r="E232" s="41"/>
      <c r="F232" s="227" t="s">
        <v>361</v>
      </c>
      <c r="G232" s="41"/>
      <c r="H232" s="41"/>
      <c r="I232" s="228"/>
      <c r="J232" s="41"/>
      <c r="K232" s="41"/>
      <c r="L232" s="45"/>
      <c r="M232" s="229"/>
      <c r="N232" s="230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172</v>
      </c>
      <c r="AU232" s="18" t="s">
        <v>85</v>
      </c>
    </row>
    <row r="233" s="2" customFormat="1" ht="33" customHeight="1">
      <c r="A233" s="39"/>
      <c r="B233" s="40"/>
      <c r="C233" s="213" t="s">
        <v>501</v>
      </c>
      <c r="D233" s="213" t="s">
        <v>165</v>
      </c>
      <c r="E233" s="214" t="s">
        <v>363</v>
      </c>
      <c r="F233" s="215" t="s">
        <v>364</v>
      </c>
      <c r="G233" s="216" t="s">
        <v>176</v>
      </c>
      <c r="H233" s="217">
        <v>44.799999999999997</v>
      </c>
      <c r="I233" s="218"/>
      <c r="J233" s="219">
        <f>ROUND(I233*H233,2)</f>
        <v>0</v>
      </c>
      <c r="K233" s="215" t="s">
        <v>169</v>
      </c>
      <c r="L233" s="45"/>
      <c r="M233" s="220" t="s">
        <v>19</v>
      </c>
      <c r="N233" s="221" t="s">
        <v>47</v>
      </c>
      <c r="O233" s="85"/>
      <c r="P233" s="222">
        <f>O233*H233</f>
        <v>0</v>
      </c>
      <c r="Q233" s="222">
        <v>2.3010199999999998</v>
      </c>
      <c r="R233" s="222">
        <f>Q233*H233</f>
        <v>103.08569599999998</v>
      </c>
      <c r="S233" s="222">
        <v>0</v>
      </c>
      <c r="T233" s="223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24" t="s">
        <v>170</v>
      </c>
      <c r="AT233" s="224" t="s">
        <v>165</v>
      </c>
      <c r="AU233" s="224" t="s">
        <v>85</v>
      </c>
      <c r="AY233" s="18" t="s">
        <v>162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8" t="s">
        <v>83</v>
      </c>
      <c r="BK233" s="225">
        <f>ROUND(I233*H233,2)</f>
        <v>0</v>
      </c>
      <c r="BL233" s="18" t="s">
        <v>170</v>
      </c>
      <c r="BM233" s="224" t="s">
        <v>1511</v>
      </c>
    </row>
    <row r="234" s="2" customFormat="1">
      <c r="A234" s="39"/>
      <c r="B234" s="40"/>
      <c r="C234" s="41"/>
      <c r="D234" s="226" t="s">
        <v>172</v>
      </c>
      <c r="E234" s="41"/>
      <c r="F234" s="227" t="s">
        <v>366</v>
      </c>
      <c r="G234" s="41"/>
      <c r="H234" s="41"/>
      <c r="I234" s="228"/>
      <c r="J234" s="41"/>
      <c r="K234" s="41"/>
      <c r="L234" s="45"/>
      <c r="M234" s="229"/>
      <c r="N234" s="23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172</v>
      </c>
      <c r="AU234" s="18" t="s">
        <v>85</v>
      </c>
    </row>
    <row r="235" s="13" customFormat="1">
      <c r="A235" s="13"/>
      <c r="B235" s="231"/>
      <c r="C235" s="232"/>
      <c r="D235" s="233" t="s">
        <v>179</v>
      </c>
      <c r="E235" s="234" t="s">
        <v>19</v>
      </c>
      <c r="F235" s="235" t="s">
        <v>367</v>
      </c>
      <c r="G235" s="232"/>
      <c r="H235" s="234" t="s">
        <v>19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179</v>
      </c>
      <c r="AU235" s="241" t="s">
        <v>85</v>
      </c>
      <c r="AV235" s="13" t="s">
        <v>83</v>
      </c>
      <c r="AW235" s="13" t="s">
        <v>37</v>
      </c>
      <c r="AX235" s="13" t="s">
        <v>76</v>
      </c>
      <c r="AY235" s="241" t="s">
        <v>162</v>
      </c>
    </row>
    <row r="236" s="13" customFormat="1">
      <c r="A236" s="13"/>
      <c r="B236" s="231"/>
      <c r="C236" s="232"/>
      <c r="D236" s="233" t="s">
        <v>179</v>
      </c>
      <c r="E236" s="234" t="s">
        <v>19</v>
      </c>
      <c r="F236" s="235" t="s">
        <v>1512</v>
      </c>
      <c r="G236" s="232"/>
      <c r="H236" s="234" t="s">
        <v>19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179</v>
      </c>
      <c r="AU236" s="241" t="s">
        <v>85</v>
      </c>
      <c r="AV236" s="13" t="s">
        <v>83</v>
      </c>
      <c r="AW236" s="13" t="s">
        <v>37</v>
      </c>
      <c r="AX236" s="13" t="s">
        <v>76</v>
      </c>
      <c r="AY236" s="241" t="s">
        <v>162</v>
      </c>
    </row>
    <row r="237" s="14" customFormat="1">
      <c r="A237" s="14"/>
      <c r="B237" s="242"/>
      <c r="C237" s="243"/>
      <c r="D237" s="233" t="s">
        <v>179</v>
      </c>
      <c r="E237" s="244" t="s">
        <v>19</v>
      </c>
      <c r="F237" s="245" t="s">
        <v>1513</v>
      </c>
      <c r="G237" s="243"/>
      <c r="H237" s="246">
        <v>6.4480000000000004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179</v>
      </c>
      <c r="AU237" s="252" t="s">
        <v>85</v>
      </c>
      <c r="AV237" s="14" t="s">
        <v>85</v>
      </c>
      <c r="AW237" s="14" t="s">
        <v>37</v>
      </c>
      <c r="AX237" s="14" t="s">
        <v>76</v>
      </c>
      <c r="AY237" s="252" t="s">
        <v>162</v>
      </c>
    </row>
    <row r="238" s="13" customFormat="1">
      <c r="A238" s="13"/>
      <c r="B238" s="231"/>
      <c r="C238" s="232"/>
      <c r="D238" s="233" t="s">
        <v>179</v>
      </c>
      <c r="E238" s="234" t="s">
        <v>19</v>
      </c>
      <c r="F238" s="235" t="s">
        <v>1514</v>
      </c>
      <c r="G238" s="232"/>
      <c r="H238" s="234" t="s">
        <v>19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1" t="s">
        <v>179</v>
      </c>
      <c r="AU238" s="241" t="s">
        <v>85</v>
      </c>
      <c r="AV238" s="13" t="s">
        <v>83</v>
      </c>
      <c r="AW238" s="13" t="s">
        <v>37</v>
      </c>
      <c r="AX238" s="13" t="s">
        <v>76</v>
      </c>
      <c r="AY238" s="241" t="s">
        <v>162</v>
      </c>
    </row>
    <row r="239" s="14" customFormat="1">
      <c r="A239" s="14"/>
      <c r="B239" s="242"/>
      <c r="C239" s="243"/>
      <c r="D239" s="233" t="s">
        <v>179</v>
      </c>
      <c r="E239" s="244" t="s">
        <v>19</v>
      </c>
      <c r="F239" s="245" t="s">
        <v>1515</v>
      </c>
      <c r="G239" s="243"/>
      <c r="H239" s="246">
        <v>14.132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179</v>
      </c>
      <c r="AU239" s="252" t="s">
        <v>85</v>
      </c>
      <c r="AV239" s="14" t="s">
        <v>85</v>
      </c>
      <c r="AW239" s="14" t="s">
        <v>37</v>
      </c>
      <c r="AX239" s="14" t="s">
        <v>76</v>
      </c>
      <c r="AY239" s="252" t="s">
        <v>162</v>
      </c>
    </row>
    <row r="240" s="13" customFormat="1">
      <c r="A240" s="13"/>
      <c r="B240" s="231"/>
      <c r="C240" s="232"/>
      <c r="D240" s="233" t="s">
        <v>179</v>
      </c>
      <c r="E240" s="234" t="s">
        <v>19</v>
      </c>
      <c r="F240" s="235" t="s">
        <v>1516</v>
      </c>
      <c r="G240" s="232"/>
      <c r="H240" s="234" t="s">
        <v>19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179</v>
      </c>
      <c r="AU240" s="241" t="s">
        <v>85</v>
      </c>
      <c r="AV240" s="13" t="s">
        <v>83</v>
      </c>
      <c r="AW240" s="13" t="s">
        <v>37</v>
      </c>
      <c r="AX240" s="13" t="s">
        <v>76</v>
      </c>
      <c r="AY240" s="241" t="s">
        <v>162</v>
      </c>
    </row>
    <row r="241" s="14" customFormat="1">
      <c r="A241" s="14"/>
      <c r="B241" s="242"/>
      <c r="C241" s="243"/>
      <c r="D241" s="233" t="s">
        <v>179</v>
      </c>
      <c r="E241" s="244" t="s">
        <v>19</v>
      </c>
      <c r="F241" s="245" t="s">
        <v>371</v>
      </c>
      <c r="G241" s="243"/>
      <c r="H241" s="246">
        <v>6.7469999999999999</v>
      </c>
      <c r="I241" s="247"/>
      <c r="J241" s="243"/>
      <c r="K241" s="243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179</v>
      </c>
      <c r="AU241" s="252" t="s">
        <v>85</v>
      </c>
      <c r="AV241" s="14" t="s">
        <v>85</v>
      </c>
      <c r="AW241" s="14" t="s">
        <v>37</v>
      </c>
      <c r="AX241" s="14" t="s">
        <v>76</v>
      </c>
      <c r="AY241" s="252" t="s">
        <v>162</v>
      </c>
    </row>
    <row r="242" s="13" customFormat="1">
      <c r="A242" s="13"/>
      <c r="B242" s="231"/>
      <c r="C242" s="232"/>
      <c r="D242" s="233" t="s">
        <v>179</v>
      </c>
      <c r="E242" s="234" t="s">
        <v>19</v>
      </c>
      <c r="F242" s="235" t="s">
        <v>372</v>
      </c>
      <c r="G242" s="232"/>
      <c r="H242" s="234" t="s">
        <v>19</v>
      </c>
      <c r="I242" s="236"/>
      <c r="J242" s="232"/>
      <c r="K242" s="232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179</v>
      </c>
      <c r="AU242" s="241" t="s">
        <v>85</v>
      </c>
      <c r="AV242" s="13" t="s">
        <v>83</v>
      </c>
      <c r="AW242" s="13" t="s">
        <v>37</v>
      </c>
      <c r="AX242" s="13" t="s">
        <v>76</v>
      </c>
      <c r="AY242" s="241" t="s">
        <v>162</v>
      </c>
    </row>
    <row r="243" s="14" customFormat="1">
      <c r="A243" s="14"/>
      <c r="B243" s="242"/>
      <c r="C243" s="243"/>
      <c r="D243" s="233" t="s">
        <v>179</v>
      </c>
      <c r="E243" s="244" t="s">
        <v>19</v>
      </c>
      <c r="F243" s="245" t="s">
        <v>1517</v>
      </c>
      <c r="G243" s="243"/>
      <c r="H243" s="246">
        <v>5.4130000000000003</v>
      </c>
      <c r="I243" s="247"/>
      <c r="J243" s="243"/>
      <c r="K243" s="243"/>
      <c r="L243" s="248"/>
      <c r="M243" s="249"/>
      <c r="N243" s="250"/>
      <c r="O243" s="250"/>
      <c r="P243" s="250"/>
      <c r="Q243" s="250"/>
      <c r="R243" s="250"/>
      <c r="S243" s="250"/>
      <c r="T243" s="25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2" t="s">
        <v>179</v>
      </c>
      <c r="AU243" s="252" t="s">
        <v>85</v>
      </c>
      <c r="AV243" s="14" t="s">
        <v>85</v>
      </c>
      <c r="AW243" s="14" t="s">
        <v>37</v>
      </c>
      <c r="AX243" s="14" t="s">
        <v>76</v>
      </c>
      <c r="AY243" s="252" t="s">
        <v>162</v>
      </c>
    </row>
    <row r="244" s="13" customFormat="1">
      <c r="A244" s="13"/>
      <c r="B244" s="231"/>
      <c r="C244" s="232"/>
      <c r="D244" s="233" t="s">
        <v>179</v>
      </c>
      <c r="E244" s="234" t="s">
        <v>19</v>
      </c>
      <c r="F244" s="235" t="s">
        <v>1518</v>
      </c>
      <c r="G244" s="232"/>
      <c r="H244" s="234" t="s">
        <v>19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179</v>
      </c>
      <c r="AU244" s="241" t="s">
        <v>85</v>
      </c>
      <c r="AV244" s="13" t="s">
        <v>83</v>
      </c>
      <c r="AW244" s="13" t="s">
        <v>37</v>
      </c>
      <c r="AX244" s="13" t="s">
        <v>76</v>
      </c>
      <c r="AY244" s="241" t="s">
        <v>162</v>
      </c>
    </row>
    <row r="245" s="14" customFormat="1">
      <c r="A245" s="14"/>
      <c r="B245" s="242"/>
      <c r="C245" s="243"/>
      <c r="D245" s="233" t="s">
        <v>179</v>
      </c>
      <c r="E245" s="244" t="s">
        <v>19</v>
      </c>
      <c r="F245" s="245" t="s">
        <v>1519</v>
      </c>
      <c r="G245" s="243"/>
      <c r="H245" s="246">
        <v>0.58899999999999997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179</v>
      </c>
      <c r="AU245" s="252" t="s">
        <v>85</v>
      </c>
      <c r="AV245" s="14" t="s">
        <v>85</v>
      </c>
      <c r="AW245" s="14" t="s">
        <v>37</v>
      </c>
      <c r="AX245" s="14" t="s">
        <v>76</v>
      </c>
      <c r="AY245" s="252" t="s">
        <v>162</v>
      </c>
    </row>
    <row r="246" s="13" customFormat="1">
      <c r="A246" s="13"/>
      <c r="B246" s="231"/>
      <c r="C246" s="232"/>
      <c r="D246" s="233" t="s">
        <v>179</v>
      </c>
      <c r="E246" s="234" t="s">
        <v>19</v>
      </c>
      <c r="F246" s="235" t="s">
        <v>374</v>
      </c>
      <c r="G246" s="232"/>
      <c r="H246" s="234" t="s">
        <v>19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179</v>
      </c>
      <c r="AU246" s="241" t="s">
        <v>85</v>
      </c>
      <c r="AV246" s="13" t="s">
        <v>83</v>
      </c>
      <c r="AW246" s="13" t="s">
        <v>37</v>
      </c>
      <c r="AX246" s="13" t="s">
        <v>76</v>
      </c>
      <c r="AY246" s="241" t="s">
        <v>162</v>
      </c>
    </row>
    <row r="247" s="14" customFormat="1">
      <c r="A247" s="14"/>
      <c r="B247" s="242"/>
      <c r="C247" s="243"/>
      <c r="D247" s="233" t="s">
        <v>179</v>
      </c>
      <c r="E247" s="244" t="s">
        <v>19</v>
      </c>
      <c r="F247" s="245" t="s">
        <v>1520</v>
      </c>
      <c r="G247" s="243"/>
      <c r="H247" s="246">
        <v>5.4269999999999996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179</v>
      </c>
      <c r="AU247" s="252" t="s">
        <v>85</v>
      </c>
      <c r="AV247" s="14" t="s">
        <v>85</v>
      </c>
      <c r="AW247" s="14" t="s">
        <v>37</v>
      </c>
      <c r="AX247" s="14" t="s">
        <v>76</v>
      </c>
      <c r="AY247" s="252" t="s">
        <v>162</v>
      </c>
    </row>
    <row r="248" s="13" customFormat="1">
      <c r="A248" s="13"/>
      <c r="B248" s="231"/>
      <c r="C248" s="232"/>
      <c r="D248" s="233" t="s">
        <v>179</v>
      </c>
      <c r="E248" s="234" t="s">
        <v>19</v>
      </c>
      <c r="F248" s="235" t="s">
        <v>376</v>
      </c>
      <c r="G248" s="232"/>
      <c r="H248" s="234" t="s">
        <v>19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179</v>
      </c>
      <c r="AU248" s="241" t="s">
        <v>85</v>
      </c>
      <c r="AV248" s="13" t="s">
        <v>83</v>
      </c>
      <c r="AW248" s="13" t="s">
        <v>37</v>
      </c>
      <c r="AX248" s="13" t="s">
        <v>76</v>
      </c>
      <c r="AY248" s="241" t="s">
        <v>162</v>
      </c>
    </row>
    <row r="249" s="14" customFormat="1">
      <c r="A249" s="14"/>
      <c r="B249" s="242"/>
      <c r="C249" s="243"/>
      <c r="D249" s="233" t="s">
        <v>179</v>
      </c>
      <c r="E249" s="244" t="s">
        <v>19</v>
      </c>
      <c r="F249" s="245" t="s">
        <v>1521</v>
      </c>
      <c r="G249" s="243"/>
      <c r="H249" s="246">
        <v>5.4509999999999996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179</v>
      </c>
      <c r="AU249" s="252" t="s">
        <v>85</v>
      </c>
      <c r="AV249" s="14" t="s">
        <v>85</v>
      </c>
      <c r="AW249" s="14" t="s">
        <v>37</v>
      </c>
      <c r="AX249" s="14" t="s">
        <v>76</v>
      </c>
      <c r="AY249" s="252" t="s">
        <v>162</v>
      </c>
    </row>
    <row r="250" s="13" customFormat="1">
      <c r="A250" s="13"/>
      <c r="B250" s="231"/>
      <c r="C250" s="232"/>
      <c r="D250" s="233" t="s">
        <v>179</v>
      </c>
      <c r="E250" s="234" t="s">
        <v>19</v>
      </c>
      <c r="F250" s="235" t="s">
        <v>1522</v>
      </c>
      <c r="G250" s="232"/>
      <c r="H250" s="234" t="s">
        <v>19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179</v>
      </c>
      <c r="AU250" s="241" t="s">
        <v>85</v>
      </c>
      <c r="AV250" s="13" t="s">
        <v>83</v>
      </c>
      <c r="AW250" s="13" t="s">
        <v>37</v>
      </c>
      <c r="AX250" s="13" t="s">
        <v>76</v>
      </c>
      <c r="AY250" s="241" t="s">
        <v>162</v>
      </c>
    </row>
    <row r="251" s="14" customFormat="1">
      <c r="A251" s="14"/>
      <c r="B251" s="242"/>
      <c r="C251" s="243"/>
      <c r="D251" s="233" t="s">
        <v>179</v>
      </c>
      <c r="E251" s="244" t="s">
        <v>19</v>
      </c>
      <c r="F251" s="245" t="s">
        <v>1523</v>
      </c>
      <c r="G251" s="243"/>
      <c r="H251" s="246">
        <v>0.59299999999999997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179</v>
      </c>
      <c r="AU251" s="252" t="s">
        <v>85</v>
      </c>
      <c r="AV251" s="14" t="s">
        <v>85</v>
      </c>
      <c r="AW251" s="14" t="s">
        <v>37</v>
      </c>
      <c r="AX251" s="14" t="s">
        <v>76</v>
      </c>
      <c r="AY251" s="252" t="s">
        <v>162</v>
      </c>
    </row>
    <row r="252" s="15" customFormat="1">
      <c r="A252" s="15"/>
      <c r="B252" s="253"/>
      <c r="C252" s="254"/>
      <c r="D252" s="233" t="s">
        <v>179</v>
      </c>
      <c r="E252" s="255" t="s">
        <v>19</v>
      </c>
      <c r="F252" s="256" t="s">
        <v>194</v>
      </c>
      <c r="G252" s="254"/>
      <c r="H252" s="257">
        <v>44.799999999999997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3" t="s">
        <v>179</v>
      </c>
      <c r="AU252" s="263" t="s">
        <v>85</v>
      </c>
      <c r="AV252" s="15" t="s">
        <v>170</v>
      </c>
      <c r="AW252" s="15" t="s">
        <v>37</v>
      </c>
      <c r="AX252" s="15" t="s">
        <v>83</v>
      </c>
      <c r="AY252" s="263" t="s">
        <v>162</v>
      </c>
    </row>
    <row r="253" s="2" customFormat="1" ht="33" customHeight="1">
      <c r="A253" s="39"/>
      <c r="B253" s="40"/>
      <c r="C253" s="213" t="s">
        <v>362</v>
      </c>
      <c r="D253" s="213" t="s">
        <v>165</v>
      </c>
      <c r="E253" s="214" t="s">
        <v>379</v>
      </c>
      <c r="F253" s="215" t="s">
        <v>380</v>
      </c>
      <c r="G253" s="216" t="s">
        <v>176</v>
      </c>
      <c r="H253" s="217">
        <v>12.895</v>
      </c>
      <c r="I253" s="218"/>
      <c r="J253" s="219">
        <f>ROUND(I253*H253,2)</f>
        <v>0</v>
      </c>
      <c r="K253" s="215" t="s">
        <v>169</v>
      </c>
      <c r="L253" s="45"/>
      <c r="M253" s="220" t="s">
        <v>19</v>
      </c>
      <c r="N253" s="221" t="s">
        <v>47</v>
      </c>
      <c r="O253" s="85"/>
      <c r="P253" s="222">
        <f>O253*H253</f>
        <v>0</v>
      </c>
      <c r="Q253" s="222">
        <v>2.3010199999999998</v>
      </c>
      <c r="R253" s="222">
        <f>Q253*H253</f>
        <v>29.671652899999998</v>
      </c>
      <c r="S253" s="222">
        <v>0</v>
      </c>
      <c r="T253" s="223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24" t="s">
        <v>170</v>
      </c>
      <c r="AT253" s="224" t="s">
        <v>165</v>
      </c>
      <c r="AU253" s="224" t="s">
        <v>85</v>
      </c>
      <c r="AY253" s="18" t="s">
        <v>162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8" t="s">
        <v>83</v>
      </c>
      <c r="BK253" s="225">
        <f>ROUND(I253*H253,2)</f>
        <v>0</v>
      </c>
      <c r="BL253" s="18" t="s">
        <v>170</v>
      </c>
      <c r="BM253" s="224" t="s">
        <v>1524</v>
      </c>
    </row>
    <row r="254" s="2" customFormat="1">
      <c r="A254" s="39"/>
      <c r="B254" s="40"/>
      <c r="C254" s="41"/>
      <c r="D254" s="226" t="s">
        <v>172</v>
      </c>
      <c r="E254" s="41"/>
      <c r="F254" s="227" t="s">
        <v>382</v>
      </c>
      <c r="G254" s="41"/>
      <c r="H254" s="41"/>
      <c r="I254" s="228"/>
      <c r="J254" s="41"/>
      <c r="K254" s="41"/>
      <c r="L254" s="45"/>
      <c r="M254" s="229"/>
      <c r="N254" s="23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172</v>
      </c>
      <c r="AU254" s="18" t="s">
        <v>85</v>
      </c>
    </row>
    <row r="255" s="13" customFormat="1">
      <c r="A255" s="13"/>
      <c r="B255" s="231"/>
      <c r="C255" s="232"/>
      <c r="D255" s="233" t="s">
        <v>179</v>
      </c>
      <c r="E255" s="234" t="s">
        <v>19</v>
      </c>
      <c r="F255" s="235" t="s">
        <v>367</v>
      </c>
      <c r="G255" s="232"/>
      <c r="H255" s="234" t="s">
        <v>19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179</v>
      </c>
      <c r="AU255" s="241" t="s">
        <v>85</v>
      </c>
      <c r="AV255" s="13" t="s">
        <v>83</v>
      </c>
      <c r="AW255" s="13" t="s">
        <v>37</v>
      </c>
      <c r="AX255" s="13" t="s">
        <v>76</v>
      </c>
      <c r="AY255" s="241" t="s">
        <v>162</v>
      </c>
    </row>
    <row r="256" s="13" customFormat="1">
      <c r="A256" s="13"/>
      <c r="B256" s="231"/>
      <c r="C256" s="232"/>
      <c r="D256" s="233" t="s">
        <v>179</v>
      </c>
      <c r="E256" s="234" t="s">
        <v>19</v>
      </c>
      <c r="F256" s="235" t="s">
        <v>1512</v>
      </c>
      <c r="G256" s="232"/>
      <c r="H256" s="234" t="s">
        <v>19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179</v>
      </c>
      <c r="AU256" s="241" t="s">
        <v>85</v>
      </c>
      <c r="AV256" s="13" t="s">
        <v>83</v>
      </c>
      <c r="AW256" s="13" t="s">
        <v>37</v>
      </c>
      <c r="AX256" s="13" t="s">
        <v>76</v>
      </c>
      <c r="AY256" s="241" t="s">
        <v>162</v>
      </c>
    </row>
    <row r="257" s="14" customFormat="1">
      <c r="A257" s="14"/>
      <c r="B257" s="242"/>
      <c r="C257" s="243"/>
      <c r="D257" s="233" t="s">
        <v>179</v>
      </c>
      <c r="E257" s="244" t="s">
        <v>19</v>
      </c>
      <c r="F257" s="245" t="s">
        <v>1525</v>
      </c>
      <c r="G257" s="243"/>
      <c r="H257" s="246">
        <v>12.895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179</v>
      </c>
      <c r="AU257" s="252" t="s">
        <v>85</v>
      </c>
      <c r="AV257" s="14" t="s">
        <v>85</v>
      </c>
      <c r="AW257" s="14" t="s">
        <v>37</v>
      </c>
      <c r="AX257" s="14" t="s">
        <v>83</v>
      </c>
      <c r="AY257" s="252" t="s">
        <v>162</v>
      </c>
    </row>
    <row r="258" s="2" customFormat="1" ht="37.8" customHeight="1">
      <c r="A258" s="39"/>
      <c r="B258" s="40"/>
      <c r="C258" s="213" t="s">
        <v>511</v>
      </c>
      <c r="D258" s="213" t="s">
        <v>165</v>
      </c>
      <c r="E258" s="214" t="s">
        <v>1526</v>
      </c>
      <c r="F258" s="215" t="s">
        <v>1527</v>
      </c>
      <c r="G258" s="216" t="s">
        <v>176</v>
      </c>
      <c r="H258" s="217">
        <v>7.875</v>
      </c>
      <c r="I258" s="218"/>
      <c r="J258" s="219">
        <f>ROUND(I258*H258,2)</f>
        <v>0</v>
      </c>
      <c r="K258" s="215" t="s">
        <v>169</v>
      </c>
      <c r="L258" s="45"/>
      <c r="M258" s="220" t="s">
        <v>19</v>
      </c>
      <c r="N258" s="221" t="s">
        <v>47</v>
      </c>
      <c r="O258" s="85"/>
      <c r="P258" s="222">
        <f>O258*H258</f>
        <v>0</v>
      </c>
      <c r="Q258" s="222">
        <v>1.442</v>
      </c>
      <c r="R258" s="222">
        <f>Q258*H258</f>
        <v>11.355750000000001</v>
      </c>
      <c r="S258" s="222">
        <v>0</v>
      </c>
      <c r="T258" s="223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4" t="s">
        <v>170</v>
      </c>
      <c r="AT258" s="224" t="s">
        <v>165</v>
      </c>
      <c r="AU258" s="224" t="s">
        <v>85</v>
      </c>
      <c r="AY258" s="18" t="s">
        <v>162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8" t="s">
        <v>83</v>
      </c>
      <c r="BK258" s="225">
        <f>ROUND(I258*H258,2)</f>
        <v>0</v>
      </c>
      <c r="BL258" s="18" t="s">
        <v>170</v>
      </c>
      <c r="BM258" s="224" t="s">
        <v>1528</v>
      </c>
    </row>
    <row r="259" s="2" customFormat="1">
      <c r="A259" s="39"/>
      <c r="B259" s="40"/>
      <c r="C259" s="41"/>
      <c r="D259" s="226" t="s">
        <v>172</v>
      </c>
      <c r="E259" s="41"/>
      <c r="F259" s="227" t="s">
        <v>1529</v>
      </c>
      <c r="G259" s="41"/>
      <c r="H259" s="41"/>
      <c r="I259" s="228"/>
      <c r="J259" s="41"/>
      <c r="K259" s="41"/>
      <c r="L259" s="45"/>
      <c r="M259" s="229"/>
      <c r="N259" s="230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172</v>
      </c>
      <c r="AU259" s="18" t="s">
        <v>85</v>
      </c>
    </row>
    <row r="260" s="13" customFormat="1">
      <c r="A260" s="13"/>
      <c r="B260" s="231"/>
      <c r="C260" s="232"/>
      <c r="D260" s="233" t="s">
        <v>179</v>
      </c>
      <c r="E260" s="234" t="s">
        <v>19</v>
      </c>
      <c r="F260" s="235" t="s">
        <v>1530</v>
      </c>
      <c r="G260" s="232"/>
      <c r="H260" s="234" t="s">
        <v>19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179</v>
      </c>
      <c r="AU260" s="241" t="s">
        <v>85</v>
      </c>
      <c r="AV260" s="13" t="s">
        <v>83</v>
      </c>
      <c r="AW260" s="13" t="s">
        <v>37</v>
      </c>
      <c r="AX260" s="13" t="s">
        <v>76</v>
      </c>
      <c r="AY260" s="241" t="s">
        <v>162</v>
      </c>
    </row>
    <row r="261" s="14" customFormat="1">
      <c r="A261" s="14"/>
      <c r="B261" s="242"/>
      <c r="C261" s="243"/>
      <c r="D261" s="233" t="s">
        <v>179</v>
      </c>
      <c r="E261" s="244" t="s">
        <v>19</v>
      </c>
      <c r="F261" s="245" t="s">
        <v>1531</v>
      </c>
      <c r="G261" s="243"/>
      <c r="H261" s="246">
        <v>7.875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179</v>
      </c>
      <c r="AU261" s="252" t="s">
        <v>85</v>
      </c>
      <c r="AV261" s="14" t="s">
        <v>85</v>
      </c>
      <c r="AW261" s="14" t="s">
        <v>37</v>
      </c>
      <c r="AX261" s="14" t="s">
        <v>83</v>
      </c>
      <c r="AY261" s="252" t="s">
        <v>162</v>
      </c>
    </row>
    <row r="262" s="2" customFormat="1" ht="21.75" customHeight="1">
      <c r="A262" s="39"/>
      <c r="B262" s="40"/>
      <c r="C262" s="213" t="s">
        <v>384</v>
      </c>
      <c r="D262" s="213" t="s">
        <v>165</v>
      </c>
      <c r="E262" s="214" t="s">
        <v>385</v>
      </c>
      <c r="F262" s="215" t="s">
        <v>386</v>
      </c>
      <c r="G262" s="216" t="s">
        <v>262</v>
      </c>
      <c r="H262" s="217">
        <v>4.5019999999999998</v>
      </c>
      <c r="I262" s="218"/>
      <c r="J262" s="219">
        <f>ROUND(I262*H262,2)</f>
        <v>0</v>
      </c>
      <c r="K262" s="215" t="s">
        <v>169</v>
      </c>
      <c r="L262" s="45"/>
      <c r="M262" s="220" t="s">
        <v>19</v>
      </c>
      <c r="N262" s="221" t="s">
        <v>47</v>
      </c>
      <c r="O262" s="85"/>
      <c r="P262" s="222">
        <f>O262*H262</f>
        <v>0</v>
      </c>
      <c r="Q262" s="222">
        <v>1.06277</v>
      </c>
      <c r="R262" s="222">
        <f>Q262*H262</f>
        <v>4.7845905399999999</v>
      </c>
      <c r="S262" s="222">
        <v>0</v>
      </c>
      <c r="T262" s="223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4" t="s">
        <v>170</v>
      </c>
      <c r="AT262" s="224" t="s">
        <v>165</v>
      </c>
      <c r="AU262" s="224" t="s">
        <v>85</v>
      </c>
      <c r="AY262" s="18" t="s">
        <v>162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8" t="s">
        <v>83</v>
      </c>
      <c r="BK262" s="225">
        <f>ROUND(I262*H262,2)</f>
        <v>0</v>
      </c>
      <c r="BL262" s="18" t="s">
        <v>170</v>
      </c>
      <c r="BM262" s="224" t="s">
        <v>1532</v>
      </c>
    </row>
    <row r="263" s="2" customFormat="1">
      <c r="A263" s="39"/>
      <c r="B263" s="40"/>
      <c r="C263" s="41"/>
      <c r="D263" s="226" t="s">
        <v>172</v>
      </c>
      <c r="E263" s="41"/>
      <c r="F263" s="227" t="s">
        <v>388</v>
      </c>
      <c r="G263" s="41"/>
      <c r="H263" s="41"/>
      <c r="I263" s="228"/>
      <c r="J263" s="41"/>
      <c r="K263" s="41"/>
      <c r="L263" s="45"/>
      <c r="M263" s="229"/>
      <c r="N263" s="230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172</v>
      </c>
      <c r="AU263" s="18" t="s">
        <v>85</v>
      </c>
    </row>
    <row r="264" s="13" customFormat="1">
      <c r="A264" s="13"/>
      <c r="B264" s="231"/>
      <c r="C264" s="232"/>
      <c r="D264" s="233" t="s">
        <v>179</v>
      </c>
      <c r="E264" s="234" t="s">
        <v>19</v>
      </c>
      <c r="F264" s="235" t="s">
        <v>367</v>
      </c>
      <c r="G264" s="232"/>
      <c r="H264" s="234" t="s">
        <v>19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179</v>
      </c>
      <c r="AU264" s="241" t="s">
        <v>85</v>
      </c>
      <c r="AV264" s="13" t="s">
        <v>83</v>
      </c>
      <c r="AW264" s="13" t="s">
        <v>37</v>
      </c>
      <c r="AX264" s="13" t="s">
        <v>76</v>
      </c>
      <c r="AY264" s="241" t="s">
        <v>162</v>
      </c>
    </row>
    <row r="265" s="13" customFormat="1">
      <c r="A265" s="13"/>
      <c r="B265" s="231"/>
      <c r="C265" s="232"/>
      <c r="D265" s="233" t="s">
        <v>179</v>
      </c>
      <c r="E265" s="234" t="s">
        <v>19</v>
      </c>
      <c r="F265" s="235" t="s">
        <v>1512</v>
      </c>
      <c r="G265" s="232"/>
      <c r="H265" s="234" t="s">
        <v>19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179</v>
      </c>
      <c r="AU265" s="241" t="s">
        <v>85</v>
      </c>
      <c r="AV265" s="13" t="s">
        <v>83</v>
      </c>
      <c r="AW265" s="13" t="s">
        <v>37</v>
      </c>
      <c r="AX265" s="13" t="s">
        <v>76</v>
      </c>
      <c r="AY265" s="241" t="s">
        <v>162</v>
      </c>
    </row>
    <row r="266" s="14" customFormat="1">
      <c r="A266" s="14"/>
      <c r="B266" s="242"/>
      <c r="C266" s="243"/>
      <c r="D266" s="233" t="s">
        <v>179</v>
      </c>
      <c r="E266" s="244" t="s">
        <v>19</v>
      </c>
      <c r="F266" s="245" t="s">
        <v>1533</v>
      </c>
      <c r="G266" s="243"/>
      <c r="H266" s="246">
        <v>0.78100000000000003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179</v>
      </c>
      <c r="AU266" s="252" t="s">
        <v>85</v>
      </c>
      <c r="AV266" s="14" t="s">
        <v>85</v>
      </c>
      <c r="AW266" s="14" t="s">
        <v>37</v>
      </c>
      <c r="AX266" s="14" t="s">
        <v>76</v>
      </c>
      <c r="AY266" s="252" t="s">
        <v>162</v>
      </c>
    </row>
    <row r="267" s="13" customFormat="1">
      <c r="A267" s="13"/>
      <c r="B267" s="231"/>
      <c r="C267" s="232"/>
      <c r="D267" s="233" t="s">
        <v>179</v>
      </c>
      <c r="E267" s="234" t="s">
        <v>19</v>
      </c>
      <c r="F267" s="235" t="s">
        <v>1514</v>
      </c>
      <c r="G267" s="232"/>
      <c r="H267" s="234" t="s">
        <v>19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179</v>
      </c>
      <c r="AU267" s="241" t="s">
        <v>85</v>
      </c>
      <c r="AV267" s="13" t="s">
        <v>83</v>
      </c>
      <c r="AW267" s="13" t="s">
        <v>37</v>
      </c>
      <c r="AX267" s="13" t="s">
        <v>76</v>
      </c>
      <c r="AY267" s="241" t="s">
        <v>162</v>
      </c>
    </row>
    <row r="268" s="14" customFormat="1">
      <c r="A268" s="14"/>
      <c r="B268" s="242"/>
      <c r="C268" s="243"/>
      <c r="D268" s="233" t="s">
        <v>179</v>
      </c>
      <c r="E268" s="244" t="s">
        <v>19</v>
      </c>
      <c r="F268" s="245" t="s">
        <v>1534</v>
      </c>
      <c r="G268" s="243"/>
      <c r="H268" s="246">
        <v>0.85599999999999998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179</v>
      </c>
      <c r="AU268" s="252" t="s">
        <v>85</v>
      </c>
      <c r="AV268" s="14" t="s">
        <v>85</v>
      </c>
      <c r="AW268" s="14" t="s">
        <v>37</v>
      </c>
      <c r="AX268" s="14" t="s">
        <v>76</v>
      </c>
      <c r="AY268" s="252" t="s">
        <v>162</v>
      </c>
    </row>
    <row r="269" s="13" customFormat="1">
      <c r="A269" s="13"/>
      <c r="B269" s="231"/>
      <c r="C269" s="232"/>
      <c r="D269" s="233" t="s">
        <v>179</v>
      </c>
      <c r="E269" s="234" t="s">
        <v>19</v>
      </c>
      <c r="F269" s="235" t="s">
        <v>1516</v>
      </c>
      <c r="G269" s="232"/>
      <c r="H269" s="234" t="s">
        <v>19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179</v>
      </c>
      <c r="AU269" s="241" t="s">
        <v>85</v>
      </c>
      <c r="AV269" s="13" t="s">
        <v>83</v>
      </c>
      <c r="AW269" s="13" t="s">
        <v>37</v>
      </c>
      <c r="AX269" s="13" t="s">
        <v>76</v>
      </c>
      <c r="AY269" s="241" t="s">
        <v>162</v>
      </c>
    </row>
    <row r="270" s="14" customFormat="1">
      <c r="A270" s="14"/>
      <c r="B270" s="242"/>
      <c r="C270" s="243"/>
      <c r="D270" s="233" t="s">
        <v>179</v>
      </c>
      <c r="E270" s="244" t="s">
        <v>19</v>
      </c>
      <c r="F270" s="245" t="s">
        <v>1535</v>
      </c>
      <c r="G270" s="243"/>
      <c r="H270" s="246">
        <v>0.40899999999999997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179</v>
      </c>
      <c r="AU270" s="252" t="s">
        <v>85</v>
      </c>
      <c r="AV270" s="14" t="s">
        <v>85</v>
      </c>
      <c r="AW270" s="14" t="s">
        <v>37</v>
      </c>
      <c r="AX270" s="14" t="s">
        <v>76</v>
      </c>
      <c r="AY270" s="252" t="s">
        <v>162</v>
      </c>
    </row>
    <row r="271" s="13" customFormat="1">
      <c r="A271" s="13"/>
      <c r="B271" s="231"/>
      <c r="C271" s="232"/>
      <c r="D271" s="233" t="s">
        <v>179</v>
      </c>
      <c r="E271" s="234" t="s">
        <v>19</v>
      </c>
      <c r="F271" s="235" t="s">
        <v>372</v>
      </c>
      <c r="G271" s="232"/>
      <c r="H271" s="234" t="s">
        <v>19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179</v>
      </c>
      <c r="AU271" s="241" t="s">
        <v>85</v>
      </c>
      <c r="AV271" s="13" t="s">
        <v>83</v>
      </c>
      <c r="AW271" s="13" t="s">
        <v>37</v>
      </c>
      <c r="AX271" s="13" t="s">
        <v>76</v>
      </c>
      <c r="AY271" s="241" t="s">
        <v>162</v>
      </c>
    </row>
    <row r="272" s="14" customFormat="1">
      <c r="A272" s="14"/>
      <c r="B272" s="242"/>
      <c r="C272" s="243"/>
      <c r="D272" s="233" t="s">
        <v>179</v>
      </c>
      <c r="E272" s="244" t="s">
        <v>19</v>
      </c>
      <c r="F272" s="245" t="s">
        <v>1536</v>
      </c>
      <c r="G272" s="243"/>
      <c r="H272" s="246">
        <v>0.32800000000000001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2" t="s">
        <v>179</v>
      </c>
      <c r="AU272" s="252" t="s">
        <v>85</v>
      </c>
      <c r="AV272" s="14" t="s">
        <v>85</v>
      </c>
      <c r="AW272" s="14" t="s">
        <v>37</v>
      </c>
      <c r="AX272" s="14" t="s">
        <v>76</v>
      </c>
      <c r="AY272" s="252" t="s">
        <v>162</v>
      </c>
    </row>
    <row r="273" s="13" customFormat="1">
      <c r="A273" s="13"/>
      <c r="B273" s="231"/>
      <c r="C273" s="232"/>
      <c r="D273" s="233" t="s">
        <v>179</v>
      </c>
      <c r="E273" s="234" t="s">
        <v>19</v>
      </c>
      <c r="F273" s="235" t="s">
        <v>1522</v>
      </c>
      <c r="G273" s="232"/>
      <c r="H273" s="234" t="s">
        <v>19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179</v>
      </c>
      <c r="AU273" s="241" t="s">
        <v>85</v>
      </c>
      <c r="AV273" s="13" t="s">
        <v>83</v>
      </c>
      <c r="AW273" s="13" t="s">
        <v>37</v>
      </c>
      <c r="AX273" s="13" t="s">
        <v>76</v>
      </c>
      <c r="AY273" s="241" t="s">
        <v>162</v>
      </c>
    </row>
    <row r="274" s="14" customFormat="1">
      <c r="A274" s="14"/>
      <c r="B274" s="242"/>
      <c r="C274" s="243"/>
      <c r="D274" s="233" t="s">
        <v>179</v>
      </c>
      <c r="E274" s="244" t="s">
        <v>19</v>
      </c>
      <c r="F274" s="245" t="s">
        <v>1537</v>
      </c>
      <c r="G274" s="243"/>
      <c r="H274" s="246">
        <v>0.035999999999999997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179</v>
      </c>
      <c r="AU274" s="252" t="s">
        <v>85</v>
      </c>
      <c r="AV274" s="14" t="s">
        <v>85</v>
      </c>
      <c r="AW274" s="14" t="s">
        <v>37</v>
      </c>
      <c r="AX274" s="14" t="s">
        <v>76</v>
      </c>
      <c r="AY274" s="252" t="s">
        <v>162</v>
      </c>
    </row>
    <row r="275" s="13" customFormat="1">
      <c r="A275" s="13"/>
      <c r="B275" s="231"/>
      <c r="C275" s="232"/>
      <c r="D275" s="233" t="s">
        <v>179</v>
      </c>
      <c r="E275" s="234" t="s">
        <v>19</v>
      </c>
      <c r="F275" s="235" t="s">
        <v>374</v>
      </c>
      <c r="G275" s="232"/>
      <c r="H275" s="234" t="s">
        <v>19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179</v>
      </c>
      <c r="AU275" s="241" t="s">
        <v>85</v>
      </c>
      <c r="AV275" s="13" t="s">
        <v>83</v>
      </c>
      <c r="AW275" s="13" t="s">
        <v>37</v>
      </c>
      <c r="AX275" s="13" t="s">
        <v>76</v>
      </c>
      <c r="AY275" s="241" t="s">
        <v>162</v>
      </c>
    </row>
    <row r="276" s="14" customFormat="1">
      <c r="A276" s="14"/>
      <c r="B276" s="242"/>
      <c r="C276" s="243"/>
      <c r="D276" s="233" t="s">
        <v>179</v>
      </c>
      <c r="E276" s="244" t="s">
        <v>19</v>
      </c>
      <c r="F276" s="245" t="s">
        <v>1538</v>
      </c>
      <c r="G276" s="243"/>
      <c r="H276" s="246">
        <v>0.32900000000000001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179</v>
      </c>
      <c r="AU276" s="252" t="s">
        <v>85</v>
      </c>
      <c r="AV276" s="14" t="s">
        <v>85</v>
      </c>
      <c r="AW276" s="14" t="s">
        <v>37</v>
      </c>
      <c r="AX276" s="14" t="s">
        <v>76</v>
      </c>
      <c r="AY276" s="252" t="s">
        <v>162</v>
      </c>
    </row>
    <row r="277" s="13" customFormat="1">
      <c r="A277" s="13"/>
      <c r="B277" s="231"/>
      <c r="C277" s="232"/>
      <c r="D277" s="233" t="s">
        <v>179</v>
      </c>
      <c r="E277" s="234" t="s">
        <v>19</v>
      </c>
      <c r="F277" s="235" t="s">
        <v>376</v>
      </c>
      <c r="G277" s="232"/>
      <c r="H277" s="234" t="s">
        <v>19</v>
      </c>
      <c r="I277" s="236"/>
      <c r="J277" s="232"/>
      <c r="K277" s="232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179</v>
      </c>
      <c r="AU277" s="241" t="s">
        <v>85</v>
      </c>
      <c r="AV277" s="13" t="s">
        <v>83</v>
      </c>
      <c r="AW277" s="13" t="s">
        <v>37</v>
      </c>
      <c r="AX277" s="13" t="s">
        <v>76</v>
      </c>
      <c r="AY277" s="241" t="s">
        <v>162</v>
      </c>
    </row>
    <row r="278" s="14" customFormat="1">
      <c r="A278" s="14"/>
      <c r="B278" s="242"/>
      <c r="C278" s="243"/>
      <c r="D278" s="233" t="s">
        <v>179</v>
      </c>
      <c r="E278" s="244" t="s">
        <v>19</v>
      </c>
      <c r="F278" s="245" t="s">
        <v>1539</v>
      </c>
      <c r="G278" s="243"/>
      <c r="H278" s="246">
        <v>0.33000000000000002</v>
      </c>
      <c r="I278" s="247"/>
      <c r="J278" s="243"/>
      <c r="K278" s="243"/>
      <c r="L278" s="248"/>
      <c r="M278" s="249"/>
      <c r="N278" s="250"/>
      <c r="O278" s="250"/>
      <c r="P278" s="250"/>
      <c r="Q278" s="250"/>
      <c r="R278" s="250"/>
      <c r="S278" s="250"/>
      <c r="T278" s="25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2" t="s">
        <v>179</v>
      </c>
      <c r="AU278" s="252" t="s">
        <v>85</v>
      </c>
      <c r="AV278" s="14" t="s">
        <v>85</v>
      </c>
      <c r="AW278" s="14" t="s">
        <v>37</v>
      </c>
      <c r="AX278" s="14" t="s">
        <v>76</v>
      </c>
      <c r="AY278" s="252" t="s">
        <v>162</v>
      </c>
    </row>
    <row r="279" s="13" customFormat="1">
      <c r="A279" s="13"/>
      <c r="B279" s="231"/>
      <c r="C279" s="232"/>
      <c r="D279" s="233" t="s">
        <v>179</v>
      </c>
      <c r="E279" s="234" t="s">
        <v>19</v>
      </c>
      <c r="F279" s="235" t="s">
        <v>1522</v>
      </c>
      <c r="G279" s="232"/>
      <c r="H279" s="234" t="s">
        <v>19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1" t="s">
        <v>179</v>
      </c>
      <c r="AU279" s="241" t="s">
        <v>85</v>
      </c>
      <c r="AV279" s="13" t="s">
        <v>83</v>
      </c>
      <c r="AW279" s="13" t="s">
        <v>37</v>
      </c>
      <c r="AX279" s="13" t="s">
        <v>76</v>
      </c>
      <c r="AY279" s="241" t="s">
        <v>162</v>
      </c>
    </row>
    <row r="280" s="14" customFormat="1">
      <c r="A280" s="14"/>
      <c r="B280" s="242"/>
      <c r="C280" s="243"/>
      <c r="D280" s="233" t="s">
        <v>179</v>
      </c>
      <c r="E280" s="244" t="s">
        <v>19</v>
      </c>
      <c r="F280" s="245" t="s">
        <v>1540</v>
      </c>
      <c r="G280" s="243"/>
      <c r="H280" s="246">
        <v>0.035999999999999997</v>
      </c>
      <c r="I280" s="247"/>
      <c r="J280" s="243"/>
      <c r="K280" s="243"/>
      <c r="L280" s="248"/>
      <c r="M280" s="249"/>
      <c r="N280" s="250"/>
      <c r="O280" s="250"/>
      <c r="P280" s="250"/>
      <c r="Q280" s="250"/>
      <c r="R280" s="250"/>
      <c r="S280" s="250"/>
      <c r="T280" s="25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2" t="s">
        <v>179</v>
      </c>
      <c r="AU280" s="252" t="s">
        <v>85</v>
      </c>
      <c r="AV280" s="14" t="s">
        <v>85</v>
      </c>
      <c r="AW280" s="14" t="s">
        <v>37</v>
      </c>
      <c r="AX280" s="14" t="s">
        <v>76</v>
      </c>
      <c r="AY280" s="252" t="s">
        <v>162</v>
      </c>
    </row>
    <row r="281" s="15" customFormat="1">
      <c r="A281" s="15"/>
      <c r="B281" s="253"/>
      <c r="C281" s="254"/>
      <c r="D281" s="233" t="s">
        <v>179</v>
      </c>
      <c r="E281" s="255" t="s">
        <v>19</v>
      </c>
      <c r="F281" s="256" t="s">
        <v>194</v>
      </c>
      <c r="G281" s="254"/>
      <c r="H281" s="257">
        <v>3.105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3" t="s">
        <v>179</v>
      </c>
      <c r="AU281" s="263" t="s">
        <v>85</v>
      </c>
      <c r="AV281" s="15" t="s">
        <v>170</v>
      </c>
      <c r="AW281" s="15" t="s">
        <v>37</v>
      </c>
      <c r="AX281" s="15" t="s">
        <v>83</v>
      </c>
      <c r="AY281" s="263" t="s">
        <v>162</v>
      </c>
    </row>
    <row r="282" s="14" customFormat="1">
      <c r="A282" s="14"/>
      <c r="B282" s="242"/>
      <c r="C282" s="243"/>
      <c r="D282" s="233" t="s">
        <v>179</v>
      </c>
      <c r="E282" s="243"/>
      <c r="F282" s="245" t="s">
        <v>1541</v>
      </c>
      <c r="G282" s="243"/>
      <c r="H282" s="246">
        <v>4.5019999999999998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179</v>
      </c>
      <c r="AU282" s="252" t="s">
        <v>85</v>
      </c>
      <c r="AV282" s="14" t="s">
        <v>85</v>
      </c>
      <c r="AW282" s="14" t="s">
        <v>4</v>
      </c>
      <c r="AX282" s="14" t="s">
        <v>83</v>
      </c>
      <c r="AY282" s="252" t="s">
        <v>162</v>
      </c>
    </row>
    <row r="283" s="2" customFormat="1" ht="24.15" customHeight="1">
      <c r="A283" s="39"/>
      <c r="B283" s="40"/>
      <c r="C283" s="213" t="s">
        <v>421</v>
      </c>
      <c r="D283" s="213" t="s">
        <v>165</v>
      </c>
      <c r="E283" s="214" t="s">
        <v>394</v>
      </c>
      <c r="F283" s="215" t="s">
        <v>395</v>
      </c>
      <c r="G283" s="216" t="s">
        <v>176</v>
      </c>
      <c r="H283" s="217">
        <v>36.741999999999997</v>
      </c>
      <c r="I283" s="218"/>
      <c r="J283" s="219">
        <f>ROUND(I283*H283,2)</f>
        <v>0</v>
      </c>
      <c r="K283" s="215" t="s">
        <v>169</v>
      </c>
      <c r="L283" s="45"/>
      <c r="M283" s="220" t="s">
        <v>19</v>
      </c>
      <c r="N283" s="221" t="s">
        <v>47</v>
      </c>
      <c r="O283" s="85"/>
      <c r="P283" s="222">
        <f>O283*H283</f>
        <v>0</v>
      </c>
      <c r="Q283" s="222">
        <v>0.41999999999999998</v>
      </c>
      <c r="R283" s="222">
        <f>Q283*H283</f>
        <v>15.431639999999998</v>
      </c>
      <c r="S283" s="222">
        <v>0</v>
      </c>
      <c r="T283" s="223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4" t="s">
        <v>170</v>
      </c>
      <c r="AT283" s="224" t="s">
        <v>165</v>
      </c>
      <c r="AU283" s="224" t="s">
        <v>85</v>
      </c>
      <c r="AY283" s="18" t="s">
        <v>162</v>
      </c>
      <c r="BE283" s="225">
        <f>IF(N283="základní",J283,0)</f>
        <v>0</v>
      </c>
      <c r="BF283" s="225">
        <f>IF(N283="snížená",J283,0)</f>
        <v>0</v>
      </c>
      <c r="BG283" s="225">
        <f>IF(N283="zákl. přenesená",J283,0)</f>
        <v>0</v>
      </c>
      <c r="BH283" s="225">
        <f>IF(N283="sníž. přenesená",J283,0)</f>
        <v>0</v>
      </c>
      <c r="BI283" s="225">
        <f>IF(N283="nulová",J283,0)</f>
        <v>0</v>
      </c>
      <c r="BJ283" s="18" t="s">
        <v>83</v>
      </c>
      <c r="BK283" s="225">
        <f>ROUND(I283*H283,2)</f>
        <v>0</v>
      </c>
      <c r="BL283" s="18" t="s">
        <v>170</v>
      </c>
      <c r="BM283" s="224" t="s">
        <v>1542</v>
      </c>
    </row>
    <row r="284" s="2" customFormat="1">
      <c r="A284" s="39"/>
      <c r="B284" s="40"/>
      <c r="C284" s="41"/>
      <c r="D284" s="226" t="s">
        <v>172</v>
      </c>
      <c r="E284" s="41"/>
      <c r="F284" s="227" t="s">
        <v>397</v>
      </c>
      <c r="G284" s="41"/>
      <c r="H284" s="41"/>
      <c r="I284" s="228"/>
      <c r="J284" s="41"/>
      <c r="K284" s="41"/>
      <c r="L284" s="45"/>
      <c r="M284" s="229"/>
      <c r="N284" s="230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172</v>
      </c>
      <c r="AU284" s="18" t="s">
        <v>85</v>
      </c>
    </row>
    <row r="285" s="13" customFormat="1">
      <c r="A285" s="13"/>
      <c r="B285" s="231"/>
      <c r="C285" s="232"/>
      <c r="D285" s="233" t="s">
        <v>179</v>
      </c>
      <c r="E285" s="234" t="s">
        <v>19</v>
      </c>
      <c r="F285" s="235" t="s">
        <v>1514</v>
      </c>
      <c r="G285" s="232"/>
      <c r="H285" s="234" t="s">
        <v>19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179</v>
      </c>
      <c r="AU285" s="241" t="s">
        <v>85</v>
      </c>
      <c r="AV285" s="13" t="s">
        <v>83</v>
      </c>
      <c r="AW285" s="13" t="s">
        <v>37</v>
      </c>
      <c r="AX285" s="13" t="s">
        <v>76</v>
      </c>
      <c r="AY285" s="241" t="s">
        <v>162</v>
      </c>
    </row>
    <row r="286" s="14" customFormat="1">
      <c r="A286" s="14"/>
      <c r="B286" s="242"/>
      <c r="C286" s="243"/>
      <c r="D286" s="233" t="s">
        <v>179</v>
      </c>
      <c r="E286" s="244" t="s">
        <v>19</v>
      </c>
      <c r="F286" s="245" t="s">
        <v>1543</v>
      </c>
      <c r="G286" s="243"/>
      <c r="H286" s="246">
        <v>36.741999999999997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179</v>
      </c>
      <c r="AU286" s="252" t="s">
        <v>85</v>
      </c>
      <c r="AV286" s="14" t="s">
        <v>85</v>
      </c>
      <c r="AW286" s="14" t="s">
        <v>37</v>
      </c>
      <c r="AX286" s="14" t="s">
        <v>83</v>
      </c>
      <c r="AY286" s="252" t="s">
        <v>162</v>
      </c>
    </row>
    <row r="287" s="2" customFormat="1" ht="37.8" customHeight="1">
      <c r="A287" s="39"/>
      <c r="B287" s="40"/>
      <c r="C287" s="213" t="s">
        <v>1544</v>
      </c>
      <c r="D287" s="213" t="s">
        <v>165</v>
      </c>
      <c r="E287" s="214" t="s">
        <v>403</v>
      </c>
      <c r="F287" s="215" t="s">
        <v>404</v>
      </c>
      <c r="G287" s="216" t="s">
        <v>405</v>
      </c>
      <c r="H287" s="217">
        <v>47</v>
      </c>
      <c r="I287" s="218"/>
      <c r="J287" s="219">
        <f>ROUND(I287*H287,2)</f>
        <v>0</v>
      </c>
      <c r="K287" s="215" t="s">
        <v>169</v>
      </c>
      <c r="L287" s="45"/>
      <c r="M287" s="220" t="s">
        <v>19</v>
      </c>
      <c r="N287" s="221" t="s">
        <v>47</v>
      </c>
      <c r="O287" s="85"/>
      <c r="P287" s="222">
        <f>O287*H287</f>
        <v>0</v>
      </c>
      <c r="Q287" s="222">
        <v>0.017770000000000001</v>
      </c>
      <c r="R287" s="222">
        <f>Q287*H287</f>
        <v>0.8351900000000001</v>
      </c>
      <c r="S287" s="222">
        <v>0</v>
      </c>
      <c r="T287" s="223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4" t="s">
        <v>170</v>
      </c>
      <c r="AT287" s="224" t="s">
        <v>165</v>
      </c>
      <c r="AU287" s="224" t="s">
        <v>85</v>
      </c>
      <c r="AY287" s="18" t="s">
        <v>162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8" t="s">
        <v>83</v>
      </c>
      <c r="BK287" s="225">
        <f>ROUND(I287*H287,2)</f>
        <v>0</v>
      </c>
      <c r="BL287" s="18" t="s">
        <v>170</v>
      </c>
      <c r="BM287" s="224" t="s">
        <v>1545</v>
      </c>
    </row>
    <row r="288" s="2" customFormat="1">
      <c r="A288" s="39"/>
      <c r="B288" s="40"/>
      <c r="C288" s="41"/>
      <c r="D288" s="226" t="s">
        <v>172</v>
      </c>
      <c r="E288" s="41"/>
      <c r="F288" s="227" t="s">
        <v>407</v>
      </c>
      <c r="G288" s="41"/>
      <c r="H288" s="41"/>
      <c r="I288" s="228"/>
      <c r="J288" s="41"/>
      <c r="K288" s="41"/>
      <c r="L288" s="45"/>
      <c r="M288" s="229"/>
      <c r="N288" s="230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172</v>
      </c>
      <c r="AU288" s="18" t="s">
        <v>85</v>
      </c>
    </row>
    <row r="289" s="13" customFormat="1">
      <c r="A289" s="13"/>
      <c r="B289" s="231"/>
      <c r="C289" s="232"/>
      <c r="D289" s="233" t="s">
        <v>179</v>
      </c>
      <c r="E289" s="234" t="s">
        <v>19</v>
      </c>
      <c r="F289" s="235" t="s">
        <v>1546</v>
      </c>
      <c r="G289" s="232"/>
      <c r="H289" s="234" t="s">
        <v>19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179</v>
      </c>
      <c r="AU289" s="241" t="s">
        <v>85</v>
      </c>
      <c r="AV289" s="13" t="s">
        <v>83</v>
      </c>
      <c r="AW289" s="13" t="s">
        <v>37</v>
      </c>
      <c r="AX289" s="13" t="s">
        <v>76</v>
      </c>
      <c r="AY289" s="241" t="s">
        <v>162</v>
      </c>
    </row>
    <row r="290" s="14" customFormat="1">
      <c r="A290" s="14"/>
      <c r="B290" s="242"/>
      <c r="C290" s="243"/>
      <c r="D290" s="233" t="s">
        <v>179</v>
      </c>
      <c r="E290" s="244" t="s">
        <v>19</v>
      </c>
      <c r="F290" s="245" t="s">
        <v>1547</v>
      </c>
      <c r="G290" s="243"/>
      <c r="H290" s="246">
        <v>2</v>
      </c>
      <c r="I290" s="247"/>
      <c r="J290" s="243"/>
      <c r="K290" s="243"/>
      <c r="L290" s="248"/>
      <c r="M290" s="249"/>
      <c r="N290" s="250"/>
      <c r="O290" s="250"/>
      <c r="P290" s="250"/>
      <c r="Q290" s="250"/>
      <c r="R290" s="250"/>
      <c r="S290" s="250"/>
      <c r="T290" s="25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2" t="s">
        <v>179</v>
      </c>
      <c r="AU290" s="252" t="s">
        <v>85</v>
      </c>
      <c r="AV290" s="14" t="s">
        <v>85</v>
      </c>
      <c r="AW290" s="14" t="s">
        <v>37</v>
      </c>
      <c r="AX290" s="14" t="s">
        <v>76</v>
      </c>
      <c r="AY290" s="252" t="s">
        <v>162</v>
      </c>
    </row>
    <row r="291" s="13" customFormat="1">
      <c r="A291" s="13"/>
      <c r="B291" s="231"/>
      <c r="C291" s="232"/>
      <c r="D291" s="233" t="s">
        <v>179</v>
      </c>
      <c r="E291" s="234" t="s">
        <v>19</v>
      </c>
      <c r="F291" s="235" t="s">
        <v>1548</v>
      </c>
      <c r="G291" s="232"/>
      <c r="H291" s="234" t="s">
        <v>19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179</v>
      </c>
      <c r="AU291" s="241" t="s">
        <v>85</v>
      </c>
      <c r="AV291" s="13" t="s">
        <v>83</v>
      </c>
      <c r="AW291" s="13" t="s">
        <v>37</v>
      </c>
      <c r="AX291" s="13" t="s">
        <v>76</v>
      </c>
      <c r="AY291" s="241" t="s">
        <v>162</v>
      </c>
    </row>
    <row r="292" s="14" customFormat="1">
      <c r="A292" s="14"/>
      <c r="B292" s="242"/>
      <c r="C292" s="243"/>
      <c r="D292" s="233" t="s">
        <v>179</v>
      </c>
      <c r="E292" s="244" t="s">
        <v>19</v>
      </c>
      <c r="F292" s="245" t="s">
        <v>1549</v>
      </c>
      <c r="G292" s="243"/>
      <c r="H292" s="246">
        <v>20</v>
      </c>
      <c r="I292" s="247"/>
      <c r="J292" s="243"/>
      <c r="K292" s="243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179</v>
      </c>
      <c r="AU292" s="252" t="s">
        <v>85</v>
      </c>
      <c r="AV292" s="14" t="s">
        <v>85</v>
      </c>
      <c r="AW292" s="14" t="s">
        <v>37</v>
      </c>
      <c r="AX292" s="14" t="s">
        <v>76</v>
      </c>
      <c r="AY292" s="252" t="s">
        <v>162</v>
      </c>
    </row>
    <row r="293" s="13" customFormat="1">
      <c r="A293" s="13"/>
      <c r="B293" s="231"/>
      <c r="C293" s="232"/>
      <c r="D293" s="233" t="s">
        <v>179</v>
      </c>
      <c r="E293" s="234" t="s">
        <v>19</v>
      </c>
      <c r="F293" s="235" t="s">
        <v>1550</v>
      </c>
      <c r="G293" s="232"/>
      <c r="H293" s="234" t="s">
        <v>19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179</v>
      </c>
      <c r="AU293" s="241" t="s">
        <v>85</v>
      </c>
      <c r="AV293" s="13" t="s">
        <v>83</v>
      </c>
      <c r="AW293" s="13" t="s">
        <v>37</v>
      </c>
      <c r="AX293" s="13" t="s">
        <v>76</v>
      </c>
      <c r="AY293" s="241" t="s">
        <v>162</v>
      </c>
    </row>
    <row r="294" s="14" customFormat="1">
      <c r="A294" s="14"/>
      <c r="B294" s="242"/>
      <c r="C294" s="243"/>
      <c r="D294" s="233" t="s">
        <v>179</v>
      </c>
      <c r="E294" s="244" t="s">
        <v>19</v>
      </c>
      <c r="F294" s="245" t="s">
        <v>1551</v>
      </c>
      <c r="G294" s="243"/>
      <c r="H294" s="246">
        <v>18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179</v>
      </c>
      <c r="AU294" s="252" t="s">
        <v>85</v>
      </c>
      <c r="AV294" s="14" t="s">
        <v>85</v>
      </c>
      <c r="AW294" s="14" t="s">
        <v>37</v>
      </c>
      <c r="AX294" s="14" t="s">
        <v>76</v>
      </c>
      <c r="AY294" s="252" t="s">
        <v>162</v>
      </c>
    </row>
    <row r="295" s="13" customFormat="1">
      <c r="A295" s="13"/>
      <c r="B295" s="231"/>
      <c r="C295" s="232"/>
      <c r="D295" s="233" t="s">
        <v>179</v>
      </c>
      <c r="E295" s="234" t="s">
        <v>19</v>
      </c>
      <c r="F295" s="235" t="s">
        <v>1552</v>
      </c>
      <c r="G295" s="232"/>
      <c r="H295" s="234" t="s">
        <v>19</v>
      </c>
      <c r="I295" s="236"/>
      <c r="J295" s="232"/>
      <c r="K295" s="232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179</v>
      </c>
      <c r="AU295" s="241" t="s">
        <v>85</v>
      </c>
      <c r="AV295" s="13" t="s">
        <v>83</v>
      </c>
      <c r="AW295" s="13" t="s">
        <v>37</v>
      </c>
      <c r="AX295" s="13" t="s">
        <v>76</v>
      </c>
      <c r="AY295" s="241" t="s">
        <v>162</v>
      </c>
    </row>
    <row r="296" s="14" customFormat="1">
      <c r="A296" s="14"/>
      <c r="B296" s="242"/>
      <c r="C296" s="243"/>
      <c r="D296" s="233" t="s">
        <v>179</v>
      </c>
      <c r="E296" s="244" t="s">
        <v>19</v>
      </c>
      <c r="F296" s="245" t="s">
        <v>83</v>
      </c>
      <c r="G296" s="243"/>
      <c r="H296" s="246">
        <v>1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179</v>
      </c>
      <c r="AU296" s="252" t="s">
        <v>85</v>
      </c>
      <c r="AV296" s="14" t="s">
        <v>85</v>
      </c>
      <c r="AW296" s="14" t="s">
        <v>37</v>
      </c>
      <c r="AX296" s="14" t="s">
        <v>76</v>
      </c>
      <c r="AY296" s="252" t="s">
        <v>162</v>
      </c>
    </row>
    <row r="297" s="13" customFormat="1">
      <c r="A297" s="13"/>
      <c r="B297" s="231"/>
      <c r="C297" s="232"/>
      <c r="D297" s="233" t="s">
        <v>179</v>
      </c>
      <c r="E297" s="234" t="s">
        <v>19</v>
      </c>
      <c r="F297" s="235" t="s">
        <v>1553</v>
      </c>
      <c r="G297" s="232"/>
      <c r="H297" s="234" t="s">
        <v>19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179</v>
      </c>
      <c r="AU297" s="241" t="s">
        <v>85</v>
      </c>
      <c r="AV297" s="13" t="s">
        <v>83</v>
      </c>
      <c r="AW297" s="13" t="s">
        <v>37</v>
      </c>
      <c r="AX297" s="13" t="s">
        <v>76</v>
      </c>
      <c r="AY297" s="241" t="s">
        <v>162</v>
      </c>
    </row>
    <row r="298" s="14" customFormat="1">
      <c r="A298" s="14"/>
      <c r="B298" s="242"/>
      <c r="C298" s="243"/>
      <c r="D298" s="233" t="s">
        <v>179</v>
      </c>
      <c r="E298" s="244" t="s">
        <v>19</v>
      </c>
      <c r="F298" s="245" t="s">
        <v>1554</v>
      </c>
      <c r="G298" s="243"/>
      <c r="H298" s="246">
        <v>6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179</v>
      </c>
      <c r="AU298" s="252" t="s">
        <v>85</v>
      </c>
      <c r="AV298" s="14" t="s">
        <v>85</v>
      </c>
      <c r="AW298" s="14" t="s">
        <v>37</v>
      </c>
      <c r="AX298" s="14" t="s">
        <v>76</v>
      </c>
      <c r="AY298" s="252" t="s">
        <v>162</v>
      </c>
    </row>
    <row r="299" s="15" customFormat="1">
      <c r="A299" s="15"/>
      <c r="B299" s="253"/>
      <c r="C299" s="254"/>
      <c r="D299" s="233" t="s">
        <v>179</v>
      </c>
      <c r="E299" s="255" t="s">
        <v>19</v>
      </c>
      <c r="F299" s="256" t="s">
        <v>194</v>
      </c>
      <c r="G299" s="254"/>
      <c r="H299" s="257">
        <v>47</v>
      </c>
      <c r="I299" s="258"/>
      <c r="J299" s="254"/>
      <c r="K299" s="254"/>
      <c r="L299" s="259"/>
      <c r="M299" s="260"/>
      <c r="N299" s="261"/>
      <c r="O299" s="261"/>
      <c r="P299" s="261"/>
      <c r="Q299" s="261"/>
      <c r="R299" s="261"/>
      <c r="S299" s="261"/>
      <c r="T299" s="26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3" t="s">
        <v>179</v>
      </c>
      <c r="AU299" s="263" t="s">
        <v>85</v>
      </c>
      <c r="AV299" s="15" t="s">
        <v>170</v>
      </c>
      <c r="AW299" s="15" t="s">
        <v>37</v>
      </c>
      <c r="AX299" s="15" t="s">
        <v>83</v>
      </c>
      <c r="AY299" s="263" t="s">
        <v>162</v>
      </c>
    </row>
    <row r="300" s="2" customFormat="1" ht="24.15" customHeight="1">
      <c r="A300" s="39"/>
      <c r="B300" s="40"/>
      <c r="C300" s="278" t="s">
        <v>1555</v>
      </c>
      <c r="D300" s="278" t="s">
        <v>411</v>
      </c>
      <c r="E300" s="279" t="s">
        <v>1556</v>
      </c>
      <c r="F300" s="280" t="s">
        <v>1557</v>
      </c>
      <c r="G300" s="281" t="s">
        <v>405</v>
      </c>
      <c r="H300" s="282">
        <v>2</v>
      </c>
      <c r="I300" s="283"/>
      <c r="J300" s="284">
        <f>ROUND(I300*H300,2)</f>
        <v>0</v>
      </c>
      <c r="K300" s="280" t="s">
        <v>169</v>
      </c>
      <c r="L300" s="285"/>
      <c r="M300" s="286" t="s">
        <v>19</v>
      </c>
      <c r="N300" s="287" t="s">
        <v>47</v>
      </c>
      <c r="O300" s="85"/>
      <c r="P300" s="222">
        <f>O300*H300</f>
        <v>0</v>
      </c>
      <c r="Q300" s="222">
        <v>0.017149999999999999</v>
      </c>
      <c r="R300" s="222">
        <f>Q300*H300</f>
        <v>0.034299999999999997</v>
      </c>
      <c r="S300" s="222">
        <v>0</v>
      </c>
      <c r="T300" s="223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4" t="s">
        <v>239</v>
      </c>
      <c r="AT300" s="224" t="s">
        <v>411</v>
      </c>
      <c r="AU300" s="224" t="s">
        <v>85</v>
      </c>
      <c r="AY300" s="18" t="s">
        <v>162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8" t="s">
        <v>83</v>
      </c>
      <c r="BK300" s="225">
        <f>ROUND(I300*H300,2)</f>
        <v>0</v>
      </c>
      <c r="BL300" s="18" t="s">
        <v>170</v>
      </c>
      <c r="BM300" s="224" t="s">
        <v>1558</v>
      </c>
    </row>
    <row r="301" s="2" customFormat="1" ht="24.15" customHeight="1">
      <c r="A301" s="39"/>
      <c r="B301" s="40"/>
      <c r="C301" s="278" t="s">
        <v>1559</v>
      </c>
      <c r="D301" s="278" t="s">
        <v>411</v>
      </c>
      <c r="E301" s="279" t="s">
        <v>1560</v>
      </c>
      <c r="F301" s="280" t="s">
        <v>1561</v>
      </c>
      <c r="G301" s="281" t="s">
        <v>405</v>
      </c>
      <c r="H301" s="282">
        <v>38</v>
      </c>
      <c r="I301" s="283"/>
      <c r="J301" s="284">
        <f>ROUND(I301*H301,2)</f>
        <v>0</v>
      </c>
      <c r="K301" s="280" t="s">
        <v>169</v>
      </c>
      <c r="L301" s="285"/>
      <c r="M301" s="286" t="s">
        <v>19</v>
      </c>
      <c r="N301" s="287" t="s">
        <v>47</v>
      </c>
      <c r="O301" s="85"/>
      <c r="P301" s="222">
        <f>O301*H301</f>
        <v>0</v>
      </c>
      <c r="Q301" s="222">
        <v>0.014890000000000001</v>
      </c>
      <c r="R301" s="222">
        <f>Q301*H301</f>
        <v>0.56581999999999999</v>
      </c>
      <c r="S301" s="222">
        <v>0</v>
      </c>
      <c r="T301" s="223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24" t="s">
        <v>239</v>
      </c>
      <c r="AT301" s="224" t="s">
        <v>411</v>
      </c>
      <c r="AU301" s="224" t="s">
        <v>85</v>
      </c>
      <c r="AY301" s="18" t="s">
        <v>162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8" t="s">
        <v>83</v>
      </c>
      <c r="BK301" s="225">
        <f>ROUND(I301*H301,2)</f>
        <v>0</v>
      </c>
      <c r="BL301" s="18" t="s">
        <v>170</v>
      </c>
      <c r="BM301" s="224" t="s">
        <v>1562</v>
      </c>
    </row>
    <row r="302" s="2" customFormat="1" ht="24.15" customHeight="1">
      <c r="A302" s="39"/>
      <c r="B302" s="40"/>
      <c r="C302" s="278" t="s">
        <v>1563</v>
      </c>
      <c r="D302" s="278" t="s">
        <v>411</v>
      </c>
      <c r="E302" s="279" t="s">
        <v>1564</v>
      </c>
      <c r="F302" s="280" t="s">
        <v>1565</v>
      </c>
      <c r="G302" s="281" t="s">
        <v>405</v>
      </c>
      <c r="H302" s="282">
        <v>1</v>
      </c>
      <c r="I302" s="283"/>
      <c r="J302" s="284">
        <f>ROUND(I302*H302,2)</f>
        <v>0</v>
      </c>
      <c r="K302" s="280" t="s">
        <v>169</v>
      </c>
      <c r="L302" s="285"/>
      <c r="M302" s="286" t="s">
        <v>19</v>
      </c>
      <c r="N302" s="287" t="s">
        <v>47</v>
      </c>
      <c r="O302" s="85"/>
      <c r="P302" s="222">
        <f>O302*H302</f>
        <v>0</v>
      </c>
      <c r="Q302" s="222">
        <v>0.01521</v>
      </c>
      <c r="R302" s="222">
        <f>Q302*H302</f>
        <v>0.01521</v>
      </c>
      <c r="S302" s="222">
        <v>0</v>
      </c>
      <c r="T302" s="22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4" t="s">
        <v>239</v>
      </c>
      <c r="AT302" s="224" t="s">
        <v>411</v>
      </c>
      <c r="AU302" s="224" t="s">
        <v>85</v>
      </c>
      <c r="AY302" s="18" t="s">
        <v>162</v>
      </c>
      <c r="BE302" s="225">
        <f>IF(N302="základní",J302,0)</f>
        <v>0</v>
      </c>
      <c r="BF302" s="225">
        <f>IF(N302="snížená",J302,0)</f>
        <v>0</v>
      </c>
      <c r="BG302" s="225">
        <f>IF(N302="zákl. přenesená",J302,0)</f>
        <v>0</v>
      </c>
      <c r="BH302" s="225">
        <f>IF(N302="sníž. přenesená",J302,0)</f>
        <v>0</v>
      </c>
      <c r="BI302" s="225">
        <f>IF(N302="nulová",J302,0)</f>
        <v>0</v>
      </c>
      <c r="BJ302" s="18" t="s">
        <v>83</v>
      </c>
      <c r="BK302" s="225">
        <f>ROUND(I302*H302,2)</f>
        <v>0</v>
      </c>
      <c r="BL302" s="18" t="s">
        <v>170</v>
      </c>
      <c r="BM302" s="224" t="s">
        <v>1566</v>
      </c>
    </row>
    <row r="303" s="2" customFormat="1" ht="24.15" customHeight="1">
      <c r="A303" s="39"/>
      <c r="B303" s="40"/>
      <c r="C303" s="278" t="s">
        <v>1567</v>
      </c>
      <c r="D303" s="278" t="s">
        <v>411</v>
      </c>
      <c r="E303" s="279" t="s">
        <v>412</v>
      </c>
      <c r="F303" s="280" t="s">
        <v>413</v>
      </c>
      <c r="G303" s="281" t="s">
        <v>405</v>
      </c>
      <c r="H303" s="282">
        <v>6</v>
      </c>
      <c r="I303" s="283"/>
      <c r="J303" s="284">
        <f>ROUND(I303*H303,2)</f>
        <v>0</v>
      </c>
      <c r="K303" s="280" t="s">
        <v>169</v>
      </c>
      <c r="L303" s="285"/>
      <c r="M303" s="286" t="s">
        <v>19</v>
      </c>
      <c r="N303" s="287" t="s">
        <v>47</v>
      </c>
      <c r="O303" s="85"/>
      <c r="P303" s="222">
        <f>O303*H303</f>
        <v>0</v>
      </c>
      <c r="Q303" s="222">
        <v>0.01553</v>
      </c>
      <c r="R303" s="222">
        <f>Q303*H303</f>
        <v>0.093179999999999999</v>
      </c>
      <c r="S303" s="222">
        <v>0</v>
      </c>
      <c r="T303" s="223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24" t="s">
        <v>239</v>
      </c>
      <c r="AT303" s="224" t="s">
        <v>411</v>
      </c>
      <c r="AU303" s="224" t="s">
        <v>85</v>
      </c>
      <c r="AY303" s="18" t="s">
        <v>162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8" t="s">
        <v>83</v>
      </c>
      <c r="BK303" s="225">
        <f>ROUND(I303*H303,2)</f>
        <v>0</v>
      </c>
      <c r="BL303" s="18" t="s">
        <v>170</v>
      </c>
      <c r="BM303" s="224" t="s">
        <v>1568</v>
      </c>
    </row>
    <row r="304" s="12" customFormat="1" ht="22.8" customHeight="1">
      <c r="A304" s="12"/>
      <c r="B304" s="197"/>
      <c r="C304" s="198"/>
      <c r="D304" s="199" t="s">
        <v>75</v>
      </c>
      <c r="E304" s="211" t="s">
        <v>163</v>
      </c>
      <c r="F304" s="211" t="s">
        <v>164</v>
      </c>
      <c r="G304" s="198"/>
      <c r="H304" s="198"/>
      <c r="I304" s="201"/>
      <c r="J304" s="212">
        <f>BK304</f>
        <v>0</v>
      </c>
      <c r="K304" s="198"/>
      <c r="L304" s="203"/>
      <c r="M304" s="204"/>
      <c r="N304" s="205"/>
      <c r="O304" s="205"/>
      <c r="P304" s="206">
        <f>SUM(P305:P327)</f>
        <v>0</v>
      </c>
      <c r="Q304" s="205"/>
      <c r="R304" s="206">
        <f>SUM(R305:R327)</f>
        <v>0.42353280000000004</v>
      </c>
      <c r="S304" s="205"/>
      <c r="T304" s="207">
        <f>SUM(T305:T327)</f>
        <v>3.1619999999999999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8" t="s">
        <v>83</v>
      </c>
      <c r="AT304" s="209" t="s">
        <v>75</v>
      </c>
      <c r="AU304" s="209" t="s">
        <v>83</v>
      </c>
      <c r="AY304" s="208" t="s">
        <v>162</v>
      </c>
      <c r="BK304" s="210">
        <f>SUM(BK305:BK327)</f>
        <v>0</v>
      </c>
    </row>
    <row r="305" s="2" customFormat="1" ht="37.8" customHeight="1">
      <c r="A305" s="39"/>
      <c r="B305" s="40"/>
      <c r="C305" s="213" t="s">
        <v>410</v>
      </c>
      <c r="D305" s="213" t="s">
        <v>165</v>
      </c>
      <c r="E305" s="214" t="s">
        <v>166</v>
      </c>
      <c r="F305" s="215" t="s">
        <v>167</v>
      </c>
      <c r="G305" s="216" t="s">
        <v>168</v>
      </c>
      <c r="H305" s="217">
        <v>650</v>
      </c>
      <c r="I305" s="218"/>
      <c r="J305" s="219">
        <f>ROUND(I305*H305,2)</f>
        <v>0</v>
      </c>
      <c r="K305" s="215" t="s">
        <v>169</v>
      </c>
      <c r="L305" s="45"/>
      <c r="M305" s="220" t="s">
        <v>19</v>
      </c>
      <c r="N305" s="221" t="s">
        <v>47</v>
      </c>
      <c r="O305" s="85"/>
      <c r="P305" s="222">
        <f>O305*H305</f>
        <v>0</v>
      </c>
      <c r="Q305" s="222">
        <v>0.00012999999999999999</v>
      </c>
      <c r="R305" s="222">
        <f>Q305*H305</f>
        <v>0.084499999999999992</v>
      </c>
      <c r="S305" s="222">
        <v>0</v>
      </c>
      <c r="T305" s="223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24" t="s">
        <v>170</v>
      </c>
      <c r="AT305" s="224" t="s">
        <v>165</v>
      </c>
      <c r="AU305" s="224" t="s">
        <v>85</v>
      </c>
      <c r="AY305" s="18" t="s">
        <v>162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8" t="s">
        <v>83</v>
      </c>
      <c r="BK305" s="225">
        <f>ROUND(I305*H305,2)</f>
        <v>0</v>
      </c>
      <c r="BL305" s="18" t="s">
        <v>170</v>
      </c>
      <c r="BM305" s="224" t="s">
        <v>1569</v>
      </c>
    </row>
    <row r="306" s="2" customFormat="1">
      <c r="A306" s="39"/>
      <c r="B306" s="40"/>
      <c r="C306" s="41"/>
      <c r="D306" s="226" t="s">
        <v>172</v>
      </c>
      <c r="E306" s="41"/>
      <c r="F306" s="227" t="s">
        <v>173</v>
      </c>
      <c r="G306" s="41"/>
      <c r="H306" s="41"/>
      <c r="I306" s="228"/>
      <c r="J306" s="41"/>
      <c r="K306" s="41"/>
      <c r="L306" s="45"/>
      <c r="M306" s="229"/>
      <c r="N306" s="230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172</v>
      </c>
      <c r="AU306" s="18" t="s">
        <v>85</v>
      </c>
    </row>
    <row r="307" s="2" customFormat="1" ht="37.8" customHeight="1">
      <c r="A307" s="39"/>
      <c r="B307" s="40"/>
      <c r="C307" s="213" t="s">
        <v>1570</v>
      </c>
      <c r="D307" s="213" t="s">
        <v>165</v>
      </c>
      <c r="E307" s="214" t="s">
        <v>428</v>
      </c>
      <c r="F307" s="215" t="s">
        <v>429</v>
      </c>
      <c r="G307" s="216" t="s">
        <v>168</v>
      </c>
      <c r="H307" s="217">
        <v>1200</v>
      </c>
      <c r="I307" s="218"/>
      <c r="J307" s="219">
        <f>ROUND(I307*H307,2)</f>
        <v>0</v>
      </c>
      <c r="K307" s="215" t="s">
        <v>169</v>
      </c>
      <c r="L307" s="45"/>
      <c r="M307" s="220" t="s">
        <v>19</v>
      </c>
      <c r="N307" s="221" t="s">
        <v>47</v>
      </c>
      <c r="O307" s="85"/>
      <c r="P307" s="222">
        <f>O307*H307</f>
        <v>0</v>
      </c>
      <c r="Q307" s="222">
        <v>4.0000000000000003E-05</v>
      </c>
      <c r="R307" s="222">
        <f>Q307*H307</f>
        <v>0.048000000000000001</v>
      </c>
      <c r="S307" s="222">
        <v>0</v>
      </c>
      <c r="T307" s="223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4" t="s">
        <v>170</v>
      </c>
      <c r="AT307" s="224" t="s">
        <v>165</v>
      </c>
      <c r="AU307" s="224" t="s">
        <v>85</v>
      </c>
      <c r="AY307" s="18" t="s">
        <v>162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8" t="s">
        <v>83</v>
      </c>
      <c r="BK307" s="225">
        <f>ROUND(I307*H307,2)</f>
        <v>0</v>
      </c>
      <c r="BL307" s="18" t="s">
        <v>170</v>
      </c>
      <c r="BM307" s="224" t="s">
        <v>1571</v>
      </c>
    </row>
    <row r="308" s="2" customFormat="1">
      <c r="A308" s="39"/>
      <c r="B308" s="40"/>
      <c r="C308" s="41"/>
      <c r="D308" s="226" t="s">
        <v>172</v>
      </c>
      <c r="E308" s="41"/>
      <c r="F308" s="227" t="s">
        <v>431</v>
      </c>
      <c r="G308" s="41"/>
      <c r="H308" s="41"/>
      <c r="I308" s="228"/>
      <c r="J308" s="41"/>
      <c r="K308" s="41"/>
      <c r="L308" s="45"/>
      <c r="M308" s="229"/>
      <c r="N308" s="23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172</v>
      </c>
      <c r="AU308" s="18" t="s">
        <v>85</v>
      </c>
    </row>
    <row r="309" s="2" customFormat="1" ht="24.15" customHeight="1">
      <c r="A309" s="39"/>
      <c r="B309" s="40"/>
      <c r="C309" s="213" t="s">
        <v>1572</v>
      </c>
      <c r="D309" s="213" t="s">
        <v>165</v>
      </c>
      <c r="E309" s="214" t="s">
        <v>1573</v>
      </c>
      <c r="F309" s="215" t="s">
        <v>1574</v>
      </c>
      <c r="G309" s="216" t="s">
        <v>168</v>
      </c>
      <c r="H309" s="217">
        <v>564.32000000000005</v>
      </c>
      <c r="I309" s="218"/>
      <c r="J309" s="219">
        <f>ROUND(I309*H309,2)</f>
        <v>0</v>
      </c>
      <c r="K309" s="215" t="s">
        <v>169</v>
      </c>
      <c r="L309" s="45"/>
      <c r="M309" s="220" t="s">
        <v>19</v>
      </c>
      <c r="N309" s="221" t="s">
        <v>47</v>
      </c>
      <c r="O309" s="85"/>
      <c r="P309" s="222">
        <f>O309*H309</f>
        <v>0</v>
      </c>
      <c r="Q309" s="222">
        <v>4.0000000000000003E-05</v>
      </c>
      <c r="R309" s="222">
        <f>Q309*H309</f>
        <v>0.022572800000000004</v>
      </c>
      <c r="S309" s="222">
        <v>0</v>
      </c>
      <c r="T309" s="223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4" t="s">
        <v>170</v>
      </c>
      <c r="AT309" s="224" t="s">
        <v>165</v>
      </c>
      <c r="AU309" s="224" t="s">
        <v>85</v>
      </c>
      <c r="AY309" s="18" t="s">
        <v>162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8" t="s">
        <v>83</v>
      </c>
      <c r="BK309" s="225">
        <f>ROUND(I309*H309,2)</f>
        <v>0</v>
      </c>
      <c r="BL309" s="18" t="s">
        <v>170</v>
      </c>
      <c r="BM309" s="224" t="s">
        <v>1575</v>
      </c>
    </row>
    <row r="310" s="2" customFormat="1">
      <c r="A310" s="39"/>
      <c r="B310" s="40"/>
      <c r="C310" s="41"/>
      <c r="D310" s="226" t="s">
        <v>172</v>
      </c>
      <c r="E310" s="41"/>
      <c r="F310" s="227" t="s">
        <v>1576</v>
      </c>
      <c r="G310" s="41"/>
      <c r="H310" s="41"/>
      <c r="I310" s="228"/>
      <c r="J310" s="41"/>
      <c r="K310" s="41"/>
      <c r="L310" s="45"/>
      <c r="M310" s="229"/>
      <c r="N310" s="230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172</v>
      </c>
      <c r="AU310" s="18" t="s">
        <v>85</v>
      </c>
    </row>
    <row r="311" s="14" customFormat="1">
      <c r="A311" s="14"/>
      <c r="B311" s="242"/>
      <c r="C311" s="243"/>
      <c r="D311" s="233" t="s">
        <v>179</v>
      </c>
      <c r="E311" s="244" t="s">
        <v>19</v>
      </c>
      <c r="F311" s="245" t="s">
        <v>1577</v>
      </c>
      <c r="G311" s="243"/>
      <c r="H311" s="246">
        <v>9.2409999999999997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179</v>
      </c>
      <c r="AU311" s="252" t="s">
        <v>85</v>
      </c>
      <c r="AV311" s="14" t="s">
        <v>85</v>
      </c>
      <c r="AW311" s="14" t="s">
        <v>37</v>
      </c>
      <c r="AX311" s="14" t="s">
        <v>76</v>
      </c>
      <c r="AY311" s="252" t="s">
        <v>162</v>
      </c>
    </row>
    <row r="312" s="14" customFormat="1">
      <c r="A312" s="14"/>
      <c r="B312" s="242"/>
      <c r="C312" s="243"/>
      <c r="D312" s="233" t="s">
        <v>179</v>
      </c>
      <c r="E312" s="244" t="s">
        <v>19</v>
      </c>
      <c r="F312" s="245" t="s">
        <v>1578</v>
      </c>
      <c r="G312" s="243"/>
      <c r="H312" s="246">
        <v>24.276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179</v>
      </c>
      <c r="AU312" s="252" t="s">
        <v>85</v>
      </c>
      <c r="AV312" s="14" t="s">
        <v>85</v>
      </c>
      <c r="AW312" s="14" t="s">
        <v>37</v>
      </c>
      <c r="AX312" s="14" t="s">
        <v>76</v>
      </c>
      <c r="AY312" s="252" t="s">
        <v>162</v>
      </c>
    </row>
    <row r="313" s="14" customFormat="1">
      <c r="A313" s="14"/>
      <c r="B313" s="242"/>
      <c r="C313" s="243"/>
      <c r="D313" s="233" t="s">
        <v>179</v>
      </c>
      <c r="E313" s="244" t="s">
        <v>19</v>
      </c>
      <c r="F313" s="245" t="s">
        <v>1579</v>
      </c>
      <c r="G313" s="243"/>
      <c r="H313" s="246">
        <v>28.579999999999998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2" t="s">
        <v>179</v>
      </c>
      <c r="AU313" s="252" t="s">
        <v>85</v>
      </c>
      <c r="AV313" s="14" t="s">
        <v>85</v>
      </c>
      <c r="AW313" s="14" t="s">
        <v>37</v>
      </c>
      <c r="AX313" s="14" t="s">
        <v>76</v>
      </c>
      <c r="AY313" s="252" t="s">
        <v>162</v>
      </c>
    </row>
    <row r="314" s="14" customFormat="1">
      <c r="A314" s="14"/>
      <c r="B314" s="242"/>
      <c r="C314" s="243"/>
      <c r="D314" s="233" t="s">
        <v>179</v>
      </c>
      <c r="E314" s="244" t="s">
        <v>19</v>
      </c>
      <c r="F314" s="245" t="s">
        <v>1580</v>
      </c>
      <c r="G314" s="243"/>
      <c r="H314" s="246">
        <v>97.920000000000002</v>
      </c>
      <c r="I314" s="247"/>
      <c r="J314" s="243"/>
      <c r="K314" s="243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179</v>
      </c>
      <c r="AU314" s="252" t="s">
        <v>85</v>
      </c>
      <c r="AV314" s="14" t="s">
        <v>85</v>
      </c>
      <c r="AW314" s="14" t="s">
        <v>37</v>
      </c>
      <c r="AX314" s="14" t="s">
        <v>76</v>
      </c>
      <c r="AY314" s="252" t="s">
        <v>162</v>
      </c>
    </row>
    <row r="315" s="14" customFormat="1">
      <c r="A315" s="14"/>
      <c r="B315" s="242"/>
      <c r="C315" s="243"/>
      <c r="D315" s="233" t="s">
        <v>179</v>
      </c>
      <c r="E315" s="244" t="s">
        <v>19</v>
      </c>
      <c r="F315" s="245" t="s">
        <v>1581</v>
      </c>
      <c r="G315" s="243"/>
      <c r="H315" s="246">
        <v>96.492000000000004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2" t="s">
        <v>179</v>
      </c>
      <c r="AU315" s="252" t="s">
        <v>85</v>
      </c>
      <c r="AV315" s="14" t="s">
        <v>85</v>
      </c>
      <c r="AW315" s="14" t="s">
        <v>37</v>
      </c>
      <c r="AX315" s="14" t="s">
        <v>76</v>
      </c>
      <c r="AY315" s="252" t="s">
        <v>162</v>
      </c>
    </row>
    <row r="316" s="15" customFormat="1">
      <c r="A316" s="15"/>
      <c r="B316" s="253"/>
      <c r="C316" s="254"/>
      <c r="D316" s="233" t="s">
        <v>179</v>
      </c>
      <c r="E316" s="255" t="s">
        <v>19</v>
      </c>
      <c r="F316" s="256" t="s">
        <v>194</v>
      </c>
      <c r="G316" s="254"/>
      <c r="H316" s="257">
        <v>256.50900000000001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3" t="s">
        <v>179</v>
      </c>
      <c r="AU316" s="263" t="s">
        <v>85</v>
      </c>
      <c r="AV316" s="15" t="s">
        <v>170</v>
      </c>
      <c r="AW316" s="15" t="s">
        <v>37</v>
      </c>
      <c r="AX316" s="15" t="s">
        <v>83</v>
      </c>
      <c r="AY316" s="263" t="s">
        <v>162</v>
      </c>
    </row>
    <row r="317" s="14" customFormat="1">
      <c r="A317" s="14"/>
      <c r="B317" s="242"/>
      <c r="C317" s="243"/>
      <c r="D317" s="233" t="s">
        <v>179</v>
      </c>
      <c r="E317" s="243"/>
      <c r="F317" s="245" t="s">
        <v>1582</v>
      </c>
      <c r="G317" s="243"/>
      <c r="H317" s="246">
        <v>564.32000000000005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2" t="s">
        <v>179</v>
      </c>
      <c r="AU317" s="252" t="s">
        <v>85</v>
      </c>
      <c r="AV317" s="14" t="s">
        <v>85</v>
      </c>
      <c r="AW317" s="14" t="s">
        <v>4</v>
      </c>
      <c r="AX317" s="14" t="s">
        <v>83</v>
      </c>
      <c r="AY317" s="252" t="s">
        <v>162</v>
      </c>
    </row>
    <row r="318" s="2" customFormat="1" ht="24.15" customHeight="1">
      <c r="A318" s="39"/>
      <c r="B318" s="40"/>
      <c r="C318" s="213" t="s">
        <v>1583</v>
      </c>
      <c r="D318" s="213" t="s">
        <v>165</v>
      </c>
      <c r="E318" s="214" t="s">
        <v>1584</v>
      </c>
      <c r="F318" s="215" t="s">
        <v>1585</v>
      </c>
      <c r="G318" s="216" t="s">
        <v>405</v>
      </c>
      <c r="H318" s="217">
        <v>22</v>
      </c>
      <c r="I318" s="218"/>
      <c r="J318" s="219">
        <f>ROUND(I318*H318,2)</f>
        <v>0</v>
      </c>
      <c r="K318" s="215" t="s">
        <v>169</v>
      </c>
      <c r="L318" s="45"/>
      <c r="M318" s="220" t="s">
        <v>19</v>
      </c>
      <c r="N318" s="221" t="s">
        <v>47</v>
      </c>
      <c r="O318" s="85"/>
      <c r="P318" s="222">
        <f>O318*H318</f>
        <v>0</v>
      </c>
      <c r="Q318" s="222">
        <v>0.00018000000000000001</v>
      </c>
      <c r="R318" s="222">
        <f>Q318*H318</f>
        <v>0.00396</v>
      </c>
      <c r="S318" s="222">
        <v>0</v>
      </c>
      <c r="T318" s="22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4" t="s">
        <v>170</v>
      </c>
      <c r="AT318" s="224" t="s">
        <v>165</v>
      </c>
      <c r="AU318" s="224" t="s">
        <v>85</v>
      </c>
      <c r="AY318" s="18" t="s">
        <v>162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8" t="s">
        <v>83</v>
      </c>
      <c r="BK318" s="225">
        <f>ROUND(I318*H318,2)</f>
        <v>0</v>
      </c>
      <c r="BL318" s="18" t="s">
        <v>170</v>
      </c>
      <c r="BM318" s="224" t="s">
        <v>1586</v>
      </c>
    </row>
    <row r="319" s="2" customFormat="1">
      <c r="A319" s="39"/>
      <c r="B319" s="40"/>
      <c r="C319" s="41"/>
      <c r="D319" s="226" t="s">
        <v>172</v>
      </c>
      <c r="E319" s="41"/>
      <c r="F319" s="227" t="s">
        <v>1587</v>
      </c>
      <c r="G319" s="41"/>
      <c r="H319" s="41"/>
      <c r="I319" s="228"/>
      <c r="J319" s="41"/>
      <c r="K319" s="41"/>
      <c r="L319" s="45"/>
      <c r="M319" s="229"/>
      <c r="N319" s="23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172</v>
      </c>
      <c r="AU319" s="18" t="s">
        <v>85</v>
      </c>
    </row>
    <row r="320" s="2" customFormat="1" ht="16.5" customHeight="1">
      <c r="A320" s="39"/>
      <c r="B320" s="40"/>
      <c r="C320" s="278" t="s">
        <v>1588</v>
      </c>
      <c r="D320" s="278" t="s">
        <v>411</v>
      </c>
      <c r="E320" s="279" t="s">
        <v>1589</v>
      </c>
      <c r="F320" s="280" t="s">
        <v>1590</v>
      </c>
      <c r="G320" s="281" t="s">
        <v>405</v>
      </c>
      <c r="H320" s="282">
        <v>22</v>
      </c>
      <c r="I320" s="283"/>
      <c r="J320" s="284">
        <f>ROUND(I320*H320,2)</f>
        <v>0</v>
      </c>
      <c r="K320" s="280" t="s">
        <v>169</v>
      </c>
      <c r="L320" s="285"/>
      <c r="M320" s="286" t="s">
        <v>19</v>
      </c>
      <c r="N320" s="287" t="s">
        <v>47</v>
      </c>
      <c r="O320" s="85"/>
      <c r="P320" s="222">
        <f>O320*H320</f>
        <v>0</v>
      </c>
      <c r="Q320" s="222">
        <v>0.012</v>
      </c>
      <c r="R320" s="222">
        <f>Q320*H320</f>
        <v>0.26400000000000001</v>
      </c>
      <c r="S320" s="222">
        <v>0</v>
      </c>
      <c r="T320" s="223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4" t="s">
        <v>239</v>
      </c>
      <c r="AT320" s="224" t="s">
        <v>411</v>
      </c>
      <c r="AU320" s="224" t="s">
        <v>85</v>
      </c>
      <c r="AY320" s="18" t="s">
        <v>162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8" t="s">
        <v>83</v>
      </c>
      <c r="BK320" s="225">
        <f>ROUND(I320*H320,2)</f>
        <v>0</v>
      </c>
      <c r="BL320" s="18" t="s">
        <v>170</v>
      </c>
      <c r="BM320" s="224" t="s">
        <v>1591</v>
      </c>
    </row>
    <row r="321" s="2" customFormat="1" ht="24.15" customHeight="1">
      <c r="A321" s="39"/>
      <c r="B321" s="40"/>
      <c r="C321" s="213" t="s">
        <v>1592</v>
      </c>
      <c r="D321" s="213" t="s">
        <v>165</v>
      </c>
      <c r="E321" s="214" t="s">
        <v>1593</v>
      </c>
      <c r="F321" s="215" t="s">
        <v>1594</v>
      </c>
      <c r="G321" s="216" t="s">
        <v>405</v>
      </c>
      <c r="H321" s="217">
        <v>50</v>
      </c>
      <c r="I321" s="218"/>
      <c r="J321" s="219">
        <f>ROUND(I321*H321,2)</f>
        <v>0</v>
      </c>
      <c r="K321" s="215" t="s">
        <v>169</v>
      </c>
      <c r="L321" s="45"/>
      <c r="M321" s="220" t="s">
        <v>19</v>
      </c>
      <c r="N321" s="221" t="s">
        <v>47</v>
      </c>
      <c r="O321" s="85"/>
      <c r="P321" s="222">
        <f>O321*H321</f>
        <v>0</v>
      </c>
      <c r="Q321" s="222">
        <v>1.0000000000000001E-05</v>
      </c>
      <c r="R321" s="222">
        <f>Q321*H321</f>
        <v>0.00050000000000000001</v>
      </c>
      <c r="S321" s="222">
        <v>0</v>
      </c>
      <c r="T321" s="223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4" t="s">
        <v>170</v>
      </c>
      <c r="AT321" s="224" t="s">
        <v>165</v>
      </c>
      <c r="AU321" s="224" t="s">
        <v>85</v>
      </c>
      <c r="AY321" s="18" t="s">
        <v>162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8" t="s">
        <v>83</v>
      </c>
      <c r="BK321" s="225">
        <f>ROUND(I321*H321,2)</f>
        <v>0</v>
      </c>
      <c r="BL321" s="18" t="s">
        <v>170</v>
      </c>
      <c r="BM321" s="224" t="s">
        <v>1595</v>
      </c>
    </row>
    <row r="322" s="2" customFormat="1">
      <c r="A322" s="39"/>
      <c r="B322" s="40"/>
      <c r="C322" s="41"/>
      <c r="D322" s="226" t="s">
        <v>172</v>
      </c>
      <c r="E322" s="41"/>
      <c r="F322" s="227" t="s">
        <v>1596</v>
      </c>
      <c r="G322" s="41"/>
      <c r="H322" s="41"/>
      <c r="I322" s="228"/>
      <c r="J322" s="41"/>
      <c r="K322" s="41"/>
      <c r="L322" s="45"/>
      <c r="M322" s="229"/>
      <c r="N322" s="230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172</v>
      </c>
      <c r="AU322" s="18" t="s">
        <v>85</v>
      </c>
    </row>
    <row r="323" s="2" customFormat="1" ht="21.75" customHeight="1">
      <c r="A323" s="39"/>
      <c r="B323" s="40"/>
      <c r="C323" s="278" t="s">
        <v>1597</v>
      </c>
      <c r="D323" s="278" t="s">
        <v>411</v>
      </c>
      <c r="E323" s="279" t="s">
        <v>1598</v>
      </c>
      <c r="F323" s="280" t="s">
        <v>1599</v>
      </c>
      <c r="G323" s="281" t="s">
        <v>405</v>
      </c>
      <c r="H323" s="282">
        <v>50</v>
      </c>
      <c r="I323" s="283"/>
      <c r="J323" s="284">
        <f>ROUND(I323*H323,2)</f>
        <v>0</v>
      </c>
      <c r="K323" s="280" t="s">
        <v>169</v>
      </c>
      <c r="L323" s="285"/>
      <c r="M323" s="286" t="s">
        <v>19</v>
      </c>
      <c r="N323" s="287" t="s">
        <v>47</v>
      </c>
      <c r="O323" s="85"/>
      <c r="P323" s="222">
        <f>O323*H323</f>
        <v>0</v>
      </c>
      <c r="Q323" s="222">
        <v>0</v>
      </c>
      <c r="R323" s="222">
        <f>Q323*H323</f>
        <v>0</v>
      </c>
      <c r="S323" s="222">
        <v>0</v>
      </c>
      <c r="T323" s="223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24" t="s">
        <v>239</v>
      </c>
      <c r="AT323" s="224" t="s">
        <v>411</v>
      </c>
      <c r="AU323" s="224" t="s">
        <v>85</v>
      </c>
      <c r="AY323" s="18" t="s">
        <v>162</v>
      </c>
      <c r="BE323" s="225">
        <f>IF(N323="základní",J323,0)</f>
        <v>0</v>
      </c>
      <c r="BF323" s="225">
        <f>IF(N323="snížená",J323,0)</f>
        <v>0</v>
      </c>
      <c r="BG323" s="225">
        <f>IF(N323="zákl. přenesená",J323,0)</f>
        <v>0</v>
      </c>
      <c r="BH323" s="225">
        <f>IF(N323="sníž. přenesená",J323,0)</f>
        <v>0</v>
      </c>
      <c r="BI323" s="225">
        <f>IF(N323="nulová",J323,0)</f>
        <v>0</v>
      </c>
      <c r="BJ323" s="18" t="s">
        <v>83</v>
      </c>
      <c r="BK323" s="225">
        <f>ROUND(I323*H323,2)</f>
        <v>0</v>
      </c>
      <c r="BL323" s="18" t="s">
        <v>170</v>
      </c>
      <c r="BM323" s="224" t="s">
        <v>1600</v>
      </c>
    </row>
    <row r="324" s="2" customFormat="1" ht="37.8" customHeight="1">
      <c r="A324" s="39"/>
      <c r="B324" s="40"/>
      <c r="C324" s="213" t="s">
        <v>583</v>
      </c>
      <c r="D324" s="213" t="s">
        <v>165</v>
      </c>
      <c r="E324" s="214" t="s">
        <v>1601</v>
      </c>
      <c r="F324" s="215" t="s">
        <v>1602</v>
      </c>
      <c r="G324" s="216" t="s">
        <v>405</v>
      </c>
      <c r="H324" s="217">
        <v>102</v>
      </c>
      <c r="I324" s="218"/>
      <c r="J324" s="219">
        <f>ROUND(I324*H324,2)</f>
        <v>0</v>
      </c>
      <c r="K324" s="215" t="s">
        <v>169</v>
      </c>
      <c r="L324" s="45"/>
      <c r="M324" s="220" t="s">
        <v>19</v>
      </c>
      <c r="N324" s="221" t="s">
        <v>47</v>
      </c>
      <c r="O324" s="85"/>
      <c r="P324" s="222">
        <f>O324*H324</f>
        <v>0</v>
      </c>
      <c r="Q324" s="222">
        <v>0</v>
      </c>
      <c r="R324" s="222">
        <f>Q324*H324</f>
        <v>0</v>
      </c>
      <c r="S324" s="222">
        <v>0.031</v>
      </c>
      <c r="T324" s="223">
        <f>S324*H324</f>
        <v>3.1619999999999999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4" t="s">
        <v>170</v>
      </c>
      <c r="AT324" s="224" t="s">
        <v>165</v>
      </c>
      <c r="AU324" s="224" t="s">
        <v>85</v>
      </c>
      <c r="AY324" s="18" t="s">
        <v>162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8" t="s">
        <v>83</v>
      </c>
      <c r="BK324" s="225">
        <f>ROUND(I324*H324,2)</f>
        <v>0</v>
      </c>
      <c r="BL324" s="18" t="s">
        <v>170</v>
      </c>
      <c r="BM324" s="224" t="s">
        <v>1603</v>
      </c>
    </row>
    <row r="325" s="2" customFormat="1">
      <c r="A325" s="39"/>
      <c r="B325" s="40"/>
      <c r="C325" s="41"/>
      <c r="D325" s="226" t="s">
        <v>172</v>
      </c>
      <c r="E325" s="41"/>
      <c r="F325" s="227" t="s">
        <v>1604</v>
      </c>
      <c r="G325" s="41"/>
      <c r="H325" s="41"/>
      <c r="I325" s="228"/>
      <c r="J325" s="41"/>
      <c r="K325" s="41"/>
      <c r="L325" s="45"/>
      <c r="M325" s="229"/>
      <c r="N325" s="230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172</v>
      </c>
      <c r="AU325" s="18" t="s">
        <v>85</v>
      </c>
    </row>
    <row r="326" s="13" customFormat="1">
      <c r="A326" s="13"/>
      <c r="B326" s="231"/>
      <c r="C326" s="232"/>
      <c r="D326" s="233" t="s">
        <v>179</v>
      </c>
      <c r="E326" s="234" t="s">
        <v>19</v>
      </c>
      <c r="F326" s="235" t="s">
        <v>1605</v>
      </c>
      <c r="G326" s="232"/>
      <c r="H326" s="234" t="s">
        <v>19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1" t="s">
        <v>179</v>
      </c>
      <c r="AU326" s="241" t="s">
        <v>85</v>
      </c>
      <c r="AV326" s="13" t="s">
        <v>83</v>
      </c>
      <c r="AW326" s="13" t="s">
        <v>37</v>
      </c>
      <c r="AX326" s="13" t="s">
        <v>76</v>
      </c>
      <c r="AY326" s="241" t="s">
        <v>162</v>
      </c>
    </row>
    <row r="327" s="14" customFormat="1">
      <c r="A327" s="14"/>
      <c r="B327" s="242"/>
      <c r="C327" s="243"/>
      <c r="D327" s="233" t="s">
        <v>179</v>
      </c>
      <c r="E327" s="244" t="s">
        <v>19</v>
      </c>
      <c r="F327" s="245" t="s">
        <v>1606</v>
      </c>
      <c r="G327" s="243"/>
      <c r="H327" s="246">
        <v>102</v>
      </c>
      <c r="I327" s="247"/>
      <c r="J327" s="243"/>
      <c r="K327" s="243"/>
      <c r="L327" s="248"/>
      <c r="M327" s="249"/>
      <c r="N327" s="250"/>
      <c r="O327" s="250"/>
      <c r="P327" s="250"/>
      <c r="Q327" s="250"/>
      <c r="R327" s="250"/>
      <c r="S327" s="250"/>
      <c r="T327" s="25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2" t="s">
        <v>179</v>
      </c>
      <c r="AU327" s="252" t="s">
        <v>85</v>
      </c>
      <c r="AV327" s="14" t="s">
        <v>85</v>
      </c>
      <c r="AW327" s="14" t="s">
        <v>37</v>
      </c>
      <c r="AX327" s="14" t="s">
        <v>83</v>
      </c>
      <c r="AY327" s="252" t="s">
        <v>162</v>
      </c>
    </row>
    <row r="328" s="12" customFormat="1" ht="22.8" customHeight="1">
      <c r="A328" s="12"/>
      <c r="B328" s="197"/>
      <c r="C328" s="198"/>
      <c r="D328" s="199" t="s">
        <v>75</v>
      </c>
      <c r="E328" s="211" t="s">
        <v>257</v>
      </c>
      <c r="F328" s="211" t="s">
        <v>258</v>
      </c>
      <c r="G328" s="198"/>
      <c r="H328" s="198"/>
      <c r="I328" s="201"/>
      <c r="J328" s="212">
        <f>BK328</f>
        <v>0</v>
      </c>
      <c r="K328" s="198"/>
      <c r="L328" s="203"/>
      <c r="M328" s="204"/>
      <c r="N328" s="205"/>
      <c r="O328" s="205"/>
      <c r="P328" s="206">
        <f>SUM(P329:P338)</f>
        <v>0</v>
      </c>
      <c r="Q328" s="205"/>
      <c r="R328" s="206">
        <f>SUM(R329:R338)</f>
        <v>0</v>
      </c>
      <c r="S328" s="205"/>
      <c r="T328" s="207">
        <f>SUM(T329:T338)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08" t="s">
        <v>83</v>
      </c>
      <c r="AT328" s="209" t="s">
        <v>75</v>
      </c>
      <c r="AU328" s="209" t="s">
        <v>83</v>
      </c>
      <c r="AY328" s="208" t="s">
        <v>162</v>
      </c>
      <c r="BK328" s="210">
        <f>SUM(BK329:BK338)</f>
        <v>0</v>
      </c>
    </row>
    <row r="329" s="2" customFormat="1" ht="44.25" customHeight="1">
      <c r="A329" s="39"/>
      <c r="B329" s="40"/>
      <c r="C329" s="213" t="s">
        <v>665</v>
      </c>
      <c r="D329" s="213" t="s">
        <v>165</v>
      </c>
      <c r="E329" s="214" t="s">
        <v>260</v>
      </c>
      <c r="F329" s="215" t="s">
        <v>261</v>
      </c>
      <c r="G329" s="216" t="s">
        <v>262</v>
      </c>
      <c r="H329" s="217">
        <v>3.1619999999999999</v>
      </c>
      <c r="I329" s="218"/>
      <c r="J329" s="219">
        <f>ROUND(I329*H329,2)</f>
        <v>0</v>
      </c>
      <c r="K329" s="215" t="s">
        <v>169</v>
      </c>
      <c r="L329" s="45"/>
      <c r="M329" s="220" t="s">
        <v>19</v>
      </c>
      <c r="N329" s="221" t="s">
        <v>47</v>
      </c>
      <c r="O329" s="85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24" t="s">
        <v>170</v>
      </c>
      <c r="AT329" s="224" t="s">
        <v>165</v>
      </c>
      <c r="AU329" s="224" t="s">
        <v>85</v>
      </c>
      <c r="AY329" s="18" t="s">
        <v>162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8" t="s">
        <v>83</v>
      </c>
      <c r="BK329" s="225">
        <f>ROUND(I329*H329,2)</f>
        <v>0</v>
      </c>
      <c r="BL329" s="18" t="s">
        <v>170</v>
      </c>
      <c r="BM329" s="224" t="s">
        <v>1607</v>
      </c>
    </row>
    <row r="330" s="2" customFormat="1">
      <c r="A330" s="39"/>
      <c r="B330" s="40"/>
      <c r="C330" s="41"/>
      <c r="D330" s="226" t="s">
        <v>172</v>
      </c>
      <c r="E330" s="41"/>
      <c r="F330" s="227" t="s">
        <v>264</v>
      </c>
      <c r="G330" s="41"/>
      <c r="H330" s="41"/>
      <c r="I330" s="228"/>
      <c r="J330" s="41"/>
      <c r="K330" s="41"/>
      <c r="L330" s="45"/>
      <c r="M330" s="229"/>
      <c r="N330" s="230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172</v>
      </c>
      <c r="AU330" s="18" t="s">
        <v>85</v>
      </c>
    </row>
    <row r="331" s="14" customFormat="1">
      <c r="A331" s="14"/>
      <c r="B331" s="242"/>
      <c r="C331" s="243"/>
      <c r="D331" s="233" t="s">
        <v>179</v>
      </c>
      <c r="E331" s="244" t="s">
        <v>19</v>
      </c>
      <c r="F331" s="245" t="s">
        <v>1608</v>
      </c>
      <c r="G331" s="243"/>
      <c r="H331" s="246">
        <v>3.1619999999999999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179</v>
      </c>
      <c r="AU331" s="252" t="s">
        <v>85</v>
      </c>
      <c r="AV331" s="14" t="s">
        <v>85</v>
      </c>
      <c r="AW331" s="14" t="s">
        <v>37</v>
      </c>
      <c r="AX331" s="14" t="s">
        <v>83</v>
      </c>
      <c r="AY331" s="252" t="s">
        <v>162</v>
      </c>
    </row>
    <row r="332" s="2" customFormat="1" ht="33" customHeight="1">
      <c r="A332" s="39"/>
      <c r="B332" s="40"/>
      <c r="C332" s="213" t="s">
        <v>518</v>
      </c>
      <c r="D332" s="213" t="s">
        <v>165</v>
      </c>
      <c r="E332" s="214" t="s">
        <v>266</v>
      </c>
      <c r="F332" s="215" t="s">
        <v>267</v>
      </c>
      <c r="G332" s="216" t="s">
        <v>262</v>
      </c>
      <c r="H332" s="217">
        <v>3.1619999999999999</v>
      </c>
      <c r="I332" s="218"/>
      <c r="J332" s="219">
        <f>ROUND(I332*H332,2)</f>
        <v>0</v>
      </c>
      <c r="K332" s="215" t="s">
        <v>169</v>
      </c>
      <c r="L332" s="45"/>
      <c r="M332" s="220" t="s">
        <v>19</v>
      </c>
      <c r="N332" s="221" t="s">
        <v>47</v>
      </c>
      <c r="O332" s="85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4" t="s">
        <v>170</v>
      </c>
      <c r="AT332" s="224" t="s">
        <v>165</v>
      </c>
      <c r="AU332" s="224" t="s">
        <v>85</v>
      </c>
      <c r="AY332" s="18" t="s">
        <v>162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8" t="s">
        <v>83</v>
      </c>
      <c r="BK332" s="225">
        <f>ROUND(I332*H332,2)</f>
        <v>0</v>
      </c>
      <c r="BL332" s="18" t="s">
        <v>170</v>
      </c>
      <c r="BM332" s="224" t="s">
        <v>1609</v>
      </c>
    </row>
    <row r="333" s="2" customFormat="1">
      <c r="A333" s="39"/>
      <c r="B333" s="40"/>
      <c r="C333" s="41"/>
      <c r="D333" s="226" t="s">
        <v>172</v>
      </c>
      <c r="E333" s="41"/>
      <c r="F333" s="227" t="s">
        <v>269</v>
      </c>
      <c r="G333" s="41"/>
      <c r="H333" s="41"/>
      <c r="I333" s="228"/>
      <c r="J333" s="41"/>
      <c r="K333" s="41"/>
      <c r="L333" s="45"/>
      <c r="M333" s="229"/>
      <c r="N333" s="230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172</v>
      </c>
      <c r="AU333" s="18" t="s">
        <v>85</v>
      </c>
    </row>
    <row r="334" s="2" customFormat="1" ht="44.25" customHeight="1">
      <c r="A334" s="39"/>
      <c r="B334" s="40"/>
      <c r="C334" s="213" t="s">
        <v>528</v>
      </c>
      <c r="D334" s="213" t="s">
        <v>165</v>
      </c>
      <c r="E334" s="214" t="s">
        <v>271</v>
      </c>
      <c r="F334" s="215" t="s">
        <v>272</v>
      </c>
      <c r="G334" s="216" t="s">
        <v>262</v>
      </c>
      <c r="H334" s="217">
        <v>44.268000000000001</v>
      </c>
      <c r="I334" s="218"/>
      <c r="J334" s="219">
        <f>ROUND(I334*H334,2)</f>
        <v>0</v>
      </c>
      <c r="K334" s="215" t="s">
        <v>169</v>
      </c>
      <c r="L334" s="45"/>
      <c r="M334" s="220" t="s">
        <v>19</v>
      </c>
      <c r="N334" s="221" t="s">
        <v>47</v>
      </c>
      <c r="O334" s="85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4" t="s">
        <v>170</v>
      </c>
      <c r="AT334" s="224" t="s">
        <v>165</v>
      </c>
      <c r="AU334" s="224" t="s">
        <v>85</v>
      </c>
      <c r="AY334" s="18" t="s">
        <v>162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8" t="s">
        <v>83</v>
      </c>
      <c r="BK334" s="225">
        <f>ROUND(I334*H334,2)</f>
        <v>0</v>
      </c>
      <c r="BL334" s="18" t="s">
        <v>170</v>
      </c>
      <c r="BM334" s="224" t="s">
        <v>1610</v>
      </c>
    </row>
    <row r="335" s="2" customFormat="1">
      <c r="A335" s="39"/>
      <c r="B335" s="40"/>
      <c r="C335" s="41"/>
      <c r="D335" s="226" t="s">
        <v>172</v>
      </c>
      <c r="E335" s="41"/>
      <c r="F335" s="227" t="s">
        <v>274</v>
      </c>
      <c r="G335" s="41"/>
      <c r="H335" s="41"/>
      <c r="I335" s="228"/>
      <c r="J335" s="41"/>
      <c r="K335" s="41"/>
      <c r="L335" s="45"/>
      <c r="M335" s="229"/>
      <c r="N335" s="230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172</v>
      </c>
      <c r="AU335" s="18" t="s">
        <v>85</v>
      </c>
    </row>
    <row r="336" s="14" customFormat="1">
      <c r="A336" s="14"/>
      <c r="B336" s="242"/>
      <c r="C336" s="243"/>
      <c r="D336" s="233" t="s">
        <v>179</v>
      </c>
      <c r="E336" s="244" t="s">
        <v>19</v>
      </c>
      <c r="F336" s="245" t="s">
        <v>1611</v>
      </c>
      <c r="G336" s="243"/>
      <c r="H336" s="246">
        <v>44.268000000000001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179</v>
      </c>
      <c r="AU336" s="252" t="s">
        <v>85</v>
      </c>
      <c r="AV336" s="14" t="s">
        <v>85</v>
      </c>
      <c r="AW336" s="14" t="s">
        <v>37</v>
      </c>
      <c r="AX336" s="14" t="s">
        <v>83</v>
      </c>
      <c r="AY336" s="252" t="s">
        <v>162</v>
      </c>
    </row>
    <row r="337" s="2" customFormat="1" ht="44.25" customHeight="1">
      <c r="A337" s="39"/>
      <c r="B337" s="40"/>
      <c r="C337" s="213" t="s">
        <v>393</v>
      </c>
      <c r="D337" s="213" t="s">
        <v>165</v>
      </c>
      <c r="E337" s="214" t="s">
        <v>1367</v>
      </c>
      <c r="F337" s="215" t="s">
        <v>1368</v>
      </c>
      <c r="G337" s="216" t="s">
        <v>262</v>
      </c>
      <c r="H337" s="217">
        <v>3.1619999999999999</v>
      </c>
      <c r="I337" s="218"/>
      <c r="J337" s="219">
        <f>ROUND(I337*H337,2)</f>
        <v>0</v>
      </c>
      <c r="K337" s="215" t="s">
        <v>169</v>
      </c>
      <c r="L337" s="45"/>
      <c r="M337" s="220" t="s">
        <v>19</v>
      </c>
      <c r="N337" s="221" t="s">
        <v>47</v>
      </c>
      <c r="O337" s="85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24" t="s">
        <v>170</v>
      </c>
      <c r="AT337" s="224" t="s">
        <v>165</v>
      </c>
      <c r="AU337" s="224" t="s">
        <v>85</v>
      </c>
      <c r="AY337" s="18" t="s">
        <v>162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8" t="s">
        <v>83</v>
      </c>
      <c r="BK337" s="225">
        <f>ROUND(I337*H337,2)</f>
        <v>0</v>
      </c>
      <c r="BL337" s="18" t="s">
        <v>170</v>
      </c>
      <c r="BM337" s="224" t="s">
        <v>1612</v>
      </c>
    </row>
    <row r="338" s="2" customFormat="1">
      <c r="A338" s="39"/>
      <c r="B338" s="40"/>
      <c r="C338" s="41"/>
      <c r="D338" s="226" t="s">
        <v>172</v>
      </c>
      <c r="E338" s="41"/>
      <c r="F338" s="227" t="s">
        <v>1370</v>
      </c>
      <c r="G338" s="41"/>
      <c r="H338" s="41"/>
      <c r="I338" s="228"/>
      <c r="J338" s="41"/>
      <c r="K338" s="41"/>
      <c r="L338" s="45"/>
      <c r="M338" s="229"/>
      <c r="N338" s="23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172</v>
      </c>
      <c r="AU338" s="18" t="s">
        <v>85</v>
      </c>
    </row>
    <row r="339" s="12" customFormat="1" ht="22.8" customHeight="1">
      <c r="A339" s="12"/>
      <c r="B339" s="197"/>
      <c r="C339" s="198"/>
      <c r="D339" s="199" t="s">
        <v>75</v>
      </c>
      <c r="E339" s="211" t="s">
        <v>432</v>
      </c>
      <c r="F339" s="211" t="s">
        <v>433</v>
      </c>
      <c r="G339" s="198"/>
      <c r="H339" s="198"/>
      <c r="I339" s="201"/>
      <c r="J339" s="212">
        <f>BK339</f>
        <v>0</v>
      </c>
      <c r="K339" s="198"/>
      <c r="L339" s="203"/>
      <c r="M339" s="204"/>
      <c r="N339" s="205"/>
      <c r="O339" s="205"/>
      <c r="P339" s="206">
        <f>SUM(P340:P341)</f>
        <v>0</v>
      </c>
      <c r="Q339" s="205"/>
      <c r="R339" s="206">
        <f>SUM(R340:R341)</f>
        <v>0</v>
      </c>
      <c r="S339" s="205"/>
      <c r="T339" s="207">
        <f>SUM(T340:T341)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8" t="s">
        <v>83</v>
      </c>
      <c r="AT339" s="209" t="s">
        <v>75</v>
      </c>
      <c r="AU339" s="209" t="s">
        <v>83</v>
      </c>
      <c r="AY339" s="208" t="s">
        <v>162</v>
      </c>
      <c r="BK339" s="210">
        <f>SUM(BK340:BK341)</f>
        <v>0</v>
      </c>
    </row>
    <row r="340" s="2" customFormat="1" ht="55.5" customHeight="1">
      <c r="A340" s="39"/>
      <c r="B340" s="40"/>
      <c r="C340" s="213" t="s">
        <v>653</v>
      </c>
      <c r="D340" s="213" t="s">
        <v>165</v>
      </c>
      <c r="E340" s="214" t="s">
        <v>435</v>
      </c>
      <c r="F340" s="215" t="s">
        <v>436</v>
      </c>
      <c r="G340" s="216" t="s">
        <v>262</v>
      </c>
      <c r="H340" s="217">
        <v>369.50400000000002</v>
      </c>
      <c r="I340" s="218"/>
      <c r="J340" s="219">
        <f>ROUND(I340*H340,2)</f>
        <v>0</v>
      </c>
      <c r="K340" s="215" t="s">
        <v>169</v>
      </c>
      <c r="L340" s="45"/>
      <c r="M340" s="220" t="s">
        <v>19</v>
      </c>
      <c r="N340" s="221" t="s">
        <v>47</v>
      </c>
      <c r="O340" s="85"/>
      <c r="P340" s="222">
        <f>O340*H340</f>
        <v>0</v>
      </c>
      <c r="Q340" s="222">
        <v>0</v>
      </c>
      <c r="R340" s="222">
        <f>Q340*H340</f>
        <v>0</v>
      </c>
      <c r="S340" s="222">
        <v>0</v>
      </c>
      <c r="T340" s="223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4" t="s">
        <v>170</v>
      </c>
      <c r="AT340" s="224" t="s">
        <v>165</v>
      </c>
      <c r="AU340" s="224" t="s">
        <v>85</v>
      </c>
      <c r="AY340" s="18" t="s">
        <v>162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8" t="s">
        <v>83</v>
      </c>
      <c r="BK340" s="225">
        <f>ROUND(I340*H340,2)</f>
        <v>0</v>
      </c>
      <c r="BL340" s="18" t="s">
        <v>170</v>
      </c>
      <c r="BM340" s="224" t="s">
        <v>1613</v>
      </c>
    </row>
    <row r="341" s="2" customFormat="1">
      <c r="A341" s="39"/>
      <c r="B341" s="40"/>
      <c r="C341" s="41"/>
      <c r="D341" s="226" t="s">
        <v>172</v>
      </c>
      <c r="E341" s="41"/>
      <c r="F341" s="227" t="s">
        <v>438</v>
      </c>
      <c r="G341" s="41"/>
      <c r="H341" s="41"/>
      <c r="I341" s="228"/>
      <c r="J341" s="41"/>
      <c r="K341" s="41"/>
      <c r="L341" s="45"/>
      <c r="M341" s="229"/>
      <c r="N341" s="23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172</v>
      </c>
      <c r="AU341" s="18" t="s">
        <v>85</v>
      </c>
    </row>
    <row r="342" s="12" customFormat="1" ht="25.92" customHeight="1">
      <c r="A342" s="12"/>
      <c r="B342" s="197"/>
      <c r="C342" s="198"/>
      <c r="D342" s="199" t="s">
        <v>75</v>
      </c>
      <c r="E342" s="200" t="s">
        <v>281</v>
      </c>
      <c r="F342" s="200" t="s">
        <v>282</v>
      </c>
      <c r="G342" s="198"/>
      <c r="H342" s="198"/>
      <c r="I342" s="201"/>
      <c r="J342" s="202">
        <f>BK342</f>
        <v>0</v>
      </c>
      <c r="K342" s="198"/>
      <c r="L342" s="203"/>
      <c r="M342" s="204"/>
      <c r="N342" s="205"/>
      <c r="O342" s="205"/>
      <c r="P342" s="206">
        <f>P343+P360+P383+P418+P427+P494+P510+P562+P631+P671+P683+P715</f>
        <v>0</v>
      </c>
      <c r="Q342" s="205"/>
      <c r="R342" s="206">
        <f>R343+R360+R383+R418+R427+R494+R510+R562+R631+R671+R683+R715</f>
        <v>35.09510740999999</v>
      </c>
      <c r="S342" s="205"/>
      <c r="T342" s="207">
        <f>T343+T360+T383+T418+T427+T494+T510+T562+T631+T671+T683+T715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8" t="s">
        <v>85</v>
      </c>
      <c r="AT342" s="209" t="s">
        <v>75</v>
      </c>
      <c r="AU342" s="209" t="s">
        <v>76</v>
      </c>
      <c r="AY342" s="208" t="s">
        <v>162</v>
      </c>
      <c r="BK342" s="210">
        <f>BK343+BK360+BK383+BK418+BK427+BK494+BK510+BK562+BK631+BK671+BK683+BK715</f>
        <v>0</v>
      </c>
    </row>
    <row r="343" s="12" customFormat="1" ht="22.8" customHeight="1">
      <c r="A343" s="12"/>
      <c r="B343" s="197"/>
      <c r="C343" s="198"/>
      <c r="D343" s="199" t="s">
        <v>75</v>
      </c>
      <c r="E343" s="211" t="s">
        <v>439</v>
      </c>
      <c r="F343" s="211" t="s">
        <v>440</v>
      </c>
      <c r="G343" s="198"/>
      <c r="H343" s="198"/>
      <c r="I343" s="201"/>
      <c r="J343" s="212">
        <f>BK343</f>
        <v>0</v>
      </c>
      <c r="K343" s="198"/>
      <c r="L343" s="203"/>
      <c r="M343" s="204"/>
      <c r="N343" s="205"/>
      <c r="O343" s="205"/>
      <c r="P343" s="206">
        <f>SUM(P344:P359)</f>
        <v>0</v>
      </c>
      <c r="Q343" s="205"/>
      <c r="R343" s="206">
        <f>SUM(R344:R359)</f>
        <v>1.7693028000000002</v>
      </c>
      <c r="S343" s="205"/>
      <c r="T343" s="207">
        <f>SUM(T344:T359)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8" t="s">
        <v>85</v>
      </c>
      <c r="AT343" s="209" t="s">
        <v>75</v>
      </c>
      <c r="AU343" s="209" t="s">
        <v>83</v>
      </c>
      <c r="AY343" s="208" t="s">
        <v>162</v>
      </c>
      <c r="BK343" s="210">
        <f>SUM(BK344:BK359)</f>
        <v>0</v>
      </c>
    </row>
    <row r="344" s="2" customFormat="1" ht="37.8" customHeight="1">
      <c r="A344" s="39"/>
      <c r="B344" s="40"/>
      <c r="C344" s="213" t="s">
        <v>630</v>
      </c>
      <c r="D344" s="213" t="s">
        <v>165</v>
      </c>
      <c r="E344" s="214" t="s">
        <v>442</v>
      </c>
      <c r="F344" s="215" t="s">
        <v>443</v>
      </c>
      <c r="G344" s="216" t="s">
        <v>168</v>
      </c>
      <c r="H344" s="217">
        <v>128.94999999999999</v>
      </c>
      <c r="I344" s="218"/>
      <c r="J344" s="219">
        <f>ROUND(I344*H344,2)</f>
        <v>0</v>
      </c>
      <c r="K344" s="215" t="s">
        <v>169</v>
      </c>
      <c r="L344" s="45"/>
      <c r="M344" s="220" t="s">
        <v>19</v>
      </c>
      <c r="N344" s="221" t="s">
        <v>47</v>
      </c>
      <c r="O344" s="85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4" t="s">
        <v>214</v>
      </c>
      <c r="AT344" s="224" t="s">
        <v>165</v>
      </c>
      <c r="AU344" s="224" t="s">
        <v>85</v>
      </c>
      <c r="AY344" s="18" t="s">
        <v>162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8" t="s">
        <v>83</v>
      </c>
      <c r="BK344" s="225">
        <f>ROUND(I344*H344,2)</f>
        <v>0</v>
      </c>
      <c r="BL344" s="18" t="s">
        <v>214</v>
      </c>
      <c r="BM344" s="224" t="s">
        <v>1614</v>
      </c>
    </row>
    <row r="345" s="2" customFormat="1">
      <c r="A345" s="39"/>
      <c r="B345" s="40"/>
      <c r="C345" s="41"/>
      <c r="D345" s="226" t="s">
        <v>172</v>
      </c>
      <c r="E345" s="41"/>
      <c r="F345" s="227" t="s">
        <v>445</v>
      </c>
      <c r="G345" s="41"/>
      <c r="H345" s="41"/>
      <c r="I345" s="228"/>
      <c r="J345" s="41"/>
      <c r="K345" s="41"/>
      <c r="L345" s="45"/>
      <c r="M345" s="229"/>
      <c r="N345" s="230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172</v>
      </c>
      <c r="AU345" s="18" t="s">
        <v>85</v>
      </c>
    </row>
    <row r="346" s="13" customFormat="1">
      <c r="A346" s="13"/>
      <c r="B346" s="231"/>
      <c r="C346" s="232"/>
      <c r="D346" s="233" t="s">
        <v>179</v>
      </c>
      <c r="E346" s="234" t="s">
        <v>19</v>
      </c>
      <c r="F346" s="235" t="s">
        <v>367</v>
      </c>
      <c r="G346" s="232"/>
      <c r="H346" s="234" t="s">
        <v>19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179</v>
      </c>
      <c r="AU346" s="241" t="s">
        <v>85</v>
      </c>
      <c r="AV346" s="13" t="s">
        <v>83</v>
      </c>
      <c r="AW346" s="13" t="s">
        <v>37</v>
      </c>
      <c r="AX346" s="13" t="s">
        <v>76</v>
      </c>
      <c r="AY346" s="241" t="s">
        <v>162</v>
      </c>
    </row>
    <row r="347" s="13" customFormat="1">
      <c r="A347" s="13"/>
      <c r="B347" s="231"/>
      <c r="C347" s="232"/>
      <c r="D347" s="233" t="s">
        <v>179</v>
      </c>
      <c r="E347" s="234" t="s">
        <v>19</v>
      </c>
      <c r="F347" s="235" t="s">
        <v>1512</v>
      </c>
      <c r="G347" s="232"/>
      <c r="H347" s="234" t="s">
        <v>19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179</v>
      </c>
      <c r="AU347" s="241" t="s">
        <v>85</v>
      </c>
      <c r="AV347" s="13" t="s">
        <v>83</v>
      </c>
      <c r="AW347" s="13" t="s">
        <v>37</v>
      </c>
      <c r="AX347" s="13" t="s">
        <v>76</v>
      </c>
      <c r="AY347" s="241" t="s">
        <v>162</v>
      </c>
    </row>
    <row r="348" s="14" customFormat="1">
      <c r="A348" s="14"/>
      <c r="B348" s="242"/>
      <c r="C348" s="243"/>
      <c r="D348" s="233" t="s">
        <v>179</v>
      </c>
      <c r="E348" s="244" t="s">
        <v>19</v>
      </c>
      <c r="F348" s="245" t="s">
        <v>1615</v>
      </c>
      <c r="G348" s="243"/>
      <c r="H348" s="246">
        <v>128.94999999999999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179</v>
      </c>
      <c r="AU348" s="252" t="s">
        <v>85</v>
      </c>
      <c r="AV348" s="14" t="s">
        <v>85</v>
      </c>
      <c r="AW348" s="14" t="s">
        <v>37</v>
      </c>
      <c r="AX348" s="14" t="s">
        <v>83</v>
      </c>
      <c r="AY348" s="252" t="s">
        <v>162</v>
      </c>
    </row>
    <row r="349" s="2" customFormat="1" ht="16.5" customHeight="1">
      <c r="A349" s="39"/>
      <c r="B349" s="40"/>
      <c r="C349" s="278" t="s">
        <v>721</v>
      </c>
      <c r="D349" s="278" t="s">
        <v>411</v>
      </c>
      <c r="E349" s="279" t="s">
        <v>448</v>
      </c>
      <c r="F349" s="280" t="s">
        <v>449</v>
      </c>
      <c r="G349" s="281" t="s">
        <v>262</v>
      </c>
      <c r="H349" s="282">
        <v>0.042999999999999997</v>
      </c>
      <c r="I349" s="283"/>
      <c r="J349" s="284">
        <f>ROUND(I349*H349,2)</f>
        <v>0</v>
      </c>
      <c r="K349" s="280" t="s">
        <v>169</v>
      </c>
      <c r="L349" s="285"/>
      <c r="M349" s="286" t="s">
        <v>19</v>
      </c>
      <c r="N349" s="287" t="s">
        <v>47</v>
      </c>
      <c r="O349" s="85"/>
      <c r="P349" s="222">
        <f>O349*H349</f>
        <v>0</v>
      </c>
      <c r="Q349" s="222">
        <v>1</v>
      </c>
      <c r="R349" s="222">
        <f>Q349*H349</f>
        <v>0.042999999999999997</v>
      </c>
      <c r="S349" s="222">
        <v>0</v>
      </c>
      <c r="T349" s="22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24" t="s">
        <v>450</v>
      </c>
      <c r="AT349" s="224" t="s">
        <v>411</v>
      </c>
      <c r="AU349" s="224" t="s">
        <v>85</v>
      </c>
      <c r="AY349" s="18" t="s">
        <v>162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8" t="s">
        <v>83</v>
      </c>
      <c r="BK349" s="225">
        <f>ROUND(I349*H349,2)</f>
        <v>0</v>
      </c>
      <c r="BL349" s="18" t="s">
        <v>214</v>
      </c>
      <c r="BM349" s="224" t="s">
        <v>1616</v>
      </c>
    </row>
    <row r="350" s="14" customFormat="1">
      <c r="A350" s="14"/>
      <c r="B350" s="242"/>
      <c r="C350" s="243"/>
      <c r="D350" s="233" t="s">
        <v>179</v>
      </c>
      <c r="E350" s="243"/>
      <c r="F350" s="245" t="s">
        <v>1617</v>
      </c>
      <c r="G350" s="243"/>
      <c r="H350" s="246">
        <v>0.042999999999999997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2" t="s">
        <v>179</v>
      </c>
      <c r="AU350" s="252" t="s">
        <v>85</v>
      </c>
      <c r="AV350" s="14" t="s">
        <v>85</v>
      </c>
      <c r="AW350" s="14" t="s">
        <v>4</v>
      </c>
      <c r="AX350" s="14" t="s">
        <v>83</v>
      </c>
      <c r="AY350" s="252" t="s">
        <v>162</v>
      </c>
    </row>
    <row r="351" s="2" customFormat="1" ht="24.15" customHeight="1">
      <c r="A351" s="39"/>
      <c r="B351" s="40"/>
      <c r="C351" s="213" t="s">
        <v>1018</v>
      </c>
      <c r="D351" s="213" t="s">
        <v>165</v>
      </c>
      <c r="E351" s="214" t="s">
        <v>465</v>
      </c>
      <c r="F351" s="215" t="s">
        <v>466</v>
      </c>
      <c r="G351" s="216" t="s">
        <v>168</v>
      </c>
      <c r="H351" s="217">
        <v>257.89999999999998</v>
      </c>
      <c r="I351" s="218"/>
      <c r="J351" s="219">
        <f>ROUND(I351*H351,2)</f>
        <v>0</v>
      </c>
      <c r="K351" s="215" t="s">
        <v>169</v>
      </c>
      <c r="L351" s="45"/>
      <c r="M351" s="220" t="s">
        <v>19</v>
      </c>
      <c r="N351" s="221" t="s">
        <v>47</v>
      </c>
      <c r="O351" s="85"/>
      <c r="P351" s="222">
        <f>O351*H351</f>
        <v>0</v>
      </c>
      <c r="Q351" s="222">
        <v>0.00040000000000000002</v>
      </c>
      <c r="R351" s="222">
        <f>Q351*H351</f>
        <v>0.10316</v>
      </c>
      <c r="S351" s="222">
        <v>0</v>
      </c>
      <c r="T351" s="223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4" t="s">
        <v>214</v>
      </c>
      <c r="AT351" s="224" t="s">
        <v>165</v>
      </c>
      <c r="AU351" s="224" t="s">
        <v>85</v>
      </c>
      <c r="AY351" s="18" t="s">
        <v>162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8" t="s">
        <v>83</v>
      </c>
      <c r="BK351" s="225">
        <f>ROUND(I351*H351,2)</f>
        <v>0</v>
      </c>
      <c r="BL351" s="18" t="s">
        <v>214</v>
      </c>
      <c r="BM351" s="224" t="s">
        <v>1618</v>
      </c>
    </row>
    <row r="352" s="2" customFormat="1">
      <c r="A352" s="39"/>
      <c r="B352" s="40"/>
      <c r="C352" s="41"/>
      <c r="D352" s="226" t="s">
        <v>172</v>
      </c>
      <c r="E352" s="41"/>
      <c r="F352" s="227" t="s">
        <v>468</v>
      </c>
      <c r="G352" s="41"/>
      <c r="H352" s="41"/>
      <c r="I352" s="228"/>
      <c r="J352" s="41"/>
      <c r="K352" s="41"/>
      <c r="L352" s="45"/>
      <c r="M352" s="229"/>
      <c r="N352" s="230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172</v>
      </c>
      <c r="AU352" s="18" t="s">
        <v>85</v>
      </c>
    </row>
    <row r="353" s="14" customFormat="1">
      <c r="A353" s="14"/>
      <c r="B353" s="242"/>
      <c r="C353" s="243"/>
      <c r="D353" s="233" t="s">
        <v>179</v>
      </c>
      <c r="E353" s="244" t="s">
        <v>19</v>
      </c>
      <c r="F353" s="245" t="s">
        <v>1619</v>
      </c>
      <c r="G353" s="243"/>
      <c r="H353" s="246">
        <v>257.89999999999998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179</v>
      </c>
      <c r="AU353" s="252" t="s">
        <v>85</v>
      </c>
      <c r="AV353" s="14" t="s">
        <v>85</v>
      </c>
      <c r="AW353" s="14" t="s">
        <v>37</v>
      </c>
      <c r="AX353" s="14" t="s">
        <v>83</v>
      </c>
      <c r="AY353" s="252" t="s">
        <v>162</v>
      </c>
    </row>
    <row r="354" s="2" customFormat="1" ht="37.8" customHeight="1">
      <c r="A354" s="39"/>
      <c r="B354" s="40"/>
      <c r="C354" s="278" t="s">
        <v>1023</v>
      </c>
      <c r="D354" s="278" t="s">
        <v>411</v>
      </c>
      <c r="E354" s="279" t="s">
        <v>471</v>
      </c>
      <c r="F354" s="280" t="s">
        <v>472</v>
      </c>
      <c r="G354" s="281" t="s">
        <v>168</v>
      </c>
      <c r="H354" s="282">
        <v>300.58199999999999</v>
      </c>
      <c r="I354" s="283"/>
      <c r="J354" s="284">
        <f>ROUND(I354*H354,2)</f>
        <v>0</v>
      </c>
      <c r="K354" s="280" t="s">
        <v>169</v>
      </c>
      <c r="L354" s="285"/>
      <c r="M354" s="286" t="s">
        <v>19</v>
      </c>
      <c r="N354" s="287" t="s">
        <v>47</v>
      </c>
      <c r="O354" s="85"/>
      <c r="P354" s="222">
        <f>O354*H354</f>
        <v>0</v>
      </c>
      <c r="Q354" s="222">
        <v>0.0054000000000000003</v>
      </c>
      <c r="R354" s="222">
        <f>Q354*H354</f>
        <v>1.6231428000000001</v>
      </c>
      <c r="S354" s="222">
        <v>0</v>
      </c>
      <c r="T354" s="223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24" t="s">
        <v>450</v>
      </c>
      <c r="AT354" s="224" t="s">
        <v>411</v>
      </c>
      <c r="AU354" s="224" t="s">
        <v>85</v>
      </c>
      <c r="AY354" s="18" t="s">
        <v>162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8" t="s">
        <v>83</v>
      </c>
      <c r="BK354" s="225">
        <f>ROUND(I354*H354,2)</f>
        <v>0</v>
      </c>
      <c r="BL354" s="18" t="s">
        <v>214</v>
      </c>
      <c r="BM354" s="224" t="s">
        <v>1620</v>
      </c>
    </row>
    <row r="355" s="14" customFormat="1">
      <c r="A355" s="14"/>
      <c r="B355" s="242"/>
      <c r="C355" s="243"/>
      <c r="D355" s="233" t="s">
        <v>179</v>
      </c>
      <c r="E355" s="243"/>
      <c r="F355" s="245" t="s">
        <v>1621</v>
      </c>
      <c r="G355" s="243"/>
      <c r="H355" s="246">
        <v>300.58199999999999</v>
      </c>
      <c r="I355" s="247"/>
      <c r="J355" s="243"/>
      <c r="K355" s="243"/>
      <c r="L355" s="248"/>
      <c r="M355" s="249"/>
      <c r="N355" s="250"/>
      <c r="O355" s="250"/>
      <c r="P355" s="250"/>
      <c r="Q355" s="250"/>
      <c r="R355" s="250"/>
      <c r="S355" s="250"/>
      <c r="T355" s="251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2" t="s">
        <v>179</v>
      </c>
      <c r="AU355" s="252" t="s">
        <v>85</v>
      </c>
      <c r="AV355" s="14" t="s">
        <v>85</v>
      </c>
      <c r="AW355" s="14" t="s">
        <v>4</v>
      </c>
      <c r="AX355" s="14" t="s">
        <v>83</v>
      </c>
      <c r="AY355" s="252" t="s">
        <v>162</v>
      </c>
    </row>
    <row r="356" s="2" customFormat="1" ht="49.05" customHeight="1">
      <c r="A356" s="39"/>
      <c r="B356" s="40"/>
      <c r="C356" s="213" t="s">
        <v>1622</v>
      </c>
      <c r="D356" s="213" t="s">
        <v>165</v>
      </c>
      <c r="E356" s="214" t="s">
        <v>476</v>
      </c>
      <c r="F356" s="215" t="s">
        <v>477</v>
      </c>
      <c r="G356" s="216" t="s">
        <v>262</v>
      </c>
      <c r="H356" s="217">
        <v>1.7689999999999999</v>
      </c>
      <c r="I356" s="218"/>
      <c r="J356" s="219">
        <f>ROUND(I356*H356,2)</f>
        <v>0</v>
      </c>
      <c r="K356" s="215" t="s">
        <v>169</v>
      </c>
      <c r="L356" s="45"/>
      <c r="M356" s="220" t="s">
        <v>19</v>
      </c>
      <c r="N356" s="221" t="s">
        <v>47</v>
      </c>
      <c r="O356" s="85"/>
      <c r="P356" s="222">
        <f>O356*H356</f>
        <v>0</v>
      </c>
      <c r="Q356" s="222">
        <v>0</v>
      </c>
      <c r="R356" s="222">
        <f>Q356*H356</f>
        <v>0</v>
      </c>
      <c r="S356" s="222">
        <v>0</v>
      </c>
      <c r="T356" s="223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24" t="s">
        <v>214</v>
      </c>
      <c r="AT356" s="224" t="s">
        <v>165</v>
      </c>
      <c r="AU356" s="224" t="s">
        <v>85</v>
      </c>
      <c r="AY356" s="18" t="s">
        <v>162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8" t="s">
        <v>83</v>
      </c>
      <c r="BK356" s="225">
        <f>ROUND(I356*H356,2)</f>
        <v>0</v>
      </c>
      <c r="BL356" s="18" t="s">
        <v>214</v>
      </c>
      <c r="BM356" s="224" t="s">
        <v>1623</v>
      </c>
    </row>
    <row r="357" s="2" customFormat="1">
      <c r="A357" s="39"/>
      <c r="B357" s="40"/>
      <c r="C357" s="41"/>
      <c r="D357" s="226" t="s">
        <v>172</v>
      </c>
      <c r="E357" s="41"/>
      <c r="F357" s="227" t="s">
        <v>479</v>
      </c>
      <c r="G357" s="41"/>
      <c r="H357" s="41"/>
      <c r="I357" s="228"/>
      <c r="J357" s="41"/>
      <c r="K357" s="41"/>
      <c r="L357" s="45"/>
      <c r="M357" s="229"/>
      <c r="N357" s="230"/>
      <c r="O357" s="85"/>
      <c r="P357" s="85"/>
      <c r="Q357" s="85"/>
      <c r="R357" s="85"/>
      <c r="S357" s="85"/>
      <c r="T357" s="86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172</v>
      </c>
      <c r="AU357" s="18" t="s">
        <v>85</v>
      </c>
    </row>
    <row r="358" s="2" customFormat="1" ht="55.5" customHeight="1">
      <c r="A358" s="39"/>
      <c r="B358" s="40"/>
      <c r="C358" s="213" t="s">
        <v>1624</v>
      </c>
      <c r="D358" s="213" t="s">
        <v>165</v>
      </c>
      <c r="E358" s="214" t="s">
        <v>481</v>
      </c>
      <c r="F358" s="215" t="s">
        <v>482</v>
      </c>
      <c r="G358" s="216" t="s">
        <v>262</v>
      </c>
      <c r="H358" s="217">
        <v>1.7689999999999999</v>
      </c>
      <c r="I358" s="218"/>
      <c r="J358" s="219">
        <f>ROUND(I358*H358,2)</f>
        <v>0</v>
      </c>
      <c r="K358" s="215" t="s">
        <v>169</v>
      </c>
      <c r="L358" s="45"/>
      <c r="M358" s="220" t="s">
        <v>19</v>
      </c>
      <c r="N358" s="221" t="s">
        <v>47</v>
      </c>
      <c r="O358" s="85"/>
      <c r="P358" s="222">
        <f>O358*H358</f>
        <v>0</v>
      </c>
      <c r="Q358" s="222">
        <v>0</v>
      </c>
      <c r="R358" s="222">
        <f>Q358*H358</f>
        <v>0</v>
      </c>
      <c r="S358" s="222">
        <v>0</v>
      </c>
      <c r="T358" s="223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24" t="s">
        <v>214</v>
      </c>
      <c r="AT358" s="224" t="s">
        <v>165</v>
      </c>
      <c r="AU358" s="224" t="s">
        <v>85</v>
      </c>
      <c r="AY358" s="18" t="s">
        <v>162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8" t="s">
        <v>83</v>
      </c>
      <c r="BK358" s="225">
        <f>ROUND(I358*H358,2)</f>
        <v>0</v>
      </c>
      <c r="BL358" s="18" t="s">
        <v>214</v>
      </c>
      <c r="BM358" s="224" t="s">
        <v>1625</v>
      </c>
    </row>
    <row r="359" s="2" customFormat="1">
      <c r="A359" s="39"/>
      <c r="B359" s="40"/>
      <c r="C359" s="41"/>
      <c r="D359" s="226" t="s">
        <v>172</v>
      </c>
      <c r="E359" s="41"/>
      <c r="F359" s="227" t="s">
        <v>484</v>
      </c>
      <c r="G359" s="41"/>
      <c r="H359" s="41"/>
      <c r="I359" s="228"/>
      <c r="J359" s="41"/>
      <c r="K359" s="41"/>
      <c r="L359" s="45"/>
      <c r="M359" s="229"/>
      <c r="N359" s="230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172</v>
      </c>
      <c r="AU359" s="18" t="s">
        <v>85</v>
      </c>
    </row>
    <row r="360" s="12" customFormat="1" ht="22.8" customHeight="1">
      <c r="A360" s="12"/>
      <c r="B360" s="197"/>
      <c r="C360" s="198"/>
      <c r="D360" s="199" t="s">
        <v>75</v>
      </c>
      <c r="E360" s="211" t="s">
        <v>485</v>
      </c>
      <c r="F360" s="211" t="s">
        <v>486</v>
      </c>
      <c r="G360" s="198"/>
      <c r="H360" s="198"/>
      <c r="I360" s="201"/>
      <c r="J360" s="212">
        <f>BK360</f>
        <v>0</v>
      </c>
      <c r="K360" s="198"/>
      <c r="L360" s="203"/>
      <c r="M360" s="204"/>
      <c r="N360" s="205"/>
      <c r="O360" s="205"/>
      <c r="P360" s="206">
        <f>SUM(P361:P382)</f>
        <v>0</v>
      </c>
      <c r="Q360" s="205"/>
      <c r="R360" s="206">
        <f>SUM(R361:R382)</f>
        <v>0.42363105000000001</v>
      </c>
      <c r="S360" s="205"/>
      <c r="T360" s="207">
        <f>SUM(T361:T382)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08" t="s">
        <v>85</v>
      </c>
      <c r="AT360" s="209" t="s">
        <v>75</v>
      </c>
      <c r="AU360" s="209" t="s">
        <v>83</v>
      </c>
      <c r="AY360" s="208" t="s">
        <v>162</v>
      </c>
      <c r="BK360" s="210">
        <f>SUM(BK361:BK382)</f>
        <v>0</v>
      </c>
    </row>
    <row r="361" s="2" customFormat="1" ht="37.8" customHeight="1">
      <c r="A361" s="39"/>
      <c r="B361" s="40"/>
      <c r="C361" s="213" t="s">
        <v>540</v>
      </c>
      <c r="D361" s="213" t="s">
        <v>165</v>
      </c>
      <c r="E361" s="214" t="s">
        <v>488</v>
      </c>
      <c r="F361" s="215" t="s">
        <v>489</v>
      </c>
      <c r="G361" s="216" t="s">
        <v>168</v>
      </c>
      <c r="H361" s="217">
        <v>152.58000000000001</v>
      </c>
      <c r="I361" s="218"/>
      <c r="J361" s="219">
        <f>ROUND(I361*H361,2)</f>
        <v>0</v>
      </c>
      <c r="K361" s="215" t="s">
        <v>169</v>
      </c>
      <c r="L361" s="45"/>
      <c r="M361" s="220" t="s">
        <v>19</v>
      </c>
      <c r="N361" s="221" t="s">
        <v>47</v>
      </c>
      <c r="O361" s="85"/>
      <c r="P361" s="222">
        <f>O361*H361</f>
        <v>0</v>
      </c>
      <c r="Q361" s="222">
        <v>0</v>
      </c>
      <c r="R361" s="222">
        <f>Q361*H361</f>
        <v>0</v>
      </c>
      <c r="S361" s="222">
        <v>0</v>
      </c>
      <c r="T361" s="223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4" t="s">
        <v>214</v>
      </c>
      <c r="AT361" s="224" t="s">
        <v>165</v>
      </c>
      <c r="AU361" s="224" t="s">
        <v>85</v>
      </c>
      <c r="AY361" s="18" t="s">
        <v>162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8" t="s">
        <v>83</v>
      </c>
      <c r="BK361" s="225">
        <f>ROUND(I361*H361,2)</f>
        <v>0</v>
      </c>
      <c r="BL361" s="18" t="s">
        <v>214</v>
      </c>
      <c r="BM361" s="224" t="s">
        <v>1626</v>
      </c>
    </row>
    <row r="362" s="2" customFormat="1">
      <c r="A362" s="39"/>
      <c r="B362" s="40"/>
      <c r="C362" s="41"/>
      <c r="D362" s="226" t="s">
        <v>172</v>
      </c>
      <c r="E362" s="41"/>
      <c r="F362" s="227" t="s">
        <v>491</v>
      </c>
      <c r="G362" s="41"/>
      <c r="H362" s="41"/>
      <c r="I362" s="228"/>
      <c r="J362" s="41"/>
      <c r="K362" s="41"/>
      <c r="L362" s="45"/>
      <c r="M362" s="229"/>
      <c r="N362" s="230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172</v>
      </c>
      <c r="AU362" s="18" t="s">
        <v>85</v>
      </c>
    </row>
    <row r="363" s="13" customFormat="1">
      <c r="A363" s="13"/>
      <c r="B363" s="231"/>
      <c r="C363" s="232"/>
      <c r="D363" s="233" t="s">
        <v>179</v>
      </c>
      <c r="E363" s="234" t="s">
        <v>19</v>
      </c>
      <c r="F363" s="235" t="s">
        <v>367</v>
      </c>
      <c r="G363" s="232"/>
      <c r="H363" s="234" t="s">
        <v>19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179</v>
      </c>
      <c r="AU363" s="241" t="s">
        <v>85</v>
      </c>
      <c r="AV363" s="13" t="s">
        <v>83</v>
      </c>
      <c r="AW363" s="13" t="s">
        <v>37</v>
      </c>
      <c r="AX363" s="13" t="s">
        <v>76</v>
      </c>
      <c r="AY363" s="241" t="s">
        <v>162</v>
      </c>
    </row>
    <row r="364" s="14" customFormat="1">
      <c r="A364" s="14"/>
      <c r="B364" s="242"/>
      <c r="C364" s="243"/>
      <c r="D364" s="233" t="s">
        <v>179</v>
      </c>
      <c r="E364" s="244" t="s">
        <v>19</v>
      </c>
      <c r="F364" s="245" t="s">
        <v>1627</v>
      </c>
      <c r="G364" s="243"/>
      <c r="H364" s="246">
        <v>128.94999999999999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179</v>
      </c>
      <c r="AU364" s="252" t="s">
        <v>85</v>
      </c>
      <c r="AV364" s="14" t="s">
        <v>85</v>
      </c>
      <c r="AW364" s="14" t="s">
        <v>37</v>
      </c>
      <c r="AX364" s="14" t="s">
        <v>76</v>
      </c>
      <c r="AY364" s="252" t="s">
        <v>162</v>
      </c>
    </row>
    <row r="365" s="13" customFormat="1">
      <c r="A365" s="13"/>
      <c r="B365" s="231"/>
      <c r="C365" s="232"/>
      <c r="D365" s="233" t="s">
        <v>179</v>
      </c>
      <c r="E365" s="234" t="s">
        <v>19</v>
      </c>
      <c r="F365" s="235" t="s">
        <v>1628</v>
      </c>
      <c r="G365" s="232"/>
      <c r="H365" s="234" t="s">
        <v>19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179</v>
      </c>
      <c r="AU365" s="241" t="s">
        <v>85</v>
      </c>
      <c r="AV365" s="13" t="s">
        <v>83</v>
      </c>
      <c r="AW365" s="13" t="s">
        <v>37</v>
      </c>
      <c r="AX365" s="13" t="s">
        <v>76</v>
      </c>
      <c r="AY365" s="241" t="s">
        <v>162</v>
      </c>
    </row>
    <row r="366" s="14" customFormat="1">
      <c r="A366" s="14"/>
      <c r="B366" s="242"/>
      <c r="C366" s="243"/>
      <c r="D366" s="233" t="s">
        <v>179</v>
      </c>
      <c r="E366" s="244" t="s">
        <v>19</v>
      </c>
      <c r="F366" s="245" t="s">
        <v>1629</v>
      </c>
      <c r="G366" s="243"/>
      <c r="H366" s="246">
        <v>11.77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179</v>
      </c>
      <c r="AU366" s="252" t="s">
        <v>85</v>
      </c>
      <c r="AV366" s="14" t="s">
        <v>85</v>
      </c>
      <c r="AW366" s="14" t="s">
        <v>37</v>
      </c>
      <c r="AX366" s="14" t="s">
        <v>76</v>
      </c>
      <c r="AY366" s="252" t="s">
        <v>162</v>
      </c>
    </row>
    <row r="367" s="13" customFormat="1">
      <c r="A367" s="13"/>
      <c r="B367" s="231"/>
      <c r="C367" s="232"/>
      <c r="D367" s="233" t="s">
        <v>179</v>
      </c>
      <c r="E367" s="234" t="s">
        <v>19</v>
      </c>
      <c r="F367" s="235" t="s">
        <v>1630</v>
      </c>
      <c r="G367" s="232"/>
      <c r="H367" s="234" t="s">
        <v>19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179</v>
      </c>
      <c r="AU367" s="241" t="s">
        <v>85</v>
      </c>
      <c r="AV367" s="13" t="s">
        <v>83</v>
      </c>
      <c r="AW367" s="13" t="s">
        <v>37</v>
      </c>
      <c r="AX367" s="13" t="s">
        <v>76</v>
      </c>
      <c r="AY367" s="241" t="s">
        <v>162</v>
      </c>
    </row>
    <row r="368" s="14" customFormat="1">
      <c r="A368" s="14"/>
      <c r="B368" s="242"/>
      <c r="C368" s="243"/>
      <c r="D368" s="233" t="s">
        <v>179</v>
      </c>
      <c r="E368" s="244" t="s">
        <v>19</v>
      </c>
      <c r="F368" s="245" t="s">
        <v>1631</v>
      </c>
      <c r="G368" s="243"/>
      <c r="H368" s="246">
        <v>11.859999999999999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179</v>
      </c>
      <c r="AU368" s="252" t="s">
        <v>85</v>
      </c>
      <c r="AV368" s="14" t="s">
        <v>85</v>
      </c>
      <c r="AW368" s="14" t="s">
        <v>37</v>
      </c>
      <c r="AX368" s="14" t="s">
        <v>76</v>
      </c>
      <c r="AY368" s="252" t="s">
        <v>162</v>
      </c>
    </row>
    <row r="369" s="15" customFormat="1">
      <c r="A369" s="15"/>
      <c r="B369" s="253"/>
      <c r="C369" s="254"/>
      <c r="D369" s="233" t="s">
        <v>179</v>
      </c>
      <c r="E369" s="255" t="s">
        <v>19</v>
      </c>
      <c r="F369" s="256" t="s">
        <v>194</v>
      </c>
      <c r="G369" s="254"/>
      <c r="H369" s="257">
        <v>152.57999999999998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3" t="s">
        <v>179</v>
      </c>
      <c r="AU369" s="263" t="s">
        <v>85</v>
      </c>
      <c r="AV369" s="15" t="s">
        <v>170</v>
      </c>
      <c r="AW369" s="15" t="s">
        <v>37</v>
      </c>
      <c r="AX369" s="15" t="s">
        <v>83</v>
      </c>
      <c r="AY369" s="263" t="s">
        <v>162</v>
      </c>
    </row>
    <row r="370" s="2" customFormat="1" ht="24.15" customHeight="1">
      <c r="A370" s="39"/>
      <c r="B370" s="40"/>
      <c r="C370" s="278" t="s">
        <v>547</v>
      </c>
      <c r="D370" s="278" t="s">
        <v>411</v>
      </c>
      <c r="E370" s="279" t="s">
        <v>493</v>
      </c>
      <c r="F370" s="280" t="s">
        <v>494</v>
      </c>
      <c r="G370" s="281" t="s">
        <v>168</v>
      </c>
      <c r="H370" s="282">
        <v>131.529</v>
      </c>
      <c r="I370" s="283"/>
      <c r="J370" s="284">
        <f>ROUND(I370*H370,2)</f>
        <v>0</v>
      </c>
      <c r="K370" s="280" t="s">
        <v>169</v>
      </c>
      <c r="L370" s="285"/>
      <c r="M370" s="286" t="s">
        <v>19</v>
      </c>
      <c r="N370" s="287" t="s">
        <v>47</v>
      </c>
      <c r="O370" s="85"/>
      <c r="P370" s="222">
        <f>O370*H370</f>
        <v>0</v>
      </c>
      <c r="Q370" s="222">
        <v>0.002</v>
      </c>
      <c r="R370" s="222">
        <f>Q370*H370</f>
        <v>0.26305800000000001</v>
      </c>
      <c r="S370" s="222">
        <v>0</v>
      </c>
      <c r="T370" s="223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4" t="s">
        <v>450</v>
      </c>
      <c r="AT370" s="224" t="s">
        <v>411</v>
      </c>
      <c r="AU370" s="224" t="s">
        <v>85</v>
      </c>
      <c r="AY370" s="18" t="s">
        <v>162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8" t="s">
        <v>83</v>
      </c>
      <c r="BK370" s="225">
        <f>ROUND(I370*H370,2)</f>
        <v>0</v>
      </c>
      <c r="BL370" s="18" t="s">
        <v>214</v>
      </c>
      <c r="BM370" s="224" t="s">
        <v>1632</v>
      </c>
    </row>
    <row r="371" s="14" customFormat="1">
      <c r="A371" s="14"/>
      <c r="B371" s="242"/>
      <c r="C371" s="243"/>
      <c r="D371" s="233" t="s">
        <v>179</v>
      </c>
      <c r="E371" s="243"/>
      <c r="F371" s="245" t="s">
        <v>1633</v>
      </c>
      <c r="G371" s="243"/>
      <c r="H371" s="246">
        <v>131.529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2" t="s">
        <v>179</v>
      </c>
      <c r="AU371" s="252" t="s">
        <v>85</v>
      </c>
      <c r="AV371" s="14" t="s">
        <v>85</v>
      </c>
      <c r="AW371" s="14" t="s">
        <v>4</v>
      </c>
      <c r="AX371" s="14" t="s">
        <v>83</v>
      </c>
      <c r="AY371" s="252" t="s">
        <v>162</v>
      </c>
    </row>
    <row r="372" s="2" customFormat="1" ht="24.15" customHeight="1">
      <c r="A372" s="39"/>
      <c r="B372" s="40"/>
      <c r="C372" s="278" t="s">
        <v>402</v>
      </c>
      <c r="D372" s="278" t="s">
        <v>411</v>
      </c>
      <c r="E372" s="279" t="s">
        <v>1634</v>
      </c>
      <c r="F372" s="280" t="s">
        <v>1635</v>
      </c>
      <c r="G372" s="281" t="s">
        <v>168</v>
      </c>
      <c r="H372" s="282">
        <v>24.103000000000002</v>
      </c>
      <c r="I372" s="283"/>
      <c r="J372" s="284">
        <f>ROUND(I372*H372,2)</f>
        <v>0</v>
      </c>
      <c r="K372" s="280" t="s">
        <v>169</v>
      </c>
      <c r="L372" s="285"/>
      <c r="M372" s="286" t="s">
        <v>19</v>
      </c>
      <c r="N372" s="287" t="s">
        <v>47</v>
      </c>
      <c r="O372" s="85"/>
      <c r="P372" s="222">
        <f>O372*H372</f>
        <v>0</v>
      </c>
      <c r="Q372" s="222">
        <v>0.0037499999999999999</v>
      </c>
      <c r="R372" s="222">
        <f>Q372*H372</f>
        <v>0.090386250000000001</v>
      </c>
      <c r="S372" s="222">
        <v>0</v>
      </c>
      <c r="T372" s="223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4" t="s">
        <v>450</v>
      </c>
      <c r="AT372" s="224" t="s">
        <v>411</v>
      </c>
      <c r="AU372" s="224" t="s">
        <v>85</v>
      </c>
      <c r="AY372" s="18" t="s">
        <v>162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8" t="s">
        <v>83</v>
      </c>
      <c r="BK372" s="225">
        <f>ROUND(I372*H372,2)</f>
        <v>0</v>
      </c>
      <c r="BL372" s="18" t="s">
        <v>214</v>
      </c>
      <c r="BM372" s="224" t="s">
        <v>1636</v>
      </c>
    </row>
    <row r="373" s="14" customFormat="1">
      <c r="A373" s="14"/>
      <c r="B373" s="242"/>
      <c r="C373" s="243"/>
      <c r="D373" s="233" t="s">
        <v>179</v>
      </c>
      <c r="E373" s="244" t="s">
        <v>19</v>
      </c>
      <c r="F373" s="245" t="s">
        <v>1637</v>
      </c>
      <c r="G373" s="243"/>
      <c r="H373" s="246">
        <v>23.629999999999999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179</v>
      </c>
      <c r="AU373" s="252" t="s">
        <v>85</v>
      </c>
      <c r="AV373" s="14" t="s">
        <v>85</v>
      </c>
      <c r="AW373" s="14" t="s">
        <v>37</v>
      </c>
      <c r="AX373" s="14" t="s">
        <v>83</v>
      </c>
      <c r="AY373" s="252" t="s">
        <v>162</v>
      </c>
    </row>
    <row r="374" s="14" customFormat="1">
      <c r="A374" s="14"/>
      <c r="B374" s="242"/>
      <c r="C374" s="243"/>
      <c r="D374" s="233" t="s">
        <v>179</v>
      </c>
      <c r="E374" s="243"/>
      <c r="F374" s="245" t="s">
        <v>1638</v>
      </c>
      <c r="G374" s="243"/>
      <c r="H374" s="246">
        <v>24.103000000000002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179</v>
      </c>
      <c r="AU374" s="252" t="s">
        <v>85</v>
      </c>
      <c r="AV374" s="14" t="s">
        <v>85</v>
      </c>
      <c r="AW374" s="14" t="s">
        <v>4</v>
      </c>
      <c r="AX374" s="14" t="s">
        <v>83</v>
      </c>
      <c r="AY374" s="252" t="s">
        <v>162</v>
      </c>
    </row>
    <row r="375" s="2" customFormat="1" ht="44.25" customHeight="1">
      <c r="A375" s="39"/>
      <c r="B375" s="40"/>
      <c r="C375" s="213" t="s">
        <v>552</v>
      </c>
      <c r="D375" s="213" t="s">
        <v>165</v>
      </c>
      <c r="E375" s="214" t="s">
        <v>497</v>
      </c>
      <c r="F375" s="215" t="s">
        <v>498</v>
      </c>
      <c r="G375" s="216" t="s">
        <v>168</v>
      </c>
      <c r="H375" s="217">
        <v>152.58000000000001</v>
      </c>
      <c r="I375" s="218"/>
      <c r="J375" s="219">
        <f>ROUND(I375*H375,2)</f>
        <v>0</v>
      </c>
      <c r="K375" s="215" t="s">
        <v>169</v>
      </c>
      <c r="L375" s="45"/>
      <c r="M375" s="220" t="s">
        <v>19</v>
      </c>
      <c r="N375" s="221" t="s">
        <v>47</v>
      </c>
      <c r="O375" s="85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4" t="s">
        <v>214</v>
      </c>
      <c r="AT375" s="224" t="s">
        <v>165</v>
      </c>
      <c r="AU375" s="224" t="s">
        <v>85</v>
      </c>
      <c r="AY375" s="18" t="s">
        <v>162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8" t="s">
        <v>83</v>
      </c>
      <c r="BK375" s="225">
        <f>ROUND(I375*H375,2)</f>
        <v>0</v>
      </c>
      <c r="BL375" s="18" t="s">
        <v>214</v>
      </c>
      <c r="BM375" s="224" t="s">
        <v>1639</v>
      </c>
    </row>
    <row r="376" s="2" customFormat="1">
      <c r="A376" s="39"/>
      <c r="B376" s="40"/>
      <c r="C376" s="41"/>
      <c r="D376" s="226" t="s">
        <v>172</v>
      </c>
      <c r="E376" s="41"/>
      <c r="F376" s="227" t="s">
        <v>500</v>
      </c>
      <c r="G376" s="41"/>
      <c r="H376" s="41"/>
      <c r="I376" s="228"/>
      <c r="J376" s="41"/>
      <c r="K376" s="41"/>
      <c r="L376" s="45"/>
      <c r="M376" s="229"/>
      <c r="N376" s="230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172</v>
      </c>
      <c r="AU376" s="18" t="s">
        <v>85</v>
      </c>
    </row>
    <row r="377" s="2" customFormat="1" ht="16.5" customHeight="1">
      <c r="A377" s="39"/>
      <c r="B377" s="40"/>
      <c r="C377" s="278" t="s">
        <v>533</v>
      </c>
      <c r="D377" s="278" t="s">
        <v>411</v>
      </c>
      <c r="E377" s="279" t="s">
        <v>502</v>
      </c>
      <c r="F377" s="280" t="s">
        <v>503</v>
      </c>
      <c r="G377" s="281" t="s">
        <v>168</v>
      </c>
      <c r="H377" s="282">
        <v>175.46700000000001</v>
      </c>
      <c r="I377" s="283"/>
      <c r="J377" s="284">
        <f>ROUND(I377*H377,2)</f>
        <v>0</v>
      </c>
      <c r="K377" s="280" t="s">
        <v>169</v>
      </c>
      <c r="L377" s="285"/>
      <c r="M377" s="286" t="s">
        <v>19</v>
      </c>
      <c r="N377" s="287" t="s">
        <v>47</v>
      </c>
      <c r="O377" s="85"/>
      <c r="P377" s="222">
        <f>O377*H377</f>
        <v>0</v>
      </c>
      <c r="Q377" s="222">
        <v>0.00040000000000000002</v>
      </c>
      <c r="R377" s="222">
        <f>Q377*H377</f>
        <v>0.070186800000000008</v>
      </c>
      <c r="S377" s="222">
        <v>0</v>
      </c>
      <c r="T377" s="223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4" t="s">
        <v>450</v>
      </c>
      <c r="AT377" s="224" t="s">
        <v>411</v>
      </c>
      <c r="AU377" s="224" t="s">
        <v>85</v>
      </c>
      <c r="AY377" s="18" t="s">
        <v>162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8" t="s">
        <v>83</v>
      </c>
      <c r="BK377" s="225">
        <f>ROUND(I377*H377,2)</f>
        <v>0</v>
      </c>
      <c r="BL377" s="18" t="s">
        <v>214</v>
      </c>
      <c r="BM377" s="224" t="s">
        <v>1640</v>
      </c>
    </row>
    <row r="378" s="14" customFormat="1">
      <c r="A378" s="14"/>
      <c r="B378" s="242"/>
      <c r="C378" s="243"/>
      <c r="D378" s="233" t="s">
        <v>179</v>
      </c>
      <c r="E378" s="243"/>
      <c r="F378" s="245" t="s">
        <v>1641</v>
      </c>
      <c r="G378" s="243"/>
      <c r="H378" s="246">
        <v>175.46700000000001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2" t="s">
        <v>179</v>
      </c>
      <c r="AU378" s="252" t="s">
        <v>85</v>
      </c>
      <c r="AV378" s="14" t="s">
        <v>85</v>
      </c>
      <c r="AW378" s="14" t="s">
        <v>4</v>
      </c>
      <c r="AX378" s="14" t="s">
        <v>83</v>
      </c>
      <c r="AY378" s="252" t="s">
        <v>162</v>
      </c>
    </row>
    <row r="379" s="2" customFormat="1" ht="49.05" customHeight="1">
      <c r="A379" s="39"/>
      <c r="B379" s="40"/>
      <c r="C379" s="213" t="s">
        <v>1642</v>
      </c>
      <c r="D379" s="213" t="s">
        <v>165</v>
      </c>
      <c r="E379" s="214" t="s">
        <v>507</v>
      </c>
      <c r="F379" s="215" t="s">
        <v>508</v>
      </c>
      <c r="G379" s="216" t="s">
        <v>262</v>
      </c>
      <c r="H379" s="217">
        <v>0.42399999999999999</v>
      </c>
      <c r="I379" s="218"/>
      <c r="J379" s="219">
        <f>ROUND(I379*H379,2)</f>
        <v>0</v>
      </c>
      <c r="K379" s="215" t="s">
        <v>169</v>
      </c>
      <c r="L379" s="45"/>
      <c r="M379" s="220" t="s">
        <v>19</v>
      </c>
      <c r="N379" s="221" t="s">
        <v>47</v>
      </c>
      <c r="O379" s="85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4" t="s">
        <v>214</v>
      </c>
      <c r="AT379" s="224" t="s">
        <v>165</v>
      </c>
      <c r="AU379" s="224" t="s">
        <v>85</v>
      </c>
      <c r="AY379" s="18" t="s">
        <v>162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8" t="s">
        <v>83</v>
      </c>
      <c r="BK379" s="225">
        <f>ROUND(I379*H379,2)</f>
        <v>0</v>
      </c>
      <c r="BL379" s="18" t="s">
        <v>214</v>
      </c>
      <c r="BM379" s="224" t="s">
        <v>1643</v>
      </c>
    </row>
    <row r="380" s="2" customFormat="1">
      <c r="A380" s="39"/>
      <c r="B380" s="40"/>
      <c r="C380" s="41"/>
      <c r="D380" s="226" t="s">
        <v>172</v>
      </c>
      <c r="E380" s="41"/>
      <c r="F380" s="227" t="s">
        <v>510</v>
      </c>
      <c r="G380" s="41"/>
      <c r="H380" s="41"/>
      <c r="I380" s="228"/>
      <c r="J380" s="41"/>
      <c r="K380" s="41"/>
      <c r="L380" s="45"/>
      <c r="M380" s="229"/>
      <c r="N380" s="230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172</v>
      </c>
      <c r="AU380" s="18" t="s">
        <v>85</v>
      </c>
    </row>
    <row r="381" s="2" customFormat="1" ht="49.05" customHeight="1">
      <c r="A381" s="39"/>
      <c r="B381" s="40"/>
      <c r="C381" s="213" t="s">
        <v>1644</v>
      </c>
      <c r="D381" s="213" t="s">
        <v>165</v>
      </c>
      <c r="E381" s="214" t="s">
        <v>512</v>
      </c>
      <c r="F381" s="215" t="s">
        <v>513</v>
      </c>
      <c r="G381" s="216" t="s">
        <v>262</v>
      </c>
      <c r="H381" s="217">
        <v>0.42399999999999999</v>
      </c>
      <c r="I381" s="218"/>
      <c r="J381" s="219">
        <f>ROUND(I381*H381,2)</f>
        <v>0</v>
      </c>
      <c r="K381" s="215" t="s">
        <v>169</v>
      </c>
      <c r="L381" s="45"/>
      <c r="M381" s="220" t="s">
        <v>19</v>
      </c>
      <c r="N381" s="221" t="s">
        <v>47</v>
      </c>
      <c r="O381" s="85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4" t="s">
        <v>214</v>
      </c>
      <c r="AT381" s="224" t="s">
        <v>165</v>
      </c>
      <c r="AU381" s="224" t="s">
        <v>85</v>
      </c>
      <c r="AY381" s="18" t="s">
        <v>162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8" t="s">
        <v>83</v>
      </c>
      <c r="BK381" s="225">
        <f>ROUND(I381*H381,2)</f>
        <v>0</v>
      </c>
      <c r="BL381" s="18" t="s">
        <v>214</v>
      </c>
      <c r="BM381" s="224" t="s">
        <v>1645</v>
      </c>
    </row>
    <row r="382" s="2" customFormat="1">
      <c r="A382" s="39"/>
      <c r="B382" s="40"/>
      <c r="C382" s="41"/>
      <c r="D382" s="226" t="s">
        <v>172</v>
      </c>
      <c r="E382" s="41"/>
      <c r="F382" s="227" t="s">
        <v>515</v>
      </c>
      <c r="G382" s="41"/>
      <c r="H382" s="41"/>
      <c r="I382" s="228"/>
      <c r="J382" s="41"/>
      <c r="K382" s="41"/>
      <c r="L382" s="45"/>
      <c r="M382" s="229"/>
      <c r="N382" s="230"/>
      <c r="O382" s="85"/>
      <c r="P382" s="85"/>
      <c r="Q382" s="85"/>
      <c r="R382" s="85"/>
      <c r="S382" s="85"/>
      <c r="T382" s="86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T382" s="18" t="s">
        <v>172</v>
      </c>
      <c r="AU382" s="18" t="s">
        <v>85</v>
      </c>
    </row>
    <row r="383" s="12" customFormat="1" ht="22.8" customHeight="1">
      <c r="A383" s="12"/>
      <c r="B383" s="197"/>
      <c r="C383" s="198"/>
      <c r="D383" s="199" t="s">
        <v>75</v>
      </c>
      <c r="E383" s="211" t="s">
        <v>516</v>
      </c>
      <c r="F383" s="211" t="s">
        <v>517</v>
      </c>
      <c r="G383" s="198"/>
      <c r="H383" s="198"/>
      <c r="I383" s="201"/>
      <c r="J383" s="212">
        <f>BK383</f>
        <v>0</v>
      </c>
      <c r="K383" s="198"/>
      <c r="L383" s="203"/>
      <c r="M383" s="204"/>
      <c r="N383" s="205"/>
      <c r="O383" s="205"/>
      <c r="P383" s="206">
        <f>SUM(P384:P417)</f>
        <v>0</v>
      </c>
      <c r="Q383" s="205"/>
      <c r="R383" s="206">
        <f>SUM(R384:R417)</f>
        <v>2.5790218000000005</v>
      </c>
      <c r="S383" s="205"/>
      <c r="T383" s="207">
        <f>SUM(T384:T417)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08" t="s">
        <v>85</v>
      </c>
      <c r="AT383" s="209" t="s">
        <v>75</v>
      </c>
      <c r="AU383" s="209" t="s">
        <v>83</v>
      </c>
      <c r="AY383" s="208" t="s">
        <v>162</v>
      </c>
      <c r="BK383" s="210">
        <f>SUM(BK384:BK417)</f>
        <v>0</v>
      </c>
    </row>
    <row r="384" s="2" customFormat="1" ht="16.5" customHeight="1">
      <c r="A384" s="39"/>
      <c r="B384" s="40"/>
      <c r="C384" s="213" t="s">
        <v>757</v>
      </c>
      <c r="D384" s="213" t="s">
        <v>165</v>
      </c>
      <c r="E384" s="214" t="s">
        <v>519</v>
      </c>
      <c r="F384" s="215" t="s">
        <v>520</v>
      </c>
      <c r="G384" s="216" t="s">
        <v>168</v>
      </c>
      <c r="H384" s="217">
        <v>217.41999999999999</v>
      </c>
      <c r="I384" s="218"/>
      <c r="J384" s="219">
        <f>ROUND(I384*H384,2)</f>
        <v>0</v>
      </c>
      <c r="K384" s="215" t="s">
        <v>19</v>
      </c>
      <c r="L384" s="45"/>
      <c r="M384" s="220" t="s">
        <v>19</v>
      </c>
      <c r="N384" s="221" t="s">
        <v>47</v>
      </c>
      <c r="O384" s="85"/>
      <c r="P384" s="222">
        <f>O384*H384</f>
        <v>0</v>
      </c>
      <c r="Q384" s="222">
        <v>0.0025600000000000002</v>
      </c>
      <c r="R384" s="222">
        <f>Q384*H384</f>
        <v>0.55659520000000007</v>
      </c>
      <c r="S384" s="222">
        <v>0</v>
      </c>
      <c r="T384" s="223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4" t="s">
        <v>214</v>
      </c>
      <c r="AT384" s="224" t="s">
        <v>165</v>
      </c>
      <c r="AU384" s="224" t="s">
        <v>85</v>
      </c>
      <c r="AY384" s="18" t="s">
        <v>162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8" t="s">
        <v>83</v>
      </c>
      <c r="BK384" s="225">
        <f>ROUND(I384*H384,2)</f>
        <v>0</v>
      </c>
      <c r="BL384" s="18" t="s">
        <v>214</v>
      </c>
      <c r="BM384" s="224" t="s">
        <v>1646</v>
      </c>
    </row>
    <row r="385" s="13" customFormat="1">
      <c r="A385" s="13"/>
      <c r="B385" s="231"/>
      <c r="C385" s="232"/>
      <c r="D385" s="233" t="s">
        <v>179</v>
      </c>
      <c r="E385" s="234" t="s">
        <v>19</v>
      </c>
      <c r="F385" s="235" t="s">
        <v>220</v>
      </c>
      <c r="G385" s="232"/>
      <c r="H385" s="234" t="s">
        <v>19</v>
      </c>
      <c r="I385" s="236"/>
      <c r="J385" s="232"/>
      <c r="K385" s="232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179</v>
      </c>
      <c r="AU385" s="241" t="s">
        <v>85</v>
      </c>
      <c r="AV385" s="13" t="s">
        <v>83</v>
      </c>
      <c r="AW385" s="13" t="s">
        <v>37</v>
      </c>
      <c r="AX385" s="13" t="s">
        <v>76</v>
      </c>
      <c r="AY385" s="241" t="s">
        <v>162</v>
      </c>
    </row>
    <row r="386" s="14" customFormat="1">
      <c r="A386" s="14"/>
      <c r="B386" s="242"/>
      <c r="C386" s="243"/>
      <c r="D386" s="233" t="s">
        <v>179</v>
      </c>
      <c r="E386" s="244" t="s">
        <v>19</v>
      </c>
      <c r="F386" s="245" t="s">
        <v>1647</v>
      </c>
      <c r="G386" s="243"/>
      <c r="H386" s="246">
        <v>217.41999999999999</v>
      </c>
      <c r="I386" s="247"/>
      <c r="J386" s="243"/>
      <c r="K386" s="243"/>
      <c r="L386" s="248"/>
      <c r="M386" s="249"/>
      <c r="N386" s="250"/>
      <c r="O386" s="250"/>
      <c r="P386" s="250"/>
      <c r="Q386" s="250"/>
      <c r="R386" s="250"/>
      <c r="S386" s="250"/>
      <c r="T386" s="25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2" t="s">
        <v>179</v>
      </c>
      <c r="AU386" s="252" t="s">
        <v>85</v>
      </c>
      <c r="AV386" s="14" t="s">
        <v>85</v>
      </c>
      <c r="AW386" s="14" t="s">
        <v>37</v>
      </c>
      <c r="AX386" s="14" t="s">
        <v>83</v>
      </c>
      <c r="AY386" s="252" t="s">
        <v>162</v>
      </c>
    </row>
    <row r="387" s="2" customFormat="1" ht="16.5" customHeight="1">
      <c r="A387" s="39"/>
      <c r="B387" s="40"/>
      <c r="C387" s="278" t="s">
        <v>1648</v>
      </c>
      <c r="D387" s="278" t="s">
        <v>411</v>
      </c>
      <c r="E387" s="279" t="s">
        <v>529</v>
      </c>
      <c r="F387" s="280" t="s">
        <v>530</v>
      </c>
      <c r="G387" s="281" t="s">
        <v>168</v>
      </c>
      <c r="H387" s="282">
        <v>228.291</v>
      </c>
      <c r="I387" s="283"/>
      <c r="J387" s="284">
        <f>ROUND(I387*H387,2)</f>
        <v>0</v>
      </c>
      <c r="K387" s="280" t="s">
        <v>19</v>
      </c>
      <c r="L387" s="285"/>
      <c r="M387" s="286" t="s">
        <v>19</v>
      </c>
      <c r="N387" s="287" t="s">
        <v>47</v>
      </c>
      <c r="O387" s="85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4" t="s">
        <v>450</v>
      </c>
      <c r="AT387" s="224" t="s">
        <v>411</v>
      </c>
      <c r="AU387" s="224" t="s">
        <v>85</v>
      </c>
      <c r="AY387" s="18" t="s">
        <v>162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8" t="s">
        <v>83</v>
      </c>
      <c r="BK387" s="225">
        <f>ROUND(I387*H387,2)</f>
        <v>0</v>
      </c>
      <c r="BL387" s="18" t="s">
        <v>214</v>
      </c>
      <c r="BM387" s="224" t="s">
        <v>1649</v>
      </c>
    </row>
    <row r="388" s="14" customFormat="1">
      <c r="A388" s="14"/>
      <c r="B388" s="242"/>
      <c r="C388" s="243"/>
      <c r="D388" s="233" t="s">
        <v>179</v>
      </c>
      <c r="E388" s="243"/>
      <c r="F388" s="245" t="s">
        <v>1650</v>
      </c>
      <c r="G388" s="243"/>
      <c r="H388" s="246">
        <v>228.291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2" t="s">
        <v>179</v>
      </c>
      <c r="AU388" s="252" t="s">
        <v>85</v>
      </c>
      <c r="AV388" s="14" t="s">
        <v>85</v>
      </c>
      <c r="AW388" s="14" t="s">
        <v>4</v>
      </c>
      <c r="AX388" s="14" t="s">
        <v>83</v>
      </c>
      <c r="AY388" s="252" t="s">
        <v>162</v>
      </c>
    </row>
    <row r="389" s="2" customFormat="1" ht="49.05" customHeight="1">
      <c r="A389" s="39"/>
      <c r="B389" s="40"/>
      <c r="C389" s="213" t="s">
        <v>1651</v>
      </c>
      <c r="D389" s="213" t="s">
        <v>165</v>
      </c>
      <c r="E389" s="214" t="s">
        <v>1652</v>
      </c>
      <c r="F389" s="215" t="s">
        <v>1653</v>
      </c>
      <c r="G389" s="216" t="s">
        <v>638</v>
      </c>
      <c r="H389" s="217">
        <v>53.399999999999999</v>
      </c>
      <c r="I389" s="218"/>
      <c r="J389" s="219">
        <f>ROUND(I389*H389,2)</f>
        <v>0</v>
      </c>
      <c r="K389" s="215" t="s">
        <v>169</v>
      </c>
      <c r="L389" s="45"/>
      <c r="M389" s="220" t="s">
        <v>19</v>
      </c>
      <c r="N389" s="221" t="s">
        <v>47</v>
      </c>
      <c r="O389" s="85"/>
      <c r="P389" s="222">
        <f>O389*H389</f>
        <v>0</v>
      </c>
      <c r="Q389" s="222">
        <v>0.010019999999999999</v>
      </c>
      <c r="R389" s="222">
        <f>Q389*H389</f>
        <v>0.53506799999999999</v>
      </c>
      <c r="S389" s="222">
        <v>0</v>
      </c>
      <c r="T389" s="223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4" t="s">
        <v>214</v>
      </c>
      <c r="AT389" s="224" t="s">
        <v>165</v>
      </c>
      <c r="AU389" s="224" t="s">
        <v>85</v>
      </c>
      <c r="AY389" s="18" t="s">
        <v>162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8" t="s">
        <v>83</v>
      </c>
      <c r="BK389" s="225">
        <f>ROUND(I389*H389,2)</f>
        <v>0</v>
      </c>
      <c r="BL389" s="18" t="s">
        <v>214</v>
      </c>
      <c r="BM389" s="224" t="s">
        <v>1654</v>
      </c>
    </row>
    <row r="390" s="2" customFormat="1">
      <c r="A390" s="39"/>
      <c r="B390" s="40"/>
      <c r="C390" s="41"/>
      <c r="D390" s="226" t="s">
        <v>172</v>
      </c>
      <c r="E390" s="41"/>
      <c r="F390" s="227" t="s">
        <v>1655</v>
      </c>
      <c r="G390" s="41"/>
      <c r="H390" s="41"/>
      <c r="I390" s="228"/>
      <c r="J390" s="41"/>
      <c r="K390" s="41"/>
      <c r="L390" s="45"/>
      <c r="M390" s="229"/>
      <c r="N390" s="230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172</v>
      </c>
      <c r="AU390" s="18" t="s">
        <v>85</v>
      </c>
    </row>
    <row r="391" s="13" customFormat="1">
      <c r="A391" s="13"/>
      <c r="B391" s="231"/>
      <c r="C391" s="232"/>
      <c r="D391" s="233" t="s">
        <v>179</v>
      </c>
      <c r="E391" s="234" t="s">
        <v>19</v>
      </c>
      <c r="F391" s="235" t="s">
        <v>1656</v>
      </c>
      <c r="G391" s="232"/>
      <c r="H391" s="234" t="s">
        <v>19</v>
      </c>
      <c r="I391" s="236"/>
      <c r="J391" s="232"/>
      <c r="K391" s="232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179</v>
      </c>
      <c r="AU391" s="241" t="s">
        <v>85</v>
      </c>
      <c r="AV391" s="13" t="s">
        <v>83</v>
      </c>
      <c r="AW391" s="13" t="s">
        <v>37</v>
      </c>
      <c r="AX391" s="13" t="s">
        <v>76</v>
      </c>
      <c r="AY391" s="241" t="s">
        <v>162</v>
      </c>
    </row>
    <row r="392" s="14" customFormat="1">
      <c r="A392" s="14"/>
      <c r="B392" s="242"/>
      <c r="C392" s="243"/>
      <c r="D392" s="233" t="s">
        <v>179</v>
      </c>
      <c r="E392" s="244" t="s">
        <v>19</v>
      </c>
      <c r="F392" s="245" t="s">
        <v>1657</v>
      </c>
      <c r="G392" s="243"/>
      <c r="H392" s="246">
        <v>53.399999999999999</v>
      </c>
      <c r="I392" s="247"/>
      <c r="J392" s="243"/>
      <c r="K392" s="243"/>
      <c r="L392" s="248"/>
      <c r="M392" s="249"/>
      <c r="N392" s="250"/>
      <c r="O392" s="250"/>
      <c r="P392" s="250"/>
      <c r="Q392" s="250"/>
      <c r="R392" s="250"/>
      <c r="S392" s="250"/>
      <c r="T392" s="25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2" t="s">
        <v>179</v>
      </c>
      <c r="AU392" s="252" t="s">
        <v>85</v>
      </c>
      <c r="AV392" s="14" t="s">
        <v>85</v>
      </c>
      <c r="AW392" s="14" t="s">
        <v>37</v>
      </c>
      <c r="AX392" s="14" t="s">
        <v>83</v>
      </c>
      <c r="AY392" s="252" t="s">
        <v>162</v>
      </c>
    </row>
    <row r="393" s="2" customFormat="1" ht="49.05" customHeight="1">
      <c r="A393" s="39"/>
      <c r="B393" s="40"/>
      <c r="C393" s="213" t="s">
        <v>1658</v>
      </c>
      <c r="D393" s="213" t="s">
        <v>165</v>
      </c>
      <c r="E393" s="214" t="s">
        <v>1659</v>
      </c>
      <c r="F393" s="215" t="s">
        <v>1660</v>
      </c>
      <c r="G393" s="216" t="s">
        <v>168</v>
      </c>
      <c r="H393" s="217">
        <v>28.199999999999999</v>
      </c>
      <c r="I393" s="218"/>
      <c r="J393" s="219">
        <f>ROUND(I393*H393,2)</f>
        <v>0</v>
      </c>
      <c r="K393" s="215" t="s">
        <v>169</v>
      </c>
      <c r="L393" s="45"/>
      <c r="M393" s="220" t="s">
        <v>19</v>
      </c>
      <c r="N393" s="221" t="s">
        <v>47</v>
      </c>
      <c r="O393" s="85"/>
      <c r="P393" s="222">
        <f>O393*H393</f>
        <v>0</v>
      </c>
      <c r="Q393" s="222">
        <v>0.01393</v>
      </c>
      <c r="R393" s="222">
        <f>Q393*H393</f>
        <v>0.39282600000000001</v>
      </c>
      <c r="S393" s="222">
        <v>0</v>
      </c>
      <c r="T393" s="223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4" t="s">
        <v>214</v>
      </c>
      <c r="AT393" s="224" t="s">
        <v>165</v>
      </c>
      <c r="AU393" s="224" t="s">
        <v>85</v>
      </c>
      <c r="AY393" s="18" t="s">
        <v>162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8" t="s">
        <v>83</v>
      </c>
      <c r="BK393" s="225">
        <f>ROUND(I393*H393,2)</f>
        <v>0</v>
      </c>
      <c r="BL393" s="18" t="s">
        <v>214</v>
      </c>
      <c r="BM393" s="224" t="s">
        <v>1661</v>
      </c>
    </row>
    <row r="394" s="2" customFormat="1">
      <c r="A394" s="39"/>
      <c r="B394" s="40"/>
      <c r="C394" s="41"/>
      <c r="D394" s="226" t="s">
        <v>172</v>
      </c>
      <c r="E394" s="41"/>
      <c r="F394" s="227" t="s">
        <v>1662</v>
      </c>
      <c r="G394" s="41"/>
      <c r="H394" s="41"/>
      <c r="I394" s="228"/>
      <c r="J394" s="41"/>
      <c r="K394" s="41"/>
      <c r="L394" s="45"/>
      <c r="M394" s="229"/>
      <c r="N394" s="230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172</v>
      </c>
      <c r="AU394" s="18" t="s">
        <v>85</v>
      </c>
    </row>
    <row r="395" s="13" customFormat="1">
      <c r="A395" s="13"/>
      <c r="B395" s="231"/>
      <c r="C395" s="232"/>
      <c r="D395" s="233" t="s">
        <v>179</v>
      </c>
      <c r="E395" s="234" t="s">
        <v>19</v>
      </c>
      <c r="F395" s="235" t="s">
        <v>1663</v>
      </c>
      <c r="G395" s="232"/>
      <c r="H395" s="234" t="s">
        <v>19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179</v>
      </c>
      <c r="AU395" s="241" t="s">
        <v>85</v>
      </c>
      <c r="AV395" s="13" t="s">
        <v>83</v>
      </c>
      <c r="AW395" s="13" t="s">
        <v>37</v>
      </c>
      <c r="AX395" s="13" t="s">
        <v>76</v>
      </c>
      <c r="AY395" s="241" t="s">
        <v>162</v>
      </c>
    </row>
    <row r="396" s="14" customFormat="1">
      <c r="A396" s="14"/>
      <c r="B396" s="242"/>
      <c r="C396" s="243"/>
      <c r="D396" s="233" t="s">
        <v>179</v>
      </c>
      <c r="E396" s="244" t="s">
        <v>19</v>
      </c>
      <c r="F396" s="245" t="s">
        <v>1664</v>
      </c>
      <c r="G396" s="243"/>
      <c r="H396" s="246">
        <v>28.199999999999999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179</v>
      </c>
      <c r="AU396" s="252" t="s">
        <v>85</v>
      </c>
      <c r="AV396" s="14" t="s">
        <v>85</v>
      </c>
      <c r="AW396" s="14" t="s">
        <v>37</v>
      </c>
      <c r="AX396" s="14" t="s">
        <v>83</v>
      </c>
      <c r="AY396" s="252" t="s">
        <v>162</v>
      </c>
    </row>
    <row r="397" s="2" customFormat="1" ht="37.8" customHeight="1">
      <c r="A397" s="39"/>
      <c r="B397" s="40"/>
      <c r="C397" s="213" t="s">
        <v>708</v>
      </c>
      <c r="D397" s="213" t="s">
        <v>165</v>
      </c>
      <c r="E397" s="214" t="s">
        <v>541</v>
      </c>
      <c r="F397" s="215" t="s">
        <v>542</v>
      </c>
      <c r="G397" s="216" t="s">
        <v>168</v>
      </c>
      <c r="H397" s="217">
        <v>176.68000000000001</v>
      </c>
      <c r="I397" s="218"/>
      <c r="J397" s="219">
        <f>ROUND(I397*H397,2)</f>
        <v>0</v>
      </c>
      <c r="K397" s="215" t="s">
        <v>169</v>
      </c>
      <c r="L397" s="45"/>
      <c r="M397" s="220" t="s">
        <v>19</v>
      </c>
      <c r="N397" s="221" t="s">
        <v>47</v>
      </c>
      <c r="O397" s="85"/>
      <c r="P397" s="222">
        <f>O397*H397</f>
        <v>0</v>
      </c>
      <c r="Q397" s="222">
        <v>0.00117</v>
      </c>
      <c r="R397" s="222">
        <f>Q397*H397</f>
        <v>0.20671560000000003</v>
      </c>
      <c r="S397" s="222">
        <v>0</v>
      </c>
      <c r="T397" s="223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4" t="s">
        <v>214</v>
      </c>
      <c r="AT397" s="224" t="s">
        <v>165</v>
      </c>
      <c r="AU397" s="224" t="s">
        <v>85</v>
      </c>
      <c r="AY397" s="18" t="s">
        <v>162</v>
      </c>
      <c r="BE397" s="225">
        <f>IF(N397="základní",J397,0)</f>
        <v>0</v>
      </c>
      <c r="BF397" s="225">
        <f>IF(N397="snížená",J397,0)</f>
        <v>0</v>
      </c>
      <c r="BG397" s="225">
        <f>IF(N397="zákl. přenesená",J397,0)</f>
        <v>0</v>
      </c>
      <c r="BH397" s="225">
        <f>IF(N397="sníž. přenesená",J397,0)</f>
        <v>0</v>
      </c>
      <c r="BI397" s="225">
        <f>IF(N397="nulová",J397,0)</f>
        <v>0</v>
      </c>
      <c r="BJ397" s="18" t="s">
        <v>83</v>
      </c>
      <c r="BK397" s="225">
        <f>ROUND(I397*H397,2)</f>
        <v>0</v>
      </c>
      <c r="BL397" s="18" t="s">
        <v>214</v>
      </c>
      <c r="BM397" s="224" t="s">
        <v>1665</v>
      </c>
    </row>
    <row r="398" s="2" customFormat="1">
      <c r="A398" s="39"/>
      <c r="B398" s="40"/>
      <c r="C398" s="41"/>
      <c r="D398" s="226" t="s">
        <v>172</v>
      </c>
      <c r="E398" s="41"/>
      <c r="F398" s="227" t="s">
        <v>544</v>
      </c>
      <c r="G398" s="41"/>
      <c r="H398" s="41"/>
      <c r="I398" s="228"/>
      <c r="J398" s="41"/>
      <c r="K398" s="41"/>
      <c r="L398" s="45"/>
      <c r="M398" s="229"/>
      <c r="N398" s="230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172</v>
      </c>
      <c r="AU398" s="18" t="s">
        <v>85</v>
      </c>
    </row>
    <row r="399" s="13" customFormat="1">
      <c r="A399" s="13"/>
      <c r="B399" s="231"/>
      <c r="C399" s="232"/>
      <c r="D399" s="233" t="s">
        <v>179</v>
      </c>
      <c r="E399" s="234" t="s">
        <v>19</v>
      </c>
      <c r="F399" s="235" t="s">
        <v>180</v>
      </c>
      <c r="G399" s="232"/>
      <c r="H399" s="234" t="s">
        <v>19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179</v>
      </c>
      <c r="AU399" s="241" t="s">
        <v>85</v>
      </c>
      <c r="AV399" s="13" t="s">
        <v>83</v>
      </c>
      <c r="AW399" s="13" t="s">
        <v>37</v>
      </c>
      <c r="AX399" s="13" t="s">
        <v>76</v>
      </c>
      <c r="AY399" s="241" t="s">
        <v>162</v>
      </c>
    </row>
    <row r="400" s="14" customFormat="1">
      <c r="A400" s="14"/>
      <c r="B400" s="242"/>
      <c r="C400" s="243"/>
      <c r="D400" s="233" t="s">
        <v>179</v>
      </c>
      <c r="E400" s="244" t="s">
        <v>19</v>
      </c>
      <c r="F400" s="245" t="s">
        <v>1666</v>
      </c>
      <c r="G400" s="243"/>
      <c r="H400" s="246">
        <v>45.57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2" t="s">
        <v>179</v>
      </c>
      <c r="AU400" s="252" t="s">
        <v>85</v>
      </c>
      <c r="AV400" s="14" t="s">
        <v>85</v>
      </c>
      <c r="AW400" s="14" t="s">
        <v>37</v>
      </c>
      <c r="AX400" s="14" t="s">
        <v>76</v>
      </c>
      <c r="AY400" s="252" t="s">
        <v>162</v>
      </c>
    </row>
    <row r="401" s="13" customFormat="1">
      <c r="A401" s="13"/>
      <c r="B401" s="231"/>
      <c r="C401" s="232"/>
      <c r="D401" s="233" t="s">
        <v>179</v>
      </c>
      <c r="E401" s="234" t="s">
        <v>19</v>
      </c>
      <c r="F401" s="235" t="s">
        <v>220</v>
      </c>
      <c r="G401" s="232"/>
      <c r="H401" s="234" t="s">
        <v>19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179</v>
      </c>
      <c r="AU401" s="241" t="s">
        <v>85</v>
      </c>
      <c r="AV401" s="13" t="s">
        <v>83</v>
      </c>
      <c r="AW401" s="13" t="s">
        <v>37</v>
      </c>
      <c r="AX401" s="13" t="s">
        <v>76</v>
      </c>
      <c r="AY401" s="241" t="s">
        <v>162</v>
      </c>
    </row>
    <row r="402" s="14" customFormat="1">
      <c r="A402" s="14"/>
      <c r="B402" s="242"/>
      <c r="C402" s="243"/>
      <c r="D402" s="233" t="s">
        <v>179</v>
      </c>
      <c r="E402" s="244" t="s">
        <v>19</v>
      </c>
      <c r="F402" s="245" t="s">
        <v>1667</v>
      </c>
      <c r="G402" s="243"/>
      <c r="H402" s="246">
        <v>12.77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179</v>
      </c>
      <c r="AU402" s="252" t="s">
        <v>85</v>
      </c>
      <c r="AV402" s="14" t="s">
        <v>85</v>
      </c>
      <c r="AW402" s="14" t="s">
        <v>37</v>
      </c>
      <c r="AX402" s="14" t="s">
        <v>76</v>
      </c>
      <c r="AY402" s="252" t="s">
        <v>162</v>
      </c>
    </row>
    <row r="403" s="13" customFormat="1">
      <c r="A403" s="13"/>
      <c r="B403" s="231"/>
      <c r="C403" s="232"/>
      <c r="D403" s="233" t="s">
        <v>179</v>
      </c>
      <c r="E403" s="234" t="s">
        <v>19</v>
      </c>
      <c r="F403" s="235" t="s">
        <v>187</v>
      </c>
      <c r="G403" s="232"/>
      <c r="H403" s="234" t="s">
        <v>19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1" t="s">
        <v>179</v>
      </c>
      <c r="AU403" s="241" t="s">
        <v>85</v>
      </c>
      <c r="AV403" s="13" t="s">
        <v>83</v>
      </c>
      <c r="AW403" s="13" t="s">
        <v>37</v>
      </c>
      <c r="AX403" s="13" t="s">
        <v>76</v>
      </c>
      <c r="AY403" s="241" t="s">
        <v>162</v>
      </c>
    </row>
    <row r="404" s="14" customFormat="1">
      <c r="A404" s="14"/>
      <c r="B404" s="242"/>
      <c r="C404" s="243"/>
      <c r="D404" s="233" t="s">
        <v>179</v>
      </c>
      <c r="E404" s="244" t="s">
        <v>19</v>
      </c>
      <c r="F404" s="245" t="s">
        <v>1668</v>
      </c>
      <c r="G404" s="243"/>
      <c r="H404" s="246">
        <v>42.590000000000003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2" t="s">
        <v>179</v>
      </c>
      <c r="AU404" s="252" t="s">
        <v>85</v>
      </c>
      <c r="AV404" s="14" t="s">
        <v>85</v>
      </c>
      <c r="AW404" s="14" t="s">
        <v>37</v>
      </c>
      <c r="AX404" s="14" t="s">
        <v>76</v>
      </c>
      <c r="AY404" s="252" t="s">
        <v>162</v>
      </c>
    </row>
    <row r="405" s="13" customFormat="1">
      <c r="A405" s="13"/>
      <c r="B405" s="231"/>
      <c r="C405" s="232"/>
      <c r="D405" s="233" t="s">
        <v>179</v>
      </c>
      <c r="E405" s="234" t="s">
        <v>19</v>
      </c>
      <c r="F405" s="235" t="s">
        <v>525</v>
      </c>
      <c r="G405" s="232"/>
      <c r="H405" s="234" t="s">
        <v>19</v>
      </c>
      <c r="I405" s="236"/>
      <c r="J405" s="232"/>
      <c r="K405" s="232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179</v>
      </c>
      <c r="AU405" s="241" t="s">
        <v>85</v>
      </c>
      <c r="AV405" s="13" t="s">
        <v>83</v>
      </c>
      <c r="AW405" s="13" t="s">
        <v>37</v>
      </c>
      <c r="AX405" s="13" t="s">
        <v>76</v>
      </c>
      <c r="AY405" s="241" t="s">
        <v>162</v>
      </c>
    </row>
    <row r="406" s="14" customFormat="1">
      <c r="A406" s="14"/>
      <c r="B406" s="242"/>
      <c r="C406" s="243"/>
      <c r="D406" s="233" t="s">
        <v>179</v>
      </c>
      <c r="E406" s="244" t="s">
        <v>19</v>
      </c>
      <c r="F406" s="245" t="s">
        <v>1669</v>
      </c>
      <c r="G406" s="243"/>
      <c r="H406" s="246">
        <v>42.159999999999997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2" t="s">
        <v>179</v>
      </c>
      <c r="AU406" s="252" t="s">
        <v>85</v>
      </c>
      <c r="AV406" s="14" t="s">
        <v>85</v>
      </c>
      <c r="AW406" s="14" t="s">
        <v>37</v>
      </c>
      <c r="AX406" s="14" t="s">
        <v>76</v>
      </c>
      <c r="AY406" s="252" t="s">
        <v>162</v>
      </c>
    </row>
    <row r="407" s="13" customFormat="1">
      <c r="A407" s="13"/>
      <c r="B407" s="231"/>
      <c r="C407" s="232"/>
      <c r="D407" s="233" t="s">
        <v>179</v>
      </c>
      <c r="E407" s="234" t="s">
        <v>19</v>
      </c>
      <c r="F407" s="235" t="s">
        <v>306</v>
      </c>
      <c r="G407" s="232"/>
      <c r="H407" s="234" t="s">
        <v>19</v>
      </c>
      <c r="I407" s="236"/>
      <c r="J407" s="232"/>
      <c r="K407" s="232"/>
      <c r="L407" s="237"/>
      <c r="M407" s="238"/>
      <c r="N407" s="239"/>
      <c r="O407" s="239"/>
      <c r="P407" s="239"/>
      <c r="Q407" s="239"/>
      <c r="R407" s="239"/>
      <c r="S407" s="239"/>
      <c r="T407" s="24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1" t="s">
        <v>179</v>
      </c>
      <c r="AU407" s="241" t="s">
        <v>85</v>
      </c>
      <c r="AV407" s="13" t="s">
        <v>83</v>
      </c>
      <c r="AW407" s="13" t="s">
        <v>37</v>
      </c>
      <c r="AX407" s="13" t="s">
        <v>76</v>
      </c>
      <c r="AY407" s="241" t="s">
        <v>162</v>
      </c>
    </row>
    <row r="408" s="14" customFormat="1">
      <c r="A408" s="14"/>
      <c r="B408" s="242"/>
      <c r="C408" s="243"/>
      <c r="D408" s="233" t="s">
        <v>179</v>
      </c>
      <c r="E408" s="244" t="s">
        <v>19</v>
      </c>
      <c r="F408" s="245" t="s">
        <v>1670</v>
      </c>
      <c r="G408" s="243"/>
      <c r="H408" s="246">
        <v>33.590000000000003</v>
      </c>
      <c r="I408" s="247"/>
      <c r="J408" s="243"/>
      <c r="K408" s="243"/>
      <c r="L408" s="248"/>
      <c r="M408" s="249"/>
      <c r="N408" s="250"/>
      <c r="O408" s="250"/>
      <c r="P408" s="250"/>
      <c r="Q408" s="250"/>
      <c r="R408" s="250"/>
      <c r="S408" s="250"/>
      <c r="T408" s="25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2" t="s">
        <v>179</v>
      </c>
      <c r="AU408" s="252" t="s">
        <v>85</v>
      </c>
      <c r="AV408" s="14" t="s">
        <v>85</v>
      </c>
      <c r="AW408" s="14" t="s">
        <v>37</v>
      </c>
      <c r="AX408" s="14" t="s">
        <v>76</v>
      </c>
      <c r="AY408" s="252" t="s">
        <v>162</v>
      </c>
    </row>
    <row r="409" s="15" customFormat="1">
      <c r="A409" s="15"/>
      <c r="B409" s="253"/>
      <c r="C409" s="254"/>
      <c r="D409" s="233" t="s">
        <v>179</v>
      </c>
      <c r="E409" s="255" t="s">
        <v>19</v>
      </c>
      <c r="F409" s="256" t="s">
        <v>194</v>
      </c>
      <c r="G409" s="254"/>
      <c r="H409" s="257">
        <v>176.68000000000001</v>
      </c>
      <c r="I409" s="258"/>
      <c r="J409" s="254"/>
      <c r="K409" s="254"/>
      <c r="L409" s="259"/>
      <c r="M409" s="260"/>
      <c r="N409" s="261"/>
      <c r="O409" s="261"/>
      <c r="P409" s="261"/>
      <c r="Q409" s="261"/>
      <c r="R409" s="261"/>
      <c r="S409" s="261"/>
      <c r="T409" s="262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3" t="s">
        <v>179</v>
      </c>
      <c r="AU409" s="263" t="s">
        <v>85</v>
      </c>
      <c r="AV409" s="15" t="s">
        <v>170</v>
      </c>
      <c r="AW409" s="15" t="s">
        <v>37</v>
      </c>
      <c r="AX409" s="15" t="s">
        <v>83</v>
      </c>
      <c r="AY409" s="263" t="s">
        <v>162</v>
      </c>
    </row>
    <row r="410" s="2" customFormat="1" ht="33" customHeight="1">
      <c r="A410" s="39"/>
      <c r="B410" s="40"/>
      <c r="C410" s="278" t="s">
        <v>348</v>
      </c>
      <c r="D410" s="278" t="s">
        <v>411</v>
      </c>
      <c r="E410" s="279" t="s">
        <v>548</v>
      </c>
      <c r="F410" s="280" t="s">
        <v>549</v>
      </c>
      <c r="G410" s="281" t="s">
        <v>168</v>
      </c>
      <c r="H410" s="282">
        <v>185.51400000000001</v>
      </c>
      <c r="I410" s="283"/>
      <c r="J410" s="284">
        <f>ROUND(I410*H410,2)</f>
        <v>0</v>
      </c>
      <c r="K410" s="280" t="s">
        <v>169</v>
      </c>
      <c r="L410" s="285"/>
      <c r="M410" s="286" t="s">
        <v>19</v>
      </c>
      <c r="N410" s="287" t="s">
        <v>47</v>
      </c>
      <c r="O410" s="85"/>
      <c r="P410" s="222">
        <f>O410*H410</f>
        <v>0</v>
      </c>
      <c r="Q410" s="222">
        <v>0.0044999999999999997</v>
      </c>
      <c r="R410" s="222">
        <f>Q410*H410</f>
        <v>0.83481300000000003</v>
      </c>
      <c r="S410" s="222">
        <v>0</v>
      </c>
      <c r="T410" s="223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24" t="s">
        <v>450</v>
      </c>
      <c r="AT410" s="224" t="s">
        <v>411</v>
      </c>
      <c r="AU410" s="224" t="s">
        <v>85</v>
      </c>
      <c r="AY410" s="18" t="s">
        <v>162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8" t="s">
        <v>83</v>
      </c>
      <c r="BK410" s="225">
        <f>ROUND(I410*H410,2)</f>
        <v>0</v>
      </c>
      <c r="BL410" s="18" t="s">
        <v>214</v>
      </c>
      <c r="BM410" s="224" t="s">
        <v>1671</v>
      </c>
    </row>
    <row r="411" s="14" customFormat="1">
      <c r="A411" s="14"/>
      <c r="B411" s="242"/>
      <c r="C411" s="243"/>
      <c r="D411" s="233" t="s">
        <v>179</v>
      </c>
      <c r="E411" s="243"/>
      <c r="F411" s="245" t="s">
        <v>1672</v>
      </c>
      <c r="G411" s="243"/>
      <c r="H411" s="246">
        <v>185.51400000000001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179</v>
      </c>
      <c r="AU411" s="252" t="s">
        <v>85</v>
      </c>
      <c r="AV411" s="14" t="s">
        <v>85</v>
      </c>
      <c r="AW411" s="14" t="s">
        <v>4</v>
      </c>
      <c r="AX411" s="14" t="s">
        <v>83</v>
      </c>
      <c r="AY411" s="252" t="s">
        <v>162</v>
      </c>
    </row>
    <row r="412" s="2" customFormat="1" ht="33" customHeight="1">
      <c r="A412" s="39"/>
      <c r="B412" s="40"/>
      <c r="C412" s="213" t="s">
        <v>425</v>
      </c>
      <c r="D412" s="213" t="s">
        <v>165</v>
      </c>
      <c r="E412" s="214" t="s">
        <v>553</v>
      </c>
      <c r="F412" s="215" t="s">
        <v>554</v>
      </c>
      <c r="G412" s="216" t="s">
        <v>168</v>
      </c>
      <c r="H412" s="217">
        <v>176.68000000000001</v>
      </c>
      <c r="I412" s="218"/>
      <c r="J412" s="219">
        <f>ROUND(I412*H412,2)</f>
        <v>0</v>
      </c>
      <c r="K412" s="215" t="s">
        <v>169</v>
      </c>
      <c r="L412" s="45"/>
      <c r="M412" s="220" t="s">
        <v>19</v>
      </c>
      <c r="N412" s="221" t="s">
        <v>47</v>
      </c>
      <c r="O412" s="85"/>
      <c r="P412" s="222">
        <f>O412*H412</f>
        <v>0</v>
      </c>
      <c r="Q412" s="222">
        <v>0.00029999999999999997</v>
      </c>
      <c r="R412" s="222">
        <f>Q412*H412</f>
        <v>0.053003999999999996</v>
      </c>
      <c r="S412" s="222">
        <v>0</v>
      </c>
      <c r="T412" s="223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24" t="s">
        <v>214</v>
      </c>
      <c r="AT412" s="224" t="s">
        <v>165</v>
      </c>
      <c r="AU412" s="224" t="s">
        <v>85</v>
      </c>
      <c r="AY412" s="18" t="s">
        <v>162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8" t="s">
        <v>83</v>
      </c>
      <c r="BK412" s="225">
        <f>ROUND(I412*H412,2)</f>
        <v>0</v>
      </c>
      <c r="BL412" s="18" t="s">
        <v>214</v>
      </c>
      <c r="BM412" s="224" t="s">
        <v>1673</v>
      </c>
    </row>
    <row r="413" s="2" customFormat="1">
      <c r="A413" s="39"/>
      <c r="B413" s="40"/>
      <c r="C413" s="41"/>
      <c r="D413" s="226" t="s">
        <v>172</v>
      </c>
      <c r="E413" s="41"/>
      <c r="F413" s="227" t="s">
        <v>556</v>
      </c>
      <c r="G413" s="41"/>
      <c r="H413" s="41"/>
      <c r="I413" s="228"/>
      <c r="J413" s="41"/>
      <c r="K413" s="41"/>
      <c r="L413" s="45"/>
      <c r="M413" s="229"/>
      <c r="N413" s="230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172</v>
      </c>
      <c r="AU413" s="18" t="s">
        <v>85</v>
      </c>
    </row>
    <row r="414" s="2" customFormat="1" ht="66.75" customHeight="1">
      <c r="A414" s="39"/>
      <c r="B414" s="40"/>
      <c r="C414" s="213" t="s">
        <v>1674</v>
      </c>
      <c r="D414" s="213" t="s">
        <v>165</v>
      </c>
      <c r="E414" s="214" t="s">
        <v>558</v>
      </c>
      <c r="F414" s="215" t="s">
        <v>559</v>
      </c>
      <c r="G414" s="216" t="s">
        <v>262</v>
      </c>
      <c r="H414" s="217">
        <v>2.5790000000000002</v>
      </c>
      <c r="I414" s="218"/>
      <c r="J414" s="219">
        <f>ROUND(I414*H414,2)</f>
        <v>0</v>
      </c>
      <c r="K414" s="215" t="s">
        <v>169</v>
      </c>
      <c r="L414" s="45"/>
      <c r="M414" s="220" t="s">
        <v>19</v>
      </c>
      <c r="N414" s="221" t="s">
        <v>47</v>
      </c>
      <c r="O414" s="85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24" t="s">
        <v>214</v>
      </c>
      <c r="AT414" s="224" t="s">
        <v>165</v>
      </c>
      <c r="AU414" s="224" t="s">
        <v>85</v>
      </c>
      <c r="AY414" s="18" t="s">
        <v>162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8" t="s">
        <v>83</v>
      </c>
      <c r="BK414" s="225">
        <f>ROUND(I414*H414,2)</f>
        <v>0</v>
      </c>
      <c r="BL414" s="18" t="s">
        <v>214</v>
      </c>
      <c r="BM414" s="224" t="s">
        <v>1675</v>
      </c>
    </row>
    <row r="415" s="2" customFormat="1">
      <c r="A415" s="39"/>
      <c r="B415" s="40"/>
      <c r="C415" s="41"/>
      <c r="D415" s="226" t="s">
        <v>172</v>
      </c>
      <c r="E415" s="41"/>
      <c r="F415" s="227" t="s">
        <v>561</v>
      </c>
      <c r="G415" s="41"/>
      <c r="H415" s="41"/>
      <c r="I415" s="228"/>
      <c r="J415" s="41"/>
      <c r="K415" s="41"/>
      <c r="L415" s="45"/>
      <c r="M415" s="229"/>
      <c r="N415" s="230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172</v>
      </c>
      <c r="AU415" s="18" t="s">
        <v>85</v>
      </c>
    </row>
    <row r="416" s="2" customFormat="1" ht="62.7" customHeight="1">
      <c r="A416" s="39"/>
      <c r="B416" s="40"/>
      <c r="C416" s="213" t="s">
        <v>1676</v>
      </c>
      <c r="D416" s="213" t="s">
        <v>165</v>
      </c>
      <c r="E416" s="214" t="s">
        <v>563</v>
      </c>
      <c r="F416" s="215" t="s">
        <v>564</v>
      </c>
      <c r="G416" s="216" t="s">
        <v>262</v>
      </c>
      <c r="H416" s="217">
        <v>2.5790000000000002</v>
      </c>
      <c r="I416" s="218"/>
      <c r="J416" s="219">
        <f>ROUND(I416*H416,2)</f>
        <v>0</v>
      </c>
      <c r="K416" s="215" t="s">
        <v>169</v>
      </c>
      <c r="L416" s="45"/>
      <c r="M416" s="220" t="s">
        <v>19</v>
      </c>
      <c r="N416" s="221" t="s">
        <v>47</v>
      </c>
      <c r="O416" s="85"/>
      <c r="P416" s="222">
        <f>O416*H416</f>
        <v>0</v>
      </c>
      <c r="Q416" s="222">
        <v>0</v>
      </c>
      <c r="R416" s="222">
        <f>Q416*H416</f>
        <v>0</v>
      </c>
      <c r="S416" s="222">
        <v>0</v>
      </c>
      <c r="T416" s="223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4" t="s">
        <v>214</v>
      </c>
      <c r="AT416" s="224" t="s">
        <v>165</v>
      </c>
      <c r="AU416" s="224" t="s">
        <v>85</v>
      </c>
      <c r="AY416" s="18" t="s">
        <v>162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8" t="s">
        <v>83</v>
      </c>
      <c r="BK416" s="225">
        <f>ROUND(I416*H416,2)</f>
        <v>0</v>
      </c>
      <c r="BL416" s="18" t="s">
        <v>214</v>
      </c>
      <c r="BM416" s="224" t="s">
        <v>1677</v>
      </c>
    </row>
    <row r="417" s="2" customFormat="1">
      <c r="A417" s="39"/>
      <c r="B417" s="40"/>
      <c r="C417" s="41"/>
      <c r="D417" s="226" t="s">
        <v>172</v>
      </c>
      <c r="E417" s="41"/>
      <c r="F417" s="227" t="s">
        <v>566</v>
      </c>
      <c r="G417" s="41"/>
      <c r="H417" s="41"/>
      <c r="I417" s="228"/>
      <c r="J417" s="41"/>
      <c r="K417" s="41"/>
      <c r="L417" s="45"/>
      <c r="M417" s="229"/>
      <c r="N417" s="230"/>
      <c r="O417" s="85"/>
      <c r="P417" s="85"/>
      <c r="Q417" s="85"/>
      <c r="R417" s="85"/>
      <c r="S417" s="85"/>
      <c r="T417" s="86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172</v>
      </c>
      <c r="AU417" s="18" t="s">
        <v>85</v>
      </c>
    </row>
    <row r="418" s="12" customFormat="1" ht="22.8" customHeight="1">
      <c r="A418" s="12"/>
      <c r="B418" s="197"/>
      <c r="C418" s="198"/>
      <c r="D418" s="199" t="s">
        <v>75</v>
      </c>
      <c r="E418" s="211" t="s">
        <v>1678</v>
      </c>
      <c r="F418" s="211" t="s">
        <v>1679</v>
      </c>
      <c r="G418" s="198"/>
      <c r="H418" s="198"/>
      <c r="I418" s="201"/>
      <c r="J418" s="212">
        <f>BK418</f>
        <v>0</v>
      </c>
      <c r="K418" s="198"/>
      <c r="L418" s="203"/>
      <c r="M418" s="204"/>
      <c r="N418" s="205"/>
      <c r="O418" s="205"/>
      <c r="P418" s="206">
        <f>SUM(P419:P426)</f>
        <v>0</v>
      </c>
      <c r="Q418" s="205"/>
      <c r="R418" s="206">
        <f>SUM(R419:R426)</f>
        <v>0.023279999999999999</v>
      </c>
      <c r="S418" s="205"/>
      <c r="T418" s="207">
        <f>SUM(T419:T426)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08" t="s">
        <v>85</v>
      </c>
      <c r="AT418" s="209" t="s">
        <v>75</v>
      </c>
      <c r="AU418" s="209" t="s">
        <v>83</v>
      </c>
      <c r="AY418" s="208" t="s">
        <v>162</v>
      </c>
      <c r="BK418" s="210">
        <f>SUM(BK419:BK426)</f>
        <v>0</v>
      </c>
    </row>
    <row r="419" s="2" customFormat="1" ht="37.8" customHeight="1">
      <c r="A419" s="39"/>
      <c r="B419" s="40"/>
      <c r="C419" s="213" t="s">
        <v>1680</v>
      </c>
      <c r="D419" s="213" t="s">
        <v>165</v>
      </c>
      <c r="E419" s="214" t="s">
        <v>1681</v>
      </c>
      <c r="F419" s="215" t="s">
        <v>1682</v>
      </c>
      <c r="G419" s="216" t="s">
        <v>638</v>
      </c>
      <c r="H419" s="217">
        <v>8</v>
      </c>
      <c r="I419" s="218"/>
      <c r="J419" s="219">
        <f>ROUND(I419*H419,2)</f>
        <v>0</v>
      </c>
      <c r="K419" s="215" t="s">
        <v>169</v>
      </c>
      <c r="L419" s="45"/>
      <c r="M419" s="220" t="s">
        <v>19</v>
      </c>
      <c r="N419" s="221" t="s">
        <v>47</v>
      </c>
      <c r="O419" s="85"/>
      <c r="P419" s="222">
        <f>O419*H419</f>
        <v>0</v>
      </c>
      <c r="Q419" s="222">
        <v>0.0029099999999999998</v>
      </c>
      <c r="R419" s="222">
        <f>Q419*H419</f>
        <v>0.023279999999999999</v>
      </c>
      <c r="S419" s="222">
        <v>0</v>
      </c>
      <c r="T419" s="223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4" t="s">
        <v>214</v>
      </c>
      <c r="AT419" s="224" t="s">
        <v>165</v>
      </c>
      <c r="AU419" s="224" t="s">
        <v>85</v>
      </c>
      <c r="AY419" s="18" t="s">
        <v>162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8" t="s">
        <v>83</v>
      </c>
      <c r="BK419" s="225">
        <f>ROUND(I419*H419,2)</f>
        <v>0</v>
      </c>
      <c r="BL419" s="18" t="s">
        <v>214</v>
      </c>
      <c r="BM419" s="224" t="s">
        <v>1683</v>
      </c>
    </row>
    <row r="420" s="2" customFormat="1">
      <c r="A420" s="39"/>
      <c r="B420" s="40"/>
      <c r="C420" s="41"/>
      <c r="D420" s="226" t="s">
        <v>172</v>
      </c>
      <c r="E420" s="41"/>
      <c r="F420" s="227" t="s">
        <v>1684</v>
      </c>
      <c r="G420" s="41"/>
      <c r="H420" s="41"/>
      <c r="I420" s="228"/>
      <c r="J420" s="41"/>
      <c r="K420" s="41"/>
      <c r="L420" s="45"/>
      <c r="M420" s="229"/>
      <c r="N420" s="230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172</v>
      </c>
      <c r="AU420" s="18" t="s">
        <v>85</v>
      </c>
    </row>
    <row r="421" s="13" customFormat="1">
      <c r="A421" s="13"/>
      <c r="B421" s="231"/>
      <c r="C421" s="232"/>
      <c r="D421" s="233" t="s">
        <v>179</v>
      </c>
      <c r="E421" s="234" t="s">
        <v>19</v>
      </c>
      <c r="F421" s="235" t="s">
        <v>1685</v>
      </c>
      <c r="G421" s="232"/>
      <c r="H421" s="234" t="s">
        <v>19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179</v>
      </c>
      <c r="AU421" s="241" t="s">
        <v>85</v>
      </c>
      <c r="AV421" s="13" t="s">
        <v>83</v>
      </c>
      <c r="AW421" s="13" t="s">
        <v>37</v>
      </c>
      <c r="AX421" s="13" t="s">
        <v>76</v>
      </c>
      <c r="AY421" s="241" t="s">
        <v>162</v>
      </c>
    </row>
    <row r="422" s="14" customFormat="1">
      <c r="A422" s="14"/>
      <c r="B422" s="242"/>
      <c r="C422" s="243"/>
      <c r="D422" s="233" t="s">
        <v>179</v>
      </c>
      <c r="E422" s="244" t="s">
        <v>19</v>
      </c>
      <c r="F422" s="245" t="s">
        <v>239</v>
      </c>
      <c r="G422" s="243"/>
      <c r="H422" s="246">
        <v>8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2" t="s">
        <v>179</v>
      </c>
      <c r="AU422" s="252" t="s">
        <v>85</v>
      </c>
      <c r="AV422" s="14" t="s">
        <v>85</v>
      </c>
      <c r="AW422" s="14" t="s">
        <v>37</v>
      </c>
      <c r="AX422" s="14" t="s">
        <v>83</v>
      </c>
      <c r="AY422" s="252" t="s">
        <v>162</v>
      </c>
    </row>
    <row r="423" s="2" customFormat="1" ht="49.05" customHeight="1">
      <c r="A423" s="39"/>
      <c r="B423" s="40"/>
      <c r="C423" s="213" t="s">
        <v>1686</v>
      </c>
      <c r="D423" s="213" t="s">
        <v>165</v>
      </c>
      <c r="E423" s="214" t="s">
        <v>1687</v>
      </c>
      <c r="F423" s="215" t="s">
        <v>1688</v>
      </c>
      <c r="G423" s="216" t="s">
        <v>262</v>
      </c>
      <c r="H423" s="217">
        <v>0.023</v>
      </c>
      <c r="I423" s="218"/>
      <c r="J423" s="219">
        <f>ROUND(I423*H423,2)</f>
        <v>0</v>
      </c>
      <c r="K423" s="215" t="s">
        <v>169</v>
      </c>
      <c r="L423" s="45"/>
      <c r="M423" s="220" t="s">
        <v>19</v>
      </c>
      <c r="N423" s="221" t="s">
        <v>47</v>
      </c>
      <c r="O423" s="85"/>
      <c r="P423" s="222">
        <f>O423*H423</f>
        <v>0</v>
      </c>
      <c r="Q423" s="222">
        <v>0</v>
      </c>
      <c r="R423" s="222">
        <f>Q423*H423</f>
        <v>0</v>
      </c>
      <c r="S423" s="222">
        <v>0</v>
      </c>
      <c r="T423" s="223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24" t="s">
        <v>214</v>
      </c>
      <c r="AT423" s="224" t="s">
        <v>165</v>
      </c>
      <c r="AU423" s="224" t="s">
        <v>85</v>
      </c>
      <c r="AY423" s="18" t="s">
        <v>162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8" t="s">
        <v>83</v>
      </c>
      <c r="BK423" s="225">
        <f>ROUND(I423*H423,2)</f>
        <v>0</v>
      </c>
      <c r="BL423" s="18" t="s">
        <v>214</v>
      </c>
      <c r="BM423" s="224" t="s">
        <v>1689</v>
      </c>
    </row>
    <row r="424" s="2" customFormat="1">
      <c r="A424" s="39"/>
      <c r="B424" s="40"/>
      <c r="C424" s="41"/>
      <c r="D424" s="226" t="s">
        <v>172</v>
      </c>
      <c r="E424" s="41"/>
      <c r="F424" s="227" t="s">
        <v>1690</v>
      </c>
      <c r="G424" s="41"/>
      <c r="H424" s="41"/>
      <c r="I424" s="228"/>
      <c r="J424" s="41"/>
      <c r="K424" s="41"/>
      <c r="L424" s="45"/>
      <c r="M424" s="229"/>
      <c r="N424" s="230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172</v>
      </c>
      <c r="AU424" s="18" t="s">
        <v>85</v>
      </c>
    </row>
    <row r="425" s="2" customFormat="1" ht="49.05" customHeight="1">
      <c r="A425" s="39"/>
      <c r="B425" s="40"/>
      <c r="C425" s="213" t="s">
        <v>1691</v>
      </c>
      <c r="D425" s="213" t="s">
        <v>165</v>
      </c>
      <c r="E425" s="214" t="s">
        <v>1692</v>
      </c>
      <c r="F425" s="215" t="s">
        <v>1693</v>
      </c>
      <c r="G425" s="216" t="s">
        <v>262</v>
      </c>
      <c r="H425" s="217">
        <v>0.023</v>
      </c>
      <c r="I425" s="218"/>
      <c r="J425" s="219">
        <f>ROUND(I425*H425,2)</f>
        <v>0</v>
      </c>
      <c r="K425" s="215" t="s">
        <v>169</v>
      </c>
      <c r="L425" s="45"/>
      <c r="M425" s="220" t="s">
        <v>19</v>
      </c>
      <c r="N425" s="221" t="s">
        <v>47</v>
      </c>
      <c r="O425" s="85"/>
      <c r="P425" s="222">
        <f>O425*H425</f>
        <v>0</v>
      </c>
      <c r="Q425" s="222">
        <v>0</v>
      </c>
      <c r="R425" s="222">
        <f>Q425*H425</f>
        <v>0</v>
      </c>
      <c r="S425" s="222">
        <v>0</v>
      </c>
      <c r="T425" s="223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24" t="s">
        <v>214</v>
      </c>
      <c r="AT425" s="224" t="s">
        <v>165</v>
      </c>
      <c r="AU425" s="224" t="s">
        <v>85</v>
      </c>
      <c r="AY425" s="18" t="s">
        <v>162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8" t="s">
        <v>83</v>
      </c>
      <c r="BK425" s="225">
        <f>ROUND(I425*H425,2)</f>
        <v>0</v>
      </c>
      <c r="BL425" s="18" t="s">
        <v>214</v>
      </c>
      <c r="BM425" s="224" t="s">
        <v>1694</v>
      </c>
    </row>
    <row r="426" s="2" customFormat="1">
      <c r="A426" s="39"/>
      <c r="B426" s="40"/>
      <c r="C426" s="41"/>
      <c r="D426" s="226" t="s">
        <v>172</v>
      </c>
      <c r="E426" s="41"/>
      <c r="F426" s="227" t="s">
        <v>1695</v>
      </c>
      <c r="G426" s="41"/>
      <c r="H426" s="41"/>
      <c r="I426" s="228"/>
      <c r="J426" s="41"/>
      <c r="K426" s="41"/>
      <c r="L426" s="45"/>
      <c r="M426" s="229"/>
      <c r="N426" s="230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172</v>
      </c>
      <c r="AU426" s="18" t="s">
        <v>85</v>
      </c>
    </row>
    <row r="427" s="12" customFormat="1" ht="22.8" customHeight="1">
      <c r="A427" s="12"/>
      <c r="B427" s="197"/>
      <c r="C427" s="198"/>
      <c r="D427" s="199" t="s">
        <v>75</v>
      </c>
      <c r="E427" s="211" t="s">
        <v>567</v>
      </c>
      <c r="F427" s="211" t="s">
        <v>568</v>
      </c>
      <c r="G427" s="198"/>
      <c r="H427" s="198"/>
      <c r="I427" s="201"/>
      <c r="J427" s="212">
        <f>BK427</f>
        <v>0</v>
      </c>
      <c r="K427" s="198"/>
      <c r="L427" s="203"/>
      <c r="M427" s="204"/>
      <c r="N427" s="205"/>
      <c r="O427" s="205"/>
      <c r="P427" s="206">
        <f>SUM(P428:P493)</f>
        <v>0</v>
      </c>
      <c r="Q427" s="205"/>
      <c r="R427" s="206">
        <f>SUM(R428:R493)</f>
        <v>3.1570431600000002</v>
      </c>
      <c r="S427" s="205"/>
      <c r="T427" s="207">
        <f>SUM(T428:T493)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8" t="s">
        <v>85</v>
      </c>
      <c r="AT427" s="209" t="s">
        <v>75</v>
      </c>
      <c r="AU427" s="209" t="s">
        <v>83</v>
      </c>
      <c r="AY427" s="208" t="s">
        <v>162</v>
      </c>
      <c r="BK427" s="210">
        <f>SUM(BK428:BK493)</f>
        <v>0</v>
      </c>
    </row>
    <row r="428" s="2" customFormat="1" ht="33" customHeight="1">
      <c r="A428" s="39"/>
      <c r="B428" s="40"/>
      <c r="C428" s="213" t="s">
        <v>1696</v>
      </c>
      <c r="D428" s="213" t="s">
        <v>165</v>
      </c>
      <c r="E428" s="214" t="s">
        <v>1697</v>
      </c>
      <c r="F428" s="215" t="s">
        <v>1698</v>
      </c>
      <c r="G428" s="216" t="s">
        <v>168</v>
      </c>
      <c r="H428" s="217">
        <v>29.702999999999999</v>
      </c>
      <c r="I428" s="218"/>
      <c r="J428" s="219">
        <f>ROUND(I428*H428,2)</f>
        <v>0</v>
      </c>
      <c r="K428" s="215" t="s">
        <v>169</v>
      </c>
      <c r="L428" s="45"/>
      <c r="M428" s="220" t="s">
        <v>19</v>
      </c>
      <c r="N428" s="221" t="s">
        <v>47</v>
      </c>
      <c r="O428" s="85"/>
      <c r="P428" s="222">
        <f>O428*H428</f>
        <v>0</v>
      </c>
      <c r="Q428" s="222">
        <v>0.00027</v>
      </c>
      <c r="R428" s="222">
        <f>Q428*H428</f>
        <v>0.0080198100000000005</v>
      </c>
      <c r="S428" s="222">
        <v>0</v>
      </c>
      <c r="T428" s="223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4" t="s">
        <v>214</v>
      </c>
      <c r="AT428" s="224" t="s">
        <v>165</v>
      </c>
      <c r="AU428" s="224" t="s">
        <v>85</v>
      </c>
      <c r="AY428" s="18" t="s">
        <v>162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8" t="s">
        <v>83</v>
      </c>
      <c r="BK428" s="225">
        <f>ROUND(I428*H428,2)</f>
        <v>0</v>
      </c>
      <c r="BL428" s="18" t="s">
        <v>214</v>
      </c>
      <c r="BM428" s="224" t="s">
        <v>1699</v>
      </c>
    </row>
    <row r="429" s="2" customFormat="1">
      <c r="A429" s="39"/>
      <c r="B429" s="40"/>
      <c r="C429" s="41"/>
      <c r="D429" s="226" t="s">
        <v>172</v>
      </c>
      <c r="E429" s="41"/>
      <c r="F429" s="227" t="s">
        <v>1700</v>
      </c>
      <c r="G429" s="41"/>
      <c r="H429" s="41"/>
      <c r="I429" s="228"/>
      <c r="J429" s="41"/>
      <c r="K429" s="41"/>
      <c r="L429" s="45"/>
      <c r="M429" s="229"/>
      <c r="N429" s="230"/>
      <c r="O429" s="85"/>
      <c r="P429" s="85"/>
      <c r="Q429" s="85"/>
      <c r="R429" s="85"/>
      <c r="S429" s="85"/>
      <c r="T429" s="86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172</v>
      </c>
      <c r="AU429" s="18" t="s">
        <v>85</v>
      </c>
    </row>
    <row r="430" s="13" customFormat="1">
      <c r="A430" s="13"/>
      <c r="B430" s="231"/>
      <c r="C430" s="232"/>
      <c r="D430" s="233" t="s">
        <v>179</v>
      </c>
      <c r="E430" s="234" t="s">
        <v>19</v>
      </c>
      <c r="F430" s="235" t="s">
        <v>1701</v>
      </c>
      <c r="G430" s="232"/>
      <c r="H430" s="234" t="s">
        <v>19</v>
      </c>
      <c r="I430" s="236"/>
      <c r="J430" s="232"/>
      <c r="K430" s="232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179</v>
      </c>
      <c r="AU430" s="241" t="s">
        <v>85</v>
      </c>
      <c r="AV430" s="13" t="s">
        <v>83</v>
      </c>
      <c r="AW430" s="13" t="s">
        <v>37</v>
      </c>
      <c r="AX430" s="13" t="s">
        <v>76</v>
      </c>
      <c r="AY430" s="241" t="s">
        <v>162</v>
      </c>
    </row>
    <row r="431" s="14" customFormat="1">
      <c r="A431" s="14"/>
      <c r="B431" s="242"/>
      <c r="C431" s="243"/>
      <c r="D431" s="233" t="s">
        <v>179</v>
      </c>
      <c r="E431" s="244" t="s">
        <v>19</v>
      </c>
      <c r="F431" s="245" t="s">
        <v>1702</v>
      </c>
      <c r="G431" s="243"/>
      <c r="H431" s="246">
        <v>14.378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2" t="s">
        <v>179</v>
      </c>
      <c r="AU431" s="252" t="s">
        <v>85</v>
      </c>
      <c r="AV431" s="14" t="s">
        <v>85</v>
      </c>
      <c r="AW431" s="14" t="s">
        <v>37</v>
      </c>
      <c r="AX431" s="14" t="s">
        <v>76</v>
      </c>
      <c r="AY431" s="252" t="s">
        <v>162</v>
      </c>
    </row>
    <row r="432" s="13" customFormat="1">
      <c r="A432" s="13"/>
      <c r="B432" s="231"/>
      <c r="C432" s="232"/>
      <c r="D432" s="233" t="s">
        <v>179</v>
      </c>
      <c r="E432" s="234" t="s">
        <v>19</v>
      </c>
      <c r="F432" s="235" t="s">
        <v>1703</v>
      </c>
      <c r="G432" s="232"/>
      <c r="H432" s="234" t="s">
        <v>19</v>
      </c>
      <c r="I432" s="236"/>
      <c r="J432" s="232"/>
      <c r="K432" s="232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179</v>
      </c>
      <c r="AU432" s="241" t="s">
        <v>85</v>
      </c>
      <c r="AV432" s="13" t="s">
        <v>83</v>
      </c>
      <c r="AW432" s="13" t="s">
        <v>37</v>
      </c>
      <c r="AX432" s="13" t="s">
        <v>76</v>
      </c>
      <c r="AY432" s="241" t="s">
        <v>162</v>
      </c>
    </row>
    <row r="433" s="14" customFormat="1">
      <c r="A433" s="14"/>
      <c r="B433" s="242"/>
      <c r="C433" s="243"/>
      <c r="D433" s="233" t="s">
        <v>179</v>
      </c>
      <c r="E433" s="244" t="s">
        <v>19</v>
      </c>
      <c r="F433" s="245" t="s">
        <v>1704</v>
      </c>
      <c r="G433" s="243"/>
      <c r="H433" s="246">
        <v>12.425000000000001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2" t="s">
        <v>179</v>
      </c>
      <c r="AU433" s="252" t="s">
        <v>85</v>
      </c>
      <c r="AV433" s="14" t="s">
        <v>85</v>
      </c>
      <c r="AW433" s="14" t="s">
        <v>37</v>
      </c>
      <c r="AX433" s="14" t="s">
        <v>76</v>
      </c>
      <c r="AY433" s="252" t="s">
        <v>162</v>
      </c>
    </row>
    <row r="434" s="13" customFormat="1">
      <c r="A434" s="13"/>
      <c r="B434" s="231"/>
      <c r="C434" s="232"/>
      <c r="D434" s="233" t="s">
        <v>179</v>
      </c>
      <c r="E434" s="234" t="s">
        <v>19</v>
      </c>
      <c r="F434" s="235" t="s">
        <v>1705</v>
      </c>
      <c r="G434" s="232"/>
      <c r="H434" s="234" t="s">
        <v>19</v>
      </c>
      <c r="I434" s="236"/>
      <c r="J434" s="232"/>
      <c r="K434" s="232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179</v>
      </c>
      <c r="AU434" s="241" t="s">
        <v>85</v>
      </c>
      <c r="AV434" s="13" t="s">
        <v>83</v>
      </c>
      <c r="AW434" s="13" t="s">
        <v>37</v>
      </c>
      <c r="AX434" s="13" t="s">
        <v>76</v>
      </c>
      <c r="AY434" s="241" t="s">
        <v>162</v>
      </c>
    </row>
    <row r="435" s="14" customFormat="1">
      <c r="A435" s="14"/>
      <c r="B435" s="242"/>
      <c r="C435" s="243"/>
      <c r="D435" s="233" t="s">
        <v>179</v>
      </c>
      <c r="E435" s="244" t="s">
        <v>19</v>
      </c>
      <c r="F435" s="245" t="s">
        <v>1706</v>
      </c>
      <c r="G435" s="243"/>
      <c r="H435" s="246">
        <v>2.8999999999999999</v>
      </c>
      <c r="I435" s="247"/>
      <c r="J435" s="243"/>
      <c r="K435" s="243"/>
      <c r="L435" s="248"/>
      <c r="M435" s="249"/>
      <c r="N435" s="250"/>
      <c r="O435" s="250"/>
      <c r="P435" s="250"/>
      <c r="Q435" s="250"/>
      <c r="R435" s="250"/>
      <c r="S435" s="250"/>
      <c r="T435" s="251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2" t="s">
        <v>179</v>
      </c>
      <c r="AU435" s="252" t="s">
        <v>85</v>
      </c>
      <c r="AV435" s="14" t="s">
        <v>85</v>
      </c>
      <c r="AW435" s="14" t="s">
        <v>37</v>
      </c>
      <c r="AX435" s="14" t="s">
        <v>76</v>
      </c>
      <c r="AY435" s="252" t="s">
        <v>162</v>
      </c>
    </row>
    <row r="436" s="15" customFormat="1">
      <c r="A436" s="15"/>
      <c r="B436" s="253"/>
      <c r="C436" s="254"/>
      <c r="D436" s="233" t="s">
        <v>179</v>
      </c>
      <c r="E436" s="255" t="s">
        <v>19</v>
      </c>
      <c r="F436" s="256" t="s">
        <v>194</v>
      </c>
      <c r="G436" s="254"/>
      <c r="H436" s="257">
        <v>29.702999999999999</v>
      </c>
      <c r="I436" s="258"/>
      <c r="J436" s="254"/>
      <c r="K436" s="254"/>
      <c r="L436" s="259"/>
      <c r="M436" s="260"/>
      <c r="N436" s="261"/>
      <c r="O436" s="261"/>
      <c r="P436" s="261"/>
      <c r="Q436" s="261"/>
      <c r="R436" s="261"/>
      <c r="S436" s="261"/>
      <c r="T436" s="262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3" t="s">
        <v>179</v>
      </c>
      <c r="AU436" s="263" t="s">
        <v>85</v>
      </c>
      <c r="AV436" s="15" t="s">
        <v>170</v>
      </c>
      <c r="AW436" s="15" t="s">
        <v>37</v>
      </c>
      <c r="AX436" s="15" t="s">
        <v>83</v>
      </c>
      <c r="AY436" s="263" t="s">
        <v>162</v>
      </c>
    </row>
    <row r="437" s="2" customFormat="1" ht="24.15" customHeight="1">
      <c r="A437" s="39"/>
      <c r="B437" s="40"/>
      <c r="C437" s="278" t="s">
        <v>1707</v>
      </c>
      <c r="D437" s="278" t="s">
        <v>411</v>
      </c>
      <c r="E437" s="279" t="s">
        <v>1708</v>
      </c>
      <c r="F437" s="280" t="s">
        <v>1709</v>
      </c>
      <c r="G437" s="281" t="s">
        <v>168</v>
      </c>
      <c r="H437" s="282">
        <v>29.702999999999999</v>
      </c>
      <c r="I437" s="283"/>
      <c r="J437" s="284">
        <f>ROUND(I437*H437,2)</f>
        <v>0</v>
      </c>
      <c r="K437" s="280" t="s">
        <v>169</v>
      </c>
      <c r="L437" s="285"/>
      <c r="M437" s="286" t="s">
        <v>19</v>
      </c>
      <c r="N437" s="287" t="s">
        <v>47</v>
      </c>
      <c r="O437" s="85"/>
      <c r="P437" s="222">
        <f>O437*H437</f>
        <v>0</v>
      </c>
      <c r="Q437" s="222">
        <v>0.037650000000000003</v>
      </c>
      <c r="R437" s="222">
        <f>Q437*H437</f>
        <v>1.11831795</v>
      </c>
      <c r="S437" s="222">
        <v>0</v>
      </c>
      <c r="T437" s="223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4" t="s">
        <v>450</v>
      </c>
      <c r="AT437" s="224" t="s">
        <v>411</v>
      </c>
      <c r="AU437" s="224" t="s">
        <v>85</v>
      </c>
      <c r="AY437" s="18" t="s">
        <v>162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8" t="s">
        <v>83</v>
      </c>
      <c r="BK437" s="225">
        <f>ROUND(I437*H437,2)</f>
        <v>0</v>
      </c>
      <c r="BL437" s="18" t="s">
        <v>214</v>
      </c>
      <c r="BM437" s="224" t="s">
        <v>1710</v>
      </c>
    </row>
    <row r="438" s="2" customFormat="1" ht="37.8" customHeight="1">
      <c r="A438" s="39"/>
      <c r="B438" s="40"/>
      <c r="C438" s="213" t="s">
        <v>1711</v>
      </c>
      <c r="D438" s="213" t="s">
        <v>165</v>
      </c>
      <c r="E438" s="214" t="s">
        <v>1712</v>
      </c>
      <c r="F438" s="215" t="s">
        <v>1713</v>
      </c>
      <c r="G438" s="216" t="s">
        <v>405</v>
      </c>
      <c r="H438" s="217">
        <v>7.8099999999999996</v>
      </c>
      <c r="I438" s="218"/>
      <c r="J438" s="219">
        <f>ROUND(I438*H438,2)</f>
        <v>0</v>
      </c>
      <c r="K438" s="215" t="s">
        <v>169</v>
      </c>
      <c r="L438" s="45"/>
      <c r="M438" s="220" t="s">
        <v>19</v>
      </c>
      <c r="N438" s="221" t="s">
        <v>47</v>
      </c>
      <c r="O438" s="85"/>
      <c r="P438" s="222">
        <f>O438*H438</f>
        <v>0</v>
      </c>
      <c r="Q438" s="222">
        <v>0.00025999999999999998</v>
      </c>
      <c r="R438" s="222">
        <f>Q438*H438</f>
        <v>0.0020305999999999996</v>
      </c>
      <c r="S438" s="222">
        <v>0</v>
      </c>
      <c r="T438" s="223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4" t="s">
        <v>214</v>
      </c>
      <c r="AT438" s="224" t="s">
        <v>165</v>
      </c>
      <c r="AU438" s="224" t="s">
        <v>85</v>
      </c>
      <c r="AY438" s="18" t="s">
        <v>162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8" t="s">
        <v>83</v>
      </c>
      <c r="BK438" s="225">
        <f>ROUND(I438*H438,2)</f>
        <v>0</v>
      </c>
      <c r="BL438" s="18" t="s">
        <v>214</v>
      </c>
      <c r="BM438" s="224" t="s">
        <v>1714</v>
      </c>
    </row>
    <row r="439" s="2" customFormat="1">
      <c r="A439" s="39"/>
      <c r="B439" s="40"/>
      <c r="C439" s="41"/>
      <c r="D439" s="226" t="s">
        <v>172</v>
      </c>
      <c r="E439" s="41"/>
      <c r="F439" s="227" t="s">
        <v>1715</v>
      </c>
      <c r="G439" s="41"/>
      <c r="H439" s="41"/>
      <c r="I439" s="228"/>
      <c r="J439" s="41"/>
      <c r="K439" s="41"/>
      <c r="L439" s="45"/>
      <c r="M439" s="229"/>
      <c r="N439" s="230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172</v>
      </c>
      <c r="AU439" s="18" t="s">
        <v>85</v>
      </c>
    </row>
    <row r="440" s="2" customFormat="1" ht="24.15" customHeight="1">
      <c r="A440" s="39"/>
      <c r="B440" s="40"/>
      <c r="C440" s="278" t="s">
        <v>1716</v>
      </c>
      <c r="D440" s="278" t="s">
        <v>411</v>
      </c>
      <c r="E440" s="279" t="s">
        <v>1717</v>
      </c>
      <c r="F440" s="280" t="s">
        <v>1718</v>
      </c>
      <c r="G440" s="281" t="s">
        <v>168</v>
      </c>
      <c r="H440" s="282">
        <v>7.8099999999999996</v>
      </c>
      <c r="I440" s="283"/>
      <c r="J440" s="284">
        <f>ROUND(I440*H440,2)</f>
        <v>0</v>
      </c>
      <c r="K440" s="280" t="s">
        <v>169</v>
      </c>
      <c r="L440" s="285"/>
      <c r="M440" s="286" t="s">
        <v>19</v>
      </c>
      <c r="N440" s="287" t="s">
        <v>47</v>
      </c>
      <c r="O440" s="85"/>
      <c r="P440" s="222">
        <f>O440*H440</f>
        <v>0</v>
      </c>
      <c r="Q440" s="222">
        <v>0.040280000000000003</v>
      </c>
      <c r="R440" s="222">
        <f>Q440*H440</f>
        <v>0.3145868</v>
      </c>
      <c r="S440" s="222">
        <v>0</v>
      </c>
      <c r="T440" s="223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4" t="s">
        <v>450</v>
      </c>
      <c r="AT440" s="224" t="s">
        <v>411</v>
      </c>
      <c r="AU440" s="224" t="s">
        <v>85</v>
      </c>
      <c r="AY440" s="18" t="s">
        <v>162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8" t="s">
        <v>83</v>
      </c>
      <c r="BK440" s="225">
        <f>ROUND(I440*H440,2)</f>
        <v>0</v>
      </c>
      <c r="BL440" s="18" t="s">
        <v>214</v>
      </c>
      <c r="BM440" s="224" t="s">
        <v>1719</v>
      </c>
    </row>
    <row r="441" s="13" customFormat="1">
      <c r="A441" s="13"/>
      <c r="B441" s="231"/>
      <c r="C441" s="232"/>
      <c r="D441" s="233" t="s">
        <v>179</v>
      </c>
      <c r="E441" s="234" t="s">
        <v>19</v>
      </c>
      <c r="F441" s="235" t="s">
        <v>1720</v>
      </c>
      <c r="G441" s="232"/>
      <c r="H441" s="234" t="s">
        <v>19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179</v>
      </c>
      <c r="AU441" s="241" t="s">
        <v>85</v>
      </c>
      <c r="AV441" s="13" t="s">
        <v>83</v>
      </c>
      <c r="AW441" s="13" t="s">
        <v>37</v>
      </c>
      <c r="AX441" s="13" t="s">
        <v>76</v>
      </c>
      <c r="AY441" s="241" t="s">
        <v>162</v>
      </c>
    </row>
    <row r="442" s="14" customFormat="1">
      <c r="A442" s="14"/>
      <c r="B442" s="242"/>
      <c r="C442" s="243"/>
      <c r="D442" s="233" t="s">
        <v>179</v>
      </c>
      <c r="E442" s="244" t="s">
        <v>19</v>
      </c>
      <c r="F442" s="245" t="s">
        <v>1721</v>
      </c>
      <c r="G442" s="243"/>
      <c r="H442" s="246">
        <v>7.8099999999999996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2" t="s">
        <v>179</v>
      </c>
      <c r="AU442" s="252" t="s">
        <v>85</v>
      </c>
      <c r="AV442" s="14" t="s">
        <v>85</v>
      </c>
      <c r="AW442" s="14" t="s">
        <v>37</v>
      </c>
      <c r="AX442" s="14" t="s">
        <v>83</v>
      </c>
      <c r="AY442" s="252" t="s">
        <v>162</v>
      </c>
    </row>
    <row r="443" s="2" customFormat="1" ht="37.8" customHeight="1">
      <c r="A443" s="39"/>
      <c r="B443" s="40"/>
      <c r="C443" s="213" t="s">
        <v>1722</v>
      </c>
      <c r="D443" s="213" t="s">
        <v>165</v>
      </c>
      <c r="E443" s="214" t="s">
        <v>1723</v>
      </c>
      <c r="F443" s="215" t="s">
        <v>1724</v>
      </c>
      <c r="G443" s="216" t="s">
        <v>405</v>
      </c>
      <c r="H443" s="217">
        <v>19.170000000000002</v>
      </c>
      <c r="I443" s="218"/>
      <c r="J443" s="219">
        <f>ROUND(I443*H443,2)</f>
        <v>0</v>
      </c>
      <c r="K443" s="215" t="s">
        <v>169</v>
      </c>
      <c r="L443" s="45"/>
      <c r="M443" s="220" t="s">
        <v>19</v>
      </c>
      <c r="N443" s="221" t="s">
        <v>47</v>
      </c>
      <c r="O443" s="85"/>
      <c r="P443" s="222">
        <f>O443*H443</f>
        <v>0</v>
      </c>
      <c r="Q443" s="222">
        <v>0.00025999999999999998</v>
      </c>
      <c r="R443" s="222">
        <f>Q443*H443</f>
        <v>0.0049842000000000003</v>
      </c>
      <c r="S443" s="222">
        <v>0</v>
      </c>
      <c r="T443" s="223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24" t="s">
        <v>214</v>
      </c>
      <c r="AT443" s="224" t="s">
        <v>165</v>
      </c>
      <c r="AU443" s="224" t="s">
        <v>85</v>
      </c>
      <c r="AY443" s="18" t="s">
        <v>162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8" t="s">
        <v>83</v>
      </c>
      <c r="BK443" s="225">
        <f>ROUND(I443*H443,2)</f>
        <v>0</v>
      </c>
      <c r="BL443" s="18" t="s">
        <v>214</v>
      </c>
      <c r="BM443" s="224" t="s">
        <v>1725</v>
      </c>
    </row>
    <row r="444" s="2" customFormat="1">
      <c r="A444" s="39"/>
      <c r="B444" s="40"/>
      <c r="C444" s="41"/>
      <c r="D444" s="226" t="s">
        <v>172</v>
      </c>
      <c r="E444" s="41"/>
      <c r="F444" s="227" t="s">
        <v>1726</v>
      </c>
      <c r="G444" s="41"/>
      <c r="H444" s="41"/>
      <c r="I444" s="228"/>
      <c r="J444" s="41"/>
      <c r="K444" s="41"/>
      <c r="L444" s="45"/>
      <c r="M444" s="229"/>
      <c r="N444" s="230"/>
      <c r="O444" s="85"/>
      <c r="P444" s="85"/>
      <c r="Q444" s="85"/>
      <c r="R444" s="85"/>
      <c r="S444" s="85"/>
      <c r="T444" s="86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172</v>
      </c>
      <c r="AU444" s="18" t="s">
        <v>85</v>
      </c>
    </row>
    <row r="445" s="2" customFormat="1" ht="24.15" customHeight="1">
      <c r="A445" s="39"/>
      <c r="B445" s="40"/>
      <c r="C445" s="278" t="s">
        <v>1727</v>
      </c>
      <c r="D445" s="278" t="s">
        <v>411</v>
      </c>
      <c r="E445" s="279" t="s">
        <v>1728</v>
      </c>
      <c r="F445" s="280" t="s">
        <v>1729</v>
      </c>
      <c r="G445" s="281" t="s">
        <v>168</v>
      </c>
      <c r="H445" s="282">
        <v>19.170000000000002</v>
      </c>
      <c r="I445" s="283"/>
      <c r="J445" s="284">
        <f>ROUND(I445*H445,2)</f>
        <v>0</v>
      </c>
      <c r="K445" s="280" t="s">
        <v>169</v>
      </c>
      <c r="L445" s="285"/>
      <c r="M445" s="286" t="s">
        <v>19</v>
      </c>
      <c r="N445" s="287" t="s">
        <v>47</v>
      </c>
      <c r="O445" s="85"/>
      <c r="P445" s="222">
        <f>O445*H445</f>
        <v>0</v>
      </c>
      <c r="Q445" s="222">
        <v>0.039579999999999997</v>
      </c>
      <c r="R445" s="222">
        <f>Q445*H445</f>
        <v>0.7587486</v>
      </c>
      <c r="S445" s="222">
        <v>0</v>
      </c>
      <c r="T445" s="223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24" t="s">
        <v>450</v>
      </c>
      <c r="AT445" s="224" t="s">
        <v>411</v>
      </c>
      <c r="AU445" s="224" t="s">
        <v>85</v>
      </c>
      <c r="AY445" s="18" t="s">
        <v>162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8" t="s">
        <v>83</v>
      </c>
      <c r="BK445" s="225">
        <f>ROUND(I445*H445,2)</f>
        <v>0</v>
      </c>
      <c r="BL445" s="18" t="s">
        <v>214</v>
      </c>
      <c r="BM445" s="224" t="s">
        <v>1730</v>
      </c>
    </row>
    <row r="446" s="13" customFormat="1">
      <c r="A446" s="13"/>
      <c r="B446" s="231"/>
      <c r="C446" s="232"/>
      <c r="D446" s="233" t="s">
        <v>179</v>
      </c>
      <c r="E446" s="234" t="s">
        <v>19</v>
      </c>
      <c r="F446" s="235" t="s">
        <v>1731</v>
      </c>
      <c r="G446" s="232"/>
      <c r="H446" s="234" t="s">
        <v>19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179</v>
      </c>
      <c r="AU446" s="241" t="s">
        <v>85</v>
      </c>
      <c r="AV446" s="13" t="s">
        <v>83</v>
      </c>
      <c r="AW446" s="13" t="s">
        <v>37</v>
      </c>
      <c r="AX446" s="13" t="s">
        <v>76</v>
      </c>
      <c r="AY446" s="241" t="s">
        <v>162</v>
      </c>
    </row>
    <row r="447" s="14" customFormat="1">
      <c r="A447" s="14"/>
      <c r="B447" s="242"/>
      <c r="C447" s="243"/>
      <c r="D447" s="233" t="s">
        <v>179</v>
      </c>
      <c r="E447" s="244" t="s">
        <v>19</v>
      </c>
      <c r="F447" s="245" t="s">
        <v>1732</v>
      </c>
      <c r="G447" s="243"/>
      <c r="H447" s="246">
        <v>19.170000000000002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2" t="s">
        <v>179</v>
      </c>
      <c r="AU447" s="252" t="s">
        <v>85</v>
      </c>
      <c r="AV447" s="14" t="s">
        <v>85</v>
      </c>
      <c r="AW447" s="14" t="s">
        <v>37</v>
      </c>
      <c r="AX447" s="14" t="s">
        <v>83</v>
      </c>
      <c r="AY447" s="252" t="s">
        <v>162</v>
      </c>
    </row>
    <row r="448" s="2" customFormat="1" ht="37.8" customHeight="1">
      <c r="A448" s="39"/>
      <c r="B448" s="40"/>
      <c r="C448" s="213" t="s">
        <v>1733</v>
      </c>
      <c r="D448" s="213" t="s">
        <v>165</v>
      </c>
      <c r="E448" s="214" t="s">
        <v>1734</v>
      </c>
      <c r="F448" s="215" t="s">
        <v>1735</v>
      </c>
      <c r="G448" s="216" t="s">
        <v>405</v>
      </c>
      <c r="H448" s="217">
        <v>41</v>
      </c>
      <c r="I448" s="218"/>
      <c r="J448" s="219">
        <f>ROUND(I448*H448,2)</f>
        <v>0</v>
      </c>
      <c r="K448" s="215" t="s">
        <v>169</v>
      </c>
      <c r="L448" s="45"/>
      <c r="M448" s="220" t="s">
        <v>19</v>
      </c>
      <c r="N448" s="221" t="s">
        <v>47</v>
      </c>
      <c r="O448" s="85"/>
      <c r="P448" s="222">
        <f>O448*H448</f>
        <v>0</v>
      </c>
      <c r="Q448" s="222">
        <v>0</v>
      </c>
      <c r="R448" s="222">
        <f>Q448*H448</f>
        <v>0</v>
      </c>
      <c r="S448" s="222">
        <v>0</v>
      </c>
      <c r="T448" s="223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24" t="s">
        <v>214</v>
      </c>
      <c r="AT448" s="224" t="s">
        <v>165</v>
      </c>
      <c r="AU448" s="224" t="s">
        <v>85</v>
      </c>
      <c r="AY448" s="18" t="s">
        <v>162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8" t="s">
        <v>83</v>
      </c>
      <c r="BK448" s="225">
        <f>ROUND(I448*H448,2)</f>
        <v>0</v>
      </c>
      <c r="BL448" s="18" t="s">
        <v>214</v>
      </c>
      <c r="BM448" s="224" t="s">
        <v>1736</v>
      </c>
    </row>
    <row r="449" s="2" customFormat="1">
      <c r="A449" s="39"/>
      <c r="B449" s="40"/>
      <c r="C449" s="41"/>
      <c r="D449" s="226" t="s">
        <v>172</v>
      </c>
      <c r="E449" s="41"/>
      <c r="F449" s="227" t="s">
        <v>1737</v>
      </c>
      <c r="G449" s="41"/>
      <c r="H449" s="41"/>
      <c r="I449" s="228"/>
      <c r="J449" s="41"/>
      <c r="K449" s="41"/>
      <c r="L449" s="45"/>
      <c r="M449" s="229"/>
      <c r="N449" s="230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172</v>
      </c>
      <c r="AU449" s="18" t="s">
        <v>85</v>
      </c>
    </row>
    <row r="450" s="13" customFormat="1">
      <c r="A450" s="13"/>
      <c r="B450" s="231"/>
      <c r="C450" s="232"/>
      <c r="D450" s="233" t="s">
        <v>179</v>
      </c>
      <c r="E450" s="234" t="s">
        <v>19</v>
      </c>
      <c r="F450" s="235" t="s">
        <v>1546</v>
      </c>
      <c r="G450" s="232"/>
      <c r="H450" s="234" t="s">
        <v>19</v>
      </c>
      <c r="I450" s="236"/>
      <c r="J450" s="232"/>
      <c r="K450" s="232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179</v>
      </c>
      <c r="AU450" s="241" t="s">
        <v>85</v>
      </c>
      <c r="AV450" s="13" t="s">
        <v>83</v>
      </c>
      <c r="AW450" s="13" t="s">
        <v>37</v>
      </c>
      <c r="AX450" s="13" t="s">
        <v>76</v>
      </c>
      <c r="AY450" s="241" t="s">
        <v>162</v>
      </c>
    </row>
    <row r="451" s="14" customFormat="1">
      <c r="A451" s="14"/>
      <c r="B451" s="242"/>
      <c r="C451" s="243"/>
      <c r="D451" s="233" t="s">
        <v>179</v>
      </c>
      <c r="E451" s="244" t="s">
        <v>19</v>
      </c>
      <c r="F451" s="245" t="s">
        <v>1547</v>
      </c>
      <c r="G451" s="243"/>
      <c r="H451" s="246">
        <v>2</v>
      </c>
      <c r="I451" s="247"/>
      <c r="J451" s="243"/>
      <c r="K451" s="243"/>
      <c r="L451" s="248"/>
      <c r="M451" s="249"/>
      <c r="N451" s="250"/>
      <c r="O451" s="250"/>
      <c r="P451" s="250"/>
      <c r="Q451" s="250"/>
      <c r="R451" s="250"/>
      <c r="S451" s="250"/>
      <c r="T451" s="25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2" t="s">
        <v>179</v>
      </c>
      <c r="AU451" s="252" t="s">
        <v>85</v>
      </c>
      <c r="AV451" s="14" t="s">
        <v>85</v>
      </c>
      <c r="AW451" s="14" t="s">
        <v>37</v>
      </c>
      <c r="AX451" s="14" t="s">
        <v>76</v>
      </c>
      <c r="AY451" s="252" t="s">
        <v>162</v>
      </c>
    </row>
    <row r="452" s="13" customFormat="1">
      <c r="A452" s="13"/>
      <c r="B452" s="231"/>
      <c r="C452" s="232"/>
      <c r="D452" s="233" t="s">
        <v>179</v>
      </c>
      <c r="E452" s="234" t="s">
        <v>19</v>
      </c>
      <c r="F452" s="235" t="s">
        <v>1548</v>
      </c>
      <c r="G452" s="232"/>
      <c r="H452" s="234" t="s">
        <v>19</v>
      </c>
      <c r="I452" s="236"/>
      <c r="J452" s="232"/>
      <c r="K452" s="232"/>
      <c r="L452" s="237"/>
      <c r="M452" s="238"/>
      <c r="N452" s="239"/>
      <c r="O452" s="239"/>
      <c r="P452" s="239"/>
      <c r="Q452" s="239"/>
      <c r="R452" s="239"/>
      <c r="S452" s="239"/>
      <c r="T452" s="24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1" t="s">
        <v>179</v>
      </c>
      <c r="AU452" s="241" t="s">
        <v>85</v>
      </c>
      <c r="AV452" s="13" t="s">
        <v>83</v>
      </c>
      <c r="AW452" s="13" t="s">
        <v>37</v>
      </c>
      <c r="AX452" s="13" t="s">
        <v>76</v>
      </c>
      <c r="AY452" s="241" t="s">
        <v>162</v>
      </c>
    </row>
    <row r="453" s="14" customFormat="1">
      <c r="A453" s="14"/>
      <c r="B453" s="242"/>
      <c r="C453" s="243"/>
      <c r="D453" s="233" t="s">
        <v>179</v>
      </c>
      <c r="E453" s="244" t="s">
        <v>19</v>
      </c>
      <c r="F453" s="245" t="s">
        <v>1549</v>
      </c>
      <c r="G453" s="243"/>
      <c r="H453" s="246">
        <v>20</v>
      </c>
      <c r="I453" s="247"/>
      <c r="J453" s="243"/>
      <c r="K453" s="243"/>
      <c r="L453" s="248"/>
      <c r="M453" s="249"/>
      <c r="N453" s="250"/>
      <c r="O453" s="250"/>
      <c r="P453" s="250"/>
      <c r="Q453" s="250"/>
      <c r="R453" s="250"/>
      <c r="S453" s="250"/>
      <c r="T453" s="251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2" t="s">
        <v>179</v>
      </c>
      <c r="AU453" s="252" t="s">
        <v>85</v>
      </c>
      <c r="AV453" s="14" t="s">
        <v>85</v>
      </c>
      <c r="AW453" s="14" t="s">
        <v>37</v>
      </c>
      <c r="AX453" s="14" t="s">
        <v>76</v>
      </c>
      <c r="AY453" s="252" t="s">
        <v>162</v>
      </c>
    </row>
    <row r="454" s="13" customFormat="1">
      <c r="A454" s="13"/>
      <c r="B454" s="231"/>
      <c r="C454" s="232"/>
      <c r="D454" s="233" t="s">
        <v>179</v>
      </c>
      <c r="E454" s="234" t="s">
        <v>19</v>
      </c>
      <c r="F454" s="235" t="s">
        <v>1550</v>
      </c>
      <c r="G454" s="232"/>
      <c r="H454" s="234" t="s">
        <v>19</v>
      </c>
      <c r="I454" s="236"/>
      <c r="J454" s="232"/>
      <c r="K454" s="232"/>
      <c r="L454" s="237"/>
      <c r="M454" s="238"/>
      <c r="N454" s="239"/>
      <c r="O454" s="239"/>
      <c r="P454" s="239"/>
      <c r="Q454" s="239"/>
      <c r="R454" s="239"/>
      <c r="S454" s="239"/>
      <c r="T454" s="24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1" t="s">
        <v>179</v>
      </c>
      <c r="AU454" s="241" t="s">
        <v>85</v>
      </c>
      <c r="AV454" s="13" t="s">
        <v>83</v>
      </c>
      <c r="AW454" s="13" t="s">
        <v>37</v>
      </c>
      <c r="AX454" s="13" t="s">
        <v>76</v>
      </c>
      <c r="AY454" s="241" t="s">
        <v>162</v>
      </c>
    </row>
    <row r="455" s="14" customFormat="1">
      <c r="A455" s="14"/>
      <c r="B455" s="242"/>
      <c r="C455" s="243"/>
      <c r="D455" s="233" t="s">
        <v>179</v>
      </c>
      <c r="E455" s="244" t="s">
        <v>19</v>
      </c>
      <c r="F455" s="245" t="s">
        <v>1551</v>
      </c>
      <c r="G455" s="243"/>
      <c r="H455" s="246">
        <v>18</v>
      </c>
      <c r="I455" s="247"/>
      <c r="J455" s="243"/>
      <c r="K455" s="243"/>
      <c r="L455" s="248"/>
      <c r="M455" s="249"/>
      <c r="N455" s="250"/>
      <c r="O455" s="250"/>
      <c r="P455" s="250"/>
      <c r="Q455" s="250"/>
      <c r="R455" s="250"/>
      <c r="S455" s="250"/>
      <c r="T455" s="25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2" t="s">
        <v>179</v>
      </c>
      <c r="AU455" s="252" t="s">
        <v>85</v>
      </c>
      <c r="AV455" s="14" t="s">
        <v>85</v>
      </c>
      <c r="AW455" s="14" t="s">
        <v>37</v>
      </c>
      <c r="AX455" s="14" t="s">
        <v>76</v>
      </c>
      <c r="AY455" s="252" t="s">
        <v>162</v>
      </c>
    </row>
    <row r="456" s="13" customFormat="1">
      <c r="A456" s="13"/>
      <c r="B456" s="231"/>
      <c r="C456" s="232"/>
      <c r="D456" s="233" t="s">
        <v>179</v>
      </c>
      <c r="E456" s="234" t="s">
        <v>19</v>
      </c>
      <c r="F456" s="235" t="s">
        <v>1552</v>
      </c>
      <c r="G456" s="232"/>
      <c r="H456" s="234" t="s">
        <v>19</v>
      </c>
      <c r="I456" s="236"/>
      <c r="J456" s="232"/>
      <c r="K456" s="232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179</v>
      </c>
      <c r="AU456" s="241" t="s">
        <v>85</v>
      </c>
      <c r="AV456" s="13" t="s">
        <v>83</v>
      </c>
      <c r="AW456" s="13" t="s">
        <v>37</v>
      </c>
      <c r="AX456" s="13" t="s">
        <v>76</v>
      </c>
      <c r="AY456" s="241" t="s">
        <v>162</v>
      </c>
    </row>
    <row r="457" s="14" customFormat="1">
      <c r="A457" s="14"/>
      <c r="B457" s="242"/>
      <c r="C457" s="243"/>
      <c r="D457" s="233" t="s">
        <v>179</v>
      </c>
      <c r="E457" s="244" t="s">
        <v>19</v>
      </c>
      <c r="F457" s="245" t="s">
        <v>83</v>
      </c>
      <c r="G457" s="243"/>
      <c r="H457" s="246">
        <v>1</v>
      </c>
      <c r="I457" s="247"/>
      <c r="J457" s="243"/>
      <c r="K457" s="243"/>
      <c r="L457" s="248"/>
      <c r="M457" s="249"/>
      <c r="N457" s="250"/>
      <c r="O457" s="250"/>
      <c r="P457" s="250"/>
      <c r="Q457" s="250"/>
      <c r="R457" s="250"/>
      <c r="S457" s="250"/>
      <c r="T457" s="251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2" t="s">
        <v>179</v>
      </c>
      <c r="AU457" s="252" t="s">
        <v>85</v>
      </c>
      <c r="AV457" s="14" t="s">
        <v>85</v>
      </c>
      <c r="AW457" s="14" t="s">
        <v>37</v>
      </c>
      <c r="AX457" s="14" t="s">
        <v>76</v>
      </c>
      <c r="AY457" s="252" t="s">
        <v>162</v>
      </c>
    </row>
    <row r="458" s="15" customFormat="1">
      <c r="A458" s="15"/>
      <c r="B458" s="253"/>
      <c r="C458" s="254"/>
      <c r="D458" s="233" t="s">
        <v>179</v>
      </c>
      <c r="E458" s="255" t="s">
        <v>19</v>
      </c>
      <c r="F458" s="256" t="s">
        <v>194</v>
      </c>
      <c r="G458" s="254"/>
      <c r="H458" s="257">
        <v>41</v>
      </c>
      <c r="I458" s="258"/>
      <c r="J458" s="254"/>
      <c r="K458" s="254"/>
      <c r="L458" s="259"/>
      <c r="M458" s="260"/>
      <c r="N458" s="261"/>
      <c r="O458" s="261"/>
      <c r="P458" s="261"/>
      <c r="Q458" s="261"/>
      <c r="R458" s="261"/>
      <c r="S458" s="261"/>
      <c r="T458" s="262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63" t="s">
        <v>179</v>
      </c>
      <c r="AU458" s="263" t="s">
        <v>85</v>
      </c>
      <c r="AV458" s="15" t="s">
        <v>170</v>
      </c>
      <c r="AW458" s="15" t="s">
        <v>37</v>
      </c>
      <c r="AX458" s="15" t="s">
        <v>83</v>
      </c>
      <c r="AY458" s="263" t="s">
        <v>162</v>
      </c>
    </row>
    <row r="459" s="2" customFormat="1" ht="24.15" customHeight="1">
      <c r="A459" s="39"/>
      <c r="B459" s="40"/>
      <c r="C459" s="278" t="s">
        <v>1738</v>
      </c>
      <c r="D459" s="278" t="s">
        <v>411</v>
      </c>
      <c r="E459" s="279" t="s">
        <v>1739</v>
      </c>
      <c r="F459" s="280" t="s">
        <v>1740</v>
      </c>
      <c r="G459" s="281" t="s">
        <v>405</v>
      </c>
      <c r="H459" s="282">
        <v>2</v>
      </c>
      <c r="I459" s="283"/>
      <c r="J459" s="284">
        <f>ROUND(I459*H459,2)</f>
        <v>0</v>
      </c>
      <c r="K459" s="280" t="s">
        <v>169</v>
      </c>
      <c r="L459" s="285"/>
      <c r="M459" s="286" t="s">
        <v>19</v>
      </c>
      <c r="N459" s="287" t="s">
        <v>47</v>
      </c>
      <c r="O459" s="85"/>
      <c r="P459" s="222">
        <f>O459*H459</f>
        <v>0</v>
      </c>
      <c r="Q459" s="222">
        <v>0.016</v>
      </c>
      <c r="R459" s="222">
        <f>Q459*H459</f>
        <v>0.032000000000000001</v>
      </c>
      <c r="S459" s="222">
        <v>0</v>
      </c>
      <c r="T459" s="223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24" t="s">
        <v>450</v>
      </c>
      <c r="AT459" s="224" t="s">
        <v>411</v>
      </c>
      <c r="AU459" s="224" t="s">
        <v>85</v>
      </c>
      <c r="AY459" s="18" t="s">
        <v>162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8" t="s">
        <v>83</v>
      </c>
      <c r="BK459" s="225">
        <f>ROUND(I459*H459,2)</f>
        <v>0</v>
      </c>
      <c r="BL459" s="18" t="s">
        <v>214</v>
      </c>
      <c r="BM459" s="224" t="s">
        <v>1741</v>
      </c>
    </row>
    <row r="460" s="2" customFormat="1" ht="24.15" customHeight="1">
      <c r="A460" s="39"/>
      <c r="B460" s="40"/>
      <c r="C460" s="278" t="s">
        <v>1742</v>
      </c>
      <c r="D460" s="278" t="s">
        <v>411</v>
      </c>
      <c r="E460" s="279" t="s">
        <v>1743</v>
      </c>
      <c r="F460" s="280" t="s">
        <v>1744</v>
      </c>
      <c r="G460" s="281" t="s">
        <v>405</v>
      </c>
      <c r="H460" s="282">
        <v>38</v>
      </c>
      <c r="I460" s="283"/>
      <c r="J460" s="284">
        <f>ROUND(I460*H460,2)</f>
        <v>0</v>
      </c>
      <c r="K460" s="280" t="s">
        <v>169</v>
      </c>
      <c r="L460" s="285"/>
      <c r="M460" s="286" t="s">
        <v>19</v>
      </c>
      <c r="N460" s="287" t="s">
        <v>47</v>
      </c>
      <c r="O460" s="85"/>
      <c r="P460" s="222">
        <f>O460*H460</f>
        <v>0</v>
      </c>
      <c r="Q460" s="222">
        <v>0.017500000000000002</v>
      </c>
      <c r="R460" s="222">
        <f>Q460*H460</f>
        <v>0.66500000000000004</v>
      </c>
      <c r="S460" s="222">
        <v>0</v>
      </c>
      <c r="T460" s="223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24" t="s">
        <v>450</v>
      </c>
      <c r="AT460" s="224" t="s">
        <v>411</v>
      </c>
      <c r="AU460" s="224" t="s">
        <v>85</v>
      </c>
      <c r="AY460" s="18" t="s">
        <v>162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8" t="s">
        <v>83</v>
      </c>
      <c r="BK460" s="225">
        <f>ROUND(I460*H460,2)</f>
        <v>0</v>
      </c>
      <c r="BL460" s="18" t="s">
        <v>214</v>
      </c>
      <c r="BM460" s="224" t="s">
        <v>1745</v>
      </c>
    </row>
    <row r="461" s="2" customFormat="1" ht="24.15" customHeight="1">
      <c r="A461" s="39"/>
      <c r="B461" s="40"/>
      <c r="C461" s="278" t="s">
        <v>1746</v>
      </c>
      <c r="D461" s="278" t="s">
        <v>411</v>
      </c>
      <c r="E461" s="279" t="s">
        <v>1747</v>
      </c>
      <c r="F461" s="280" t="s">
        <v>1748</v>
      </c>
      <c r="G461" s="281" t="s">
        <v>405</v>
      </c>
      <c r="H461" s="282">
        <v>1</v>
      </c>
      <c r="I461" s="283"/>
      <c r="J461" s="284">
        <f>ROUND(I461*H461,2)</f>
        <v>0</v>
      </c>
      <c r="K461" s="280" t="s">
        <v>169</v>
      </c>
      <c r="L461" s="285"/>
      <c r="M461" s="286" t="s">
        <v>19</v>
      </c>
      <c r="N461" s="287" t="s">
        <v>47</v>
      </c>
      <c r="O461" s="85"/>
      <c r="P461" s="222">
        <f>O461*H461</f>
        <v>0</v>
      </c>
      <c r="Q461" s="222">
        <v>0.0195</v>
      </c>
      <c r="R461" s="222">
        <f>Q461*H461</f>
        <v>0.0195</v>
      </c>
      <c r="S461" s="222">
        <v>0</v>
      </c>
      <c r="T461" s="223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24" t="s">
        <v>450</v>
      </c>
      <c r="AT461" s="224" t="s">
        <v>411</v>
      </c>
      <c r="AU461" s="224" t="s">
        <v>85</v>
      </c>
      <c r="AY461" s="18" t="s">
        <v>162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8" t="s">
        <v>83</v>
      </c>
      <c r="BK461" s="225">
        <f>ROUND(I461*H461,2)</f>
        <v>0</v>
      </c>
      <c r="BL461" s="18" t="s">
        <v>214</v>
      </c>
      <c r="BM461" s="224" t="s">
        <v>1749</v>
      </c>
    </row>
    <row r="462" s="2" customFormat="1" ht="37.8" customHeight="1">
      <c r="A462" s="39"/>
      <c r="B462" s="40"/>
      <c r="C462" s="213" t="s">
        <v>1750</v>
      </c>
      <c r="D462" s="213" t="s">
        <v>165</v>
      </c>
      <c r="E462" s="214" t="s">
        <v>570</v>
      </c>
      <c r="F462" s="215" t="s">
        <v>571</v>
      </c>
      <c r="G462" s="216" t="s">
        <v>405</v>
      </c>
      <c r="H462" s="217">
        <v>6</v>
      </c>
      <c r="I462" s="218"/>
      <c r="J462" s="219">
        <f>ROUND(I462*H462,2)</f>
        <v>0</v>
      </c>
      <c r="K462" s="215" t="s">
        <v>169</v>
      </c>
      <c r="L462" s="45"/>
      <c r="M462" s="220" t="s">
        <v>19</v>
      </c>
      <c r="N462" s="221" t="s">
        <v>47</v>
      </c>
      <c r="O462" s="85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24" t="s">
        <v>214</v>
      </c>
      <c r="AT462" s="224" t="s">
        <v>165</v>
      </c>
      <c r="AU462" s="224" t="s">
        <v>85</v>
      </c>
      <c r="AY462" s="18" t="s">
        <v>162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8" t="s">
        <v>83</v>
      </c>
      <c r="BK462" s="225">
        <f>ROUND(I462*H462,2)</f>
        <v>0</v>
      </c>
      <c r="BL462" s="18" t="s">
        <v>214</v>
      </c>
      <c r="BM462" s="224" t="s">
        <v>1751</v>
      </c>
    </row>
    <row r="463" s="2" customFormat="1">
      <c r="A463" s="39"/>
      <c r="B463" s="40"/>
      <c r="C463" s="41"/>
      <c r="D463" s="226" t="s">
        <v>172</v>
      </c>
      <c r="E463" s="41"/>
      <c r="F463" s="227" t="s">
        <v>573</v>
      </c>
      <c r="G463" s="41"/>
      <c r="H463" s="41"/>
      <c r="I463" s="228"/>
      <c r="J463" s="41"/>
      <c r="K463" s="41"/>
      <c r="L463" s="45"/>
      <c r="M463" s="229"/>
      <c r="N463" s="230"/>
      <c r="O463" s="85"/>
      <c r="P463" s="85"/>
      <c r="Q463" s="85"/>
      <c r="R463" s="85"/>
      <c r="S463" s="85"/>
      <c r="T463" s="86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172</v>
      </c>
      <c r="AU463" s="18" t="s">
        <v>85</v>
      </c>
    </row>
    <row r="464" s="13" customFormat="1">
      <c r="A464" s="13"/>
      <c r="B464" s="231"/>
      <c r="C464" s="232"/>
      <c r="D464" s="233" t="s">
        <v>179</v>
      </c>
      <c r="E464" s="234" t="s">
        <v>19</v>
      </c>
      <c r="F464" s="235" t="s">
        <v>1553</v>
      </c>
      <c r="G464" s="232"/>
      <c r="H464" s="234" t="s">
        <v>19</v>
      </c>
      <c r="I464" s="236"/>
      <c r="J464" s="232"/>
      <c r="K464" s="232"/>
      <c r="L464" s="237"/>
      <c r="M464" s="238"/>
      <c r="N464" s="239"/>
      <c r="O464" s="239"/>
      <c r="P464" s="239"/>
      <c r="Q464" s="239"/>
      <c r="R464" s="239"/>
      <c r="S464" s="239"/>
      <c r="T464" s="24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1" t="s">
        <v>179</v>
      </c>
      <c r="AU464" s="241" t="s">
        <v>85</v>
      </c>
      <c r="AV464" s="13" t="s">
        <v>83</v>
      </c>
      <c r="AW464" s="13" t="s">
        <v>37</v>
      </c>
      <c r="AX464" s="13" t="s">
        <v>76</v>
      </c>
      <c r="AY464" s="241" t="s">
        <v>162</v>
      </c>
    </row>
    <row r="465" s="14" customFormat="1">
      <c r="A465" s="14"/>
      <c r="B465" s="242"/>
      <c r="C465" s="243"/>
      <c r="D465" s="233" t="s">
        <v>179</v>
      </c>
      <c r="E465" s="244" t="s">
        <v>19</v>
      </c>
      <c r="F465" s="245" t="s">
        <v>1554</v>
      </c>
      <c r="G465" s="243"/>
      <c r="H465" s="246">
        <v>6</v>
      </c>
      <c r="I465" s="247"/>
      <c r="J465" s="243"/>
      <c r="K465" s="243"/>
      <c r="L465" s="248"/>
      <c r="M465" s="249"/>
      <c r="N465" s="250"/>
      <c r="O465" s="250"/>
      <c r="P465" s="250"/>
      <c r="Q465" s="250"/>
      <c r="R465" s="250"/>
      <c r="S465" s="250"/>
      <c r="T465" s="25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2" t="s">
        <v>179</v>
      </c>
      <c r="AU465" s="252" t="s">
        <v>85</v>
      </c>
      <c r="AV465" s="14" t="s">
        <v>85</v>
      </c>
      <c r="AW465" s="14" t="s">
        <v>37</v>
      </c>
      <c r="AX465" s="14" t="s">
        <v>83</v>
      </c>
      <c r="AY465" s="252" t="s">
        <v>162</v>
      </c>
    </row>
    <row r="466" s="2" customFormat="1" ht="24.15" customHeight="1">
      <c r="A466" s="39"/>
      <c r="B466" s="40"/>
      <c r="C466" s="278" t="s">
        <v>1752</v>
      </c>
      <c r="D466" s="278" t="s">
        <v>411</v>
      </c>
      <c r="E466" s="279" t="s">
        <v>575</v>
      </c>
      <c r="F466" s="280" t="s">
        <v>576</v>
      </c>
      <c r="G466" s="281" t="s">
        <v>405</v>
      </c>
      <c r="H466" s="282">
        <v>6</v>
      </c>
      <c r="I466" s="283"/>
      <c r="J466" s="284">
        <f>ROUND(I466*H466,2)</f>
        <v>0</v>
      </c>
      <c r="K466" s="280" t="s">
        <v>169</v>
      </c>
      <c r="L466" s="285"/>
      <c r="M466" s="286" t="s">
        <v>19</v>
      </c>
      <c r="N466" s="287" t="s">
        <v>47</v>
      </c>
      <c r="O466" s="85"/>
      <c r="P466" s="222">
        <f>O466*H466</f>
        <v>0</v>
      </c>
      <c r="Q466" s="222">
        <v>0.020500000000000001</v>
      </c>
      <c r="R466" s="222">
        <f>Q466*H466</f>
        <v>0.123</v>
      </c>
      <c r="S466" s="222">
        <v>0</v>
      </c>
      <c r="T466" s="223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24" t="s">
        <v>450</v>
      </c>
      <c r="AT466" s="224" t="s">
        <v>411</v>
      </c>
      <c r="AU466" s="224" t="s">
        <v>85</v>
      </c>
      <c r="AY466" s="18" t="s">
        <v>162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8" t="s">
        <v>83</v>
      </c>
      <c r="BK466" s="225">
        <f>ROUND(I466*H466,2)</f>
        <v>0</v>
      </c>
      <c r="BL466" s="18" t="s">
        <v>214</v>
      </c>
      <c r="BM466" s="224" t="s">
        <v>1753</v>
      </c>
    </row>
    <row r="467" s="2" customFormat="1" ht="37.8" customHeight="1">
      <c r="A467" s="39"/>
      <c r="B467" s="40"/>
      <c r="C467" s="213" t="s">
        <v>1754</v>
      </c>
      <c r="D467" s="213" t="s">
        <v>165</v>
      </c>
      <c r="E467" s="214" t="s">
        <v>1755</v>
      </c>
      <c r="F467" s="215" t="s">
        <v>1756</v>
      </c>
      <c r="G467" s="216" t="s">
        <v>405</v>
      </c>
      <c r="H467" s="217">
        <v>1</v>
      </c>
      <c r="I467" s="218"/>
      <c r="J467" s="219">
        <f>ROUND(I467*H467,2)</f>
        <v>0</v>
      </c>
      <c r="K467" s="215" t="s">
        <v>169</v>
      </c>
      <c r="L467" s="45"/>
      <c r="M467" s="220" t="s">
        <v>19</v>
      </c>
      <c r="N467" s="221" t="s">
        <v>47</v>
      </c>
      <c r="O467" s="85"/>
      <c r="P467" s="222">
        <f>O467*H467</f>
        <v>0</v>
      </c>
      <c r="Q467" s="222">
        <v>0.00093000000000000005</v>
      </c>
      <c r="R467" s="222">
        <f>Q467*H467</f>
        <v>0.00093000000000000005</v>
      </c>
      <c r="S467" s="222">
        <v>0</v>
      </c>
      <c r="T467" s="223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24" t="s">
        <v>214</v>
      </c>
      <c r="AT467" s="224" t="s">
        <v>165</v>
      </c>
      <c r="AU467" s="224" t="s">
        <v>85</v>
      </c>
      <c r="AY467" s="18" t="s">
        <v>162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8" t="s">
        <v>83</v>
      </c>
      <c r="BK467" s="225">
        <f>ROUND(I467*H467,2)</f>
        <v>0</v>
      </c>
      <c r="BL467" s="18" t="s">
        <v>214</v>
      </c>
      <c r="BM467" s="224" t="s">
        <v>1757</v>
      </c>
    </row>
    <row r="468" s="2" customFormat="1">
      <c r="A468" s="39"/>
      <c r="B468" s="40"/>
      <c r="C468" s="41"/>
      <c r="D468" s="226" t="s">
        <v>172</v>
      </c>
      <c r="E468" s="41"/>
      <c r="F468" s="227" t="s">
        <v>1758</v>
      </c>
      <c r="G468" s="41"/>
      <c r="H468" s="41"/>
      <c r="I468" s="228"/>
      <c r="J468" s="41"/>
      <c r="K468" s="41"/>
      <c r="L468" s="45"/>
      <c r="M468" s="229"/>
      <c r="N468" s="230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172</v>
      </c>
      <c r="AU468" s="18" t="s">
        <v>85</v>
      </c>
    </row>
    <row r="469" s="13" customFormat="1">
      <c r="A469" s="13"/>
      <c r="B469" s="231"/>
      <c r="C469" s="232"/>
      <c r="D469" s="233" t="s">
        <v>179</v>
      </c>
      <c r="E469" s="234" t="s">
        <v>19</v>
      </c>
      <c r="F469" s="235" t="s">
        <v>1759</v>
      </c>
      <c r="G469" s="232"/>
      <c r="H469" s="234" t="s">
        <v>19</v>
      </c>
      <c r="I469" s="236"/>
      <c r="J469" s="232"/>
      <c r="K469" s="232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179</v>
      </c>
      <c r="AU469" s="241" t="s">
        <v>85</v>
      </c>
      <c r="AV469" s="13" t="s">
        <v>83</v>
      </c>
      <c r="AW469" s="13" t="s">
        <v>37</v>
      </c>
      <c r="AX469" s="13" t="s">
        <v>76</v>
      </c>
      <c r="AY469" s="241" t="s">
        <v>162</v>
      </c>
    </row>
    <row r="470" s="14" customFormat="1">
      <c r="A470" s="14"/>
      <c r="B470" s="242"/>
      <c r="C470" s="243"/>
      <c r="D470" s="233" t="s">
        <v>179</v>
      </c>
      <c r="E470" s="244" t="s">
        <v>19</v>
      </c>
      <c r="F470" s="245" t="s">
        <v>83</v>
      </c>
      <c r="G470" s="243"/>
      <c r="H470" s="246">
        <v>1</v>
      </c>
      <c r="I470" s="247"/>
      <c r="J470" s="243"/>
      <c r="K470" s="243"/>
      <c r="L470" s="248"/>
      <c r="M470" s="249"/>
      <c r="N470" s="250"/>
      <c r="O470" s="250"/>
      <c r="P470" s="250"/>
      <c r="Q470" s="250"/>
      <c r="R470" s="250"/>
      <c r="S470" s="250"/>
      <c r="T470" s="25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2" t="s">
        <v>179</v>
      </c>
      <c r="AU470" s="252" t="s">
        <v>85</v>
      </c>
      <c r="AV470" s="14" t="s">
        <v>85</v>
      </c>
      <c r="AW470" s="14" t="s">
        <v>37</v>
      </c>
      <c r="AX470" s="14" t="s">
        <v>83</v>
      </c>
      <c r="AY470" s="252" t="s">
        <v>162</v>
      </c>
    </row>
    <row r="471" s="2" customFormat="1" ht="33" customHeight="1">
      <c r="A471" s="39"/>
      <c r="B471" s="40"/>
      <c r="C471" s="278" t="s">
        <v>1760</v>
      </c>
      <c r="D471" s="278" t="s">
        <v>411</v>
      </c>
      <c r="E471" s="279" t="s">
        <v>1761</v>
      </c>
      <c r="F471" s="280" t="s">
        <v>1762</v>
      </c>
      <c r="G471" s="281" t="s">
        <v>168</v>
      </c>
      <c r="H471" s="282">
        <v>2.6899999999999999</v>
      </c>
      <c r="I471" s="283"/>
      <c r="J471" s="284">
        <f>ROUND(I471*H471,2)</f>
        <v>0</v>
      </c>
      <c r="K471" s="280" t="s">
        <v>169</v>
      </c>
      <c r="L471" s="285"/>
      <c r="M471" s="286" t="s">
        <v>19</v>
      </c>
      <c r="N471" s="287" t="s">
        <v>47</v>
      </c>
      <c r="O471" s="85"/>
      <c r="P471" s="222">
        <f>O471*H471</f>
        <v>0</v>
      </c>
      <c r="Q471" s="222">
        <v>0.01908</v>
      </c>
      <c r="R471" s="222">
        <f>Q471*H471</f>
        <v>0.051325200000000001</v>
      </c>
      <c r="S471" s="222">
        <v>0</v>
      </c>
      <c r="T471" s="223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24" t="s">
        <v>450</v>
      </c>
      <c r="AT471" s="224" t="s">
        <v>411</v>
      </c>
      <c r="AU471" s="224" t="s">
        <v>85</v>
      </c>
      <c r="AY471" s="18" t="s">
        <v>162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8" t="s">
        <v>83</v>
      </c>
      <c r="BK471" s="225">
        <f>ROUND(I471*H471,2)</f>
        <v>0</v>
      </c>
      <c r="BL471" s="18" t="s">
        <v>214</v>
      </c>
      <c r="BM471" s="224" t="s">
        <v>1763</v>
      </c>
    </row>
    <row r="472" s="13" customFormat="1">
      <c r="A472" s="13"/>
      <c r="B472" s="231"/>
      <c r="C472" s="232"/>
      <c r="D472" s="233" t="s">
        <v>179</v>
      </c>
      <c r="E472" s="234" t="s">
        <v>19</v>
      </c>
      <c r="F472" s="235" t="s">
        <v>1759</v>
      </c>
      <c r="G472" s="232"/>
      <c r="H472" s="234" t="s">
        <v>19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1" t="s">
        <v>179</v>
      </c>
      <c r="AU472" s="241" t="s">
        <v>85</v>
      </c>
      <c r="AV472" s="13" t="s">
        <v>83</v>
      </c>
      <c r="AW472" s="13" t="s">
        <v>37</v>
      </c>
      <c r="AX472" s="13" t="s">
        <v>76</v>
      </c>
      <c r="AY472" s="241" t="s">
        <v>162</v>
      </c>
    </row>
    <row r="473" s="14" customFormat="1">
      <c r="A473" s="14"/>
      <c r="B473" s="242"/>
      <c r="C473" s="243"/>
      <c r="D473" s="233" t="s">
        <v>179</v>
      </c>
      <c r="E473" s="244" t="s">
        <v>19</v>
      </c>
      <c r="F473" s="245" t="s">
        <v>1764</v>
      </c>
      <c r="G473" s="243"/>
      <c r="H473" s="246">
        <v>2.6899999999999999</v>
      </c>
      <c r="I473" s="247"/>
      <c r="J473" s="243"/>
      <c r="K473" s="243"/>
      <c r="L473" s="248"/>
      <c r="M473" s="249"/>
      <c r="N473" s="250"/>
      <c r="O473" s="250"/>
      <c r="P473" s="250"/>
      <c r="Q473" s="250"/>
      <c r="R473" s="250"/>
      <c r="S473" s="250"/>
      <c r="T473" s="25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2" t="s">
        <v>179</v>
      </c>
      <c r="AU473" s="252" t="s">
        <v>85</v>
      </c>
      <c r="AV473" s="14" t="s">
        <v>85</v>
      </c>
      <c r="AW473" s="14" t="s">
        <v>37</v>
      </c>
      <c r="AX473" s="14" t="s">
        <v>83</v>
      </c>
      <c r="AY473" s="252" t="s">
        <v>162</v>
      </c>
    </row>
    <row r="474" s="2" customFormat="1" ht="24.15" customHeight="1">
      <c r="A474" s="39"/>
      <c r="B474" s="40"/>
      <c r="C474" s="213" t="s">
        <v>1765</v>
      </c>
      <c r="D474" s="213" t="s">
        <v>165</v>
      </c>
      <c r="E474" s="214" t="s">
        <v>1766</v>
      </c>
      <c r="F474" s="215" t="s">
        <v>1767</v>
      </c>
      <c r="G474" s="216" t="s">
        <v>405</v>
      </c>
      <c r="H474" s="217">
        <v>2</v>
      </c>
      <c r="I474" s="218"/>
      <c r="J474" s="219">
        <f>ROUND(I474*H474,2)</f>
        <v>0</v>
      </c>
      <c r="K474" s="215" t="s">
        <v>169</v>
      </c>
      <c r="L474" s="45"/>
      <c r="M474" s="220" t="s">
        <v>19</v>
      </c>
      <c r="N474" s="221" t="s">
        <v>47</v>
      </c>
      <c r="O474" s="85"/>
      <c r="P474" s="222">
        <f>O474*H474</f>
        <v>0</v>
      </c>
      <c r="Q474" s="222">
        <v>0</v>
      </c>
      <c r="R474" s="222">
        <f>Q474*H474</f>
        <v>0</v>
      </c>
      <c r="S474" s="222">
        <v>0</v>
      </c>
      <c r="T474" s="223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24" t="s">
        <v>214</v>
      </c>
      <c r="AT474" s="224" t="s">
        <v>165</v>
      </c>
      <c r="AU474" s="224" t="s">
        <v>85</v>
      </c>
      <c r="AY474" s="18" t="s">
        <v>162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8" t="s">
        <v>83</v>
      </c>
      <c r="BK474" s="225">
        <f>ROUND(I474*H474,2)</f>
        <v>0</v>
      </c>
      <c r="BL474" s="18" t="s">
        <v>214</v>
      </c>
      <c r="BM474" s="224" t="s">
        <v>1768</v>
      </c>
    </row>
    <row r="475" s="2" customFormat="1">
      <c r="A475" s="39"/>
      <c r="B475" s="40"/>
      <c r="C475" s="41"/>
      <c r="D475" s="226" t="s">
        <v>172</v>
      </c>
      <c r="E475" s="41"/>
      <c r="F475" s="227" t="s">
        <v>1769</v>
      </c>
      <c r="G475" s="41"/>
      <c r="H475" s="41"/>
      <c r="I475" s="228"/>
      <c r="J475" s="41"/>
      <c r="K475" s="41"/>
      <c r="L475" s="45"/>
      <c r="M475" s="229"/>
      <c r="N475" s="230"/>
      <c r="O475" s="85"/>
      <c r="P475" s="85"/>
      <c r="Q475" s="85"/>
      <c r="R475" s="85"/>
      <c r="S475" s="85"/>
      <c r="T475" s="86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172</v>
      </c>
      <c r="AU475" s="18" t="s">
        <v>85</v>
      </c>
    </row>
    <row r="476" s="2" customFormat="1" ht="16.5" customHeight="1">
      <c r="A476" s="39"/>
      <c r="B476" s="40"/>
      <c r="C476" s="278" t="s">
        <v>1770</v>
      </c>
      <c r="D476" s="278" t="s">
        <v>411</v>
      </c>
      <c r="E476" s="279" t="s">
        <v>1771</v>
      </c>
      <c r="F476" s="280" t="s">
        <v>1772</v>
      </c>
      <c r="G476" s="281" t="s">
        <v>608</v>
      </c>
      <c r="H476" s="282">
        <v>2</v>
      </c>
      <c r="I476" s="283"/>
      <c r="J476" s="284">
        <f>ROUND(I476*H476,2)</f>
        <v>0</v>
      </c>
      <c r="K476" s="280" t="s">
        <v>19</v>
      </c>
      <c r="L476" s="285"/>
      <c r="M476" s="286" t="s">
        <v>19</v>
      </c>
      <c r="N476" s="287" t="s">
        <v>47</v>
      </c>
      <c r="O476" s="85"/>
      <c r="P476" s="222">
        <f>O476*H476</f>
        <v>0</v>
      </c>
      <c r="Q476" s="222">
        <v>0</v>
      </c>
      <c r="R476" s="222">
        <f>Q476*H476</f>
        <v>0</v>
      </c>
      <c r="S476" s="222">
        <v>0</v>
      </c>
      <c r="T476" s="223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24" t="s">
        <v>450</v>
      </c>
      <c r="AT476" s="224" t="s">
        <v>411</v>
      </c>
      <c r="AU476" s="224" t="s">
        <v>85</v>
      </c>
      <c r="AY476" s="18" t="s">
        <v>162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8" t="s">
        <v>83</v>
      </c>
      <c r="BK476" s="225">
        <f>ROUND(I476*H476,2)</f>
        <v>0</v>
      </c>
      <c r="BL476" s="18" t="s">
        <v>214</v>
      </c>
      <c r="BM476" s="224" t="s">
        <v>1773</v>
      </c>
    </row>
    <row r="477" s="2" customFormat="1" ht="24.15" customHeight="1">
      <c r="A477" s="39"/>
      <c r="B477" s="40"/>
      <c r="C477" s="213" t="s">
        <v>1774</v>
      </c>
      <c r="D477" s="213" t="s">
        <v>165</v>
      </c>
      <c r="E477" s="214" t="s">
        <v>597</v>
      </c>
      <c r="F477" s="215" t="s">
        <v>598</v>
      </c>
      <c r="G477" s="216" t="s">
        <v>405</v>
      </c>
      <c r="H477" s="217">
        <v>47</v>
      </c>
      <c r="I477" s="218"/>
      <c r="J477" s="219">
        <f>ROUND(I477*H477,2)</f>
        <v>0</v>
      </c>
      <c r="K477" s="215" t="s">
        <v>169</v>
      </c>
      <c r="L477" s="45"/>
      <c r="M477" s="220" t="s">
        <v>19</v>
      </c>
      <c r="N477" s="221" t="s">
        <v>47</v>
      </c>
      <c r="O477" s="85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24" t="s">
        <v>214</v>
      </c>
      <c r="AT477" s="224" t="s">
        <v>165</v>
      </c>
      <c r="AU477" s="224" t="s">
        <v>85</v>
      </c>
      <c r="AY477" s="18" t="s">
        <v>162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8" t="s">
        <v>83</v>
      </c>
      <c r="BK477" s="225">
        <f>ROUND(I477*H477,2)</f>
        <v>0</v>
      </c>
      <c r="BL477" s="18" t="s">
        <v>214</v>
      </c>
      <c r="BM477" s="224" t="s">
        <v>1775</v>
      </c>
    </row>
    <row r="478" s="2" customFormat="1">
      <c r="A478" s="39"/>
      <c r="B478" s="40"/>
      <c r="C478" s="41"/>
      <c r="D478" s="226" t="s">
        <v>172</v>
      </c>
      <c r="E478" s="41"/>
      <c r="F478" s="227" t="s">
        <v>600</v>
      </c>
      <c r="G478" s="41"/>
      <c r="H478" s="41"/>
      <c r="I478" s="228"/>
      <c r="J478" s="41"/>
      <c r="K478" s="41"/>
      <c r="L478" s="45"/>
      <c r="M478" s="229"/>
      <c r="N478" s="230"/>
      <c r="O478" s="85"/>
      <c r="P478" s="85"/>
      <c r="Q478" s="85"/>
      <c r="R478" s="85"/>
      <c r="S478" s="85"/>
      <c r="T478" s="86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172</v>
      </c>
      <c r="AU478" s="18" t="s">
        <v>85</v>
      </c>
    </row>
    <row r="479" s="2" customFormat="1" ht="24.15" customHeight="1">
      <c r="A479" s="39"/>
      <c r="B479" s="40"/>
      <c r="C479" s="278" t="s">
        <v>1776</v>
      </c>
      <c r="D479" s="278" t="s">
        <v>411</v>
      </c>
      <c r="E479" s="279" t="s">
        <v>602</v>
      </c>
      <c r="F479" s="280" t="s">
        <v>603</v>
      </c>
      <c r="G479" s="281" t="s">
        <v>405</v>
      </c>
      <c r="H479" s="282">
        <v>47</v>
      </c>
      <c r="I479" s="283"/>
      <c r="J479" s="284">
        <f>ROUND(I479*H479,2)</f>
        <v>0</v>
      </c>
      <c r="K479" s="280" t="s">
        <v>169</v>
      </c>
      <c r="L479" s="285"/>
      <c r="M479" s="286" t="s">
        <v>19</v>
      </c>
      <c r="N479" s="287" t="s">
        <v>47</v>
      </c>
      <c r="O479" s="85"/>
      <c r="P479" s="222">
        <f>O479*H479</f>
        <v>0</v>
      </c>
      <c r="Q479" s="222">
        <v>0.0011999999999999999</v>
      </c>
      <c r="R479" s="222">
        <f>Q479*H479</f>
        <v>0.056399999999999992</v>
      </c>
      <c r="S479" s="222">
        <v>0</v>
      </c>
      <c r="T479" s="223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24" t="s">
        <v>450</v>
      </c>
      <c r="AT479" s="224" t="s">
        <v>411</v>
      </c>
      <c r="AU479" s="224" t="s">
        <v>85</v>
      </c>
      <c r="AY479" s="18" t="s">
        <v>162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8" t="s">
        <v>83</v>
      </c>
      <c r="BK479" s="225">
        <f>ROUND(I479*H479,2)</f>
        <v>0</v>
      </c>
      <c r="BL479" s="18" t="s">
        <v>214</v>
      </c>
      <c r="BM479" s="224" t="s">
        <v>1777</v>
      </c>
    </row>
    <row r="480" s="2" customFormat="1" ht="16.5" customHeight="1">
      <c r="A480" s="39"/>
      <c r="B480" s="40"/>
      <c r="C480" s="213" t="s">
        <v>1778</v>
      </c>
      <c r="D480" s="213" t="s">
        <v>165</v>
      </c>
      <c r="E480" s="214" t="s">
        <v>1779</v>
      </c>
      <c r="F480" s="215" t="s">
        <v>1780</v>
      </c>
      <c r="G480" s="216" t="s">
        <v>608</v>
      </c>
      <c r="H480" s="217">
        <v>1</v>
      </c>
      <c r="I480" s="218"/>
      <c r="J480" s="219">
        <f>ROUND(I480*H480,2)</f>
        <v>0</v>
      </c>
      <c r="K480" s="215" t="s">
        <v>19</v>
      </c>
      <c r="L480" s="45"/>
      <c r="M480" s="220" t="s">
        <v>19</v>
      </c>
      <c r="N480" s="221" t="s">
        <v>47</v>
      </c>
      <c r="O480" s="85"/>
      <c r="P480" s="222">
        <f>O480*H480</f>
        <v>0</v>
      </c>
      <c r="Q480" s="222">
        <v>0</v>
      </c>
      <c r="R480" s="222">
        <f>Q480*H480</f>
        <v>0</v>
      </c>
      <c r="S480" s="222">
        <v>0</v>
      </c>
      <c r="T480" s="223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24" t="s">
        <v>214</v>
      </c>
      <c r="AT480" s="224" t="s">
        <v>165</v>
      </c>
      <c r="AU480" s="224" t="s">
        <v>85</v>
      </c>
      <c r="AY480" s="18" t="s">
        <v>162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8" t="s">
        <v>83</v>
      </c>
      <c r="BK480" s="225">
        <f>ROUND(I480*H480,2)</f>
        <v>0</v>
      </c>
      <c r="BL480" s="18" t="s">
        <v>214</v>
      </c>
      <c r="BM480" s="224" t="s">
        <v>1781</v>
      </c>
    </row>
    <row r="481" s="2" customFormat="1" ht="16.5" customHeight="1">
      <c r="A481" s="39"/>
      <c r="B481" s="40"/>
      <c r="C481" s="213" t="s">
        <v>1782</v>
      </c>
      <c r="D481" s="213" t="s">
        <v>165</v>
      </c>
      <c r="E481" s="214" t="s">
        <v>1783</v>
      </c>
      <c r="F481" s="215" t="s">
        <v>1784</v>
      </c>
      <c r="G481" s="216" t="s">
        <v>608</v>
      </c>
      <c r="H481" s="217">
        <v>1</v>
      </c>
      <c r="I481" s="218"/>
      <c r="J481" s="219">
        <f>ROUND(I481*H481,2)</f>
        <v>0</v>
      </c>
      <c r="K481" s="215" t="s">
        <v>19</v>
      </c>
      <c r="L481" s="45"/>
      <c r="M481" s="220" t="s">
        <v>19</v>
      </c>
      <c r="N481" s="221" t="s">
        <v>47</v>
      </c>
      <c r="O481" s="85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24" t="s">
        <v>214</v>
      </c>
      <c r="AT481" s="224" t="s">
        <v>165</v>
      </c>
      <c r="AU481" s="224" t="s">
        <v>85</v>
      </c>
      <c r="AY481" s="18" t="s">
        <v>162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8" t="s">
        <v>83</v>
      </c>
      <c r="BK481" s="225">
        <f>ROUND(I481*H481,2)</f>
        <v>0</v>
      </c>
      <c r="BL481" s="18" t="s">
        <v>214</v>
      </c>
      <c r="BM481" s="224" t="s">
        <v>1785</v>
      </c>
    </row>
    <row r="482" s="2" customFormat="1" ht="16.5" customHeight="1">
      <c r="A482" s="39"/>
      <c r="B482" s="40"/>
      <c r="C482" s="213" t="s">
        <v>1786</v>
      </c>
      <c r="D482" s="213" t="s">
        <v>165</v>
      </c>
      <c r="E482" s="214" t="s">
        <v>1787</v>
      </c>
      <c r="F482" s="215" t="s">
        <v>1788</v>
      </c>
      <c r="G482" s="216" t="s">
        <v>608</v>
      </c>
      <c r="H482" s="217">
        <v>1</v>
      </c>
      <c r="I482" s="218"/>
      <c r="J482" s="219">
        <f>ROUND(I482*H482,2)</f>
        <v>0</v>
      </c>
      <c r="K482" s="215" t="s">
        <v>19</v>
      </c>
      <c r="L482" s="45"/>
      <c r="M482" s="220" t="s">
        <v>19</v>
      </c>
      <c r="N482" s="221" t="s">
        <v>47</v>
      </c>
      <c r="O482" s="85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24" t="s">
        <v>214</v>
      </c>
      <c r="AT482" s="224" t="s">
        <v>165</v>
      </c>
      <c r="AU482" s="224" t="s">
        <v>85</v>
      </c>
      <c r="AY482" s="18" t="s">
        <v>162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8" t="s">
        <v>83</v>
      </c>
      <c r="BK482" s="225">
        <f>ROUND(I482*H482,2)</f>
        <v>0</v>
      </c>
      <c r="BL482" s="18" t="s">
        <v>214</v>
      </c>
      <c r="BM482" s="224" t="s">
        <v>1789</v>
      </c>
    </row>
    <row r="483" s="2" customFormat="1" ht="16.5" customHeight="1">
      <c r="A483" s="39"/>
      <c r="B483" s="40"/>
      <c r="C483" s="213" t="s">
        <v>1790</v>
      </c>
      <c r="D483" s="213" t="s">
        <v>165</v>
      </c>
      <c r="E483" s="214" t="s">
        <v>1791</v>
      </c>
      <c r="F483" s="215" t="s">
        <v>1792</v>
      </c>
      <c r="G483" s="216" t="s">
        <v>608</v>
      </c>
      <c r="H483" s="217">
        <v>1</v>
      </c>
      <c r="I483" s="218"/>
      <c r="J483" s="219">
        <f>ROUND(I483*H483,2)</f>
        <v>0</v>
      </c>
      <c r="K483" s="215" t="s">
        <v>19</v>
      </c>
      <c r="L483" s="45"/>
      <c r="M483" s="220" t="s">
        <v>19</v>
      </c>
      <c r="N483" s="221" t="s">
        <v>47</v>
      </c>
      <c r="O483" s="85"/>
      <c r="P483" s="222">
        <f>O483*H483</f>
        <v>0</v>
      </c>
      <c r="Q483" s="222">
        <v>0</v>
      </c>
      <c r="R483" s="222">
        <f>Q483*H483</f>
        <v>0</v>
      </c>
      <c r="S483" s="222">
        <v>0</v>
      </c>
      <c r="T483" s="223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24" t="s">
        <v>214</v>
      </c>
      <c r="AT483" s="224" t="s">
        <v>165</v>
      </c>
      <c r="AU483" s="224" t="s">
        <v>85</v>
      </c>
      <c r="AY483" s="18" t="s">
        <v>162</v>
      </c>
      <c r="BE483" s="225">
        <f>IF(N483="základní",J483,0)</f>
        <v>0</v>
      </c>
      <c r="BF483" s="225">
        <f>IF(N483="snížená",J483,0)</f>
        <v>0</v>
      </c>
      <c r="BG483" s="225">
        <f>IF(N483="zákl. přenesená",J483,0)</f>
        <v>0</v>
      </c>
      <c r="BH483" s="225">
        <f>IF(N483="sníž. přenesená",J483,0)</f>
        <v>0</v>
      </c>
      <c r="BI483" s="225">
        <f>IF(N483="nulová",J483,0)</f>
        <v>0</v>
      </c>
      <c r="BJ483" s="18" t="s">
        <v>83</v>
      </c>
      <c r="BK483" s="225">
        <f>ROUND(I483*H483,2)</f>
        <v>0</v>
      </c>
      <c r="BL483" s="18" t="s">
        <v>214</v>
      </c>
      <c r="BM483" s="224" t="s">
        <v>1793</v>
      </c>
    </row>
    <row r="484" s="2" customFormat="1" ht="16.5" customHeight="1">
      <c r="A484" s="39"/>
      <c r="B484" s="40"/>
      <c r="C484" s="213" t="s">
        <v>1794</v>
      </c>
      <c r="D484" s="213" t="s">
        <v>165</v>
      </c>
      <c r="E484" s="214" t="s">
        <v>1795</v>
      </c>
      <c r="F484" s="215" t="s">
        <v>1796</v>
      </c>
      <c r="G484" s="216" t="s">
        <v>608</v>
      </c>
      <c r="H484" s="217">
        <v>3</v>
      </c>
      <c r="I484" s="218"/>
      <c r="J484" s="219">
        <f>ROUND(I484*H484,2)</f>
        <v>0</v>
      </c>
      <c r="K484" s="215" t="s">
        <v>19</v>
      </c>
      <c r="L484" s="45"/>
      <c r="M484" s="220" t="s">
        <v>19</v>
      </c>
      <c r="N484" s="221" t="s">
        <v>47</v>
      </c>
      <c r="O484" s="85"/>
      <c r="P484" s="222">
        <f>O484*H484</f>
        <v>0</v>
      </c>
      <c r="Q484" s="222">
        <v>0</v>
      </c>
      <c r="R484" s="222">
        <f>Q484*H484</f>
        <v>0</v>
      </c>
      <c r="S484" s="222">
        <v>0</v>
      </c>
      <c r="T484" s="223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24" t="s">
        <v>214</v>
      </c>
      <c r="AT484" s="224" t="s">
        <v>165</v>
      </c>
      <c r="AU484" s="224" t="s">
        <v>85</v>
      </c>
      <c r="AY484" s="18" t="s">
        <v>162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8" t="s">
        <v>83</v>
      </c>
      <c r="BK484" s="225">
        <f>ROUND(I484*H484,2)</f>
        <v>0</v>
      </c>
      <c r="BL484" s="18" t="s">
        <v>214</v>
      </c>
      <c r="BM484" s="224" t="s">
        <v>1797</v>
      </c>
    </row>
    <row r="485" s="2" customFormat="1" ht="24.15" customHeight="1">
      <c r="A485" s="39"/>
      <c r="B485" s="40"/>
      <c r="C485" s="213" t="s">
        <v>1798</v>
      </c>
      <c r="D485" s="213" t="s">
        <v>165</v>
      </c>
      <c r="E485" s="214" t="s">
        <v>1799</v>
      </c>
      <c r="F485" s="215" t="s">
        <v>1800</v>
      </c>
      <c r="G485" s="216" t="s">
        <v>405</v>
      </c>
      <c r="H485" s="217">
        <v>1</v>
      </c>
      <c r="I485" s="218"/>
      <c r="J485" s="219">
        <f>ROUND(I485*H485,2)</f>
        <v>0</v>
      </c>
      <c r="K485" s="215" t="s">
        <v>169</v>
      </c>
      <c r="L485" s="45"/>
      <c r="M485" s="220" t="s">
        <v>19</v>
      </c>
      <c r="N485" s="221" t="s">
        <v>47</v>
      </c>
      <c r="O485" s="85"/>
      <c r="P485" s="222">
        <f>O485*H485</f>
        <v>0</v>
      </c>
      <c r="Q485" s="222">
        <v>0</v>
      </c>
      <c r="R485" s="222">
        <f>Q485*H485</f>
        <v>0</v>
      </c>
      <c r="S485" s="222">
        <v>0</v>
      </c>
      <c r="T485" s="223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24" t="s">
        <v>214</v>
      </c>
      <c r="AT485" s="224" t="s">
        <v>165</v>
      </c>
      <c r="AU485" s="224" t="s">
        <v>85</v>
      </c>
      <c r="AY485" s="18" t="s">
        <v>162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8" t="s">
        <v>83</v>
      </c>
      <c r="BK485" s="225">
        <f>ROUND(I485*H485,2)</f>
        <v>0</v>
      </c>
      <c r="BL485" s="18" t="s">
        <v>214</v>
      </c>
      <c r="BM485" s="224" t="s">
        <v>1801</v>
      </c>
    </row>
    <row r="486" s="2" customFormat="1">
      <c r="A486" s="39"/>
      <c r="B486" s="40"/>
      <c r="C486" s="41"/>
      <c r="D486" s="226" t="s">
        <v>172</v>
      </c>
      <c r="E486" s="41"/>
      <c r="F486" s="227" t="s">
        <v>1802</v>
      </c>
      <c r="G486" s="41"/>
      <c r="H486" s="41"/>
      <c r="I486" s="228"/>
      <c r="J486" s="41"/>
      <c r="K486" s="41"/>
      <c r="L486" s="45"/>
      <c r="M486" s="229"/>
      <c r="N486" s="230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172</v>
      </c>
      <c r="AU486" s="18" t="s">
        <v>85</v>
      </c>
    </row>
    <row r="487" s="13" customFormat="1">
      <c r="A487" s="13"/>
      <c r="B487" s="231"/>
      <c r="C487" s="232"/>
      <c r="D487" s="233" t="s">
        <v>179</v>
      </c>
      <c r="E487" s="234" t="s">
        <v>19</v>
      </c>
      <c r="F487" s="235" t="s">
        <v>1759</v>
      </c>
      <c r="G487" s="232"/>
      <c r="H487" s="234" t="s">
        <v>19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1" t="s">
        <v>179</v>
      </c>
      <c r="AU487" s="241" t="s">
        <v>85</v>
      </c>
      <c r="AV487" s="13" t="s">
        <v>83</v>
      </c>
      <c r="AW487" s="13" t="s">
        <v>37</v>
      </c>
      <c r="AX487" s="13" t="s">
        <v>76</v>
      </c>
      <c r="AY487" s="241" t="s">
        <v>162</v>
      </c>
    </row>
    <row r="488" s="14" customFormat="1">
      <c r="A488" s="14"/>
      <c r="B488" s="242"/>
      <c r="C488" s="243"/>
      <c r="D488" s="233" t="s">
        <v>179</v>
      </c>
      <c r="E488" s="244" t="s">
        <v>19</v>
      </c>
      <c r="F488" s="245" t="s">
        <v>83</v>
      </c>
      <c r="G488" s="243"/>
      <c r="H488" s="246">
        <v>1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2" t="s">
        <v>179</v>
      </c>
      <c r="AU488" s="252" t="s">
        <v>85</v>
      </c>
      <c r="AV488" s="14" t="s">
        <v>85</v>
      </c>
      <c r="AW488" s="14" t="s">
        <v>37</v>
      </c>
      <c r="AX488" s="14" t="s">
        <v>83</v>
      </c>
      <c r="AY488" s="252" t="s">
        <v>162</v>
      </c>
    </row>
    <row r="489" s="2" customFormat="1" ht="16.5" customHeight="1">
      <c r="A489" s="39"/>
      <c r="B489" s="40"/>
      <c r="C489" s="278" t="s">
        <v>1803</v>
      </c>
      <c r="D489" s="278" t="s">
        <v>411</v>
      </c>
      <c r="E489" s="279" t="s">
        <v>1804</v>
      </c>
      <c r="F489" s="280" t="s">
        <v>1805</v>
      </c>
      <c r="G489" s="281" t="s">
        <v>405</v>
      </c>
      <c r="H489" s="282">
        <v>1</v>
      </c>
      <c r="I489" s="283"/>
      <c r="J489" s="284">
        <f>ROUND(I489*H489,2)</f>
        <v>0</v>
      </c>
      <c r="K489" s="280" t="s">
        <v>169</v>
      </c>
      <c r="L489" s="285"/>
      <c r="M489" s="286" t="s">
        <v>19</v>
      </c>
      <c r="N489" s="287" t="s">
        <v>47</v>
      </c>
      <c r="O489" s="85"/>
      <c r="P489" s="222">
        <f>O489*H489</f>
        <v>0</v>
      </c>
      <c r="Q489" s="222">
        <v>0.0022000000000000001</v>
      </c>
      <c r="R489" s="222">
        <f>Q489*H489</f>
        <v>0.0022000000000000001</v>
      </c>
      <c r="S489" s="222">
        <v>0</v>
      </c>
      <c r="T489" s="223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24" t="s">
        <v>450</v>
      </c>
      <c r="AT489" s="224" t="s">
        <v>411</v>
      </c>
      <c r="AU489" s="224" t="s">
        <v>85</v>
      </c>
      <c r="AY489" s="18" t="s">
        <v>162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8" t="s">
        <v>83</v>
      </c>
      <c r="BK489" s="225">
        <f>ROUND(I489*H489,2)</f>
        <v>0</v>
      </c>
      <c r="BL489" s="18" t="s">
        <v>214</v>
      </c>
      <c r="BM489" s="224" t="s">
        <v>1806</v>
      </c>
    </row>
    <row r="490" s="2" customFormat="1" ht="49.05" customHeight="1">
      <c r="A490" s="39"/>
      <c r="B490" s="40"/>
      <c r="C490" s="213" t="s">
        <v>1807</v>
      </c>
      <c r="D490" s="213" t="s">
        <v>165</v>
      </c>
      <c r="E490" s="214" t="s">
        <v>1808</v>
      </c>
      <c r="F490" s="215" t="s">
        <v>1809</v>
      </c>
      <c r="G490" s="216" t="s">
        <v>262</v>
      </c>
      <c r="H490" s="217">
        <v>3.157</v>
      </c>
      <c r="I490" s="218"/>
      <c r="J490" s="219">
        <f>ROUND(I490*H490,2)</f>
        <v>0</v>
      </c>
      <c r="K490" s="215" t="s">
        <v>169</v>
      </c>
      <c r="L490" s="45"/>
      <c r="M490" s="220" t="s">
        <v>19</v>
      </c>
      <c r="N490" s="221" t="s">
        <v>47</v>
      </c>
      <c r="O490" s="85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24" t="s">
        <v>214</v>
      </c>
      <c r="AT490" s="224" t="s">
        <v>165</v>
      </c>
      <c r="AU490" s="224" t="s">
        <v>85</v>
      </c>
      <c r="AY490" s="18" t="s">
        <v>162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8" t="s">
        <v>83</v>
      </c>
      <c r="BK490" s="225">
        <f>ROUND(I490*H490,2)</f>
        <v>0</v>
      </c>
      <c r="BL490" s="18" t="s">
        <v>214</v>
      </c>
      <c r="BM490" s="224" t="s">
        <v>1810</v>
      </c>
    </row>
    <row r="491" s="2" customFormat="1">
      <c r="A491" s="39"/>
      <c r="B491" s="40"/>
      <c r="C491" s="41"/>
      <c r="D491" s="226" t="s">
        <v>172</v>
      </c>
      <c r="E491" s="41"/>
      <c r="F491" s="227" t="s">
        <v>1811</v>
      </c>
      <c r="G491" s="41"/>
      <c r="H491" s="41"/>
      <c r="I491" s="228"/>
      <c r="J491" s="41"/>
      <c r="K491" s="41"/>
      <c r="L491" s="45"/>
      <c r="M491" s="229"/>
      <c r="N491" s="230"/>
      <c r="O491" s="85"/>
      <c r="P491" s="85"/>
      <c r="Q491" s="85"/>
      <c r="R491" s="85"/>
      <c r="S491" s="85"/>
      <c r="T491" s="86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172</v>
      </c>
      <c r="AU491" s="18" t="s">
        <v>85</v>
      </c>
    </row>
    <row r="492" s="2" customFormat="1" ht="49.05" customHeight="1">
      <c r="A492" s="39"/>
      <c r="B492" s="40"/>
      <c r="C492" s="213" t="s">
        <v>1812</v>
      </c>
      <c r="D492" s="213" t="s">
        <v>165</v>
      </c>
      <c r="E492" s="214" t="s">
        <v>1813</v>
      </c>
      <c r="F492" s="215" t="s">
        <v>1814</v>
      </c>
      <c r="G492" s="216" t="s">
        <v>262</v>
      </c>
      <c r="H492" s="217">
        <v>3.157</v>
      </c>
      <c r="I492" s="218"/>
      <c r="J492" s="219">
        <f>ROUND(I492*H492,2)</f>
        <v>0</v>
      </c>
      <c r="K492" s="215" t="s">
        <v>169</v>
      </c>
      <c r="L492" s="45"/>
      <c r="M492" s="220" t="s">
        <v>19</v>
      </c>
      <c r="N492" s="221" t="s">
        <v>47</v>
      </c>
      <c r="O492" s="85"/>
      <c r="P492" s="222">
        <f>O492*H492</f>
        <v>0</v>
      </c>
      <c r="Q492" s="222">
        <v>0</v>
      </c>
      <c r="R492" s="222">
        <f>Q492*H492</f>
        <v>0</v>
      </c>
      <c r="S492" s="222">
        <v>0</v>
      </c>
      <c r="T492" s="223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24" t="s">
        <v>214</v>
      </c>
      <c r="AT492" s="224" t="s">
        <v>165</v>
      </c>
      <c r="AU492" s="224" t="s">
        <v>85</v>
      </c>
      <c r="AY492" s="18" t="s">
        <v>162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8" t="s">
        <v>83</v>
      </c>
      <c r="BK492" s="225">
        <f>ROUND(I492*H492,2)</f>
        <v>0</v>
      </c>
      <c r="BL492" s="18" t="s">
        <v>214</v>
      </c>
      <c r="BM492" s="224" t="s">
        <v>1815</v>
      </c>
    </row>
    <row r="493" s="2" customFormat="1">
      <c r="A493" s="39"/>
      <c r="B493" s="40"/>
      <c r="C493" s="41"/>
      <c r="D493" s="226" t="s">
        <v>172</v>
      </c>
      <c r="E493" s="41"/>
      <c r="F493" s="227" t="s">
        <v>1816</v>
      </c>
      <c r="G493" s="41"/>
      <c r="H493" s="41"/>
      <c r="I493" s="228"/>
      <c r="J493" s="41"/>
      <c r="K493" s="41"/>
      <c r="L493" s="45"/>
      <c r="M493" s="229"/>
      <c r="N493" s="230"/>
      <c r="O493" s="85"/>
      <c r="P493" s="85"/>
      <c r="Q493" s="85"/>
      <c r="R493" s="85"/>
      <c r="S493" s="85"/>
      <c r="T493" s="86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172</v>
      </c>
      <c r="AU493" s="18" t="s">
        <v>85</v>
      </c>
    </row>
    <row r="494" s="12" customFormat="1" ht="22.8" customHeight="1">
      <c r="A494" s="12"/>
      <c r="B494" s="197"/>
      <c r="C494" s="198"/>
      <c r="D494" s="199" t="s">
        <v>75</v>
      </c>
      <c r="E494" s="211" t="s">
        <v>902</v>
      </c>
      <c r="F494" s="211" t="s">
        <v>903</v>
      </c>
      <c r="G494" s="198"/>
      <c r="H494" s="198"/>
      <c r="I494" s="201"/>
      <c r="J494" s="212">
        <f>BK494</f>
        <v>0</v>
      </c>
      <c r="K494" s="198"/>
      <c r="L494" s="203"/>
      <c r="M494" s="204"/>
      <c r="N494" s="205"/>
      <c r="O494" s="205"/>
      <c r="P494" s="206">
        <f>SUM(P495:P509)</f>
        <v>0</v>
      </c>
      <c r="Q494" s="205"/>
      <c r="R494" s="206">
        <f>SUM(R495:R509)</f>
        <v>0.27361959999999996</v>
      </c>
      <c r="S494" s="205"/>
      <c r="T494" s="207">
        <f>SUM(T495:T509)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08" t="s">
        <v>85</v>
      </c>
      <c r="AT494" s="209" t="s">
        <v>75</v>
      </c>
      <c r="AU494" s="209" t="s">
        <v>83</v>
      </c>
      <c r="AY494" s="208" t="s">
        <v>162</v>
      </c>
      <c r="BK494" s="210">
        <f>SUM(BK495:BK509)</f>
        <v>0</v>
      </c>
    </row>
    <row r="495" s="2" customFormat="1" ht="44.25" customHeight="1">
      <c r="A495" s="39"/>
      <c r="B495" s="40"/>
      <c r="C495" s="213" t="s">
        <v>1817</v>
      </c>
      <c r="D495" s="213" t="s">
        <v>165</v>
      </c>
      <c r="E495" s="214" t="s">
        <v>1818</v>
      </c>
      <c r="F495" s="215" t="s">
        <v>1819</v>
      </c>
      <c r="G495" s="216" t="s">
        <v>168</v>
      </c>
      <c r="H495" s="217">
        <v>3.6099999999999999</v>
      </c>
      <c r="I495" s="218"/>
      <c r="J495" s="219">
        <f>ROUND(I495*H495,2)</f>
        <v>0</v>
      </c>
      <c r="K495" s="215" t="s">
        <v>169</v>
      </c>
      <c r="L495" s="45"/>
      <c r="M495" s="220" t="s">
        <v>19</v>
      </c>
      <c r="N495" s="221" t="s">
        <v>47</v>
      </c>
      <c r="O495" s="85"/>
      <c r="P495" s="222">
        <f>O495*H495</f>
        <v>0</v>
      </c>
      <c r="Q495" s="222">
        <v>0.00025000000000000001</v>
      </c>
      <c r="R495" s="222">
        <f>Q495*H495</f>
        <v>0.00090249999999999998</v>
      </c>
      <c r="S495" s="222">
        <v>0</v>
      </c>
      <c r="T495" s="223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24" t="s">
        <v>214</v>
      </c>
      <c r="AT495" s="224" t="s">
        <v>165</v>
      </c>
      <c r="AU495" s="224" t="s">
        <v>85</v>
      </c>
      <c r="AY495" s="18" t="s">
        <v>162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8" t="s">
        <v>83</v>
      </c>
      <c r="BK495" s="225">
        <f>ROUND(I495*H495,2)</f>
        <v>0</v>
      </c>
      <c r="BL495" s="18" t="s">
        <v>214</v>
      </c>
      <c r="BM495" s="224" t="s">
        <v>1820</v>
      </c>
    </row>
    <row r="496" s="2" customFormat="1">
      <c r="A496" s="39"/>
      <c r="B496" s="40"/>
      <c r="C496" s="41"/>
      <c r="D496" s="226" t="s">
        <v>172</v>
      </c>
      <c r="E496" s="41"/>
      <c r="F496" s="227" t="s">
        <v>1821</v>
      </c>
      <c r="G496" s="41"/>
      <c r="H496" s="41"/>
      <c r="I496" s="228"/>
      <c r="J496" s="41"/>
      <c r="K496" s="41"/>
      <c r="L496" s="45"/>
      <c r="M496" s="229"/>
      <c r="N496" s="230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172</v>
      </c>
      <c r="AU496" s="18" t="s">
        <v>85</v>
      </c>
    </row>
    <row r="497" s="13" customFormat="1">
      <c r="A497" s="13"/>
      <c r="B497" s="231"/>
      <c r="C497" s="232"/>
      <c r="D497" s="233" t="s">
        <v>179</v>
      </c>
      <c r="E497" s="234" t="s">
        <v>19</v>
      </c>
      <c r="F497" s="235" t="s">
        <v>1822</v>
      </c>
      <c r="G497" s="232"/>
      <c r="H497" s="234" t="s">
        <v>19</v>
      </c>
      <c r="I497" s="236"/>
      <c r="J497" s="232"/>
      <c r="K497" s="232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179</v>
      </c>
      <c r="AU497" s="241" t="s">
        <v>85</v>
      </c>
      <c r="AV497" s="13" t="s">
        <v>83</v>
      </c>
      <c r="AW497" s="13" t="s">
        <v>37</v>
      </c>
      <c r="AX497" s="13" t="s">
        <v>76</v>
      </c>
      <c r="AY497" s="241" t="s">
        <v>162</v>
      </c>
    </row>
    <row r="498" s="14" customFormat="1">
      <c r="A498" s="14"/>
      <c r="B498" s="242"/>
      <c r="C498" s="243"/>
      <c r="D498" s="233" t="s">
        <v>179</v>
      </c>
      <c r="E498" s="244" t="s">
        <v>19</v>
      </c>
      <c r="F498" s="245" t="s">
        <v>1823</v>
      </c>
      <c r="G498" s="243"/>
      <c r="H498" s="246">
        <v>3.6099999999999999</v>
      </c>
      <c r="I498" s="247"/>
      <c r="J498" s="243"/>
      <c r="K498" s="243"/>
      <c r="L498" s="248"/>
      <c r="M498" s="249"/>
      <c r="N498" s="250"/>
      <c r="O498" s="250"/>
      <c r="P498" s="250"/>
      <c r="Q498" s="250"/>
      <c r="R498" s="250"/>
      <c r="S498" s="250"/>
      <c r="T498" s="25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2" t="s">
        <v>179</v>
      </c>
      <c r="AU498" s="252" t="s">
        <v>85</v>
      </c>
      <c r="AV498" s="14" t="s">
        <v>85</v>
      </c>
      <c r="AW498" s="14" t="s">
        <v>37</v>
      </c>
      <c r="AX498" s="14" t="s">
        <v>83</v>
      </c>
      <c r="AY498" s="252" t="s">
        <v>162</v>
      </c>
    </row>
    <row r="499" s="2" customFormat="1" ht="21.75" customHeight="1">
      <c r="A499" s="39"/>
      <c r="B499" s="40"/>
      <c r="C499" s="278" t="s">
        <v>1824</v>
      </c>
      <c r="D499" s="278" t="s">
        <v>411</v>
      </c>
      <c r="E499" s="279" t="s">
        <v>1825</v>
      </c>
      <c r="F499" s="280" t="s">
        <v>1826</v>
      </c>
      <c r="G499" s="281" t="s">
        <v>168</v>
      </c>
      <c r="H499" s="282">
        <v>3.6099999999999999</v>
      </c>
      <c r="I499" s="283"/>
      <c r="J499" s="284">
        <f>ROUND(I499*H499,2)</f>
        <v>0</v>
      </c>
      <c r="K499" s="280" t="s">
        <v>19</v>
      </c>
      <c r="L499" s="285"/>
      <c r="M499" s="286" t="s">
        <v>19</v>
      </c>
      <c r="N499" s="287" t="s">
        <v>47</v>
      </c>
      <c r="O499" s="85"/>
      <c r="P499" s="222">
        <f>O499*H499</f>
        <v>0</v>
      </c>
      <c r="Q499" s="222">
        <v>0.019859999999999999</v>
      </c>
      <c r="R499" s="222">
        <f>Q499*H499</f>
        <v>0.071694599999999997</v>
      </c>
      <c r="S499" s="222">
        <v>0</v>
      </c>
      <c r="T499" s="223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24" t="s">
        <v>450</v>
      </c>
      <c r="AT499" s="224" t="s">
        <v>411</v>
      </c>
      <c r="AU499" s="224" t="s">
        <v>85</v>
      </c>
      <c r="AY499" s="18" t="s">
        <v>162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8" t="s">
        <v>83</v>
      </c>
      <c r="BK499" s="225">
        <f>ROUND(I499*H499,2)</f>
        <v>0</v>
      </c>
      <c r="BL499" s="18" t="s">
        <v>214</v>
      </c>
      <c r="BM499" s="224" t="s">
        <v>1827</v>
      </c>
    </row>
    <row r="500" s="2" customFormat="1" ht="33" customHeight="1">
      <c r="A500" s="39"/>
      <c r="B500" s="40"/>
      <c r="C500" s="213" t="s">
        <v>1828</v>
      </c>
      <c r="D500" s="213" t="s">
        <v>165</v>
      </c>
      <c r="E500" s="214" t="s">
        <v>1829</v>
      </c>
      <c r="F500" s="215" t="s">
        <v>1830</v>
      </c>
      <c r="G500" s="216" t="s">
        <v>405</v>
      </c>
      <c r="H500" s="217">
        <v>1</v>
      </c>
      <c r="I500" s="218"/>
      <c r="J500" s="219">
        <f>ROUND(I500*H500,2)</f>
        <v>0</v>
      </c>
      <c r="K500" s="215" t="s">
        <v>169</v>
      </c>
      <c r="L500" s="45"/>
      <c r="M500" s="220" t="s">
        <v>19</v>
      </c>
      <c r="N500" s="221" t="s">
        <v>47</v>
      </c>
      <c r="O500" s="85"/>
      <c r="P500" s="222">
        <f>O500*H500</f>
        <v>0</v>
      </c>
      <c r="Q500" s="222">
        <v>0</v>
      </c>
      <c r="R500" s="222">
        <f>Q500*H500</f>
        <v>0</v>
      </c>
      <c r="S500" s="222">
        <v>0</v>
      </c>
      <c r="T500" s="223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24" t="s">
        <v>214</v>
      </c>
      <c r="AT500" s="224" t="s">
        <v>165</v>
      </c>
      <c r="AU500" s="224" t="s">
        <v>85</v>
      </c>
      <c r="AY500" s="18" t="s">
        <v>162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8" t="s">
        <v>83</v>
      </c>
      <c r="BK500" s="225">
        <f>ROUND(I500*H500,2)</f>
        <v>0</v>
      </c>
      <c r="BL500" s="18" t="s">
        <v>214</v>
      </c>
      <c r="BM500" s="224" t="s">
        <v>1831</v>
      </c>
    </row>
    <row r="501" s="2" customFormat="1">
      <c r="A501" s="39"/>
      <c r="B501" s="40"/>
      <c r="C501" s="41"/>
      <c r="D501" s="226" t="s">
        <v>172</v>
      </c>
      <c r="E501" s="41"/>
      <c r="F501" s="227" t="s">
        <v>1832</v>
      </c>
      <c r="G501" s="41"/>
      <c r="H501" s="41"/>
      <c r="I501" s="228"/>
      <c r="J501" s="41"/>
      <c r="K501" s="41"/>
      <c r="L501" s="45"/>
      <c r="M501" s="229"/>
      <c r="N501" s="230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172</v>
      </c>
      <c r="AU501" s="18" t="s">
        <v>85</v>
      </c>
    </row>
    <row r="502" s="13" customFormat="1">
      <c r="A502" s="13"/>
      <c r="B502" s="231"/>
      <c r="C502" s="232"/>
      <c r="D502" s="233" t="s">
        <v>179</v>
      </c>
      <c r="E502" s="234" t="s">
        <v>19</v>
      </c>
      <c r="F502" s="235" t="s">
        <v>1833</v>
      </c>
      <c r="G502" s="232"/>
      <c r="H502" s="234" t="s">
        <v>19</v>
      </c>
      <c r="I502" s="236"/>
      <c r="J502" s="232"/>
      <c r="K502" s="232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179</v>
      </c>
      <c r="AU502" s="241" t="s">
        <v>85</v>
      </c>
      <c r="AV502" s="13" t="s">
        <v>83</v>
      </c>
      <c r="AW502" s="13" t="s">
        <v>37</v>
      </c>
      <c r="AX502" s="13" t="s">
        <v>76</v>
      </c>
      <c r="AY502" s="241" t="s">
        <v>162</v>
      </c>
    </row>
    <row r="503" s="14" customFormat="1">
      <c r="A503" s="14"/>
      <c r="B503" s="242"/>
      <c r="C503" s="243"/>
      <c r="D503" s="233" t="s">
        <v>179</v>
      </c>
      <c r="E503" s="244" t="s">
        <v>19</v>
      </c>
      <c r="F503" s="245" t="s">
        <v>83</v>
      </c>
      <c r="G503" s="243"/>
      <c r="H503" s="246">
        <v>1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2" t="s">
        <v>179</v>
      </c>
      <c r="AU503" s="252" t="s">
        <v>85</v>
      </c>
      <c r="AV503" s="14" t="s">
        <v>85</v>
      </c>
      <c r="AW503" s="14" t="s">
        <v>37</v>
      </c>
      <c r="AX503" s="14" t="s">
        <v>83</v>
      </c>
      <c r="AY503" s="252" t="s">
        <v>162</v>
      </c>
    </row>
    <row r="504" s="2" customFormat="1" ht="24.15" customHeight="1">
      <c r="A504" s="39"/>
      <c r="B504" s="40"/>
      <c r="C504" s="278" t="s">
        <v>1834</v>
      </c>
      <c r="D504" s="278" t="s">
        <v>411</v>
      </c>
      <c r="E504" s="279" t="s">
        <v>1835</v>
      </c>
      <c r="F504" s="280" t="s">
        <v>1836</v>
      </c>
      <c r="G504" s="281" t="s">
        <v>168</v>
      </c>
      <c r="H504" s="282">
        <v>5.25</v>
      </c>
      <c r="I504" s="283"/>
      <c r="J504" s="284">
        <f>ROUND(I504*H504,2)</f>
        <v>0</v>
      </c>
      <c r="K504" s="280" t="s">
        <v>169</v>
      </c>
      <c r="L504" s="285"/>
      <c r="M504" s="286" t="s">
        <v>19</v>
      </c>
      <c r="N504" s="287" t="s">
        <v>47</v>
      </c>
      <c r="O504" s="85"/>
      <c r="P504" s="222">
        <f>O504*H504</f>
        <v>0</v>
      </c>
      <c r="Q504" s="222">
        <v>0.038289999999999998</v>
      </c>
      <c r="R504" s="222">
        <f>Q504*H504</f>
        <v>0.20102249999999999</v>
      </c>
      <c r="S504" s="222">
        <v>0</v>
      </c>
      <c r="T504" s="223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24" t="s">
        <v>450</v>
      </c>
      <c r="AT504" s="224" t="s">
        <v>411</v>
      </c>
      <c r="AU504" s="224" t="s">
        <v>85</v>
      </c>
      <c r="AY504" s="18" t="s">
        <v>162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8" t="s">
        <v>83</v>
      </c>
      <c r="BK504" s="225">
        <f>ROUND(I504*H504,2)</f>
        <v>0</v>
      </c>
      <c r="BL504" s="18" t="s">
        <v>214</v>
      </c>
      <c r="BM504" s="224" t="s">
        <v>1837</v>
      </c>
    </row>
    <row r="505" s="14" customFormat="1">
      <c r="A505" s="14"/>
      <c r="B505" s="242"/>
      <c r="C505" s="243"/>
      <c r="D505" s="233" t="s">
        <v>179</v>
      </c>
      <c r="E505" s="244" t="s">
        <v>19</v>
      </c>
      <c r="F505" s="245" t="s">
        <v>1838</v>
      </c>
      <c r="G505" s="243"/>
      <c r="H505" s="246">
        <v>5.25</v>
      </c>
      <c r="I505" s="247"/>
      <c r="J505" s="243"/>
      <c r="K505" s="243"/>
      <c r="L505" s="248"/>
      <c r="M505" s="249"/>
      <c r="N505" s="250"/>
      <c r="O505" s="250"/>
      <c r="P505" s="250"/>
      <c r="Q505" s="250"/>
      <c r="R505" s="250"/>
      <c r="S505" s="250"/>
      <c r="T505" s="25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2" t="s">
        <v>179</v>
      </c>
      <c r="AU505" s="252" t="s">
        <v>85</v>
      </c>
      <c r="AV505" s="14" t="s">
        <v>85</v>
      </c>
      <c r="AW505" s="14" t="s">
        <v>37</v>
      </c>
      <c r="AX505" s="14" t="s">
        <v>83</v>
      </c>
      <c r="AY505" s="252" t="s">
        <v>162</v>
      </c>
    </row>
    <row r="506" s="2" customFormat="1" ht="49.05" customHeight="1">
      <c r="A506" s="39"/>
      <c r="B506" s="40"/>
      <c r="C506" s="213" t="s">
        <v>1839</v>
      </c>
      <c r="D506" s="213" t="s">
        <v>165</v>
      </c>
      <c r="E506" s="214" t="s">
        <v>1200</v>
      </c>
      <c r="F506" s="215" t="s">
        <v>1201</v>
      </c>
      <c r="G506" s="216" t="s">
        <v>262</v>
      </c>
      <c r="H506" s="217">
        <v>0.27400000000000002</v>
      </c>
      <c r="I506" s="218"/>
      <c r="J506" s="219">
        <f>ROUND(I506*H506,2)</f>
        <v>0</v>
      </c>
      <c r="K506" s="215" t="s">
        <v>169</v>
      </c>
      <c r="L506" s="45"/>
      <c r="M506" s="220" t="s">
        <v>19</v>
      </c>
      <c r="N506" s="221" t="s">
        <v>47</v>
      </c>
      <c r="O506" s="85"/>
      <c r="P506" s="222">
        <f>O506*H506</f>
        <v>0</v>
      </c>
      <c r="Q506" s="222">
        <v>0</v>
      </c>
      <c r="R506" s="222">
        <f>Q506*H506</f>
        <v>0</v>
      </c>
      <c r="S506" s="222">
        <v>0</v>
      </c>
      <c r="T506" s="223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24" t="s">
        <v>214</v>
      </c>
      <c r="AT506" s="224" t="s">
        <v>165</v>
      </c>
      <c r="AU506" s="224" t="s">
        <v>85</v>
      </c>
      <c r="AY506" s="18" t="s">
        <v>162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8" t="s">
        <v>83</v>
      </c>
      <c r="BK506" s="225">
        <f>ROUND(I506*H506,2)</f>
        <v>0</v>
      </c>
      <c r="BL506" s="18" t="s">
        <v>214</v>
      </c>
      <c r="BM506" s="224" t="s">
        <v>1840</v>
      </c>
    </row>
    <row r="507" s="2" customFormat="1">
      <c r="A507" s="39"/>
      <c r="B507" s="40"/>
      <c r="C507" s="41"/>
      <c r="D507" s="226" t="s">
        <v>172</v>
      </c>
      <c r="E507" s="41"/>
      <c r="F507" s="227" t="s">
        <v>1203</v>
      </c>
      <c r="G507" s="41"/>
      <c r="H507" s="41"/>
      <c r="I507" s="228"/>
      <c r="J507" s="41"/>
      <c r="K507" s="41"/>
      <c r="L507" s="45"/>
      <c r="M507" s="229"/>
      <c r="N507" s="230"/>
      <c r="O507" s="85"/>
      <c r="P507" s="85"/>
      <c r="Q507" s="85"/>
      <c r="R507" s="85"/>
      <c r="S507" s="85"/>
      <c r="T507" s="86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172</v>
      </c>
      <c r="AU507" s="18" t="s">
        <v>85</v>
      </c>
    </row>
    <row r="508" s="2" customFormat="1" ht="49.05" customHeight="1">
      <c r="A508" s="39"/>
      <c r="B508" s="40"/>
      <c r="C508" s="213" t="s">
        <v>1841</v>
      </c>
      <c r="D508" s="213" t="s">
        <v>165</v>
      </c>
      <c r="E508" s="214" t="s">
        <v>1204</v>
      </c>
      <c r="F508" s="215" t="s">
        <v>1205</v>
      </c>
      <c r="G508" s="216" t="s">
        <v>262</v>
      </c>
      <c r="H508" s="217">
        <v>0.27400000000000002</v>
      </c>
      <c r="I508" s="218"/>
      <c r="J508" s="219">
        <f>ROUND(I508*H508,2)</f>
        <v>0</v>
      </c>
      <c r="K508" s="215" t="s">
        <v>169</v>
      </c>
      <c r="L508" s="45"/>
      <c r="M508" s="220" t="s">
        <v>19</v>
      </c>
      <c r="N508" s="221" t="s">
        <v>47</v>
      </c>
      <c r="O508" s="85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24" t="s">
        <v>214</v>
      </c>
      <c r="AT508" s="224" t="s">
        <v>165</v>
      </c>
      <c r="AU508" s="224" t="s">
        <v>85</v>
      </c>
      <c r="AY508" s="18" t="s">
        <v>162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8" t="s">
        <v>83</v>
      </c>
      <c r="BK508" s="225">
        <f>ROUND(I508*H508,2)</f>
        <v>0</v>
      </c>
      <c r="BL508" s="18" t="s">
        <v>214</v>
      </c>
      <c r="BM508" s="224" t="s">
        <v>1842</v>
      </c>
    </row>
    <row r="509" s="2" customFormat="1">
      <c r="A509" s="39"/>
      <c r="B509" s="40"/>
      <c r="C509" s="41"/>
      <c r="D509" s="226" t="s">
        <v>172</v>
      </c>
      <c r="E509" s="41"/>
      <c r="F509" s="227" t="s">
        <v>1207</v>
      </c>
      <c r="G509" s="41"/>
      <c r="H509" s="41"/>
      <c r="I509" s="228"/>
      <c r="J509" s="41"/>
      <c r="K509" s="41"/>
      <c r="L509" s="45"/>
      <c r="M509" s="229"/>
      <c r="N509" s="230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172</v>
      </c>
      <c r="AU509" s="18" t="s">
        <v>85</v>
      </c>
    </row>
    <row r="510" s="12" customFormat="1" ht="22.8" customHeight="1">
      <c r="A510" s="12"/>
      <c r="B510" s="197"/>
      <c r="C510" s="198"/>
      <c r="D510" s="199" t="s">
        <v>75</v>
      </c>
      <c r="E510" s="211" t="s">
        <v>283</v>
      </c>
      <c r="F510" s="211" t="s">
        <v>284</v>
      </c>
      <c r="G510" s="198"/>
      <c r="H510" s="198"/>
      <c r="I510" s="201"/>
      <c r="J510" s="212">
        <f>BK510</f>
        <v>0</v>
      </c>
      <c r="K510" s="198"/>
      <c r="L510" s="203"/>
      <c r="M510" s="204"/>
      <c r="N510" s="205"/>
      <c r="O510" s="205"/>
      <c r="P510" s="206">
        <f>SUM(P511:P561)</f>
        <v>0</v>
      </c>
      <c r="Q510" s="205"/>
      <c r="R510" s="206">
        <f>SUM(R511:R561)</f>
        <v>7.1095769999999998</v>
      </c>
      <c r="S510" s="205"/>
      <c r="T510" s="207">
        <f>SUM(T511:T561)</f>
        <v>0</v>
      </c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R510" s="208" t="s">
        <v>85</v>
      </c>
      <c r="AT510" s="209" t="s">
        <v>75</v>
      </c>
      <c r="AU510" s="209" t="s">
        <v>83</v>
      </c>
      <c r="AY510" s="208" t="s">
        <v>162</v>
      </c>
      <c r="BK510" s="210">
        <f>SUM(BK511:BK561)</f>
        <v>0</v>
      </c>
    </row>
    <row r="511" s="2" customFormat="1" ht="24.15" customHeight="1">
      <c r="A511" s="39"/>
      <c r="B511" s="40"/>
      <c r="C511" s="213" t="s">
        <v>83</v>
      </c>
      <c r="D511" s="213" t="s">
        <v>165</v>
      </c>
      <c r="E511" s="214" t="s">
        <v>626</v>
      </c>
      <c r="F511" s="215" t="s">
        <v>627</v>
      </c>
      <c r="G511" s="216" t="s">
        <v>168</v>
      </c>
      <c r="H511" s="217">
        <v>183.47</v>
      </c>
      <c r="I511" s="218"/>
      <c r="J511" s="219">
        <f>ROUND(I511*H511,2)</f>
        <v>0</v>
      </c>
      <c r="K511" s="215" t="s">
        <v>169</v>
      </c>
      <c r="L511" s="45"/>
      <c r="M511" s="220" t="s">
        <v>19</v>
      </c>
      <c r="N511" s="221" t="s">
        <v>47</v>
      </c>
      <c r="O511" s="85"/>
      <c r="P511" s="222">
        <f>O511*H511</f>
        <v>0</v>
      </c>
      <c r="Q511" s="222">
        <v>0.00029999999999999997</v>
      </c>
      <c r="R511" s="222">
        <f>Q511*H511</f>
        <v>0.055040999999999993</v>
      </c>
      <c r="S511" s="222">
        <v>0</v>
      </c>
      <c r="T511" s="223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24" t="s">
        <v>214</v>
      </c>
      <c r="AT511" s="224" t="s">
        <v>165</v>
      </c>
      <c r="AU511" s="224" t="s">
        <v>85</v>
      </c>
      <c r="AY511" s="18" t="s">
        <v>162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8" t="s">
        <v>83</v>
      </c>
      <c r="BK511" s="225">
        <f>ROUND(I511*H511,2)</f>
        <v>0</v>
      </c>
      <c r="BL511" s="18" t="s">
        <v>214</v>
      </c>
      <c r="BM511" s="224" t="s">
        <v>1843</v>
      </c>
    </row>
    <row r="512" s="2" customFormat="1">
      <c r="A512" s="39"/>
      <c r="B512" s="40"/>
      <c r="C512" s="41"/>
      <c r="D512" s="226" t="s">
        <v>172</v>
      </c>
      <c r="E512" s="41"/>
      <c r="F512" s="227" t="s">
        <v>629</v>
      </c>
      <c r="G512" s="41"/>
      <c r="H512" s="41"/>
      <c r="I512" s="228"/>
      <c r="J512" s="41"/>
      <c r="K512" s="41"/>
      <c r="L512" s="45"/>
      <c r="M512" s="229"/>
      <c r="N512" s="230"/>
      <c r="O512" s="85"/>
      <c r="P512" s="85"/>
      <c r="Q512" s="85"/>
      <c r="R512" s="85"/>
      <c r="S512" s="85"/>
      <c r="T512" s="86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172</v>
      </c>
      <c r="AU512" s="18" t="s">
        <v>85</v>
      </c>
    </row>
    <row r="513" s="2" customFormat="1" ht="37.8" customHeight="1">
      <c r="A513" s="39"/>
      <c r="B513" s="40"/>
      <c r="C513" s="213" t="s">
        <v>744</v>
      </c>
      <c r="D513" s="213" t="s">
        <v>165</v>
      </c>
      <c r="E513" s="214" t="s">
        <v>631</v>
      </c>
      <c r="F513" s="215" t="s">
        <v>632</v>
      </c>
      <c r="G513" s="216" t="s">
        <v>168</v>
      </c>
      <c r="H513" s="217">
        <v>183.47</v>
      </c>
      <c r="I513" s="218"/>
      <c r="J513" s="219">
        <f>ROUND(I513*H513,2)</f>
        <v>0</v>
      </c>
      <c r="K513" s="215" t="s">
        <v>169</v>
      </c>
      <c r="L513" s="45"/>
      <c r="M513" s="220" t="s">
        <v>19</v>
      </c>
      <c r="N513" s="221" t="s">
        <v>47</v>
      </c>
      <c r="O513" s="85"/>
      <c r="P513" s="222">
        <f>O513*H513</f>
        <v>0</v>
      </c>
      <c r="Q513" s="222">
        <v>0.0074999999999999997</v>
      </c>
      <c r="R513" s="222">
        <f>Q513*H513</f>
        <v>1.3760249999999998</v>
      </c>
      <c r="S513" s="222">
        <v>0</v>
      </c>
      <c r="T513" s="223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24" t="s">
        <v>214</v>
      </c>
      <c r="AT513" s="224" t="s">
        <v>165</v>
      </c>
      <c r="AU513" s="224" t="s">
        <v>85</v>
      </c>
      <c r="AY513" s="18" t="s">
        <v>162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8" t="s">
        <v>83</v>
      </c>
      <c r="BK513" s="225">
        <f>ROUND(I513*H513,2)</f>
        <v>0</v>
      </c>
      <c r="BL513" s="18" t="s">
        <v>214</v>
      </c>
      <c r="BM513" s="224" t="s">
        <v>1844</v>
      </c>
    </row>
    <row r="514" s="2" customFormat="1">
      <c r="A514" s="39"/>
      <c r="B514" s="40"/>
      <c r="C514" s="41"/>
      <c r="D514" s="226" t="s">
        <v>172</v>
      </c>
      <c r="E514" s="41"/>
      <c r="F514" s="227" t="s">
        <v>634</v>
      </c>
      <c r="G514" s="41"/>
      <c r="H514" s="41"/>
      <c r="I514" s="228"/>
      <c r="J514" s="41"/>
      <c r="K514" s="41"/>
      <c r="L514" s="45"/>
      <c r="M514" s="229"/>
      <c r="N514" s="230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172</v>
      </c>
      <c r="AU514" s="18" t="s">
        <v>85</v>
      </c>
    </row>
    <row r="515" s="2" customFormat="1" ht="33" customHeight="1">
      <c r="A515" s="39"/>
      <c r="B515" s="40"/>
      <c r="C515" s="213" t="s">
        <v>701</v>
      </c>
      <c r="D515" s="213" t="s">
        <v>165</v>
      </c>
      <c r="E515" s="214" t="s">
        <v>1845</v>
      </c>
      <c r="F515" s="215" t="s">
        <v>1846</v>
      </c>
      <c r="G515" s="216" t="s">
        <v>638</v>
      </c>
      <c r="H515" s="217">
        <v>43.020000000000003</v>
      </c>
      <c r="I515" s="218"/>
      <c r="J515" s="219">
        <f>ROUND(I515*H515,2)</f>
        <v>0</v>
      </c>
      <c r="K515" s="215" t="s">
        <v>169</v>
      </c>
      <c r="L515" s="45"/>
      <c r="M515" s="220" t="s">
        <v>19</v>
      </c>
      <c r="N515" s="221" t="s">
        <v>47</v>
      </c>
      <c r="O515" s="85"/>
      <c r="P515" s="222">
        <f>O515*H515</f>
        <v>0</v>
      </c>
      <c r="Q515" s="222">
        <v>0.00042999999999999999</v>
      </c>
      <c r="R515" s="222">
        <f>Q515*H515</f>
        <v>0.0184986</v>
      </c>
      <c r="S515" s="222">
        <v>0</v>
      </c>
      <c r="T515" s="223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24" t="s">
        <v>214</v>
      </c>
      <c r="AT515" s="224" t="s">
        <v>165</v>
      </c>
      <c r="AU515" s="224" t="s">
        <v>85</v>
      </c>
      <c r="AY515" s="18" t="s">
        <v>162</v>
      </c>
      <c r="BE515" s="225">
        <f>IF(N515="základní",J515,0)</f>
        <v>0</v>
      </c>
      <c r="BF515" s="225">
        <f>IF(N515="snížená",J515,0)</f>
        <v>0</v>
      </c>
      <c r="BG515" s="225">
        <f>IF(N515="zákl. přenesená",J515,0)</f>
        <v>0</v>
      </c>
      <c r="BH515" s="225">
        <f>IF(N515="sníž. přenesená",J515,0)</f>
        <v>0</v>
      </c>
      <c r="BI515" s="225">
        <f>IF(N515="nulová",J515,0)</f>
        <v>0</v>
      </c>
      <c r="BJ515" s="18" t="s">
        <v>83</v>
      </c>
      <c r="BK515" s="225">
        <f>ROUND(I515*H515,2)</f>
        <v>0</v>
      </c>
      <c r="BL515" s="18" t="s">
        <v>214</v>
      </c>
      <c r="BM515" s="224" t="s">
        <v>1847</v>
      </c>
    </row>
    <row r="516" s="2" customFormat="1">
      <c r="A516" s="39"/>
      <c r="B516" s="40"/>
      <c r="C516" s="41"/>
      <c r="D516" s="226" t="s">
        <v>172</v>
      </c>
      <c r="E516" s="41"/>
      <c r="F516" s="227" t="s">
        <v>1848</v>
      </c>
      <c r="G516" s="41"/>
      <c r="H516" s="41"/>
      <c r="I516" s="228"/>
      <c r="J516" s="41"/>
      <c r="K516" s="41"/>
      <c r="L516" s="45"/>
      <c r="M516" s="229"/>
      <c r="N516" s="230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172</v>
      </c>
      <c r="AU516" s="18" t="s">
        <v>85</v>
      </c>
    </row>
    <row r="517" s="13" customFormat="1">
      <c r="A517" s="13"/>
      <c r="B517" s="231"/>
      <c r="C517" s="232"/>
      <c r="D517" s="233" t="s">
        <v>179</v>
      </c>
      <c r="E517" s="234" t="s">
        <v>19</v>
      </c>
      <c r="F517" s="235" t="s">
        <v>180</v>
      </c>
      <c r="G517" s="232"/>
      <c r="H517" s="234" t="s">
        <v>19</v>
      </c>
      <c r="I517" s="236"/>
      <c r="J517" s="232"/>
      <c r="K517" s="232"/>
      <c r="L517" s="237"/>
      <c r="M517" s="238"/>
      <c r="N517" s="239"/>
      <c r="O517" s="239"/>
      <c r="P517" s="239"/>
      <c r="Q517" s="239"/>
      <c r="R517" s="239"/>
      <c r="S517" s="239"/>
      <c r="T517" s="240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1" t="s">
        <v>179</v>
      </c>
      <c r="AU517" s="241" t="s">
        <v>85</v>
      </c>
      <c r="AV517" s="13" t="s">
        <v>83</v>
      </c>
      <c r="AW517" s="13" t="s">
        <v>37</v>
      </c>
      <c r="AX517" s="13" t="s">
        <v>76</v>
      </c>
      <c r="AY517" s="241" t="s">
        <v>162</v>
      </c>
    </row>
    <row r="518" s="13" customFormat="1">
      <c r="A518" s="13"/>
      <c r="B518" s="231"/>
      <c r="C518" s="232"/>
      <c r="D518" s="233" t="s">
        <v>179</v>
      </c>
      <c r="E518" s="234" t="s">
        <v>19</v>
      </c>
      <c r="F518" s="235" t="s">
        <v>1849</v>
      </c>
      <c r="G518" s="232"/>
      <c r="H518" s="234" t="s">
        <v>19</v>
      </c>
      <c r="I518" s="236"/>
      <c r="J518" s="232"/>
      <c r="K518" s="232"/>
      <c r="L518" s="237"/>
      <c r="M518" s="238"/>
      <c r="N518" s="239"/>
      <c r="O518" s="239"/>
      <c r="P518" s="239"/>
      <c r="Q518" s="239"/>
      <c r="R518" s="239"/>
      <c r="S518" s="239"/>
      <c r="T518" s="24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1" t="s">
        <v>179</v>
      </c>
      <c r="AU518" s="241" t="s">
        <v>85</v>
      </c>
      <c r="AV518" s="13" t="s">
        <v>83</v>
      </c>
      <c r="AW518" s="13" t="s">
        <v>37</v>
      </c>
      <c r="AX518" s="13" t="s">
        <v>76</v>
      </c>
      <c r="AY518" s="241" t="s">
        <v>162</v>
      </c>
    </row>
    <row r="519" s="14" customFormat="1">
      <c r="A519" s="14"/>
      <c r="B519" s="242"/>
      <c r="C519" s="243"/>
      <c r="D519" s="233" t="s">
        <v>179</v>
      </c>
      <c r="E519" s="244" t="s">
        <v>19</v>
      </c>
      <c r="F519" s="245" t="s">
        <v>1850</v>
      </c>
      <c r="G519" s="243"/>
      <c r="H519" s="246">
        <v>23.899999999999999</v>
      </c>
      <c r="I519" s="247"/>
      <c r="J519" s="243"/>
      <c r="K519" s="243"/>
      <c r="L519" s="248"/>
      <c r="M519" s="249"/>
      <c r="N519" s="250"/>
      <c r="O519" s="250"/>
      <c r="P519" s="250"/>
      <c r="Q519" s="250"/>
      <c r="R519" s="250"/>
      <c r="S519" s="250"/>
      <c r="T519" s="25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2" t="s">
        <v>179</v>
      </c>
      <c r="AU519" s="252" t="s">
        <v>85</v>
      </c>
      <c r="AV519" s="14" t="s">
        <v>85</v>
      </c>
      <c r="AW519" s="14" t="s">
        <v>37</v>
      </c>
      <c r="AX519" s="14" t="s">
        <v>76</v>
      </c>
      <c r="AY519" s="252" t="s">
        <v>162</v>
      </c>
    </row>
    <row r="520" s="13" customFormat="1">
      <c r="A520" s="13"/>
      <c r="B520" s="231"/>
      <c r="C520" s="232"/>
      <c r="D520" s="233" t="s">
        <v>179</v>
      </c>
      <c r="E520" s="234" t="s">
        <v>19</v>
      </c>
      <c r="F520" s="235" t="s">
        <v>1851</v>
      </c>
      <c r="G520" s="232"/>
      <c r="H520" s="234" t="s">
        <v>19</v>
      </c>
      <c r="I520" s="236"/>
      <c r="J520" s="232"/>
      <c r="K520" s="232"/>
      <c r="L520" s="237"/>
      <c r="M520" s="238"/>
      <c r="N520" s="239"/>
      <c r="O520" s="239"/>
      <c r="P520" s="239"/>
      <c r="Q520" s="239"/>
      <c r="R520" s="239"/>
      <c r="S520" s="239"/>
      <c r="T520" s="24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1" t="s">
        <v>179</v>
      </c>
      <c r="AU520" s="241" t="s">
        <v>85</v>
      </c>
      <c r="AV520" s="13" t="s">
        <v>83</v>
      </c>
      <c r="AW520" s="13" t="s">
        <v>37</v>
      </c>
      <c r="AX520" s="13" t="s">
        <v>76</v>
      </c>
      <c r="AY520" s="241" t="s">
        <v>162</v>
      </c>
    </row>
    <row r="521" s="14" customFormat="1">
      <c r="A521" s="14"/>
      <c r="B521" s="242"/>
      <c r="C521" s="243"/>
      <c r="D521" s="233" t="s">
        <v>179</v>
      </c>
      <c r="E521" s="244" t="s">
        <v>19</v>
      </c>
      <c r="F521" s="245" t="s">
        <v>1852</v>
      </c>
      <c r="G521" s="243"/>
      <c r="H521" s="246">
        <v>5.9900000000000002</v>
      </c>
      <c r="I521" s="247"/>
      <c r="J521" s="243"/>
      <c r="K521" s="243"/>
      <c r="L521" s="248"/>
      <c r="M521" s="249"/>
      <c r="N521" s="250"/>
      <c r="O521" s="250"/>
      <c r="P521" s="250"/>
      <c r="Q521" s="250"/>
      <c r="R521" s="250"/>
      <c r="S521" s="250"/>
      <c r="T521" s="25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2" t="s">
        <v>179</v>
      </c>
      <c r="AU521" s="252" t="s">
        <v>85</v>
      </c>
      <c r="AV521" s="14" t="s">
        <v>85</v>
      </c>
      <c r="AW521" s="14" t="s">
        <v>37</v>
      </c>
      <c r="AX521" s="14" t="s">
        <v>76</v>
      </c>
      <c r="AY521" s="252" t="s">
        <v>162</v>
      </c>
    </row>
    <row r="522" s="13" customFormat="1">
      <c r="A522" s="13"/>
      <c r="B522" s="231"/>
      <c r="C522" s="232"/>
      <c r="D522" s="233" t="s">
        <v>179</v>
      </c>
      <c r="E522" s="234" t="s">
        <v>19</v>
      </c>
      <c r="F522" s="235" t="s">
        <v>525</v>
      </c>
      <c r="G522" s="232"/>
      <c r="H522" s="234" t="s">
        <v>19</v>
      </c>
      <c r="I522" s="236"/>
      <c r="J522" s="232"/>
      <c r="K522" s="232"/>
      <c r="L522" s="237"/>
      <c r="M522" s="238"/>
      <c r="N522" s="239"/>
      <c r="O522" s="239"/>
      <c r="P522" s="239"/>
      <c r="Q522" s="239"/>
      <c r="R522" s="239"/>
      <c r="S522" s="239"/>
      <c r="T522" s="24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1" t="s">
        <v>179</v>
      </c>
      <c r="AU522" s="241" t="s">
        <v>85</v>
      </c>
      <c r="AV522" s="13" t="s">
        <v>83</v>
      </c>
      <c r="AW522" s="13" t="s">
        <v>37</v>
      </c>
      <c r="AX522" s="13" t="s">
        <v>76</v>
      </c>
      <c r="AY522" s="241" t="s">
        <v>162</v>
      </c>
    </row>
    <row r="523" s="14" customFormat="1">
      <c r="A523" s="14"/>
      <c r="B523" s="242"/>
      <c r="C523" s="243"/>
      <c r="D523" s="233" t="s">
        <v>179</v>
      </c>
      <c r="E523" s="244" t="s">
        <v>19</v>
      </c>
      <c r="F523" s="245" t="s">
        <v>1853</v>
      </c>
      <c r="G523" s="243"/>
      <c r="H523" s="246">
        <v>7.1399999999999997</v>
      </c>
      <c r="I523" s="247"/>
      <c r="J523" s="243"/>
      <c r="K523" s="243"/>
      <c r="L523" s="248"/>
      <c r="M523" s="249"/>
      <c r="N523" s="250"/>
      <c r="O523" s="250"/>
      <c r="P523" s="250"/>
      <c r="Q523" s="250"/>
      <c r="R523" s="250"/>
      <c r="S523" s="250"/>
      <c r="T523" s="25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2" t="s">
        <v>179</v>
      </c>
      <c r="AU523" s="252" t="s">
        <v>85</v>
      </c>
      <c r="AV523" s="14" t="s">
        <v>85</v>
      </c>
      <c r="AW523" s="14" t="s">
        <v>37</v>
      </c>
      <c r="AX523" s="14" t="s">
        <v>76</v>
      </c>
      <c r="AY523" s="252" t="s">
        <v>162</v>
      </c>
    </row>
    <row r="524" s="13" customFormat="1">
      <c r="A524" s="13"/>
      <c r="B524" s="231"/>
      <c r="C524" s="232"/>
      <c r="D524" s="233" t="s">
        <v>179</v>
      </c>
      <c r="E524" s="234" t="s">
        <v>19</v>
      </c>
      <c r="F524" s="235" t="s">
        <v>306</v>
      </c>
      <c r="G524" s="232"/>
      <c r="H524" s="234" t="s">
        <v>19</v>
      </c>
      <c r="I524" s="236"/>
      <c r="J524" s="232"/>
      <c r="K524" s="232"/>
      <c r="L524" s="237"/>
      <c r="M524" s="238"/>
      <c r="N524" s="239"/>
      <c r="O524" s="239"/>
      <c r="P524" s="239"/>
      <c r="Q524" s="239"/>
      <c r="R524" s="239"/>
      <c r="S524" s="239"/>
      <c r="T524" s="240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1" t="s">
        <v>179</v>
      </c>
      <c r="AU524" s="241" t="s">
        <v>85</v>
      </c>
      <c r="AV524" s="13" t="s">
        <v>83</v>
      </c>
      <c r="AW524" s="13" t="s">
        <v>37</v>
      </c>
      <c r="AX524" s="13" t="s">
        <v>76</v>
      </c>
      <c r="AY524" s="241" t="s">
        <v>162</v>
      </c>
    </row>
    <row r="525" s="14" customFormat="1">
      <c r="A525" s="14"/>
      <c r="B525" s="242"/>
      <c r="C525" s="243"/>
      <c r="D525" s="233" t="s">
        <v>179</v>
      </c>
      <c r="E525" s="244" t="s">
        <v>19</v>
      </c>
      <c r="F525" s="245" t="s">
        <v>1852</v>
      </c>
      <c r="G525" s="243"/>
      <c r="H525" s="246">
        <v>5.9900000000000002</v>
      </c>
      <c r="I525" s="247"/>
      <c r="J525" s="243"/>
      <c r="K525" s="243"/>
      <c r="L525" s="248"/>
      <c r="M525" s="249"/>
      <c r="N525" s="250"/>
      <c r="O525" s="250"/>
      <c r="P525" s="250"/>
      <c r="Q525" s="250"/>
      <c r="R525" s="250"/>
      <c r="S525" s="250"/>
      <c r="T525" s="251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2" t="s">
        <v>179</v>
      </c>
      <c r="AU525" s="252" t="s">
        <v>85</v>
      </c>
      <c r="AV525" s="14" t="s">
        <v>85</v>
      </c>
      <c r="AW525" s="14" t="s">
        <v>37</v>
      </c>
      <c r="AX525" s="14" t="s">
        <v>76</v>
      </c>
      <c r="AY525" s="252" t="s">
        <v>162</v>
      </c>
    </row>
    <row r="526" s="15" customFormat="1">
      <c r="A526" s="15"/>
      <c r="B526" s="253"/>
      <c r="C526" s="254"/>
      <c r="D526" s="233" t="s">
        <v>179</v>
      </c>
      <c r="E526" s="255" t="s">
        <v>19</v>
      </c>
      <c r="F526" s="256" t="s">
        <v>194</v>
      </c>
      <c r="G526" s="254"/>
      <c r="H526" s="257">
        <v>43.020000000000003</v>
      </c>
      <c r="I526" s="258"/>
      <c r="J526" s="254"/>
      <c r="K526" s="254"/>
      <c r="L526" s="259"/>
      <c r="M526" s="260"/>
      <c r="N526" s="261"/>
      <c r="O526" s="261"/>
      <c r="P526" s="261"/>
      <c r="Q526" s="261"/>
      <c r="R526" s="261"/>
      <c r="S526" s="261"/>
      <c r="T526" s="262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3" t="s">
        <v>179</v>
      </c>
      <c r="AU526" s="263" t="s">
        <v>85</v>
      </c>
      <c r="AV526" s="15" t="s">
        <v>170</v>
      </c>
      <c r="AW526" s="15" t="s">
        <v>37</v>
      </c>
      <c r="AX526" s="15" t="s">
        <v>83</v>
      </c>
      <c r="AY526" s="263" t="s">
        <v>162</v>
      </c>
    </row>
    <row r="527" s="2" customFormat="1" ht="24.15" customHeight="1">
      <c r="A527" s="39"/>
      <c r="B527" s="40"/>
      <c r="C527" s="278" t="s">
        <v>815</v>
      </c>
      <c r="D527" s="278" t="s">
        <v>411</v>
      </c>
      <c r="E527" s="279" t="s">
        <v>1854</v>
      </c>
      <c r="F527" s="280" t="s">
        <v>1855</v>
      </c>
      <c r="G527" s="281" t="s">
        <v>405</v>
      </c>
      <c r="H527" s="282">
        <v>106.47499999999999</v>
      </c>
      <c r="I527" s="283"/>
      <c r="J527" s="284">
        <f>ROUND(I527*H527,2)</f>
        <v>0</v>
      </c>
      <c r="K527" s="280" t="s">
        <v>169</v>
      </c>
      <c r="L527" s="285"/>
      <c r="M527" s="286" t="s">
        <v>19</v>
      </c>
      <c r="N527" s="287" t="s">
        <v>47</v>
      </c>
      <c r="O527" s="85"/>
      <c r="P527" s="222">
        <f>O527*H527</f>
        <v>0</v>
      </c>
      <c r="Q527" s="222">
        <v>0.00089999999999999998</v>
      </c>
      <c r="R527" s="222">
        <f>Q527*H527</f>
        <v>0.095827499999999996</v>
      </c>
      <c r="S527" s="222">
        <v>0</v>
      </c>
      <c r="T527" s="223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4" t="s">
        <v>450</v>
      </c>
      <c r="AT527" s="224" t="s">
        <v>411</v>
      </c>
      <c r="AU527" s="224" t="s">
        <v>85</v>
      </c>
      <c r="AY527" s="18" t="s">
        <v>162</v>
      </c>
      <c r="BE527" s="225">
        <f>IF(N527="základní",J527,0)</f>
        <v>0</v>
      </c>
      <c r="BF527" s="225">
        <f>IF(N527="snížená",J527,0)</f>
        <v>0</v>
      </c>
      <c r="BG527" s="225">
        <f>IF(N527="zákl. přenesená",J527,0)</f>
        <v>0</v>
      </c>
      <c r="BH527" s="225">
        <f>IF(N527="sníž. přenesená",J527,0)</f>
        <v>0</v>
      </c>
      <c r="BI527" s="225">
        <f>IF(N527="nulová",J527,0)</f>
        <v>0</v>
      </c>
      <c r="BJ527" s="18" t="s">
        <v>83</v>
      </c>
      <c r="BK527" s="225">
        <f>ROUND(I527*H527,2)</f>
        <v>0</v>
      </c>
      <c r="BL527" s="18" t="s">
        <v>214</v>
      </c>
      <c r="BM527" s="224" t="s">
        <v>1856</v>
      </c>
    </row>
    <row r="528" s="14" customFormat="1">
      <c r="A528" s="14"/>
      <c r="B528" s="242"/>
      <c r="C528" s="243"/>
      <c r="D528" s="233" t="s">
        <v>179</v>
      </c>
      <c r="E528" s="243"/>
      <c r="F528" s="245" t="s">
        <v>1857</v>
      </c>
      <c r="G528" s="243"/>
      <c r="H528" s="246">
        <v>106.47499999999999</v>
      </c>
      <c r="I528" s="247"/>
      <c r="J528" s="243"/>
      <c r="K528" s="243"/>
      <c r="L528" s="248"/>
      <c r="M528" s="249"/>
      <c r="N528" s="250"/>
      <c r="O528" s="250"/>
      <c r="P528" s="250"/>
      <c r="Q528" s="250"/>
      <c r="R528" s="250"/>
      <c r="S528" s="250"/>
      <c r="T528" s="25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2" t="s">
        <v>179</v>
      </c>
      <c r="AU528" s="252" t="s">
        <v>85</v>
      </c>
      <c r="AV528" s="14" t="s">
        <v>85</v>
      </c>
      <c r="AW528" s="14" t="s">
        <v>4</v>
      </c>
      <c r="AX528" s="14" t="s">
        <v>83</v>
      </c>
      <c r="AY528" s="252" t="s">
        <v>162</v>
      </c>
    </row>
    <row r="529" s="2" customFormat="1" ht="49.05" customHeight="1">
      <c r="A529" s="39"/>
      <c r="B529" s="40"/>
      <c r="C529" s="213" t="s">
        <v>276</v>
      </c>
      <c r="D529" s="213" t="s">
        <v>165</v>
      </c>
      <c r="E529" s="214" t="s">
        <v>670</v>
      </c>
      <c r="F529" s="215" t="s">
        <v>671</v>
      </c>
      <c r="G529" s="216" t="s">
        <v>168</v>
      </c>
      <c r="H529" s="217">
        <v>183.47</v>
      </c>
      <c r="I529" s="218"/>
      <c r="J529" s="219">
        <f>ROUND(I529*H529,2)</f>
        <v>0</v>
      </c>
      <c r="K529" s="215" t="s">
        <v>169</v>
      </c>
      <c r="L529" s="45"/>
      <c r="M529" s="220" t="s">
        <v>19</v>
      </c>
      <c r="N529" s="221" t="s">
        <v>47</v>
      </c>
      <c r="O529" s="85"/>
      <c r="P529" s="222">
        <f>O529*H529</f>
        <v>0</v>
      </c>
      <c r="Q529" s="222">
        <v>0.0082199999999999999</v>
      </c>
      <c r="R529" s="222">
        <f>Q529*H529</f>
        <v>1.5081233999999999</v>
      </c>
      <c r="S529" s="222">
        <v>0</v>
      </c>
      <c r="T529" s="223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24" t="s">
        <v>214</v>
      </c>
      <c r="AT529" s="224" t="s">
        <v>165</v>
      </c>
      <c r="AU529" s="224" t="s">
        <v>85</v>
      </c>
      <c r="AY529" s="18" t="s">
        <v>162</v>
      </c>
      <c r="BE529" s="225">
        <f>IF(N529="základní",J529,0)</f>
        <v>0</v>
      </c>
      <c r="BF529" s="225">
        <f>IF(N529="snížená",J529,0)</f>
        <v>0</v>
      </c>
      <c r="BG529" s="225">
        <f>IF(N529="zákl. přenesená",J529,0)</f>
        <v>0</v>
      </c>
      <c r="BH529" s="225">
        <f>IF(N529="sníž. přenesená",J529,0)</f>
        <v>0</v>
      </c>
      <c r="BI529" s="225">
        <f>IF(N529="nulová",J529,0)</f>
        <v>0</v>
      </c>
      <c r="BJ529" s="18" t="s">
        <v>83</v>
      </c>
      <c r="BK529" s="225">
        <f>ROUND(I529*H529,2)</f>
        <v>0</v>
      </c>
      <c r="BL529" s="18" t="s">
        <v>214</v>
      </c>
      <c r="BM529" s="224" t="s">
        <v>1858</v>
      </c>
    </row>
    <row r="530" s="2" customFormat="1">
      <c r="A530" s="39"/>
      <c r="B530" s="40"/>
      <c r="C530" s="41"/>
      <c r="D530" s="226" t="s">
        <v>172</v>
      </c>
      <c r="E530" s="41"/>
      <c r="F530" s="227" t="s">
        <v>673</v>
      </c>
      <c r="G530" s="41"/>
      <c r="H530" s="41"/>
      <c r="I530" s="228"/>
      <c r="J530" s="41"/>
      <c r="K530" s="41"/>
      <c r="L530" s="45"/>
      <c r="M530" s="229"/>
      <c r="N530" s="230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172</v>
      </c>
      <c r="AU530" s="18" t="s">
        <v>85</v>
      </c>
    </row>
    <row r="531" s="13" customFormat="1">
      <c r="A531" s="13"/>
      <c r="B531" s="231"/>
      <c r="C531" s="232"/>
      <c r="D531" s="233" t="s">
        <v>179</v>
      </c>
      <c r="E531" s="234" t="s">
        <v>19</v>
      </c>
      <c r="F531" s="235" t="s">
        <v>180</v>
      </c>
      <c r="G531" s="232"/>
      <c r="H531" s="234" t="s">
        <v>19</v>
      </c>
      <c r="I531" s="236"/>
      <c r="J531" s="232"/>
      <c r="K531" s="232"/>
      <c r="L531" s="237"/>
      <c r="M531" s="238"/>
      <c r="N531" s="239"/>
      <c r="O531" s="239"/>
      <c r="P531" s="239"/>
      <c r="Q531" s="239"/>
      <c r="R531" s="239"/>
      <c r="S531" s="239"/>
      <c r="T531" s="240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1" t="s">
        <v>179</v>
      </c>
      <c r="AU531" s="241" t="s">
        <v>85</v>
      </c>
      <c r="AV531" s="13" t="s">
        <v>83</v>
      </c>
      <c r="AW531" s="13" t="s">
        <v>37</v>
      </c>
      <c r="AX531" s="13" t="s">
        <v>76</v>
      </c>
      <c r="AY531" s="241" t="s">
        <v>162</v>
      </c>
    </row>
    <row r="532" s="13" customFormat="1">
      <c r="A532" s="13"/>
      <c r="B532" s="231"/>
      <c r="C532" s="232"/>
      <c r="D532" s="233" t="s">
        <v>179</v>
      </c>
      <c r="E532" s="234" t="s">
        <v>19</v>
      </c>
      <c r="F532" s="235" t="s">
        <v>1859</v>
      </c>
      <c r="G532" s="232"/>
      <c r="H532" s="234" t="s">
        <v>19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1" t="s">
        <v>179</v>
      </c>
      <c r="AU532" s="241" t="s">
        <v>85</v>
      </c>
      <c r="AV532" s="13" t="s">
        <v>83</v>
      </c>
      <c r="AW532" s="13" t="s">
        <v>37</v>
      </c>
      <c r="AX532" s="13" t="s">
        <v>76</v>
      </c>
      <c r="AY532" s="241" t="s">
        <v>162</v>
      </c>
    </row>
    <row r="533" s="14" customFormat="1">
      <c r="A533" s="14"/>
      <c r="B533" s="242"/>
      <c r="C533" s="243"/>
      <c r="D533" s="233" t="s">
        <v>179</v>
      </c>
      <c r="E533" s="244" t="s">
        <v>19</v>
      </c>
      <c r="F533" s="245" t="s">
        <v>1860</v>
      </c>
      <c r="G533" s="243"/>
      <c r="H533" s="246">
        <v>78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2" t="s">
        <v>179</v>
      </c>
      <c r="AU533" s="252" t="s">
        <v>85</v>
      </c>
      <c r="AV533" s="14" t="s">
        <v>85</v>
      </c>
      <c r="AW533" s="14" t="s">
        <v>37</v>
      </c>
      <c r="AX533" s="14" t="s">
        <v>76</v>
      </c>
      <c r="AY533" s="252" t="s">
        <v>162</v>
      </c>
    </row>
    <row r="534" s="13" customFormat="1">
      <c r="A534" s="13"/>
      <c r="B534" s="231"/>
      <c r="C534" s="232"/>
      <c r="D534" s="233" t="s">
        <v>179</v>
      </c>
      <c r="E534" s="234" t="s">
        <v>19</v>
      </c>
      <c r="F534" s="235" t="s">
        <v>187</v>
      </c>
      <c r="G534" s="232"/>
      <c r="H534" s="234" t="s">
        <v>19</v>
      </c>
      <c r="I534" s="236"/>
      <c r="J534" s="232"/>
      <c r="K534" s="232"/>
      <c r="L534" s="237"/>
      <c r="M534" s="238"/>
      <c r="N534" s="239"/>
      <c r="O534" s="239"/>
      <c r="P534" s="239"/>
      <c r="Q534" s="239"/>
      <c r="R534" s="239"/>
      <c r="S534" s="239"/>
      <c r="T534" s="24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1" t="s">
        <v>179</v>
      </c>
      <c r="AU534" s="241" t="s">
        <v>85</v>
      </c>
      <c r="AV534" s="13" t="s">
        <v>83</v>
      </c>
      <c r="AW534" s="13" t="s">
        <v>37</v>
      </c>
      <c r="AX534" s="13" t="s">
        <v>76</v>
      </c>
      <c r="AY534" s="241" t="s">
        <v>162</v>
      </c>
    </row>
    <row r="535" s="13" customFormat="1">
      <c r="A535" s="13"/>
      <c r="B535" s="231"/>
      <c r="C535" s="232"/>
      <c r="D535" s="233" t="s">
        <v>179</v>
      </c>
      <c r="E535" s="234" t="s">
        <v>19</v>
      </c>
      <c r="F535" s="235" t="s">
        <v>1861</v>
      </c>
      <c r="G535" s="232"/>
      <c r="H535" s="234" t="s">
        <v>19</v>
      </c>
      <c r="I535" s="236"/>
      <c r="J535" s="232"/>
      <c r="K535" s="232"/>
      <c r="L535" s="237"/>
      <c r="M535" s="238"/>
      <c r="N535" s="239"/>
      <c r="O535" s="239"/>
      <c r="P535" s="239"/>
      <c r="Q535" s="239"/>
      <c r="R535" s="239"/>
      <c r="S535" s="239"/>
      <c r="T535" s="24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1" t="s">
        <v>179</v>
      </c>
      <c r="AU535" s="241" t="s">
        <v>85</v>
      </c>
      <c r="AV535" s="13" t="s">
        <v>83</v>
      </c>
      <c r="AW535" s="13" t="s">
        <v>37</v>
      </c>
      <c r="AX535" s="13" t="s">
        <v>76</v>
      </c>
      <c r="AY535" s="241" t="s">
        <v>162</v>
      </c>
    </row>
    <row r="536" s="14" customFormat="1">
      <c r="A536" s="14"/>
      <c r="B536" s="242"/>
      <c r="C536" s="243"/>
      <c r="D536" s="233" t="s">
        <v>179</v>
      </c>
      <c r="E536" s="244" t="s">
        <v>19</v>
      </c>
      <c r="F536" s="245" t="s">
        <v>1668</v>
      </c>
      <c r="G536" s="243"/>
      <c r="H536" s="246">
        <v>42.590000000000003</v>
      </c>
      <c r="I536" s="247"/>
      <c r="J536" s="243"/>
      <c r="K536" s="243"/>
      <c r="L536" s="248"/>
      <c r="M536" s="249"/>
      <c r="N536" s="250"/>
      <c r="O536" s="250"/>
      <c r="P536" s="250"/>
      <c r="Q536" s="250"/>
      <c r="R536" s="250"/>
      <c r="S536" s="250"/>
      <c r="T536" s="25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2" t="s">
        <v>179</v>
      </c>
      <c r="AU536" s="252" t="s">
        <v>85</v>
      </c>
      <c r="AV536" s="14" t="s">
        <v>85</v>
      </c>
      <c r="AW536" s="14" t="s">
        <v>37</v>
      </c>
      <c r="AX536" s="14" t="s">
        <v>76</v>
      </c>
      <c r="AY536" s="252" t="s">
        <v>162</v>
      </c>
    </row>
    <row r="537" s="13" customFormat="1">
      <c r="A537" s="13"/>
      <c r="B537" s="231"/>
      <c r="C537" s="232"/>
      <c r="D537" s="233" t="s">
        <v>179</v>
      </c>
      <c r="E537" s="234" t="s">
        <v>19</v>
      </c>
      <c r="F537" s="235" t="s">
        <v>525</v>
      </c>
      <c r="G537" s="232"/>
      <c r="H537" s="234" t="s">
        <v>19</v>
      </c>
      <c r="I537" s="236"/>
      <c r="J537" s="232"/>
      <c r="K537" s="232"/>
      <c r="L537" s="237"/>
      <c r="M537" s="238"/>
      <c r="N537" s="239"/>
      <c r="O537" s="239"/>
      <c r="P537" s="239"/>
      <c r="Q537" s="239"/>
      <c r="R537" s="239"/>
      <c r="S537" s="239"/>
      <c r="T537" s="24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1" t="s">
        <v>179</v>
      </c>
      <c r="AU537" s="241" t="s">
        <v>85</v>
      </c>
      <c r="AV537" s="13" t="s">
        <v>83</v>
      </c>
      <c r="AW537" s="13" t="s">
        <v>37</v>
      </c>
      <c r="AX537" s="13" t="s">
        <v>76</v>
      </c>
      <c r="AY537" s="241" t="s">
        <v>162</v>
      </c>
    </row>
    <row r="538" s="13" customFormat="1">
      <c r="A538" s="13"/>
      <c r="B538" s="231"/>
      <c r="C538" s="232"/>
      <c r="D538" s="233" t="s">
        <v>179</v>
      </c>
      <c r="E538" s="234" t="s">
        <v>19</v>
      </c>
      <c r="F538" s="235" t="s">
        <v>1862</v>
      </c>
      <c r="G538" s="232"/>
      <c r="H538" s="234" t="s">
        <v>19</v>
      </c>
      <c r="I538" s="236"/>
      <c r="J538" s="232"/>
      <c r="K538" s="232"/>
      <c r="L538" s="237"/>
      <c r="M538" s="238"/>
      <c r="N538" s="239"/>
      <c r="O538" s="239"/>
      <c r="P538" s="239"/>
      <c r="Q538" s="239"/>
      <c r="R538" s="239"/>
      <c r="S538" s="239"/>
      <c r="T538" s="24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1" t="s">
        <v>179</v>
      </c>
      <c r="AU538" s="241" t="s">
        <v>85</v>
      </c>
      <c r="AV538" s="13" t="s">
        <v>83</v>
      </c>
      <c r="AW538" s="13" t="s">
        <v>37</v>
      </c>
      <c r="AX538" s="13" t="s">
        <v>76</v>
      </c>
      <c r="AY538" s="241" t="s">
        <v>162</v>
      </c>
    </row>
    <row r="539" s="14" customFormat="1">
      <c r="A539" s="14"/>
      <c r="B539" s="242"/>
      <c r="C539" s="243"/>
      <c r="D539" s="233" t="s">
        <v>179</v>
      </c>
      <c r="E539" s="244" t="s">
        <v>19</v>
      </c>
      <c r="F539" s="245" t="s">
        <v>1863</v>
      </c>
      <c r="G539" s="243"/>
      <c r="H539" s="246">
        <v>29.289999999999999</v>
      </c>
      <c r="I539" s="247"/>
      <c r="J539" s="243"/>
      <c r="K539" s="243"/>
      <c r="L539" s="248"/>
      <c r="M539" s="249"/>
      <c r="N539" s="250"/>
      <c r="O539" s="250"/>
      <c r="P539" s="250"/>
      <c r="Q539" s="250"/>
      <c r="R539" s="250"/>
      <c r="S539" s="250"/>
      <c r="T539" s="25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2" t="s">
        <v>179</v>
      </c>
      <c r="AU539" s="252" t="s">
        <v>85</v>
      </c>
      <c r="AV539" s="14" t="s">
        <v>85</v>
      </c>
      <c r="AW539" s="14" t="s">
        <v>37</v>
      </c>
      <c r="AX539" s="14" t="s">
        <v>76</v>
      </c>
      <c r="AY539" s="252" t="s">
        <v>162</v>
      </c>
    </row>
    <row r="540" s="13" customFormat="1">
      <c r="A540" s="13"/>
      <c r="B540" s="231"/>
      <c r="C540" s="232"/>
      <c r="D540" s="233" t="s">
        <v>179</v>
      </c>
      <c r="E540" s="234" t="s">
        <v>19</v>
      </c>
      <c r="F540" s="235" t="s">
        <v>306</v>
      </c>
      <c r="G540" s="232"/>
      <c r="H540" s="234" t="s">
        <v>19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179</v>
      </c>
      <c r="AU540" s="241" t="s">
        <v>85</v>
      </c>
      <c r="AV540" s="13" t="s">
        <v>83</v>
      </c>
      <c r="AW540" s="13" t="s">
        <v>37</v>
      </c>
      <c r="AX540" s="13" t="s">
        <v>76</v>
      </c>
      <c r="AY540" s="241" t="s">
        <v>162</v>
      </c>
    </row>
    <row r="541" s="13" customFormat="1">
      <c r="A541" s="13"/>
      <c r="B541" s="231"/>
      <c r="C541" s="232"/>
      <c r="D541" s="233" t="s">
        <v>179</v>
      </c>
      <c r="E541" s="234" t="s">
        <v>19</v>
      </c>
      <c r="F541" s="235" t="s">
        <v>1864</v>
      </c>
      <c r="G541" s="232"/>
      <c r="H541" s="234" t="s">
        <v>19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1" t="s">
        <v>179</v>
      </c>
      <c r="AU541" s="241" t="s">
        <v>85</v>
      </c>
      <c r="AV541" s="13" t="s">
        <v>83</v>
      </c>
      <c r="AW541" s="13" t="s">
        <v>37</v>
      </c>
      <c r="AX541" s="13" t="s">
        <v>76</v>
      </c>
      <c r="AY541" s="241" t="s">
        <v>162</v>
      </c>
    </row>
    <row r="542" s="14" customFormat="1">
      <c r="A542" s="14"/>
      <c r="B542" s="242"/>
      <c r="C542" s="243"/>
      <c r="D542" s="233" t="s">
        <v>179</v>
      </c>
      <c r="E542" s="244" t="s">
        <v>19</v>
      </c>
      <c r="F542" s="245" t="s">
        <v>1670</v>
      </c>
      <c r="G542" s="243"/>
      <c r="H542" s="246">
        <v>33.590000000000003</v>
      </c>
      <c r="I542" s="247"/>
      <c r="J542" s="243"/>
      <c r="K542" s="243"/>
      <c r="L542" s="248"/>
      <c r="M542" s="249"/>
      <c r="N542" s="250"/>
      <c r="O542" s="250"/>
      <c r="P542" s="250"/>
      <c r="Q542" s="250"/>
      <c r="R542" s="250"/>
      <c r="S542" s="250"/>
      <c r="T542" s="25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2" t="s">
        <v>179</v>
      </c>
      <c r="AU542" s="252" t="s">
        <v>85</v>
      </c>
      <c r="AV542" s="14" t="s">
        <v>85</v>
      </c>
      <c r="AW542" s="14" t="s">
        <v>37</v>
      </c>
      <c r="AX542" s="14" t="s">
        <v>76</v>
      </c>
      <c r="AY542" s="252" t="s">
        <v>162</v>
      </c>
    </row>
    <row r="543" s="15" customFormat="1">
      <c r="A543" s="15"/>
      <c r="B543" s="253"/>
      <c r="C543" s="254"/>
      <c r="D543" s="233" t="s">
        <v>179</v>
      </c>
      <c r="E543" s="255" t="s">
        <v>19</v>
      </c>
      <c r="F543" s="256" t="s">
        <v>194</v>
      </c>
      <c r="G543" s="254"/>
      <c r="H543" s="257">
        <v>183.47</v>
      </c>
      <c r="I543" s="258"/>
      <c r="J543" s="254"/>
      <c r="K543" s="254"/>
      <c r="L543" s="259"/>
      <c r="M543" s="260"/>
      <c r="N543" s="261"/>
      <c r="O543" s="261"/>
      <c r="P543" s="261"/>
      <c r="Q543" s="261"/>
      <c r="R543" s="261"/>
      <c r="S543" s="261"/>
      <c r="T543" s="262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3" t="s">
        <v>179</v>
      </c>
      <c r="AU543" s="263" t="s">
        <v>85</v>
      </c>
      <c r="AV543" s="15" t="s">
        <v>170</v>
      </c>
      <c r="AW543" s="15" t="s">
        <v>37</v>
      </c>
      <c r="AX543" s="15" t="s">
        <v>83</v>
      </c>
      <c r="AY543" s="263" t="s">
        <v>162</v>
      </c>
    </row>
    <row r="544" s="2" customFormat="1" ht="33" customHeight="1">
      <c r="A544" s="39"/>
      <c r="B544" s="40"/>
      <c r="C544" s="278" t="s">
        <v>239</v>
      </c>
      <c r="D544" s="278" t="s">
        <v>411</v>
      </c>
      <c r="E544" s="279" t="s">
        <v>679</v>
      </c>
      <c r="F544" s="280" t="s">
        <v>680</v>
      </c>
      <c r="G544" s="281" t="s">
        <v>168</v>
      </c>
      <c r="H544" s="282">
        <v>201.81700000000001</v>
      </c>
      <c r="I544" s="283"/>
      <c r="J544" s="284">
        <f>ROUND(I544*H544,2)</f>
        <v>0</v>
      </c>
      <c r="K544" s="280" t="s">
        <v>169</v>
      </c>
      <c r="L544" s="285"/>
      <c r="M544" s="286" t="s">
        <v>19</v>
      </c>
      <c r="N544" s="287" t="s">
        <v>47</v>
      </c>
      <c r="O544" s="85"/>
      <c r="P544" s="222">
        <f>O544*H544</f>
        <v>0</v>
      </c>
      <c r="Q544" s="222">
        <v>0.0195</v>
      </c>
      <c r="R544" s="222">
        <f>Q544*H544</f>
        <v>3.9354315</v>
      </c>
      <c r="S544" s="222">
        <v>0</v>
      </c>
      <c r="T544" s="223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24" t="s">
        <v>450</v>
      </c>
      <c r="AT544" s="224" t="s">
        <v>411</v>
      </c>
      <c r="AU544" s="224" t="s">
        <v>85</v>
      </c>
      <c r="AY544" s="18" t="s">
        <v>162</v>
      </c>
      <c r="BE544" s="225">
        <f>IF(N544="základní",J544,0)</f>
        <v>0</v>
      </c>
      <c r="BF544" s="225">
        <f>IF(N544="snížená",J544,0)</f>
        <v>0</v>
      </c>
      <c r="BG544" s="225">
        <f>IF(N544="zákl. přenesená",J544,0)</f>
        <v>0</v>
      </c>
      <c r="BH544" s="225">
        <f>IF(N544="sníž. přenesená",J544,0)</f>
        <v>0</v>
      </c>
      <c r="BI544" s="225">
        <f>IF(N544="nulová",J544,0)</f>
        <v>0</v>
      </c>
      <c r="BJ544" s="18" t="s">
        <v>83</v>
      </c>
      <c r="BK544" s="225">
        <f>ROUND(I544*H544,2)</f>
        <v>0</v>
      </c>
      <c r="BL544" s="18" t="s">
        <v>214</v>
      </c>
      <c r="BM544" s="224" t="s">
        <v>1865</v>
      </c>
    </row>
    <row r="545" s="14" customFormat="1">
      <c r="A545" s="14"/>
      <c r="B545" s="242"/>
      <c r="C545" s="243"/>
      <c r="D545" s="233" t="s">
        <v>179</v>
      </c>
      <c r="E545" s="243"/>
      <c r="F545" s="245" t="s">
        <v>1866</v>
      </c>
      <c r="G545" s="243"/>
      <c r="H545" s="246">
        <v>201.81700000000001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2" t="s">
        <v>179</v>
      </c>
      <c r="AU545" s="252" t="s">
        <v>85</v>
      </c>
      <c r="AV545" s="14" t="s">
        <v>85</v>
      </c>
      <c r="AW545" s="14" t="s">
        <v>4</v>
      </c>
      <c r="AX545" s="14" t="s">
        <v>83</v>
      </c>
      <c r="AY545" s="252" t="s">
        <v>162</v>
      </c>
    </row>
    <row r="546" s="2" customFormat="1" ht="24.15" customHeight="1">
      <c r="A546" s="39"/>
      <c r="B546" s="40"/>
      <c r="C546" s="213" t="s">
        <v>163</v>
      </c>
      <c r="D546" s="213" t="s">
        <v>165</v>
      </c>
      <c r="E546" s="214" t="s">
        <v>683</v>
      </c>
      <c r="F546" s="215" t="s">
        <v>684</v>
      </c>
      <c r="G546" s="216" t="s">
        <v>168</v>
      </c>
      <c r="H546" s="217">
        <v>80.420000000000002</v>
      </c>
      <c r="I546" s="218"/>
      <c r="J546" s="219">
        <f>ROUND(I546*H546,2)</f>
        <v>0</v>
      </c>
      <c r="K546" s="215" t="s">
        <v>169</v>
      </c>
      <c r="L546" s="45"/>
      <c r="M546" s="220" t="s">
        <v>19</v>
      </c>
      <c r="N546" s="221" t="s">
        <v>47</v>
      </c>
      <c r="O546" s="85"/>
      <c r="P546" s="222">
        <f>O546*H546</f>
        <v>0</v>
      </c>
      <c r="Q546" s="222">
        <v>0.0015</v>
      </c>
      <c r="R546" s="222">
        <f>Q546*H546</f>
        <v>0.12063</v>
      </c>
      <c r="S546" s="222">
        <v>0</v>
      </c>
      <c r="T546" s="223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4" t="s">
        <v>214</v>
      </c>
      <c r="AT546" s="224" t="s">
        <v>165</v>
      </c>
      <c r="AU546" s="224" t="s">
        <v>85</v>
      </c>
      <c r="AY546" s="18" t="s">
        <v>162</v>
      </c>
      <c r="BE546" s="225">
        <f>IF(N546="základní",J546,0)</f>
        <v>0</v>
      </c>
      <c r="BF546" s="225">
        <f>IF(N546="snížená",J546,0)</f>
        <v>0</v>
      </c>
      <c r="BG546" s="225">
        <f>IF(N546="zákl. přenesená",J546,0)</f>
        <v>0</v>
      </c>
      <c r="BH546" s="225">
        <f>IF(N546="sníž. přenesená",J546,0)</f>
        <v>0</v>
      </c>
      <c r="BI546" s="225">
        <f>IF(N546="nulová",J546,0)</f>
        <v>0</v>
      </c>
      <c r="BJ546" s="18" t="s">
        <v>83</v>
      </c>
      <c r="BK546" s="225">
        <f>ROUND(I546*H546,2)</f>
        <v>0</v>
      </c>
      <c r="BL546" s="18" t="s">
        <v>214</v>
      </c>
      <c r="BM546" s="224" t="s">
        <v>1867</v>
      </c>
    </row>
    <row r="547" s="2" customFormat="1">
      <c r="A547" s="39"/>
      <c r="B547" s="40"/>
      <c r="C547" s="41"/>
      <c r="D547" s="226" t="s">
        <v>172</v>
      </c>
      <c r="E547" s="41"/>
      <c r="F547" s="227" t="s">
        <v>686</v>
      </c>
      <c r="G547" s="41"/>
      <c r="H547" s="41"/>
      <c r="I547" s="228"/>
      <c r="J547" s="41"/>
      <c r="K547" s="41"/>
      <c r="L547" s="45"/>
      <c r="M547" s="229"/>
      <c r="N547" s="230"/>
      <c r="O547" s="85"/>
      <c r="P547" s="85"/>
      <c r="Q547" s="85"/>
      <c r="R547" s="85"/>
      <c r="S547" s="85"/>
      <c r="T547" s="86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172</v>
      </c>
      <c r="AU547" s="18" t="s">
        <v>85</v>
      </c>
    </row>
    <row r="548" s="13" customFormat="1">
      <c r="A548" s="13"/>
      <c r="B548" s="231"/>
      <c r="C548" s="232"/>
      <c r="D548" s="233" t="s">
        <v>179</v>
      </c>
      <c r="E548" s="234" t="s">
        <v>19</v>
      </c>
      <c r="F548" s="235" t="s">
        <v>180</v>
      </c>
      <c r="G548" s="232"/>
      <c r="H548" s="234" t="s">
        <v>19</v>
      </c>
      <c r="I548" s="236"/>
      <c r="J548" s="232"/>
      <c r="K548" s="232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179</v>
      </c>
      <c r="AU548" s="241" t="s">
        <v>85</v>
      </c>
      <c r="AV548" s="13" t="s">
        <v>83</v>
      </c>
      <c r="AW548" s="13" t="s">
        <v>37</v>
      </c>
      <c r="AX548" s="13" t="s">
        <v>76</v>
      </c>
      <c r="AY548" s="241" t="s">
        <v>162</v>
      </c>
    </row>
    <row r="549" s="13" customFormat="1">
      <c r="A549" s="13"/>
      <c r="B549" s="231"/>
      <c r="C549" s="232"/>
      <c r="D549" s="233" t="s">
        <v>179</v>
      </c>
      <c r="E549" s="234" t="s">
        <v>19</v>
      </c>
      <c r="F549" s="235" t="s">
        <v>1868</v>
      </c>
      <c r="G549" s="232"/>
      <c r="H549" s="234" t="s">
        <v>19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1" t="s">
        <v>179</v>
      </c>
      <c r="AU549" s="241" t="s">
        <v>85</v>
      </c>
      <c r="AV549" s="13" t="s">
        <v>83</v>
      </c>
      <c r="AW549" s="13" t="s">
        <v>37</v>
      </c>
      <c r="AX549" s="13" t="s">
        <v>76</v>
      </c>
      <c r="AY549" s="241" t="s">
        <v>162</v>
      </c>
    </row>
    <row r="550" s="14" customFormat="1">
      <c r="A550" s="14"/>
      <c r="B550" s="242"/>
      <c r="C550" s="243"/>
      <c r="D550" s="233" t="s">
        <v>179</v>
      </c>
      <c r="E550" s="244" t="s">
        <v>19</v>
      </c>
      <c r="F550" s="245" t="s">
        <v>1869</v>
      </c>
      <c r="G550" s="243"/>
      <c r="H550" s="246">
        <v>25.420000000000002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2" t="s">
        <v>179</v>
      </c>
      <c r="AU550" s="252" t="s">
        <v>85</v>
      </c>
      <c r="AV550" s="14" t="s">
        <v>85</v>
      </c>
      <c r="AW550" s="14" t="s">
        <v>37</v>
      </c>
      <c r="AX550" s="14" t="s">
        <v>76</v>
      </c>
      <c r="AY550" s="252" t="s">
        <v>162</v>
      </c>
    </row>
    <row r="551" s="13" customFormat="1">
      <c r="A551" s="13"/>
      <c r="B551" s="231"/>
      <c r="C551" s="232"/>
      <c r="D551" s="233" t="s">
        <v>179</v>
      </c>
      <c r="E551" s="234" t="s">
        <v>19</v>
      </c>
      <c r="F551" s="235" t="s">
        <v>187</v>
      </c>
      <c r="G551" s="232"/>
      <c r="H551" s="234" t="s">
        <v>19</v>
      </c>
      <c r="I551" s="236"/>
      <c r="J551" s="232"/>
      <c r="K551" s="232"/>
      <c r="L551" s="237"/>
      <c r="M551" s="238"/>
      <c r="N551" s="239"/>
      <c r="O551" s="239"/>
      <c r="P551" s="239"/>
      <c r="Q551" s="239"/>
      <c r="R551" s="239"/>
      <c r="S551" s="239"/>
      <c r="T551" s="24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1" t="s">
        <v>179</v>
      </c>
      <c r="AU551" s="241" t="s">
        <v>85</v>
      </c>
      <c r="AV551" s="13" t="s">
        <v>83</v>
      </c>
      <c r="AW551" s="13" t="s">
        <v>37</v>
      </c>
      <c r="AX551" s="13" t="s">
        <v>76</v>
      </c>
      <c r="AY551" s="241" t="s">
        <v>162</v>
      </c>
    </row>
    <row r="552" s="14" customFormat="1">
      <c r="A552" s="14"/>
      <c r="B552" s="242"/>
      <c r="C552" s="243"/>
      <c r="D552" s="233" t="s">
        <v>179</v>
      </c>
      <c r="E552" s="244" t="s">
        <v>19</v>
      </c>
      <c r="F552" s="245" t="s">
        <v>1870</v>
      </c>
      <c r="G552" s="243"/>
      <c r="H552" s="246">
        <v>26.300000000000001</v>
      </c>
      <c r="I552" s="247"/>
      <c r="J552" s="243"/>
      <c r="K552" s="243"/>
      <c r="L552" s="248"/>
      <c r="M552" s="249"/>
      <c r="N552" s="250"/>
      <c r="O552" s="250"/>
      <c r="P552" s="250"/>
      <c r="Q552" s="250"/>
      <c r="R552" s="250"/>
      <c r="S552" s="250"/>
      <c r="T552" s="25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2" t="s">
        <v>179</v>
      </c>
      <c r="AU552" s="252" t="s">
        <v>85</v>
      </c>
      <c r="AV552" s="14" t="s">
        <v>85</v>
      </c>
      <c r="AW552" s="14" t="s">
        <v>37</v>
      </c>
      <c r="AX552" s="14" t="s">
        <v>76</v>
      </c>
      <c r="AY552" s="252" t="s">
        <v>162</v>
      </c>
    </row>
    <row r="553" s="13" customFormat="1">
      <c r="A553" s="13"/>
      <c r="B553" s="231"/>
      <c r="C553" s="232"/>
      <c r="D553" s="233" t="s">
        <v>179</v>
      </c>
      <c r="E553" s="234" t="s">
        <v>19</v>
      </c>
      <c r="F553" s="235" t="s">
        <v>525</v>
      </c>
      <c r="G553" s="232"/>
      <c r="H553" s="234" t="s">
        <v>19</v>
      </c>
      <c r="I553" s="236"/>
      <c r="J553" s="232"/>
      <c r="K553" s="232"/>
      <c r="L553" s="237"/>
      <c r="M553" s="238"/>
      <c r="N553" s="239"/>
      <c r="O553" s="239"/>
      <c r="P553" s="239"/>
      <c r="Q553" s="239"/>
      <c r="R553" s="239"/>
      <c r="S553" s="239"/>
      <c r="T553" s="24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1" t="s">
        <v>179</v>
      </c>
      <c r="AU553" s="241" t="s">
        <v>85</v>
      </c>
      <c r="AV553" s="13" t="s">
        <v>83</v>
      </c>
      <c r="AW553" s="13" t="s">
        <v>37</v>
      </c>
      <c r="AX553" s="13" t="s">
        <v>76</v>
      </c>
      <c r="AY553" s="241" t="s">
        <v>162</v>
      </c>
    </row>
    <row r="554" s="14" customFormat="1">
      <c r="A554" s="14"/>
      <c r="B554" s="242"/>
      <c r="C554" s="243"/>
      <c r="D554" s="233" t="s">
        <v>179</v>
      </c>
      <c r="E554" s="244" t="s">
        <v>19</v>
      </c>
      <c r="F554" s="245" t="s">
        <v>1871</v>
      </c>
      <c r="G554" s="243"/>
      <c r="H554" s="246">
        <v>13.9</v>
      </c>
      <c r="I554" s="247"/>
      <c r="J554" s="243"/>
      <c r="K554" s="243"/>
      <c r="L554" s="248"/>
      <c r="M554" s="249"/>
      <c r="N554" s="250"/>
      <c r="O554" s="250"/>
      <c r="P554" s="250"/>
      <c r="Q554" s="250"/>
      <c r="R554" s="250"/>
      <c r="S554" s="250"/>
      <c r="T554" s="25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2" t="s">
        <v>179</v>
      </c>
      <c r="AU554" s="252" t="s">
        <v>85</v>
      </c>
      <c r="AV554" s="14" t="s">
        <v>85</v>
      </c>
      <c r="AW554" s="14" t="s">
        <v>37</v>
      </c>
      <c r="AX554" s="14" t="s">
        <v>76</v>
      </c>
      <c r="AY554" s="252" t="s">
        <v>162</v>
      </c>
    </row>
    <row r="555" s="13" customFormat="1">
      <c r="A555" s="13"/>
      <c r="B555" s="231"/>
      <c r="C555" s="232"/>
      <c r="D555" s="233" t="s">
        <v>179</v>
      </c>
      <c r="E555" s="234" t="s">
        <v>19</v>
      </c>
      <c r="F555" s="235" t="s">
        <v>306</v>
      </c>
      <c r="G555" s="232"/>
      <c r="H555" s="234" t="s">
        <v>19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1" t="s">
        <v>179</v>
      </c>
      <c r="AU555" s="241" t="s">
        <v>85</v>
      </c>
      <c r="AV555" s="13" t="s">
        <v>83</v>
      </c>
      <c r="AW555" s="13" t="s">
        <v>37</v>
      </c>
      <c r="AX555" s="13" t="s">
        <v>76</v>
      </c>
      <c r="AY555" s="241" t="s">
        <v>162</v>
      </c>
    </row>
    <row r="556" s="14" customFormat="1">
      <c r="A556" s="14"/>
      <c r="B556" s="242"/>
      <c r="C556" s="243"/>
      <c r="D556" s="233" t="s">
        <v>179</v>
      </c>
      <c r="E556" s="244" t="s">
        <v>19</v>
      </c>
      <c r="F556" s="245" t="s">
        <v>1872</v>
      </c>
      <c r="G556" s="243"/>
      <c r="H556" s="246">
        <v>14.800000000000001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2" t="s">
        <v>179</v>
      </c>
      <c r="AU556" s="252" t="s">
        <v>85</v>
      </c>
      <c r="AV556" s="14" t="s">
        <v>85</v>
      </c>
      <c r="AW556" s="14" t="s">
        <v>37</v>
      </c>
      <c r="AX556" s="14" t="s">
        <v>76</v>
      </c>
      <c r="AY556" s="252" t="s">
        <v>162</v>
      </c>
    </row>
    <row r="557" s="15" customFormat="1">
      <c r="A557" s="15"/>
      <c r="B557" s="253"/>
      <c r="C557" s="254"/>
      <c r="D557" s="233" t="s">
        <v>179</v>
      </c>
      <c r="E557" s="255" t="s">
        <v>19</v>
      </c>
      <c r="F557" s="256" t="s">
        <v>194</v>
      </c>
      <c r="G557" s="254"/>
      <c r="H557" s="257">
        <v>80.420000000000002</v>
      </c>
      <c r="I557" s="258"/>
      <c r="J557" s="254"/>
      <c r="K557" s="254"/>
      <c r="L557" s="259"/>
      <c r="M557" s="260"/>
      <c r="N557" s="261"/>
      <c r="O557" s="261"/>
      <c r="P557" s="261"/>
      <c r="Q557" s="261"/>
      <c r="R557" s="261"/>
      <c r="S557" s="261"/>
      <c r="T557" s="262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63" t="s">
        <v>179</v>
      </c>
      <c r="AU557" s="263" t="s">
        <v>85</v>
      </c>
      <c r="AV557" s="15" t="s">
        <v>170</v>
      </c>
      <c r="AW557" s="15" t="s">
        <v>37</v>
      </c>
      <c r="AX557" s="15" t="s">
        <v>83</v>
      </c>
      <c r="AY557" s="263" t="s">
        <v>162</v>
      </c>
    </row>
    <row r="558" s="2" customFormat="1" ht="49.05" customHeight="1">
      <c r="A558" s="39"/>
      <c r="B558" s="40"/>
      <c r="C558" s="213" t="s">
        <v>1873</v>
      </c>
      <c r="D558" s="213" t="s">
        <v>165</v>
      </c>
      <c r="E558" s="214" t="s">
        <v>690</v>
      </c>
      <c r="F558" s="215" t="s">
        <v>691</v>
      </c>
      <c r="G558" s="216" t="s">
        <v>262</v>
      </c>
      <c r="H558" s="217">
        <v>7.1100000000000003</v>
      </c>
      <c r="I558" s="218"/>
      <c r="J558" s="219">
        <f>ROUND(I558*H558,2)</f>
        <v>0</v>
      </c>
      <c r="K558" s="215" t="s">
        <v>169</v>
      </c>
      <c r="L558" s="45"/>
      <c r="M558" s="220" t="s">
        <v>19</v>
      </c>
      <c r="N558" s="221" t="s">
        <v>47</v>
      </c>
      <c r="O558" s="85"/>
      <c r="P558" s="222">
        <f>O558*H558</f>
        <v>0</v>
      </c>
      <c r="Q558" s="222">
        <v>0</v>
      </c>
      <c r="R558" s="222">
        <f>Q558*H558</f>
        <v>0</v>
      </c>
      <c r="S558" s="222">
        <v>0</v>
      </c>
      <c r="T558" s="223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24" t="s">
        <v>214</v>
      </c>
      <c r="AT558" s="224" t="s">
        <v>165</v>
      </c>
      <c r="AU558" s="224" t="s">
        <v>85</v>
      </c>
      <c r="AY558" s="18" t="s">
        <v>162</v>
      </c>
      <c r="BE558" s="225">
        <f>IF(N558="základní",J558,0)</f>
        <v>0</v>
      </c>
      <c r="BF558" s="225">
        <f>IF(N558="snížená",J558,0)</f>
        <v>0</v>
      </c>
      <c r="BG558" s="225">
        <f>IF(N558="zákl. přenesená",J558,0)</f>
        <v>0</v>
      </c>
      <c r="BH558" s="225">
        <f>IF(N558="sníž. přenesená",J558,0)</f>
        <v>0</v>
      </c>
      <c r="BI558" s="225">
        <f>IF(N558="nulová",J558,0)</f>
        <v>0</v>
      </c>
      <c r="BJ558" s="18" t="s">
        <v>83</v>
      </c>
      <c r="BK558" s="225">
        <f>ROUND(I558*H558,2)</f>
        <v>0</v>
      </c>
      <c r="BL558" s="18" t="s">
        <v>214</v>
      </c>
      <c r="BM558" s="224" t="s">
        <v>1874</v>
      </c>
    </row>
    <row r="559" s="2" customFormat="1">
      <c r="A559" s="39"/>
      <c r="B559" s="40"/>
      <c r="C559" s="41"/>
      <c r="D559" s="226" t="s">
        <v>172</v>
      </c>
      <c r="E559" s="41"/>
      <c r="F559" s="227" t="s">
        <v>693</v>
      </c>
      <c r="G559" s="41"/>
      <c r="H559" s="41"/>
      <c r="I559" s="228"/>
      <c r="J559" s="41"/>
      <c r="K559" s="41"/>
      <c r="L559" s="45"/>
      <c r="M559" s="229"/>
      <c r="N559" s="230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172</v>
      </c>
      <c r="AU559" s="18" t="s">
        <v>85</v>
      </c>
    </row>
    <row r="560" s="2" customFormat="1" ht="49.05" customHeight="1">
      <c r="A560" s="39"/>
      <c r="B560" s="40"/>
      <c r="C560" s="213" t="s">
        <v>1875</v>
      </c>
      <c r="D560" s="213" t="s">
        <v>165</v>
      </c>
      <c r="E560" s="214" t="s">
        <v>695</v>
      </c>
      <c r="F560" s="215" t="s">
        <v>696</v>
      </c>
      <c r="G560" s="216" t="s">
        <v>262</v>
      </c>
      <c r="H560" s="217">
        <v>7.1100000000000003</v>
      </c>
      <c r="I560" s="218"/>
      <c r="J560" s="219">
        <f>ROUND(I560*H560,2)</f>
        <v>0</v>
      </c>
      <c r="K560" s="215" t="s">
        <v>169</v>
      </c>
      <c r="L560" s="45"/>
      <c r="M560" s="220" t="s">
        <v>19</v>
      </c>
      <c r="N560" s="221" t="s">
        <v>47</v>
      </c>
      <c r="O560" s="85"/>
      <c r="P560" s="222">
        <f>O560*H560</f>
        <v>0</v>
      </c>
      <c r="Q560" s="222">
        <v>0</v>
      </c>
      <c r="R560" s="222">
        <f>Q560*H560</f>
        <v>0</v>
      </c>
      <c r="S560" s="222">
        <v>0</v>
      </c>
      <c r="T560" s="223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24" t="s">
        <v>214</v>
      </c>
      <c r="AT560" s="224" t="s">
        <v>165</v>
      </c>
      <c r="AU560" s="224" t="s">
        <v>85</v>
      </c>
      <c r="AY560" s="18" t="s">
        <v>162</v>
      </c>
      <c r="BE560" s="225">
        <f>IF(N560="základní",J560,0)</f>
        <v>0</v>
      </c>
      <c r="BF560" s="225">
        <f>IF(N560="snížená",J560,0)</f>
        <v>0</v>
      </c>
      <c r="BG560" s="225">
        <f>IF(N560="zákl. přenesená",J560,0)</f>
        <v>0</v>
      </c>
      <c r="BH560" s="225">
        <f>IF(N560="sníž. přenesená",J560,0)</f>
        <v>0</v>
      </c>
      <c r="BI560" s="225">
        <f>IF(N560="nulová",J560,0)</f>
        <v>0</v>
      </c>
      <c r="BJ560" s="18" t="s">
        <v>83</v>
      </c>
      <c r="BK560" s="225">
        <f>ROUND(I560*H560,2)</f>
        <v>0</v>
      </c>
      <c r="BL560" s="18" t="s">
        <v>214</v>
      </c>
      <c r="BM560" s="224" t="s">
        <v>1876</v>
      </c>
    </row>
    <row r="561" s="2" customFormat="1">
      <c r="A561" s="39"/>
      <c r="B561" s="40"/>
      <c r="C561" s="41"/>
      <c r="D561" s="226" t="s">
        <v>172</v>
      </c>
      <c r="E561" s="41"/>
      <c r="F561" s="227" t="s">
        <v>698</v>
      </c>
      <c r="G561" s="41"/>
      <c r="H561" s="41"/>
      <c r="I561" s="228"/>
      <c r="J561" s="41"/>
      <c r="K561" s="41"/>
      <c r="L561" s="45"/>
      <c r="M561" s="229"/>
      <c r="N561" s="230"/>
      <c r="O561" s="85"/>
      <c r="P561" s="85"/>
      <c r="Q561" s="85"/>
      <c r="R561" s="85"/>
      <c r="S561" s="85"/>
      <c r="T561" s="86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172</v>
      </c>
      <c r="AU561" s="18" t="s">
        <v>85</v>
      </c>
    </row>
    <row r="562" s="12" customFormat="1" ht="22.8" customHeight="1">
      <c r="A562" s="12"/>
      <c r="B562" s="197"/>
      <c r="C562" s="198"/>
      <c r="D562" s="199" t="s">
        <v>75</v>
      </c>
      <c r="E562" s="211" t="s">
        <v>1394</v>
      </c>
      <c r="F562" s="211" t="s">
        <v>1395</v>
      </c>
      <c r="G562" s="198"/>
      <c r="H562" s="198"/>
      <c r="I562" s="201"/>
      <c r="J562" s="212">
        <f>BK562</f>
        <v>0</v>
      </c>
      <c r="K562" s="198"/>
      <c r="L562" s="203"/>
      <c r="M562" s="204"/>
      <c r="N562" s="205"/>
      <c r="O562" s="205"/>
      <c r="P562" s="206">
        <f>SUM(P563:P630)</f>
        <v>0</v>
      </c>
      <c r="Q562" s="205"/>
      <c r="R562" s="206">
        <f>SUM(R563:R630)</f>
        <v>5.5338553999999993</v>
      </c>
      <c r="S562" s="205"/>
      <c r="T562" s="207">
        <f>SUM(T563:T630)</f>
        <v>0</v>
      </c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R562" s="208" t="s">
        <v>85</v>
      </c>
      <c r="AT562" s="209" t="s">
        <v>75</v>
      </c>
      <c r="AU562" s="209" t="s">
        <v>83</v>
      </c>
      <c r="AY562" s="208" t="s">
        <v>162</v>
      </c>
      <c r="BK562" s="210">
        <f>SUM(BK563:BK630)</f>
        <v>0</v>
      </c>
    </row>
    <row r="563" s="2" customFormat="1" ht="24.15" customHeight="1">
      <c r="A563" s="39"/>
      <c r="B563" s="40"/>
      <c r="C563" s="213" t="s">
        <v>1877</v>
      </c>
      <c r="D563" s="213" t="s">
        <v>165</v>
      </c>
      <c r="E563" s="214" t="s">
        <v>1878</v>
      </c>
      <c r="F563" s="215" t="s">
        <v>1879</v>
      </c>
      <c r="G563" s="216" t="s">
        <v>168</v>
      </c>
      <c r="H563" s="217">
        <v>295.5</v>
      </c>
      <c r="I563" s="218"/>
      <c r="J563" s="219">
        <f>ROUND(I563*H563,2)</f>
        <v>0</v>
      </c>
      <c r="K563" s="215" t="s">
        <v>169</v>
      </c>
      <c r="L563" s="45"/>
      <c r="M563" s="220" t="s">
        <v>19</v>
      </c>
      <c r="N563" s="221" t="s">
        <v>47</v>
      </c>
      <c r="O563" s="85"/>
      <c r="P563" s="222">
        <f>O563*H563</f>
        <v>0</v>
      </c>
      <c r="Q563" s="222">
        <v>0</v>
      </c>
      <c r="R563" s="222">
        <f>Q563*H563</f>
        <v>0</v>
      </c>
      <c r="S563" s="222">
        <v>0</v>
      </c>
      <c r="T563" s="223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4" t="s">
        <v>214</v>
      </c>
      <c r="AT563" s="224" t="s">
        <v>165</v>
      </c>
      <c r="AU563" s="224" t="s">
        <v>85</v>
      </c>
      <c r="AY563" s="18" t="s">
        <v>162</v>
      </c>
      <c r="BE563" s="225">
        <f>IF(N563="základní",J563,0)</f>
        <v>0</v>
      </c>
      <c r="BF563" s="225">
        <f>IF(N563="snížená",J563,0)</f>
        <v>0</v>
      </c>
      <c r="BG563" s="225">
        <f>IF(N563="zákl. přenesená",J563,0)</f>
        <v>0</v>
      </c>
      <c r="BH563" s="225">
        <f>IF(N563="sníž. přenesená",J563,0)</f>
        <v>0</v>
      </c>
      <c r="BI563" s="225">
        <f>IF(N563="nulová",J563,0)</f>
        <v>0</v>
      </c>
      <c r="BJ563" s="18" t="s">
        <v>83</v>
      </c>
      <c r="BK563" s="225">
        <f>ROUND(I563*H563,2)</f>
        <v>0</v>
      </c>
      <c r="BL563" s="18" t="s">
        <v>214</v>
      </c>
      <c r="BM563" s="224" t="s">
        <v>1880</v>
      </c>
    </row>
    <row r="564" s="2" customFormat="1">
      <c r="A564" s="39"/>
      <c r="B564" s="40"/>
      <c r="C564" s="41"/>
      <c r="D564" s="226" t="s">
        <v>172</v>
      </c>
      <c r="E564" s="41"/>
      <c r="F564" s="227" t="s">
        <v>1881</v>
      </c>
      <c r="G564" s="41"/>
      <c r="H564" s="41"/>
      <c r="I564" s="228"/>
      <c r="J564" s="41"/>
      <c r="K564" s="41"/>
      <c r="L564" s="45"/>
      <c r="M564" s="229"/>
      <c r="N564" s="230"/>
      <c r="O564" s="85"/>
      <c r="P564" s="85"/>
      <c r="Q564" s="85"/>
      <c r="R564" s="85"/>
      <c r="S564" s="85"/>
      <c r="T564" s="86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172</v>
      </c>
      <c r="AU564" s="18" t="s">
        <v>85</v>
      </c>
    </row>
    <row r="565" s="13" customFormat="1">
      <c r="A565" s="13"/>
      <c r="B565" s="231"/>
      <c r="C565" s="232"/>
      <c r="D565" s="233" t="s">
        <v>179</v>
      </c>
      <c r="E565" s="234" t="s">
        <v>19</v>
      </c>
      <c r="F565" s="235" t="s">
        <v>220</v>
      </c>
      <c r="G565" s="232"/>
      <c r="H565" s="234" t="s">
        <v>19</v>
      </c>
      <c r="I565" s="236"/>
      <c r="J565" s="232"/>
      <c r="K565" s="232"/>
      <c r="L565" s="237"/>
      <c r="M565" s="238"/>
      <c r="N565" s="239"/>
      <c r="O565" s="239"/>
      <c r="P565" s="239"/>
      <c r="Q565" s="239"/>
      <c r="R565" s="239"/>
      <c r="S565" s="239"/>
      <c r="T565" s="24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1" t="s">
        <v>179</v>
      </c>
      <c r="AU565" s="241" t="s">
        <v>85</v>
      </c>
      <c r="AV565" s="13" t="s">
        <v>83</v>
      </c>
      <c r="AW565" s="13" t="s">
        <v>37</v>
      </c>
      <c r="AX565" s="13" t="s">
        <v>76</v>
      </c>
      <c r="AY565" s="241" t="s">
        <v>162</v>
      </c>
    </row>
    <row r="566" s="13" customFormat="1">
      <c r="A566" s="13"/>
      <c r="B566" s="231"/>
      <c r="C566" s="232"/>
      <c r="D566" s="233" t="s">
        <v>179</v>
      </c>
      <c r="E566" s="234" t="s">
        <v>19</v>
      </c>
      <c r="F566" s="235" t="s">
        <v>1882</v>
      </c>
      <c r="G566" s="232"/>
      <c r="H566" s="234" t="s">
        <v>19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179</v>
      </c>
      <c r="AU566" s="241" t="s">
        <v>85</v>
      </c>
      <c r="AV566" s="13" t="s">
        <v>83</v>
      </c>
      <c r="AW566" s="13" t="s">
        <v>37</v>
      </c>
      <c r="AX566" s="13" t="s">
        <v>76</v>
      </c>
      <c r="AY566" s="241" t="s">
        <v>162</v>
      </c>
    </row>
    <row r="567" s="14" customFormat="1">
      <c r="A567" s="14"/>
      <c r="B567" s="242"/>
      <c r="C567" s="243"/>
      <c r="D567" s="233" t="s">
        <v>179</v>
      </c>
      <c r="E567" s="244" t="s">
        <v>19</v>
      </c>
      <c r="F567" s="245" t="s">
        <v>1883</v>
      </c>
      <c r="G567" s="243"/>
      <c r="H567" s="246">
        <v>282.63</v>
      </c>
      <c r="I567" s="247"/>
      <c r="J567" s="243"/>
      <c r="K567" s="243"/>
      <c r="L567" s="248"/>
      <c r="M567" s="249"/>
      <c r="N567" s="250"/>
      <c r="O567" s="250"/>
      <c r="P567" s="250"/>
      <c r="Q567" s="250"/>
      <c r="R567" s="250"/>
      <c r="S567" s="250"/>
      <c r="T567" s="25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2" t="s">
        <v>179</v>
      </c>
      <c r="AU567" s="252" t="s">
        <v>85</v>
      </c>
      <c r="AV567" s="14" t="s">
        <v>85</v>
      </c>
      <c r="AW567" s="14" t="s">
        <v>37</v>
      </c>
      <c r="AX567" s="14" t="s">
        <v>76</v>
      </c>
      <c r="AY567" s="252" t="s">
        <v>162</v>
      </c>
    </row>
    <row r="568" s="13" customFormat="1">
      <c r="A568" s="13"/>
      <c r="B568" s="231"/>
      <c r="C568" s="232"/>
      <c r="D568" s="233" t="s">
        <v>179</v>
      </c>
      <c r="E568" s="234" t="s">
        <v>19</v>
      </c>
      <c r="F568" s="235" t="s">
        <v>187</v>
      </c>
      <c r="G568" s="232"/>
      <c r="H568" s="234" t="s">
        <v>19</v>
      </c>
      <c r="I568" s="236"/>
      <c r="J568" s="232"/>
      <c r="K568" s="232"/>
      <c r="L568" s="237"/>
      <c r="M568" s="238"/>
      <c r="N568" s="239"/>
      <c r="O568" s="239"/>
      <c r="P568" s="239"/>
      <c r="Q568" s="239"/>
      <c r="R568" s="239"/>
      <c r="S568" s="239"/>
      <c r="T568" s="24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1" t="s">
        <v>179</v>
      </c>
      <c r="AU568" s="241" t="s">
        <v>85</v>
      </c>
      <c r="AV568" s="13" t="s">
        <v>83</v>
      </c>
      <c r="AW568" s="13" t="s">
        <v>37</v>
      </c>
      <c r="AX568" s="13" t="s">
        <v>76</v>
      </c>
      <c r="AY568" s="241" t="s">
        <v>162</v>
      </c>
    </row>
    <row r="569" s="13" customFormat="1">
      <c r="A569" s="13"/>
      <c r="B569" s="231"/>
      <c r="C569" s="232"/>
      <c r="D569" s="233" t="s">
        <v>179</v>
      </c>
      <c r="E569" s="234" t="s">
        <v>19</v>
      </c>
      <c r="F569" s="235" t="s">
        <v>1884</v>
      </c>
      <c r="G569" s="232"/>
      <c r="H569" s="234" t="s">
        <v>19</v>
      </c>
      <c r="I569" s="236"/>
      <c r="J569" s="232"/>
      <c r="K569" s="232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179</v>
      </c>
      <c r="AU569" s="241" t="s">
        <v>85</v>
      </c>
      <c r="AV569" s="13" t="s">
        <v>83</v>
      </c>
      <c r="AW569" s="13" t="s">
        <v>37</v>
      </c>
      <c r="AX569" s="13" t="s">
        <v>76</v>
      </c>
      <c r="AY569" s="241" t="s">
        <v>162</v>
      </c>
    </row>
    <row r="570" s="14" customFormat="1">
      <c r="A570" s="14"/>
      <c r="B570" s="242"/>
      <c r="C570" s="243"/>
      <c r="D570" s="233" t="s">
        <v>179</v>
      </c>
      <c r="E570" s="244" t="s">
        <v>19</v>
      </c>
      <c r="F570" s="245" t="s">
        <v>1885</v>
      </c>
      <c r="G570" s="243"/>
      <c r="H570" s="246">
        <v>12.869999999999999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2" t="s">
        <v>179</v>
      </c>
      <c r="AU570" s="252" t="s">
        <v>85</v>
      </c>
      <c r="AV570" s="14" t="s">
        <v>85</v>
      </c>
      <c r="AW570" s="14" t="s">
        <v>37</v>
      </c>
      <c r="AX570" s="14" t="s">
        <v>76</v>
      </c>
      <c r="AY570" s="252" t="s">
        <v>162</v>
      </c>
    </row>
    <row r="571" s="15" customFormat="1">
      <c r="A571" s="15"/>
      <c r="B571" s="253"/>
      <c r="C571" s="254"/>
      <c r="D571" s="233" t="s">
        <v>179</v>
      </c>
      <c r="E571" s="255" t="s">
        <v>19</v>
      </c>
      <c r="F571" s="256" t="s">
        <v>194</v>
      </c>
      <c r="G571" s="254"/>
      <c r="H571" s="257">
        <v>295.5</v>
      </c>
      <c r="I571" s="258"/>
      <c r="J571" s="254"/>
      <c r="K571" s="254"/>
      <c r="L571" s="259"/>
      <c r="M571" s="260"/>
      <c r="N571" s="261"/>
      <c r="O571" s="261"/>
      <c r="P571" s="261"/>
      <c r="Q571" s="261"/>
      <c r="R571" s="261"/>
      <c r="S571" s="261"/>
      <c r="T571" s="262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3" t="s">
        <v>179</v>
      </c>
      <c r="AU571" s="263" t="s">
        <v>85</v>
      </c>
      <c r="AV571" s="15" t="s">
        <v>170</v>
      </c>
      <c r="AW571" s="15" t="s">
        <v>37</v>
      </c>
      <c r="AX571" s="15" t="s">
        <v>83</v>
      </c>
      <c r="AY571" s="263" t="s">
        <v>162</v>
      </c>
    </row>
    <row r="572" s="2" customFormat="1" ht="21.75" customHeight="1">
      <c r="A572" s="39"/>
      <c r="B572" s="40"/>
      <c r="C572" s="213" t="s">
        <v>434</v>
      </c>
      <c r="D572" s="213" t="s">
        <v>165</v>
      </c>
      <c r="E572" s="214" t="s">
        <v>1886</v>
      </c>
      <c r="F572" s="215" t="s">
        <v>1887</v>
      </c>
      <c r="G572" s="216" t="s">
        <v>168</v>
      </c>
      <c r="H572" s="217">
        <v>324.63999999999999</v>
      </c>
      <c r="I572" s="218"/>
      <c r="J572" s="219">
        <f>ROUND(I572*H572,2)</f>
        <v>0</v>
      </c>
      <c r="K572" s="215" t="s">
        <v>169</v>
      </c>
      <c r="L572" s="45"/>
      <c r="M572" s="220" t="s">
        <v>19</v>
      </c>
      <c r="N572" s="221" t="s">
        <v>47</v>
      </c>
      <c r="O572" s="85"/>
      <c r="P572" s="222">
        <f>O572*H572</f>
        <v>0</v>
      </c>
      <c r="Q572" s="222">
        <v>0</v>
      </c>
      <c r="R572" s="222">
        <f>Q572*H572</f>
        <v>0</v>
      </c>
      <c r="S572" s="222">
        <v>0</v>
      </c>
      <c r="T572" s="223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24" t="s">
        <v>214</v>
      </c>
      <c r="AT572" s="224" t="s">
        <v>165</v>
      </c>
      <c r="AU572" s="224" t="s">
        <v>85</v>
      </c>
      <c r="AY572" s="18" t="s">
        <v>162</v>
      </c>
      <c r="BE572" s="225">
        <f>IF(N572="základní",J572,0)</f>
        <v>0</v>
      </c>
      <c r="BF572" s="225">
        <f>IF(N572="snížená",J572,0)</f>
        <v>0</v>
      </c>
      <c r="BG572" s="225">
        <f>IF(N572="zákl. přenesená",J572,0)</f>
        <v>0</v>
      </c>
      <c r="BH572" s="225">
        <f>IF(N572="sníž. přenesená",J572,0)</f>
        <v>0</v>
      </c>
      <c r="BI572" s="225">
        <f>IF(N572="nulová",J572,0)</f>
        <v>0</v>
      </c>
      <c r="BJ572" s="18" t="s">
        <v>83</v>
      </c>
      <c r="BK572" s="225">
        <f>ROUND(I572*H572,2)</f>
        <v>0</v>
      </c>
      <c r="BL572" s="18" t="s">
        <v>214</v>
      </c>
      <c r="BM572" s="224" t="s">
        <v>1888</v>
      </c>
    </row>
    <row r="573" s="2" customFormat="1">
      <c r="A573" s="39"/>
      <c r="B573" s="40"/>
      <c r="C573" s="41"/>
      <c r="D573" s="226" t="s">
        <v>172</v>
      </c>
      <c r="E573" s="41"/>
      <c r="F573" s="227" t="s">
        <v>1889</v>
      </c>
      <c r="G573" s="41"/>
      <c r="H573" s="41"/>
      <c r="I573" s="228"/>
      <c r="J573" s="41"/>
      <c r="K573" s="41"/>
      <c r="L573" s="45"/>
      <c r="M573" s="229"/>
      <c r="N573" s="230"/>
      <c r="O573" s="85"/>
      <c r="P573" s="85"/>
      <c r="Q573" s="85"/>
      <c r="R573" s="85"/>
      <c r="S573" s="85"/>
      <c r="T573" s="86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172</v>
      </c>
      <c r="AU573" s="18" t="s">
        <v>85</v>
      </c>
    </row>
    <row r="574" s="2" customFormat="1" ht="33" customHeight="1">
      <c r="A574" s="39"/>
      <c r="B574" s="40"/>
      <c r="C574" s="213" t="s">
        <v>1890</v>
      </c>
      <c r="D574" s="213" t="s">
        <v>165</v>
      </c>
      <c r="E574" s="214" t="s">
        <v>1891</v>
      </c>
      <c r="F574" s="215" t="s">
        <v>1892</v>
      </c>
      <c r="G574" s="216" t="s">
        <v>168</v>
      </c>
      <c r="H574" s="217">
        <v>324.63999999999999</v>
      </c>
      <c r="I574" s="218"/>
      <c r="J574" s="219">
        <f>ROUND(I574*H574,2)</f>
        <v>0</v>
      </c>
      <c r="K574" s="215" t="s">
        <v>169</v>
      </c>
      <c r="L574" s="45"/>
      <c r="M574" s="220" t="s">
        <v>19</v>
      </c>
      <c r="N574" s="221" t="s">
        <v>47</v>
      </c>
      <c r="O574" s="85"/>
      <c r="P574" s="222">
        <f>O574*H574</f>
        <v>0</v>
      </c>
      <c r="Q574" s="222">
        <v>3.0000000000000001E-05</v>
      </c>
      <c r="R574" s="222">
        <f>Q574*H574</f>
        <v>0.0097391999999999999</v>
      </c>
      <c r="S574" s="222">
        <v>0</v>
      </c>
      <c r="T574" s="223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24" t="s">
        <v>214</v>
      </c>
      <c r="AT574" s="224" t="s">
        <v>165</v>
      </c>
      <c r="AU574" s="224" t="s">
        <v>85</v>
      </c>
      <c r="AY574" s="18" t="s">
        <v>162</v>
      </c>
      <c r="BE574" s="225">
        <f>IF(N574="základní",J574,0)</f>
        <v>0</v>
      </c>
      <c r="BF574" s="225">
        <f>IF(N574="snížená",J574,0)</f>
        <v>0</v>
      </c>
      <c r="BG574" s="225">
        <f>IF(N574="zákl. přenesená",J574,0)</f>
        <v>0</v>
      </c>
      <c r="BH574" s="225">
        <f>IF(N574="sníž. přenesená",J574,0)</f>
        <v>0</v>
      </c>
      <c r="BI574" s="225">
        <f>IF(N574="nulová",J574,0)</f>
        <v>0</v>
      </c>
      <c r="BJ574" s="18" t="s">
        <v>83</v>
      </c>
      <c r="BK574" s="225">
        <f>ROUND(I574*H574,2)</f>
        <v>0</v>
      </c>
      <c r="BL574" s="18" t="s">
        <v>214</v>
      </c>
      <c r="BM574" s="224" t="s">
        <v>1893</v>
      </c>
    </row>
    <row r="575" s="2" customFormat="1">
      <c r="A575" s="39"/>
      <c r="B575" s="40"/>
      <c r="C575" s="41"/>
      <c r="D575" s="226" t="s">
        <v>172</v>
      </c>
      <c r="E575" s="41"/>
      <c r="F575" s="227" t="s">
        <v>1894</v>
      </c>
      <c r="G575" s="41"/>
      <c r="H575" s="41"/>
      <c r="I575" s="228"/>
      <c r="J575" s="41"/>
      <c r="K575" s="41"/>
      <c r="L575" s="45"/>
      <c r="M575" s="229"/>
      <c r="N575" s="230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172</v>
      </c>
      <c r="AU575" s="18" t="s">
        <v>85</v>
      </c>
    </row>
    <row r="576" s="13" customFormat="1">
      <c r="A576" s="13"/>
      <c r="B576" s="231"/>
      <c r="C576" s="232"/>
      <c r="D576" s="233" t="s">
        <v>179</v>
      </c>
      <c r="E576" s="234" t="s">
        <v>19</v>
      </c>
      <c r="F576" s="235" t="s">
        <v>180</v>
      </c>
      <c r="G576" s="232"/>
      <c r="H576" s="234" t="s">
        <v>19</v>
      </c>
      <c r="I576" s="236"/>
      <c r="J576" s="232"/>
      <c r="K576" s="232"/>
      <c r="L576" s="237"/>
      <c r="M576" s="238"/>
      <c r="N576" s="239"/>
      <c r="O576" s="239"/>
      <c r="P576" s="239"/>
      <c r="Q576" s="239"/>
      <c r="R576" s="239"/>
      <c r="S576" s="239"/>
      <c r="T576" s="24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1" t="s">
        <v>179</v>
      </c>
      <c r="AU576" s="241" t="s">
        <v>85</v>
      </c>
      <c r="AV576" s="13" t="s">
        <v>83</v>
      </c>
      <c r="AW576" s="13" t="s">
        <v>37</v>
      </c>
      <c r="AX576" s="13" t="s">
        <v>76</v>
      </c>
      <c r="AY576" s="241" t="s">
        <v>162</v>
      </c>
    </row>
    <row r="577" s="13" customFormat="1">
      <c r="A577" s="13"/>
      <c r="B577" s="231"/>
      <c r="C577" s="232"/>
      <c r="D577" s="233" t="s">
        <v>179</v>
      </c>
      <c r="E577" s="234" t="s">
        <v>19</v>
      </c>
      <c r="F577" s="235" t="s">
        <v>1895</v>
      </c>
      <c r="G577" s="232"/>
      <c r="H577" s="234" t="s">
        <v>19</v>
      </c>
      <c r="I577" s="236"/>
      <c r="J577" s="232"/>
      <c r="K577" s="232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179</v>
      </c>
      <c r="AU577" s="241" t="s">
        <v>85</v>
      </c>
      <c r="AV577" s="13" t="s">
        <v>83</v>
      </c>
      <c r="AW577" s="13" t="s">
        <v>37</v>
      </c>
      <c r="AX577" s="13" t="s">
        <v>76</v>
      </c>
      <c r="AY577" s="241" t="s">
        <v>162</v>
      </c>
    </row>
    <row r="578" s="14" customFormat="1">
      <c r="A578" s="14"/>
      <c r="B578" s="242"/>
      <c r="C578" s="243"/>
      <c r="D578" s="233" t="s">
        <v>179</v>
      </c>
      <c r="E578" s="244" t="s">
        <v>19</v>
      </c>
      <c r="F578" s="245" t="s">
        <v>1896</v>
      </c>
      <c r="G578" s="243"/>
      <c r="H578" s="246">
        <v>16.370000000000001</v>
      </c>
      <c r="I578" s="247"/>
      <c r="J578" s="243"/>
      <c r="K578" s="243"/>
      <c r="L578" s="248"/>
      <c r="M578" s="249"/>
      <c r="N578" s="250"/>
      <c r="O578" s="250"/>
      <c r="P578" s="250"/>
      <c r="Q578" s="250"/>
      <c r="R578" s="250"/>
      <c r="S578" s="250"/>
      <c r="T578" s="25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2" t="s">
        <v>179</v>
      </c>
      <c r="AU578" s="252" t="s">
        <v>85</v>
      </c>
      <c r="AV578" s="14" t="s">
        <v>85</v>
      </c>
      <c r="AW578" s="14" t="s">
        <v>37</v>
      </c>
      <c r="AX578" s="14" t="s">
        <v>76</v>
      </c>
      <c r="AY578" s="252" t="s">
        <v>162</v>
      </c>
    </row>
    <row r="579" s="13" customFormat="1">
      <c r="A579" s="13"/>
      <c r="B579" s="231"/>
      <c r="C579" s="232"/>
      <c r="D579" s="233" t="s">
        <v>179</v>
      </c>
      <c r="E579" s="234" t="s">
        <v>19</v>
      </c>
      <c r="F579" s="235" t="s">
        <v>220</v>
      </c>
      <c r="G579" s="232"/>
      <c r="H579" s="234" t="s">
        <v>19</v>
      </c>
      <c r="I579" s="236"/>
      <c r="J579" s="232"/>
      <c r="K579" s="232"/>
      <c r="L579" s="237"/>
      <c r="M579" s="238"/>
      <c r="N579" s="239"/>
      <c r="O579" s="239"/>
      <c r="P579" s="239"/>
      <c r="Q579" s="239"/>
      <c r="R579" s="239"/>
      <c r="S579" s="239"/>
      <c r="T579" s="24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1" t="s">
        <v>179</v>
      </c>
      <c r="AU579" s="241" t="s">
        <v>85</v>
      </c>
      <c r="AV579" s="13" t="s">
        <v>83</v>
      </c>
      <c r="AW579" s="13" t="s">
        <v>37</v>
      </c>
      <c r="AX579" s="13" t="s">
        <v>76</v>
      </c>
      <c r="AY579" s="241" t="s">
        <v>162</v>
      </c>
    </row>
    <row r="580" s="13" customFormat="1">
      <c r="A580" s="13"/>
      <c r="B580" s="231"/>
      <c r="C580" s="232"/>
      <c r="D580" s="233" t="s">
        <v>179</v>
      </c>
      <c r="E580" s="234" t="s">
        <v>19</v>
      </c>
      <c r="F580" s="235" t="s">
        <v>1897</v>
      </c>
      <c r="G580" s="232"/>
      <c r="H580" s="234" t="s">
        <v>19</v>
      </c>
      <c r="I580" s="236"/>
      <c r="J580" s="232"/>
      <c r="K580" s="232"/>
      <c r="L580" s="237"/>
      <c r="M580" s="238"/>
      <c r="N580" s="239"/>
      <c r="O580" s="239"/>
      <c r="P580" s="239"/>
      <c r="Q580" s="239"/>
      <c r="R580" s="239"/>
      <c r="S580" s="239"/>
      <c r="T580" s="24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1" t="s">
        <v>179</v>
      </c>
      <c r="AU580" s="241" t="s">
        <v>85</v>
      </c>
      <c r="AV580" s="13" t="s">
        <v>83</v>
      </c>
      <c r="AW580" s="13" t="s">
        <v>37</v>
      </c>
      <c r="AX580" s="13" t="s">
        <v>76</v>
      </c>
      <c r="AY580" s="241" t="s">
        <v>162</v>
      </c>
    </row>
    <row r="581" s="14" customFormat="1">
      <c r="A581" s="14"/>
      <c r="B581" s="242"/>
      <c r="C581" s="243"/>
      <c r="D581" s="233" t="s">
        <v>179</v>
      </c>
      <c r="E581" s="244" t="s">
        <v>19</v>
      </c>
      <c r="F581" s="245" t="s">
        <v>1667</v>
      </c>
      <c r="G581" s="243"/>
      <c r="H581" s="246">
        <v>12.77</v>
      </c>
      <c r="I581" s="247"/>
      <c r="J581" s="243"/>
      <c r="K581" s="243"/>
      <c r="L581" s="248"/>
      <c r="M581" s="249"/>
      <c r="N581" s="250"/>
      <c r="O581" s="250"/>
      <c r="P581" s="250"/>
      <c r="Q581" s="250"/>
      <c r="R581" s="250"/>
      <c r="S581" s="250"/>
      <c r="T581" s="25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2" t="s">
        <v>179</v>
      </c>
      <c r="AU581" s="252" t="s">
        <v>85</v>
      </c>
      <c r="AV581" s="14" t="s">
        <v>85</v>
      </c>
      <c r="AW581" s="14" t="s">
        <v>37</v>
      </c>
      <c r="AX581" s="14" t="s">
        <v>76</v>
      </c>
      <c r="AY581" s="252" t="s">
        <v>162</v>
      </c>
    </row>
    <row r="582" s="13" customFormat="1">
      <c r="A582" s="13"/>
      <c r="B582" s="231"/>
      <c r="C582" s="232"/>
      <c r="D582" s="233" t="s">
        <v>179</v>
      </c>
      <c r="E582" s="234" t="s">
        <v>19</v>
      </c>
      <c r="F582" s="235" t="s">
        <v>1882</v>
      </c>
      <c r="G582" s="232"/>
      <c r="H582" s="234" t="s">
        <v>19</v>
      </c>
      <c r="I582" s="236"/>
      <c r="J582" s="232"/>
      <c r="K582" s="232"/>
      <c r="L582" s="237"/>
      <c r="M582" s="238"/>
      <c r="N582" s="239"/>
      <c r="O582" s="239"/>
      <c r="P582" s="239"/>
      <c r="Q582" s="239"/>
      <c r="R582" s="239"/>
      <c r="S582" s="239"/>
      <c r="T582" s="24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1" t="s">
        <v>179</v>
      </c>
      <c r="AU582" s="241" t="s">
        <v>85</v>
      </c>
      <c r="AV582" s="13" t="s">
        <v>83</v>
      </c>
      <c r="AW582" s="13" t="s">
        <v>37</v>
      </c>
      <c r="AX582" s="13" t="s">
        <v>76</v>
      </c>
      <c r="AY582" s="241" t="s">
        <v>162</v>
      </c>
    </row>
    <row r="583" s="14" customFormat="1">
      <c r="A583" s="14"/>
      <c r="B583" s="242"/>
      <c r="C583" s="243"/>
      <c r="D583" s="233" t="s">
        <v>179</v>
      </c>
      <c r="E583" s="244" t="s">
        <v>19</v>
      </c>
      <c r="F583" s="245" t="s">
        <v>1883</v>
      </c>
      <c r="G583" s="243"/>
      <c r="H583" s="246">
        <v>282.63</v>
      </c>
      <c r="I583" s="247"/>
      <c r="J583" s="243"/>
      <c r="K583" s="243"/>
      <c r="L583" s="248"/>
      <c r="M583" s="249"/>
      <c r="N583" s="250"/>
      <c r="O583" s="250"/>
      <c r="P583" s="250"/>
      <c r="Q583" s="250"/>
      <c r="R583" s="250"/>
      <c r="S583" s="250"/>
      <c r="T583" s="25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2" t="s">
        <v>179</v>
      </c>
      <c r="AU583" s="252" t="s">
        <v>85</v>
      </c>
      <c r="AV583" s="14" t="s">
        <v>85</v>
      </c>
      <c r="AW583" s="14" t="s">
        <v>37</v>
      </c>
      <c r="AX583" s="14" t="s">
        <v>76</v>
      </c>
      <c r="AY583" s="252" t="s">
        <v>162</v>
      </c>
    </row>
    <row r="584" s="13" customFormat="1">
      <c r="A584" s="13"/>
      <c r="B584" s="231"/>
      <c r="C584" s="232"/>
      <c r="D584" s="233" t="s">
        <v>179</v>
      </c>
      <c r="E584" s="234" t="s">
        <v>19</v>
      </c>
      <c r="F584" s="235" t="s">
        <v>525</v>
      </c>
      <c r="G584" s="232"/>
      <c r="H584" s="234" t="s">
        <v>19</v>
      </c>
      <c r="I584" s="236"/>
      <c r="J584" s="232"/>
      <c r="K584" s="232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179</v>
      </c>
      <c r="AU584" s="241" t="s">
        <v>85</v>
      </c>
      <c r="AV584" s="13" t="s">
        <v>83</v>
      </c>
      <c r="AW584" s="13" t="s">
        <v>37</v>
      </c>
      <c r="AX584" s="13" t="s">
        <v>76</v>
      </c>
      <c r="AY584" s="241" t="s">
        <v>162</v>
      </c>
    </row>
    <row r="585" s="14" customFormat="1">
      <c r="A585" s="14"/>
      <c r="B585" s="242"/>
      <c r="C585" s="243"/>
      <c r="D585" s="233" t="s">
        <v>179</v>
      </c>
      <c r="E585" s="244" t="s">
        <v>19</v>
      </c>
      <c r="F585" s="245" t="s">
        <v>1885</v>
      </c>
      <c r="G585" s="243"/>
      <c r="H585" s="246">
        <v>12.869999999999999</v>
      </c>
      <c r="I585" s="247"/>
      <c r="J585" s="243"/>
      <c r="K585" s="243"/>
      <c r="L585" s="248"/>
      <c r="M585" s="249"/>
      <c r="N585" s="250"/>
      <c r="O585" s="250"/>
      <c r="P585" s="250"/>
      <c r="Q585" s="250"/>
      <c r="R585" s="250"/>
      <c r="S585" s="250"/>
      <c r="T585" s="25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2" t="s">
        <v>179</v>
      </c>
      <c r="AU585" s="252" t="s">
        <v>85</v>
      </c>
      <c r="AV585" s="14" t="s">
        <v>85</v>
      </c>
      <c r="AW585" s="14" t="s">
        <v>37</v>
      </c>
      <c r="AX585" s="14" t="s">
        <v>76</v>
      </c>
      <c r="AY585" s="252" t="s">
        <v>162</v>
      </c>
    </row>
    <row r="586" s="15" customFormat="1">
      <c r="A586" s="15"/>
      <c r="B586" s="253"/>
      <c r="C586" s="254"/>
      <c r="D586" s="233" t="s">
        <v>179</v>
      </c>
      <c r="E586" s="255" t="s">
        <v>19</v>
      </c>
      <c r="F586" s="256" t="s">
        <v>194</v>
      </c>
      <c r="G586" s="254"/>
      <c r="H586" s="257">
        <v>324.63999999999999</v>
      </c>
      <c r="I586" s="258"/>
      <c r="J586" s="254"/>
      <c r="K586" s="254"/>
      <c r="L586" s="259"/>
      <c r="M586" s="260"/>
      <c r="N586" s="261"/>
      <c r="O586" s="261"/>
      <c r="P586" s="261"/>
      <c r="Q586" s="261"/>
      <c r="R586" s="261"/>
      <c r="S586" s="261"/>
      <c r="T586" s="262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3" t="s">
        <v>179</v>
      </c>
      <c r="AU586" s="263" t="s">
        <v>85</v>
      </c>
      <c r="AV586" s="15" t="s">
        <v>170</v>
      </c>
      <c r="AW586" s="15" t="s">
        <v>37</v>
      </c>
      <c r="AX586" s="15" t="s">
        <v>83</v>
      </c>
      <c r="AY586" s="263" t="s">
        <v>162</v>
      </c>
    </row>
    <row r="587" s="2" customFormat="1" ht="37.8" customHeight="1">
      <c r="A587" s="39"/>
      <c r="B587" s="40"/>
      <c r="C587" s="213" t="s">
        <v>1898</v>
      </c>
      <c r="D587" s="213" t="s">
        <v>165</v>
      </c>
      <c r="E587" s="214" t="s">
        <v>1899</v>
      </c>
      <c r="F587" s="215" t="s">
        <v>1900</v>
      </c>
      <c r="G587" s="216" t="s">
        <v>168</v>
      </c>
      <c r="H587" s="217">
        <v>324.63999999999999</v>
      </c>
      <c r="I587" s="218"/>
      <c r="J587" s="219">
        <f>ROUND(I587*H587,2)</f>
        <v>0</v>
      </c>
      <c r="K587" s="215" t="s">
        <v>169</v>
      </c>
      <c r="L587" s="45"/>
      <c r="M587" s="220" t="s">
        <v>19</v>
      </c>
      <c r="N587" s="221" t="s">
        <v>47</v>
      </c>
      <c r="O587" s="85"/>
      <c r="P587" s="222">
        <f>O587*H587</f>
        <v>0</v>
      </c>
      <c r="Q587" s="222">
        <v>0.0074999999999999997</v>
      </c>
      <c r="R587" s="222">
        <f>Q587*H587</f>
        <v>2.4347999999999996</v>
      </c>
      <c r="S587" s="222">
        <v>0</v>
      </c>
      <c r="T587" s="223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24" t="s">
        <v>214</v>
      </c>
      <c r="AT587" s="224" t="s">
        <v>165</v>
      </c>
      <c r="AU587" s="224" t="s">
        <v>85</v>
      </c>
      <c r="AY587" s="18" t="s">
        <v>162</v>
      </c>
      <c r="BE587" s="225">
        <f>IF(N587="základní",J587,0)</f>
        <v>0</v>
      </c>
      <c r="BF587" s="225">
        <f>IF(N587="snížená",J587,0)</f>
        <v>0</v>
      </c>
      <c r="BG587" s="225">
        <f>IF(N587="zákl. přenesená",J587,0)</f>
        <v>0</v>
      </c>
      <c r="BH587" s="225">
        <f>IF(N587="sníž. přenesená",J587,0)</f>
        <v>0</v>
      </c>
      <c r="BI587" s="225">
        <f>IF(N587="nulová",J587,0)</f>
        <v>0</v>
      </c>
      <c r="BJ587" s="18" t="s">
        <v>83</v>
      </c>
      <c r="BK587" s="225">
        <f>ROUND(I587*H587,2)</f>
        <v>0</v>
      </c>
      <c r="BL587" s="18" t="s">
        <v>214</v>
      </c>
      <c r="BM587" s="224" t="s">
        <v>1901</v>
      </c>
    </row>
    <row r="588" s="2" customFormat="1">
      <c r="A588" s="39"/>
      <c r="B588" s="40"/>
      <c r="C588" s="41"/>
      <c r="D588" s="226" t="s">
        <v>172</v>
      </c>
      <c r="E588" s="41"/>
      <c r="F588" s="227" t="s">
        <v>1902</v>
      </c>
      <c r="G588" s="41"/>
      <c r="H588" s="41"/>
      <c r="I588" s="228"/>
      <c r="J588" s="41"/>
      <c r="K588" s="41"/>
      <c r="L588" s="45"/>
      <c r="M588" s="229"/>
      <c r="N588" s="230"/>
      <c r="O588" s="85"/>
      <c r="P588" s="85"/>
      <c r="Q588" s="85"/>
      <c r="R588" s="85"/>
      <c r="S588" s="85"/>
      <c r="T588" s="86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172</v>
      </c>
      <c r="AU588" s="18" t="s">
        <v>85</v>
      </c>
    </row>
    <row r="589" s="2" customFormat="1" ht="16.5" customHeight="1">
      <c r="A589" s="39"/>
      <c r="B589" s="40"/>
      <c r="C589" s="213" t="s">
        <v>610</v>
      </c>
      <c r="D589" s="213" t="s">
        <v>165</v>
      </c>
      <c r="E589" s="214" t="s">
        <v>1903</v>
      </c>
      <c r="F589" s="215" t="s">
        <v>1904</v>
      </c>
      <c r="G589" s="216" t="s">
        <v>638</v>
      </c>
      <c r="H589" s="217">
        <v>163.39500000000001</v>
      </c>
      <c r="I589" s="218"/>
      <c r="J589" s="219">
        <f>ROUND(I589*H589,2)</f>
        <v>0</v>
      </c>
      <c r="K589" s="215" t="s">
        <v>169</v>
      </c>
      <c r="L589" s="45"/>
      <c r="M589" s="220" t="s">
        <v>19</v>
      </c>
      <c r="N589" s="221" t="s">
        <v>47</v>
      </c>
      <c r="O589" s="85"/>
      <c r="P589" s="222">
        <f>O589*H589</f>
        <v>0</v>
      </c>
      <c r="Q589" s="222">
        <v>0</v>
      </c>
      <c r="R589" s="222">
        <f>Q589*H589</f>
        <v>0</v>
      </c>
      <c r="S589" s="222">
        <v>0</v>
      </c>
      <c r="T589" s="223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24" t="s">
        <v>214</v>
      </c>
      <c r="AT589" s="224" t="s">
        <v>165</v>
      </c>
      <c r="AU589" s="224" t="s">
        <v>85</v>
      </c>
      <c r="AY589" s="18" t="s">
        <v>162</v>
      </c>
      <c r="BE589" s="225">
        <f>IF(N589="základní",J589,0)</f>
        <v>0</v>
      </c>
      <c r="BF589" s="225">
        <f>IF(N589="snížená",J589,0)</f>
        <v>0</v>
      </c>
      <c r="BG589" s="225">
        <f>IF(N589="zákl. přenesená",J589,0)</f>
        <v>0</v>
      </c>
      <c r="BH589" s="225">
        <f>IF(N589="sníž. přenesená",J589,0)</f>
        <v>0</v>
      </c>
      <c r="BI589" s="225">
        <f>IF(N589="nulová",J589,0)</f>
        <v>0</v>
      </c>
      <c r="BJ589" s="18" t="s">
        <v>83</v>
      </c>
      <c r="BK589" s="225">
        <f>ROUND(I589*H589,2)</f>
        <v>0</v>
      </c>
      <c r="BL589" s="18" t="s">
        <v>214</v>
      </c>
      <c r="BM589" s="224" t="s">
        <v>1905</v>
      </c>
    </row>
    <row r="590" s="2" customFormat="1">
      <c r="A590" s="39"/>
      <c r="B590" s="40"/>
      <c r="C590" s="41"/>
      <c r="D590" s="226" t="s">
        <v>172</v>
      </c>
      <c r="E590" s="41"/>
      <c r="F590" s="227" t="s">
        <v>1906</v>
      </c>
      <c r="G590" s="41"/>
      <c r="H590" s="41"/>
      <c r="I590" s="228"/>
      <c r="J590" s="41"/>
      <c r="K590" s="41"/>
      <c r="L590" s="45"/>
      <c r="M590" s="229"/>
      <c r="N590" s="230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172</v>
      </c>
      <c r="AU590" s="18" t="s">
        <v>85</v>
      </c>
    </row>
    <row r="591" s="13" customFormat="1">
      <c r="A591" s="13"/>
      <c r="B591" s="231"/>
      <c r="C591" s="232"/>
      <c r="D591" s="233" t="s">
        <v>179</v>
      </c>
      <c r="E591" s="234" t="s">
        <v>19</v>
      </c>
      <c r="F591" s="235" t="s">
        <v>180</v>
      </c>
      <c r="G591" s="232"/>
      <c r="H591" s="234" t="s">
        <v>19</v>
      </c>
      <c r="I591" s="236"/>
      <c r="J591" s="232"/>
      <c r="K591" s="232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179</v>
      </c>
      <c r="AU591" s="241" t="s">
        <v>85</v>
      </c>
      <c r="AV591" s="13" t="s">
        <v>83</v>
      </c>
      <c r="AW591" s="13" t="s">
        <v>37</v>
      </c>
      <c r="AX591" s="13" t="s">
        <v>76</v>
      </c>
      <c r="AY591" s="241" t="s">
        <v>162</v>
      </c>
    </row>
    <row r="592" s="13" customFormat="1">
      <c r="A592" s="13"/>
      <c r="B592" s="231"/>
      <c r="C592" s="232"/>
      <c r="D592" s="233" t="s">
        <v>179</v>
      </c>
      <c r="E592" s="234" t="s">
        <v>19</v>
      </c>
      <c r="F592" s="235" t="s">
        <v>1895</v>
      </c>
      <c r="G592" s="232"/>
      <c r="H592" s="234" t="s">
        <v>19</v>
      </c>
      <c r="I592" s="236"/>
      <c r="J592" s="232"/>
      <c r="K592" s="232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179</v>
      </c>
      <c r="AU592" s="241" t="s">
        <v>85</v>
      </c>
      <c r="AV592" s="13" t="s">
        <v>83</v>
      </c>
      <c r="AW592" s="13" t="s">
        <v>37</v>
      </c>
      <c r="AX592" s="13" t="s">
        <v>76</v>
      </c>
      <c r="AY592" s="241" t="s">
        <v>162</v>
      </c>
    </row>
    <row r="593" s="14" customFormat="1">
      <c r="A593" s="14"/>
      <c r="B593" s="242"/>
      <c r="C593" s="243"/>
      <c r="D593" s="233" t="s">
        <v>179</v>
      </c>
      <c r="E593" s="244" t="s">
        <v>19</v>
      </c>
      <c r="F593" s="245" t="s">
        <v>1907</v>
      </c>
      <c r="G593" s="243"/>
      <c r="H593" s="246">
        <v>9.8000000000000007</v>
      </c>
      <c r="I593" s="247"/>
      <c r="J593" s="243"/>
      <c r="K593" s="243"/>
      <c r="L593" s="248"/>
      <c r="M593" s="249"/>
      <c r="N593" s="250"/>
      <c r="O593" s="250"/>
      <c r="P593" s="250"/>
      <c r="Q593" s="250"/>
      <c r="R593" s="250"/>
      <c r="S593" s="250"/>
      <c r="T593" s="251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2" t="s">
        <v>179</v>
      </c>
      <c r="AU593" s="252" t="s">
        <v>85</v>
      </c>
      <c r="AV593" s="14" t="s">
        <v>85</v>
      </c>
      <c r="AW593" s="14" t="s">
        <v>37</v>
      </c>
      <c r="AX593" s="14" t="s">
        <v>76</v>
      </c>
      <c r="AY593" s="252" t="s">
        <v>162</v>
      </c>
    </row>
    <row r="594" s="13" customFormat="1">
      <c r="A594" s="13"/>
      <c r="B594" s="231"/>
      <c r="C594" s="232"/>
      <c r="D594" s="233" t="s">
        <v>179</v>
      </c>
      <c r="E594" s="234" t="s">
        <v>19</v>
      </c>
      <c r="F594" s="235" t="s">
        <v>220</v>
      </c>
      <c r="G594" s="232"/>
      <c r="H594" s="234" t="s">
        <v>19</v>
      </c>
      <c r="I594" s="236"/>
      <c r="J594" s="232"/>
      <c r="K594" s="232"/>
      <c r="L594" s="237"/>
      <c r="M594" s="238"/>
      <c r="N594" s="239"/>
      <c r="O594" s="239"/>
      <c r="P594" s="239"/>
      <c r="Q594" s="239"/>
      <c r="R594" s="239"/>
      <c r="S594" s="239"/>
      <c r="T594" s="24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1" t="s">
        <v>179</v>
      </c>
      <c r="AU594" s="241" t="s">
        <v>85</v>
      </c>
      <c r="AV594" s="13" t="s">
        <v>83</v>
      </c>
      <c r="AW594" s="13" t="s">
        <v>37</v>
      </c>
      <c r="AX594" s="13" t="s">
        <v>76</v>
      </c>
      <c r="AY594" s="241" t="s">
        <v>162</v>
      </c>
    </row>
    <row r="595" s="13" customFormat="1">
      <c r="A595" s="13"/>
      <c r="B595" s="231"/>
      <c r="C595" s="232"/>
      <c r="D595" s="233" t="s">
        <v>179</v>
      </c>
      <c r="E595" s="234" t="s">
        <v>19</v>
      </c>
      <c r="F595" s="235" t="s">
        <v>1897</v>
      </c>
      <c r="G595" s="232"/>
      <c r="H595" s="234" t="s">
        <v>19</v>
      </c>
      <c r="I595" s="236"/>
      <c r="J595" s="232"/>
      <c r="K595" s="232"/>
      <c r="L595" s="237"/>
      <c r="M595" s="238"/>
      <c r="N595" s="239"/>
      <c r="O595" s="239"/>
      <c r="P595" s="239"/>
      <c r="Q595" s="239"/>
      <c r="R595" s="239"/>
      <c r="S595" s="239"/>
      <c r="T595" s="24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1" t="s">
        <v>179</v>
      </c>
      <c r="AU595" s="241" t="s">
        <v>85</v>
      </c>
      <c r="AV595" s="13" t="s">
        <v>83</v>
      </c>
      <c r="AW595" s="13" t="s">
        <v>37</v>
      </c>
      <c r="AX595" s="13" t="s">
        <v>76</v>
      </c>
      <c r="AY595" s="241" t="s">
        <v>162</v>
      </c>
    </row>
    <row r="596" s="14" customFormat="1">
      <c r="A596" s="14"/>
      <c r="B596" s="242"/>
      <c r="C596" s="243"/>
      <c r="D596" s="233" t="s">
        <v>179</v>
      </c>
      <c r="E596" s="244" t="s">
        <v>19</v>
      </c>
      <c r="F596" s="245" t="s">
        <v>1908</v>
      </c>
      <c r="G596" s="243"/>
      <c r="H596" s="246">
        <v>14.800000000000001</v>
      </c>
      <c r="I596" s="247"/>
      <c r="J596" s="243"/>
      <c r="K596" s="243"/>
      <c r="L596" s="248"/>
      <c r="M596" s="249"/>
      <c r="N596" s="250"/>
      <c r="O596" s="250"/>
      <c r="P596" s="250"/>
      <c r="Q596" s="250"/>
      <c r="R596" s="250"/>
      <c r="S596" s="250"/>
      <c r="T596" s="25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2" t="s">
        <v>179</v>
      </c>
      <c r="AU596" s="252" t="s">
        <v>85</v>
      </c>
      <c r="AV596" s="14" t="s">
        <v>85</v>
      </c>
      <c r="AW596" s="14" t="s">
        <v>37</v>
      </c>
      <c r="AX596" s="14" t="s">
        <v>76</v>
      </c>
      <c r="AY596" s="252" t="s">
        <v>162</v>
      </c>
    </row>
    <row r="597" s="13" customFormat="1">
      <c r="A597" s="13"/>
      <c r="B597" s="231"/>
      <c r="C597" s="232"/>
      <c r="D597" s="233" t="s">
        <v>179</v>
      </c>
      <c r="E597" s="234" t="s">
        <v>19</v>
      </c>
      <c r="F597" s="235" t="s">
        <v>1882</v>
      </c>
      <c r="G597" s="232"/>
      <c r="H597" s="234" t="s">
        <v>19</v>
      </c>
      <c r="I597" s="236"/>
      <c r="J597" s="232"/>
      <c r="K597" s="232"/>
      <c r="L597" s="237"/>
      <c r="M597" s="238"/>
      <c r="N597" s="239"/>
      <c r="O597" s="239"/>
      <c r="P597" s="239"/>
      <c r="Q597" s="239"/>
      <c r="R597" s="239"/>
      <c r="S597" s="239"/>
      <c r="T597" s="24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1" t="s">
        <v>179</v>
      </c>
      <c r="AU597" s="241" t="s">
        <v>85</v>
      </c>
      <c r="AV597" s="13" t="s">
        <v>83</v>
      </c>
      <c r="AW597" s="13" t="s">
        <v>37</v>
      </c>
      <c r="AX597" s="13" t="s">
        <v>76</v>
      </c>
      <c r="AY597" s="241" t="s">
        <v>162</v>
      </c>
    </row>
    <row r="598" s="14" customFormat="1">
      <c r="A598" s="14"/>
      <c r="B598" s="242"/>
      <c r="C598" s="243"/>
      <c r="D598" s="233" t="s">
        <v>179</v>
      </c>
      <c r="E598" s="244" t="s">
        <v>19</v>
      </c>
      <c r="F598" s="245" t="s">
        <v>1909</v>
      </c>
      <c r="G598" s="243"/>
      <c r="H598" s="246">
        <v>123.875</v>
      </c>
      <c r="I598" s="247"/>
      <c r="J598" s="243"/>
      <c r="K598" s="243"/>
      <c r="L598" s="248"/>
      <c r="M598" s="249"/>
      <c r="N598" s="250"/>
      <c r="O598" s="250"/>
      <c r="P598" s="250"/>
      <c r="Q598" s="250"/>
      <c r="R598" s="250"/>
      <c r="S598" s="250"/>
      <c r="T598" s="25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2" t="s">
        <v>179</v>
      </c>
      <c r="AU598" s="252" t="s">
        <v>85</v>
      </c>
      <c r="AV598" s="14" t="s">
        <v>85</v>
      </c>
      <c r="AW598" s="14" t="s">
        <v>37</v>
      </c>
      <c r="AX598" s="14" t="s">
        <v>76</v>
      </c>
      <c r="AY598" s="252" t="s">
        <v>162</v>
      </c>
    </row>
    <row r="599" s="13" customFormat="1">
      <c r="A599" s="13"/>
      <c r="B599" s="231"/>
      <c r="C599" s="232"/>
      <c r="D599" s="233" t="s">
        <v>179</v>
      </c>
      <c r="E599" s="234" t="s">
        <v>19</v>
      </c>
      <c r="F599" s="235" t="s">
        <v>525</v>
      </c>
      <c r="G599" s="232"/>
      <c r="H599" s="234" t="s">
        <v>19</v>
      </c>
      <c r="I599" s="236"/>
      <c r="J599" s="232"/>
      <c r="K599" s="232"/>
      <c r="L599" s="237"/>
      <c r="M599" s="238"/>
      <c r="N599" s="239"/>
      <c r="O599" s="239"/>
      <c r="P599" s="239"/>
      <c r="Q599" s="239"/>
      <c r="R599" s="239"/>
      <c r="S599" s="239"/>
      <c r="T599" s="24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1" t="s">
        <v>179</v>
      </c>
      <c r="AU599" s="241" t="s">
        <v>85</v>
      </c>
      <c r="AV599" s="13" t="s">
        <v>83</v>
      </c>
      <c r="AW599" s="13" t="s">
        <v>37</v>
      </c>
      <c r="AX599" s="13" t="s">
        <v>76</v>
      </c>
      <c r="AY599" s="241" t="s">
        <v>162</v>
      </c>
    </row>
    <row r="600" s="13" customFormat="1">
      <c r="A600" s="13"/>
      <c r="B600" s="231"/>
      <c r="C600" s="232"/>
      <c r="D600" s="233" t="s">
        <v>179</v>
      </c>
      <c r="E600" s="234" t="s">
        <v>19</v>
      </c>
      <c r="F600" s="235" t="s">
        <v>1884</v>
      </c>
      <c r="G600" s="232"/>
      <c r="H600" s="234" t="s">
        <v>19</v>
      </c>
      <c r="I600" s="236"/>
      <c r="J600" s="232"/>
      <c r="K600" s="232"/>
      <c r="L600" s="237"/>
      <c r="M600" s="238"/>
      <c r="N600" s="239"/>
      <c r="O600" s="239"/>
      <c r="P600" s="239"/>
      <c r="Q600" s="239"/>
      <c r="R600" s="239"/>
      <c r="S600" s="239"/>
      <c r="T600" s="24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1" t="s">
        <v>179</v>
      </c>
      <c r="AU600" s="241" t="s">
        <v>85</v>
      </c>
      <c r="AV600" s="13" t="s">
        <v>83</v>
      </c>
      <c r="AW600" s="13" t="s">
        <v>37</v>
      </c>
      <c r="AX600" s="13" t="s">
        <v>76</v>
      </c>
      <c r="AY600" s="241" t="s">
        <v>162</v>
      </c>
    </row>
    <row r="601" s="14" customFormat="1">
      <c r="A601" s="14"/>
      <c r="B601" s="242"/>
      <c r="C601" s="243"/>
      <c r="D601" s="233" t="s">
        <v>179</v>
      </c>
      <c r="E601" s="244" t="s">
        <v>19</v>
      </c>
      <c r="F601" s="245" t="s">
        <v>1910</v>
      </c>
      <c r="G601" s="243"/>
      <c r="H601" s="246">
        <v>14.92</v>
      </c>
      <c r="I601" s="247"/>
      <c r="J601" s="243"/>
      <c r="K601" s="243"/>
      <c r="L601" s="248"/>
      <c r="M601" s="249"/>
      <c r="N601" s="250"/>
      <c r="O601" s="250"/>
      <c r="P601" s="250"/>
      <c r="Q601" s="250"/>
      <c r="R601" s="250"/>
      <c r="S601" s="250"/>
      <c r="T601" s="25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2" t="s">
        <v>179</v>
      </c>
      <c r="AU601" s="252" t="s">
        <v>85</v>
      </c>
      <c r="AV601" s="14" t="s">
        <v>85</v>
      </c>
      <c r="AW601" s="14" t="s">
        <v>37</v>
      </c>
      <c r="AX601" s="14" t="s">
        <v>76</v>
      </c>
      <c r="AY601" s="252" t="s">
        <v>162</v>
      </c>
    </row>
    <row r="602" s="15" customFormat="1">
      <c r="A602" s="15"/>
      <c r="B602" s="253"/>
      <c r="C602" s="254"/>
      <c r="D602" s="233" t="s">
        <v>179</v>
      </c>
      <c r="E602" s="255" t="s">
        <v>19</v>
      </c>
      <c r="F602" s="256" t="s">
        <v>194</v>
      </c>
      <c r="G602" s="254"/>
      <c r="H602" s="257">
        <v>163.39499999999998</v>
      </c>
      <c r="I602" s="258"/>
      <c r="J602" s="254"/>
      <c r="K602" s="254"/>
      <c r="L602" s="259"/>
      <c r="M602" s="260"/>
      <c r="N602" s="261"/>
      <c r="O602" s="261"/>
      <c r="P602" s="261"/>
      <c r="Q602" s="261"/>
      <c r="R602" s="261"/>
      <c r="S602" s="261"/>
      <c r="T602" s="262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63" t="s">
        <v>179</v>
      </c>
      <c r="AU602" s="263" t="s">
        <v>85</v>
      </c>
      <c r="AV602" s="15" t="s">
        <v>170</v>
      </c>
      <c r="AW602" s="15" t="s">
        <v>37</v>
      </c>
      <c r="AX602" s="15" t="s">
        <v>83</v>
      </c>
      <c r="AY602" s="263" t="s">
        <v>162</v>
      </c>
    </row>
    <row r="603" s="2" customFormat="1" ht="16.5" customHeight="1">
      <c r="A603" s="39"/>
      <c r="B603" s="40"/>
      <c r="C603" s="278" t="s">
        <v>614</v>
      </c>
      <c r="D603" s="278" t="s">
        <v>411</v>
      </c>
      <c r="E603" s="279" t="s">
        <v>1911</v>
      </c>
      <c r="F603" s="280" t="s">
        <v>1912</v>
      </c>
      <c r="G603" s="281" t="s">
        <v>638</v>
      </c>
      <c r="H603" s="282">
        <v>176.46700000000001</v>
      </c>
      <c r="I603" s="283"/>
      <c r="J603" s="284">
        <f>ROUND(I603*H603,2)</f>
        <v>0</v>
      </c>
      <c r="K603" s="280" t="s">
        <v>169</v>
      </c>
      <c r="L603" s="285"/>
      <c r="M603" s="286" t="s">
        <v>19</v>
      </c>
      <c r="N603" s="287" t="s">
        <v>47</v>
      </c>
      <c r="O603" s="85"/>
      <c r="P603" s="222">
        <f>O603*H603</f>
        <v>0</v>
      </c>
      <c r="Q603" s="222">
        <v>0.00020000000000000001</v>
      </c>
      <c r="R603" s="222">
        <f>Q603*H603</f>
        <v>0.035293400000000003</v>
      </c>
      <c r="S603" s="222">
        <v>0</v>
      </c>
      <c r="T603" s="223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4" t="s">
        <v>450</v>
      </c>
      <c r="AT603" s="224" t="s">
        <v>411</v>
      </c>
      <c r="AU603" s="224" t="s">
        <v>85</v>
      </c>
      <c r="AY603" s="18" t="s">
        <v>162</v>
      </c>
      <c r="BE603" s="225">
        <f>IF(N603="základní",J603,0)</f>
        <v>0</v>
      </c>
      <c r="BF603" s="225">
        <f>IF(N603="snížená",J603,0)</f>
        <v>0</v>
      </c>
      <c r="BG603" s="225">
        <f>IF(N603="zákl. přenesená",J603,0)</f>
        <v>0</v>
      </c>
      <c r="BH603" s="225">
        <f>IF(N603="sníž. přenesená",J603,0)</f>
        <v>0</v>
      </c>
      <c r="BI603" s="225">
        <f>IF(N603="nulová",J603,0)</f>
        <v>0</v>
      </c>
      <c r="BJ603" s="18" t="s">
        <v>83</v>
      </c>
      <c r="BK603" s="225">
        <f>ROUND(I603*H603,2)</f>
        <v>0</v>
      </c>
      <c r="BL603" s="18" t="s">
        <v>214</v>
      </c>
      <c r="BM603" s="224" t="s">
        <v>1913</v>
      </c>
    </row>
    <row r="604" s="14" customFormat="1">
      <c r="A604" s="14"/>
      <c r="B604" s="242"/>
      <c r="C604" s="243"/>
      <c r="D604" s="233" t="s">
        <v>179</v>
      </c>
      <c r="E604" s="243"/>
      <c r="F604" s="245" t="s">
        <v>1914</v>
      </c>
      <c r="G604" s="243"/>
      <c r="H604" s="246">
        <v>176.46700000000001</v>
      </c>
      <c r="I604" s="247"/>
      <c r="J604" s="243"/>
      <c r="K604" s="243"/>
      <c r="L604" s="248"/>
      <c r="M604" s="249"/>
      <c r="N604" s="250"/>
      <c r="O604" s="250"/>
      <c r="P604" s="250"/>
      <c r="Q604" s="250"/>
      <c r="R604" s="250"/>
      <c r="S604" s="250"/>
      <c r="T604" s="25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2" t="s">
        <v>179</v>
      </c>
      <c r="AU604" s="252" t="s">
        <v>85</v>
      </c>
      <c r="AV604" s="14" t="s">
        <v>85</v>
      </c>
      <c r="AW604" s="14" t="s">
        <v>4</v>
      </c>
      <c r="AX604" s="14" t="s">
        <v>83</v>
      </c>
      <c r="AY604" s="252" t="s">
        <v>162</v>
      </c>
    </row>
    <row r="605" s="2" customFormat="1" ht="37.8" customHeight="1">
      <c r="A605" s="39"/>
      <c r="B605" s="40"/>
      <c r="C605" s="213" t="s">
        <v>618</v>
      </c>
      <c r="D605" s="213" t="s">
        <v>165</v>
      </c>
      <c r="E605" s="214" t="s">
        <v>1915</v>
      </c>
      <c r="F605" s="215" t="s">
        <v>1916</v>
      </c>
      <c r="G605" s="216" t="s">
        <v>168</v>
      </c>
      <c r="H605" s="217">
        <v>282.63</v>
      </c>
      <c r="I605" s="218"/>
      <c r="J605" s="219">
        <f>ROUND(I605*H605,2)</f>
        <v>0</v>
      </c>
      <c r="K605" s="215" t="s">
        <v>169</v>
      </c>
      <c r="L605" s="45"/>
      <c r="M605" s="220" t="s">
        <v>19</v>
      </c>
      <c r="N605" s="221" t="s">
        <v>47</v>
      </c>
      <c r="O605" s="85"/>
      <c r="P605" s="222">
        <f>O605*H605</f>
        <v>0</v>
      </c>
      <c r="Q605" s="222">
        <v>0</v>
      </c>
      <c r="R605" s="222">
        <f>Q605*H605</f>
        <v>0</v>
      </c>
      <c r="S605" s="222">
        <v>0</v>
      </c>
      <c r="T605" s="223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24" t="s">
        <v>214</v>
      </c>
      <c r="AT605" s="224" t="s">
        <v>165</v>
      </c>
      <c r="AU605" s="224" t="s">
        <v>85</v>
      </c>
      <c r="AY605" s="18" t="s">
        <v>162</v>
      </c>
      <c r="BE605" s="225">
        <f>IF(N605="základní",J605,0)</f>
        <v>0</v>
      </c>
      <c r="BF605" s="225">
        <f>IF(N605="snížená",J605,0)</f>
        <v>0</v>
      </c>
      <c r="BG605" s="225">
        <f>IF(N605="zákl. přenesená",J605,0)</f>
        <v>0</v>
      </c>
      <c r="BH605" s="225">
        <f>IF(N605="sníž. přenesená",J605,0)</f>
        <v>0</v>
      </c>
      <c r="BI605" s="225">
        <f>IF(N605="nulová",J605,0)</f>
        <v>0</v>
      </c>
      <c r="BJ605" s="18" t="s">
        <v>83</v>
      </c>
      <c r="BK605" s="225">
        <f>ROUND(I605*H605,2)</f>
        <v>0</v>
      </c>
      <c r="BL605" s="18" t="s">
        <v>214</v>
      </c>
      <c r="BM605" s="224" t="s">
        <v>1917</v>
      </c>
    </row>
    <row r="606" s="2" customFormat="1">
      <c r="A606" s="39"/>
      <c r="B606" s="40"/>
      <c r="C606" s="41"/>
      <c r="D606" s="226" t="s">
        <v>172</v>
      </c>
      <c r="E606" s="41"/>
      <c r="F606" s="227" t="s">
        <v>1918</v>
      </c>
      <c r="G606" s="41"/>
      <c r="H606" s="41"/>
      <c r="I606" s="228"/>
      <c r="J606" s="41"/>
      <c r="K606" s="41"/>
      <c r="L606" s="45"/>
      <c r="M606" s="229"/>
      <c r="N606" s="230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172</v>
      </c>
      <c r="AU606" s="18" t="s">
        <v>85</v>
      </c>
    </row>
    <row r="607" s="13" customFormat="1">
      <c r="A607" s="13"/>
      <c r="B607" s="231"/>
      <c r="C607" s="232"/>
      <c r="D607" s="233" t="s">
        <v>179</v>
      </c>
      <c r="E607" s="234" t="s">
        <v>19</v>
      </c>
      <c r="F607" s="235" t="s">
        <v>220</v>
      </c>
      <c r="G607" s="232"/>
      <c r="H607" s="234" t="s">
        <v>19</v>
      </c>
      <c r="I607" s="236"/>
      <c r="J607" s="232"/>
      <c r="K607" s="232"/>
      <c r="L607" s="237"/>
      <c r="M607" s="238"/>
      <c r="N607" s="239"/>
      <c r="O607" s="239"/>
      <c r="P607" s="239"/>
      <c r="Q607" s="239"/>
      <c r="R607" s="239"/>
      <c r="S607" s="239"/>
      <c r="T607" s="24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1" t="s">
        <v>179</v>
      </c>
      <c r="AU607" s="241" t="s">
        <v>85</v>
      </c>
      <c r="AV607" s="13" t="s">
        <v>83</v>
      </c>
      <c r="AW607" s="13" t="s">
        <v>37</v>
      </c>
      <c r="AX607" s="13" t="s">
        <v>76</v>
      </c>
      <c r="AY607" s="241" t="s">
        <v>162</v>
      </c>
    </row>
    <row r="608" s="13" customFormat="1">
      <c r="A608" s="13"/>
      <c r="B608" s="231"/>
      <c r="C608" s="232"/>
      <c r="D608" s="233" t="s">
        <v>179</v>
      </c>
      <c r="E608" s="234" t="s">
        <v>19</v>
      </c>
      <c r="F608" s="235" t="s">
        <v>1882</v>
      </c>
      <c r="G608" s="232"/>
      <c r="H608" s="234" t="s">
        <v>19</v>
      </c>
      <c r="I608" s="236"/>
      <c r="J608" s="232"/>
      <c r="K608" s="232"/>
      <c r="L608" s="237"/>
      <c r="M608" s="238"/>
      <c r="N608" s="239"/>
      <c r="O608" s="239"/>
      <c r="P608" s="239"/>
      <c r="Q608" s="239"/>
      <c r="R608" s="239"/>
      <c r="S608" s="239"/>
      <c r="T608" s="24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1" t="s">
        <v>179</v>
      </c>
      <c r="AU608" s="241" t="s">
        <v>85</v>
      </c>
      <c r="AV608" s="13" t="s">
        <v>83</v>
      </c>
      <c r="AW608" s="13" t="s">
        <v>37</v>
      </c>
      <c r="AX608" s="13" t="s">
        <v>76</v>
      </c>
      <c r="AY608" s="241" t="s">
        <v>162</v>
      </c>
    </row>
    <row r="609" s="14" customFormat="1">
      <c r="A609" s="14"/>
      <c r="B609" s="242"/>
      <c r="C609" s="243"/>
      <c r="D609" s="233" t="s">
        <v>179</v>
      </c>
      <c r="E609" s="244" t="s">
        <v>19</v>
      </c>
      <c r="F609" s="245" t="s">
        <v>1883</v>
      </c>
      <c r="G609" s="243"/>
      <c r="H609" s="246">
        <v>282.63</v>
      </c>
      <c r="I609" s="247"/>
      <c r="J609" s="243"/>
      <c r="K609" s="243"/>
      <c r="L609" s="248"/>
      <c r="M609" s="249"/>
      <c r="N609" s="250"/>
      <c r="O609" s="250"/>
      <c r="P609" s="250"/>
      <c r="Q609" s="250"/>
      <c r="R609" s="250"/>
      <c r="S609" s="250"/>
      <c r="T609" s="25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2" t="s">
        <v>179</v>
      </c>
      <c r="AU609" s="252" t="s">
        <v>85</v>
      </c>
      <c r="AV609" s="14" t="s">
        <v>85</v>
      </c>
      <c r="AW609" s="14" t="s">
        <v>37</v>
      </c>
      <c r="AX609" s="14" t="s">
        <v>83</v>
      </c>
      <c r="AY609" s="252" t="s">
        <v>162</v>
      </c>
    </row>
    <row r="610" s="2" customFormat="1" ht="21.75" customHeight="1">
      <c r="A610" s="39"/>
      <c r="B610" s="40"/>
      <c r="C610" s="278" t="s">
        <v>622</v>
      </c>
      <c r="D610" s="278" t="s">
        <v>411</v>
      </c>
      <c r="E610" s="279" t="s">
        <v>1919</v>
      </c>
      <c r="F610" s="280" t="s">
        <v>1920</v>
      </c>
      <c r="G610" s="281" t="s">
        <v>168</v>
      </c>
      <c r="H610" s="282">
        <v>305.24000000000001</v>
      </c>
      <c r="I610" s="283"/>
      <c r="J610" s="284">
        <f>ROUND(I610*H610,2)</f>
        <v>0</v>
      </c>
      <c r="K610" s="280" t="s">
        <v>169</v>
      </c>
      <c r="L610" s="285"/>
      <c r="M610" s="286" t="s">
        <v>19</v>
      </c>
      <c r="N610" s="287" t="s">
        <v>47</v>
      </c>
      <c r="O610" s="85"/>
      <c r="P610" s="222">
        <f>O610*H610</f>
        <v>0</v>
      </c>
      <c r="Q610" s="222">
        <v>0.0083999999999999995</v>
      </c>
      <c r="R610" s="222">
        <f>Q610*H610</f>
        <v>2.5640160000000001</v>
      </c>
      <c r="S610" s="222">
        <v>0</v>
      </c>
      <c r="T610" s="223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24" t="s">
        <v>450</v>
      </c>
      <c r="AT610" s="224" t="s">
        <v>411</v>
      </c>
      <c r="AU610" s="224" t="s">
        <v>85</v>
      </c>
      <c r="AY610" s="18" t="s">
        <v>162</v>
      </c>
      <c r="BE610" s="225">
        <f>IF(N610="základní",J610,0)</f>
        <v>0</v>
      </c>
      <c r="BF610" s="225">
        <f>IF(N610="snížená",J610,0)</f>
        <v>0</v>
      </c>
      <c r="BG610" s="225">
        <f>IF(N610="zákl. přenesená",J610,0)</f>
        <v>0</v>
      </c>
      <c r="BH610" s="225">
        <f>IF(N610="sníž. přenesená",J610,0)</f>
        <v>0</v>
      </c>
      <c r="BI610" s="225">
        <f>IF(N610="nulová",J610,0)</f>
        <v>0</v>
      </c>
      <c r="BJ610" s="18" t="s">
        <v>83</v>
      </c>
      <c r="BK610" s="225">
        <f>ROUND(I610*H610,2)</f>
        <v>0</v>
      </c>
      <c r="BL610" s="18" t="s">
        <v>214</v>
      </c>
      <c r="BM610" s="224" t="s">
        <v>1921</v>
      </c>
    </row>
    <row r="611" s="14" customFormat="1">
      <c r="A611" s="14"/>
      <c r="B611" s="242"/>
      <c r="C611" s="243"/>
      <c r="D611" s="233" t="s">
        <v>179</v>
      </c>
      <c r="E611" s="243"/>
      <c r="F611" s="245" t="s">
        <v>1922</v>
      </c>
      <c r="G611" s="243"/>
      <c r="H611" s="246">
        <v>305.24000000000001</v>
      </c>
      <c r="I611" s="247"/>
      <c r="J611" s="243"/>
      <c r="K611" s="243"/>
      <c r="L611" s="248"/>
      <c r="M611" s="249"/>
      <c r="N611" s="250"/>
      <c r="O611" s="250"/>
      <c r="P611" s="250"/>
      <c r="Q611" s="250"/>
      <c r="R611" s="250"/>
      <c r="S611" s="250"/>
      <c r="T611" s="25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2" t="s">
        <v>179</v>
      </c>
      <c r="AU611" s="252" t="s">
        <v>85</v>
      </c>
      <c r="AV611" s="14" t="s">
        <v>85</v>
      </c>
      <c r="AW611" s="14" t="s">
        <v>4</v>
      </c>
      <c r="AX611" s="14" t="s">
        <v>83</v>
      </c>
      <c r="AY611" s="252" t="s">
        <v>162</v>
      </c>
    </row>
    <row r="612" s="2" customFormat="1" ht="37.8" customHeight="1">
      <c r="A612" s="39"/>
      <c r="B612" s="40"/>
      <c r="C612" s="213" t="s">
        <v>475</v>
      </c>
      <c r="D612" s="213" t="s">
        <v>165</v>
      </c>
      <c r="E612" s="214" t="s">
        <v>1923</v>
      </c>
      <c r="F612" s="215" t="s">
        <v>1924</v>
      </c>
      <c r="G612" s="216" t="s">
        <v>168</v>
      </c>
      <c r="H612" s="217">
        <v>42.009999999999998</v>
      </c>
      <c r="I612" s="218"/>
      <c r="J612" s="219">
        <f>ROUND(I612*H612,2)</f>
        <v>0</v>
      </c>
      <c r="K612" s="215" t="s">
        <v>169</v>
      </c>
      <c r="L612" s="45"/>
      <c r="M612" s="220" t="s">
        <v>19</v>
      </c>
      <c r="N612" s="221" t="s">
        <v>47</v>
      </c>
      <c r="O612" s="85"/>
      <c r="P612" s="222">
        <f>O612*H612</f>
        <v>0</v>
      </c>
      <c r="Q612" s="222">
        <v>0</v>
      </c>
      <c r="R612" s="222">
        <f>Q612*H612</f>
        <v>0</v>
      </c>
      <c r="S612" s="222">
        <v>0</v>
      </c>
      <c r="T612" s="223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24" t="s">
        <v>214</v>
      </c>
      <c r="AT612" s="224" t="s">
        <v>165</v>
      </c>
      <c r="AU612" s="224" t="s">
        <v>85</v>
      </c>
      <c r="AY612" s="18" t="s">
        <v>162</v>
      </c>
      <c r="BE612" s="225">
        <f>IF(N612="základní",J612,0)</f>
        <v>0</v>
      </c>
      <c r="BF612" s="225">
        <f>IF(N612="snížená",J612,0)</f>
        <v>0</v>
      </c>
      <c r="BG612" s="225">
        <f>IF(N612="zákl. přenesená",J612,0)</f>
        <v>0</v>
      </c>
      <c r="BH612" s="225">
        <f>IF(N612="sníž. přenesená",J612,0)</f>
        <v>0</v>
      </c>
      <c r="BI612" s="225">
        <f>IF(N612="nulová",J612,0)</f>
        <v>0</v>
      </c>
      <c r="BJ612" s="18" t="s">
        <v>83</v>
      </c>
      <c r="BK612" s="225">
        <f>ROUND(I612*H612,2)</f>
        <v>0</v>
      </c>
      <c r="BL612" s="18" t="s">
        <v>214</v>
      </c>
      <c r="BM612" s="224" t="s">
        <v>1925</v>
      </c>
    </row>
    <row r="613" s="2" customFormat="1">
      <c r="A613" s="39"/>
      <c r="B613" s="40"/>
      <c r="C613" s="41"/>
      <c r="D613" s="226" t="s">
        <v>172</v>
      </c>
      <c r="E613" s="41"/>
      <c r="F613" s="227" t="s">
        <v>1926</v>
      </c>
      <c r="G613" s="41"/>
      <c r="H613" s="41"/>
      <c r="I613" s="228"/>
      <c r="J613" s="41"/>
      <c r="K613" s="41"/>
      <c r="L613" s="45"/>
      <c r="M613" s="229"/>
      <c r="N613" s="230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172</v>
      </c>
      <c r="AU613" s="18" t="s">
        <v>85</v>
      </c>
    </row>
    <row r="614" s="13" customFormat="1">
      <c r="A614" s="13"/>
      <c r="B614" s="231"/>
      <c r="C614" s="232"/>
      <c r="D614" s="233" t="s">
        <v>179</v>
      </c>
      <c r="E614" s="234" t="s">
        <v>19</v>
      </c>
      <c r="F614" s="235" t="s">
        <v>1895</v>
      </c>
      <c r="G614" s="232"/>
      <c r="H614" s="234" t="s">
        <v>19</v>
      </c>
      <c r="I614" s="236"/>
      <c r="J614" s="232"/>
      <c r="K614" s="232"/>
      <c r="L614" s="237"/>
      <c r="M614" s="238"/>
      <c r="N614" s="239"/>
      <c r="O614" s="239"/>
      <c r="P614" s="239"/>
      <c r="Q614" s="239"/>
      <c r="R614" s="239"/>
      <c r="S614" s="239"/>
      <c r="T614" s="24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1" t="s">
        <v>179</v>
      </c>
      <c r="AU614" s="241" t="s">
        <v>85</v>
      </c>
      <c r="AV614" s="13" t="s">
        <v>83</v>
      </c>
      <c r="AW614" s="13" t="s">
        <v>37</v>
      </c>
      <c r="AX614" s="13" t="s">
        <v>76</v>
      </c>
      <c r="AY614" s="241" t="s">
        <v>162</v>
      </c>
    </row>
    <row r="615" s="14" customFormat="1">
      <c r="A615" s="14"/>
      <c r="B615" s="242"/>
      <c r="C615" s="243"/>
      <c r="D615" s="233" t="s">
        <v>179</v>
      </c>
      <c r="E615" s="244" t="s">
        <v>19</v>
      </c>
      <c r="F615" s="245" t="s">
        <v>1896</v>
      </c>
      <c r="G615" s="243"/>
      <c r="H615" s="246">
        <v>16.370000000000001</v>
      </c>
      <c r="I615" s="247"/>
      <c r="J615" s="243"/>
      <c r="K615" s="243"/>
      <c r="L615" s="248"/>
      <c r="M615" s="249"/>
      <c r="N615" s="250"/>
      <c r="O615" s="250"/>
      <c r="P615" s="250"/>
      <c r="Q615" s="250"/>
      <c r="R615" s="250"/>
      <c r="S615" s="250"/>
      <c r="T615" s="25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2" t="s">
        <v>179</v>
      </c>
      <c r="AU615" s="252" t="s">
        <v>85</v>
      </c>
      <c r="AV615" s="14" t="s">
        <v>85</v>
      </c>
      <c r="AW615" s="14" t="s">
        <v>37</v>
      </c>
      <c r="AX615" s="14" t="s">
        <v>76</v>
      </c>
      <c r="AY615" s="252" t="s">
        <v>162</v>
      </c>
    </row>
    <row r="616" s="13" customFormat="1">
      <c r="A616" s="13"/>
      <c r="B616" s="231"/>
      <c r="C616" s="232"/>
      <c r="D616" s="233" t="s">
        <v>179</v>
      </c>
      <c r="E616" s="234" t="s">
        <v>19</v>
      </c>
      <c r="F616" s="235" t="s">
        <v>1897</v>
      </c>
      <c r="G616" s="232"/>
      <c r="H616" s="234" t="s">
        <v>19</v>
      </c>
      <c r="I616" s="236"/>
      <c r="J616" s="232"/>
      <c r="K616" s="232"/>
      <c r="L616" s="237"/>
      <c r="M616" s="238"/>
      <c r="N616" s="239"/>
      <c r="O616" s="239"/>
      <c r="P616" s="239"/>
      <c r="Q616" s="239"/>
      <c r="R616" s="239"/>
      <c r="S616" s="239"/>
      <c r="T616" s="24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1" t="s">
        <v>179</v>
      </c>
      <c r="AU616" s="241" t="s">
        <v>85</v>
      </c>
      <c r="AV616" s="13" t="s">
        <v>83</v>
      </c>
      <c r="AW616" s="13" t="s">
        <v>37</v>
      </c>
      <c r="AX616" s="13" t="s">
        <v>76</v>
      </c>
      <c r="AY616" s="241" t="s">
        <v>162</v>
      </c>
    </row>
    <row r="617" s="14" customFormat="1">
      <c r="A617" s="14"/>
      <c r="B617" s="242"/>
      <c r="C617" s="243"/>
      <c r="D617" s="233" t="s">
        <v>179</v>
      </c>
      <c r="E617" s="244" t="s">
        <v>19</v>
      </c>
      <c r="F617" s="245" t="s">
        <v>1667</v>
      </c>
      <c r="G617" s="243"/>
      <c r="H617" s="246">
        <v>12.77</v>
      </c>
      <c r="I617" s="247"/>
      <c r="J617" s="243"/>
      <c r="K617" s="243"/>
      <c r="L617" s="248"/>
      <c r="M617" s="249"/>
      <c r="N617" s="250"/>
      <c r="O617" s="250"/>
      <c r="P617" s="250"/>
      <c r="Q617" s="250"/>
      <c r="R617" s="250"/>
      <c r="S617" s="250"/>
      <c r="T617" s="251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2" t="s">
        <v>179</v>
      </c>
      <c r="AU617" s="252" t="s">
        <v>85</v>
      </c>
      <c r="AV617" s="14" t="s">
        <v>85</v>
      </c>
      <c r="AW617" s="14" t="s">
        <v>37</v>
      </c>
      <c r="AX617" s="14" t="s">
        <v>76</v>
      </c>
      <c r="AY617" s="252" t="s">
        <v>162</v>
      </c>
    </row>
    <row r="618" s="13" customFormat="1">
      <c r="A618" s="13"/>
      <c r="B618" s="231"/>
      <c r="C618" s="232"/>
      <c r="D618" s="233" t="s">
        <v>179</v>
      </c>
      <c r="E618" s="234" t="s">
        <v>19</v>
      </c>
      <c r="F618" s="235" t="s">
        <v>1884</v>
      </c>
      <c r="G618" s="232"/>
      <c r="H618" s="234" t="s">
        <v>19</v>
      </c>
      <c r="I618" s="236"/>
      <c r="J618" s="232"/>
      <c r="K618" s="232"/>
      <c r="L618" s="237"/>
      <c r="M618" s="238"/>
      <c r="N618" s="239"/>
      <c r="O618" s="239"/>
      <c r="P618" s="239"/>
      <c r="Q618" s="239"/>
      <c r="R618" s="239"/>
      <c r="S618" s="239"/>
      <c r="T618" s="24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1" t="s">
        <v>179</v>
      </c>
      <c r="AU618" s="241" t="s">
        <v>85</v>
      </c>
      <c r="AV618" s="13" t="s">
        <v>83</v>
      </c>
      <c r="AW618" s="13" t="s">
        <v>37</v>
      </c>
      <c r="AX618" s="13" t="s">
        <v>76</v>
      </c>
      <c r="AY618" s="241" t="s">
        <v>162</v>
      </c>
    </row>
    <row r="619" s="14" customFormat="1">
      <c r="A619" s="14"/>
      <c r="B619" s="242"/>
      <c r="C619" s="243"/>
      <c r="D619" s="233" t="s">
        <v>179</v>
      </c>
      <c r="E619" s="244" t="s">
        <v>19</v>
      </c>
      <c r="F619" s="245" t="s">
        <v>1885</v>
      </c>
      <c r="G619" s="243"/>
      <c r="H619" s="246">
        <v>12.869999999999999</v>
      </c>
      <c r="I619" s="247"/>
      <c r="J619" s="243"/>
      <c r="K619" s="243"/>
      <c r="L619" s="248"/>
      <c r="M619" s="249"/>
      <c r="N619" s="250"/>
      <c r="O619" s="250"/>
      <c r="P619" s="250"/>
      <c r="Q619" s="250"/>
      <c r="R619" s="250"/>
      <c r="S619" s="250"/>
      <c r="T619" s="251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2" t="s">
        <v>179</v>
      </c>
      <c r="AU619" s="252" t="s">
        <v>85</v>
      </c>
      <c r="AV619" s="14" t="s">
        <v>85</v>
      </c>
      <c r="AW619" s="14" t="s">
        <v>37</v>
      </c>
      <c r="AX619" s="14" t="s">
        <v>76</v>
      </c>
      <c r="AY619" s="252" t="s">
        <v>162</v>
      </c>
    </row>
    <row r="620" s="15" customFormat="1">
      <c r="A620" s="15"/>
      <c r="B620" s="253"/>
      <c r="C620" s="254"/>
      <c r="D620" s="233" t="s">
        <v>179</v>
      </c>
      <c r="E620" s="255" t="s">
        <v>19</v>
      </c>
      <c r="F620" s="256" t="s">
        <v>194</v>
      </c>
      <c r="G620" s="254"/>
      <c r="H620" s="257">
        <v>42.009999999999998</v>
      </c>
      <c r="I620" s="258"/>
      <c r="J620" s="254"/>
      <c r="K620" s="254"/>
      <c r="L620" s="259"/>
      <c r="M620" s="260"/>
      <c r="N620" s="261"/>
      <c r="O620" s="261"/>
      <c r="P620" s="261"/>
      <c r="Q620" s="261"/>
      <c r="R620" s="261"/>
      <c r="S620" s="261"/>
      <c r="T620" s="262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63" t="s">
        <v>179</v>
      </c>
      <c r="AU620" s="263" t="s">
        <v>85</v>
      </c>
      <c r="AV620" s="15" t="s">
        <v>170</v>
      </c>
      <c r="AW620" s="15" t="s">
        <v>37</v>
      </c>
      <c r="AX620" s="15" t="s">
        <v>83</v>
      </c>
      <c r="AY620" s="263" t="s">
        <v>162</v>
      </c>
    </row>
    <row r="621" s="2" customFormat="1" ht="44.25" customHeight="1">
      <c r="A621" s="39"/>
      <c r="B621" s="40"/>
      <c r="C621" s="278" t="s">
        <v>480</v>
      </c>
      <c r="D621" s="278" t="s">
        <v>411</v>
      </c>
      <c r="E621" s="279" t="s">
        <v>1927</v>
      </c>
      <c r="F621" s="280" t="s">
        <v>1928</v>
      </c>
      <c r="G621" s="281" t="s">
        <v>168</v>
      </c>
      <c r="H621" s="282">
        <v>45.371000000000002</v>
      </c>
      <c r="I621" s="283"/>
      <c r="J621" s="284">
        <f>ROUND(I621*H621,2)</f>
        <v>0</v>
      </c>
      <c r="K621" s="280" t="s">
        <v>169</v>
      </c>
      <c r="L621" s="285"/>
      <c r="M621" s="286" t="s">
        <v>19</v>
      </c>
      <c r="N621" s="287" t="s">
        <v>47</v>
      </c>
      <c r="O621" s="85"/>
      <c r="P621" s="222">
        <f>O621*H621</f>
        <v>0</v>
      </c>
      <c r="Q621" s="222">
        <v>0.01</v>
      </c>
      <c r="R621" s="222">
        <f>Q621*H621</f>
        <v>0.45371000000000006</v>
      </c>
      <c r="S621" s="222">
        <v>0</v>
      </c>
      <c r="T621" s="223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24" t="s">
        <v>450</v>
      </c>
      <c r="AT621" s="224" t="s">
        <v>411</v>
      </c>
      <c r="AU621" s="224" t="s">
        <v>85</v>
      </c>
      <c r="AY621" s="18" t="s">
        <v>162</v>
      </c>
      <c r="BE621" s="225">
        <f>IF(N621="základní",J621,0)</f>
        <v>0</v>
      </c>
      <c r="BF621" s="225">
        <f>IF(N621="snížená",J621,0)</f>
        <v>0</v>
      </c>
      <c r="BG621" s="225">
        <f>IF(N621="zákl. přenesená",J621,0)</f>
        <v>0</v>
      </c>
      <c r="BH621" s="225">
        <f>IF(N621="sníž. přenesená",J621,0)</f>
        <v>0</v>
      </c>
      <c r="BI621" s="225">
        <f>IF(N621="nulová",J621,0)</f>
        <v>0</v>
      </c>
      <c r="BJ621" s="18" t="s">
        <v>83</v>
      </c>
      <c r="BK621" s="225">
        <f>ROUND(I621*H621,2)</f>
        <v>0</v>
      </c>
      <c r="BL621" s="18" t="s">
        <v>214</v>
      </c>
      <c r="BM621" s="224" t="s">
        <v>1929</v>
      </c>
    </row>
    <row r="622" s="14" customFormat="1">
      <c r="A622" s="14"/>
      <c r="B622" s="242"/>
      <c r="C622" s="243"/>
      <c r="D622" s="233" t="s">
        <v>179</v>
      </c>
      <c r="E622" s="243"/>
      <c r="F622" s="245" t="s">
        <v>1930</v>
      </c>
      <c r="G622" s="243"/>
      <c r="H622" s="246">
        <v>45.371000000000002</v>
      </c>
      <c r="I622" s="247"/>
      <c r="J622" s="243"/>
      <c r="K622" s="243"/>
      <c r="L622" s="248"/>
      <c r="M622" s="249"/>
      <c r="N622" s="250"/>
      <c r="O622" s="250"/>
      <c r="P622" s="250"/>
      <c r="Q622" s="250"/>
      <c r="R622" s="250"/>
      <c r="S622" s="250"/>
      <c r="T622" s="25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2" t="s">
        <v>179</v>
      </c>
      <c r="AU622" s="252" t="s">
        <v>85</v>
      </c>
      <c r="AV622" s="14" t="s">
        <v>85</v>
      </c>
      <c r="AW622" s="14" t="s">
        <v>4</v>
      </c>
      <c r="AX622" s="14" t="s">
        <v>83</v>
      </c>
      <c r="AY622" s="252" t="s">
        <v>162</v>
      </c>
    </row>
    <row r="623" s="2" customFormat="1" ht="24.15" customHeight="1">
      <c r="A623" s="39"/>
      <c r="B623" s="40"/>
      <c r="C623" s="213" t="s">
        <v>1931</v>
      </c>
      <c r="D623" s="213" t="s">
        <v>165</v>
      </c>
      <c r="E623" s="214" t="s">
        <v>1932</v>
      </c>
      <c r="F623" s="215" t="s">
        <v>1933</v>
      </c>
      <c r="G623" s="216" t="s">
        <v>168</v>
      </c>
      <c r="H623" s="217">
        <v>42.009999999999998</v>
      </c>
      <c r="I623" s="218"/>
      <c r="J623" s="219">
        <f>ROUND(I623*H623,2)</f>
        <v>0</v>
      </c>
      <c r="K623" s="215" t="s">
        <v>169</v>
      </c>
      <c r="L623" s="45"/>
      <c r="M623" s="220" t="s">
        <v>19</v>
      </c>
      <c r="N623" s="221" t="s">
        <v>47</v>
      </c>
      <c r="O623" s="85"/>
      <c r="P623" s="222">
        <f>O623*H623</f>
        <v>0</v>
      </c>
      <c r="Q623" s="222">
        <v>0</v>
      </c>
      <c r="R623" s="222">
        <f>Q623*H623</f>
        <v>0</v>
      </c>
      <c r="S623" s="222">
        <v>0</v>
      </c>
      <c r="T623" s="223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24" t="s">
        <v>214</v>
      </c>
      <c r="AT623" s="224" t="s">
        <v>165</v>
      </c>
      <c r="AU623" s="224" t="s">
        <v>85</v>
      </c>
      <c r="AY623" s="18" t="s">
        <v>162</v>
      </c>
      <c r="BE623" s="225">
        <f>IF(N623="základní",J623,0)</f>
        <v>0</v>
      </c>
      <c r="BF623" s="225">
        <f>IF(N623="snížená",J623,0)</f>
        <v>0</v>
      </c>
      <c r="BG623" s="225">
        <f>IF(N623="zákl. přenesená",J623,0)</f>
        <v>0</v>
      </c>
      <c r="BH623" s="225">
        <f>IF(N623="sníž. přenesená",J623,0)</f>
        <v>0</v>
      </c>
      <c r="BI623" s="225">
        <f>IF(N623="nulová",J623,0)</f>
        <v>0</v>
      </c>
      <c r="BJ623" s="18" t="s">
        <v>83</v>
      </c>
      <c r="BK623" s="225">
        <f>ROUND(I623*H623,2)</f>
        <v>0</v>
      </c>
      <c r="BL623" s="18" t="s">
        <v>214</v>
      </c>
      <c r="BM623" s="224" t="s">
        <v>1934</v>
      </c>
    </row>
    <row r="624" s="2" customFormat="1">
      <c r="A624" s="39"/>
      <c r="B624" s="40"/>
      <c r="C624" s="41"/>
      <c r="D624" s="226" t="s">
        <v>172</v>
      </c>
      <c r="E624" s="41"/>
      <c r="F624" s="227" t="s">
        <v>1935</v>
      </c>
      <c r="G624" s="41"/>
      <c r="H624" s="41"/>
      <c r="I624" s="228"/>
      <c r="J624" s="41"/>
      <c r="K624" s="41"/>
      <c r="L624" s="45"/>
      <c r="M624" s="229"/>
      <c r="N624" s="230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172</v>
      </c>
      <c r="AU624" s="18" t="s">
        <v>85</v>
      </c>
    </row>
    <row r="625" s="2" customFormat="1" ht="24.15" customHeight="1">
      <c r="A625" s="39"/>
      <c r="B625" s="40"/>
      <c r="C625" s="278" t="s">
        <v>587</v>
      </c>
      <c r="D625" s="278" t="s">
        <v>411</v>
      </c>
      <c r="E625" s="279" t="s">
        <v>1936</v>
      </c>
      <c r="F625" s="280" t="s">
        <v>1937</v>
      </c>
      <c r="G625" s="281" t="s">
        <v>168</v>
      </c>
      <c r="H625" s="282">
        <v>45.371000000000002</v>
      </c>
      <c r="I625" s="283"/>
      <c r="J625" s="284">
        <f>ROUND(I625*H625,2)</f>
        <v>0</v>
      </c>
      <c r="K625" s="280" t="s">
        <v>169</v>
      </c>
      <c r="L625" s="285"/>
      <c r="M625" s="286" t="s">
        <v>19</v>
      </c>
      <c r="N625" s="287" t="s">
        <v>47</v>
      </c>
      <c r="O625" s="85"/>
      <c r="P625" s="222">
        <f>O625*H625</f>
        <v>0</v>
      </c>
      <c r="Q625" s="222">
        <v>0.00080000000000000004</v>
      </c>
      <c r="R625" s="222">
        <f>Q625*H625</f>
        <v>0.036296800000000004</v>
      </c>
      <c r="S625" s="222">
        <v>0</v>
      </c>
      <c r="T625" s="223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24" t="s">
        <v>450</v>
      </c>
      <c r="AT625" s="224" t="s">
        <v>411</v>
      </c>
      <c r="AU625" s="224" t="s">
        <v>85</v>
      </c>
      <c r="AY625" s="18" t="s">
        <v>162</v>
      </c>
      <c r="BE625" s="225">
        <f>IF(N625="základní",J625,0)</f>
        <v>0</v>
      </c>
      <c r="BF625" s="225">
        <f>IF(N625="snížená",J625,0)</f>
        <v>0</v>
      </c>
      <c r="BG625" s="225">
        <f>IF(N625="zákl. přenesená",J625,0)</f>
        <v>0</v>
      </c>
      <c r="BH625" s="225">
        <f>IF(N625="sníž. přenesená",J625,0)</f>
        <v>0</v>
      </c>
      <c r="BI625" s="225">
        <f>IF(N625="nulová",J625,0)</f>
        <v>0</v>
      </c>
      <c r="BJ625" s="18" t="s">
        <v>83</v>
      </c>
      <c r="BK625" s="225">
        <f>ROUND(I625*H625,2)</f>
        <v>0</v>
      </c>
      <c r="BL625" s="18" t="s">
        <v>214</v>
      </c>
      <c r="BM625" s="224" t="s">
        <v>1938</v>
      </c>
    </row>
    <row r="626" s="14" customFormat="1">
      <c r="A626" s="14"/>
      <c r="B626" s="242"/>
      <c r="C626" s="243"/>
      <c r="D626" s="233" t="s">
        <v>179</v>
      </c>
      <c r="E626" s="243"/>
      <c r="F626" s="245" t="s">
        <v>1930</v>
      </c>
      <c r="G626" s="243"/>
      <c r="H626" s="246">
        <v>45.371000000000002</v>
      </c>
      <c r="I626" s="247"/>
      <c r="J626" s="243"/>
      <c r="K626" s="243"/>
      <c r="L626" s="248"/>
      <c r="M626" s="249"/>
      <c r="N626" s="250"/>
      <c r="O626" s="250"/>
      <c r="P626" s="250"/>
      <c r="Q626" s="250"/>
      <c r="R626" s="250"/>
      <c r="S626" s="250"/>
      <c r="T626" s="25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2" t="s">
        <v>179</v>
      </c>
      <c r="AU626" s="252" t="s">
        <v>85</v>
      </c>
      <c r="AV626" s="14" t="s">
        <v>85</v>
      </c>
      <c r="AW626" s="14" t="s">
        <v>4</v>
      </c>
      <c r="AX626" s="14" t="s">
        <v>83</v>
      </c>
      <c r="AY626" s="252" t="s">
        <v>162</v>
      </c>
    </row>
    <row r="627" s="2" customFormat="1" ht="49.05" customHeight="1">
      <c r="A627" s="39"/>
      <c r="B627" s="40"/>
      <c r="C627" s="213" t="s">
        <v>1939</v>
      </c>
      <c r="D627" s="213" t="s">
        <v>165</v>
      </c>
      <c r="E627" s="214" t="s">
        <v>1940</v>
      </c>
      <c r="F627" s="215" t="s">
        <v>1941</v>
      </c>
      <c r="G627" s="216" t="s">
        <v>262</v>
      </c>
      <c r="H627" s="217">
        <v>5.5339999999999998</v>
      </c>
      <c r="I627" s="218"/>
      <c r="J627" s="219">
        <f>ROUND(I627*H627,2)</f>
        <v>0</v>
      </c>
      <c r="K627" s="215" t="s">
        <v>169</v>
      </c>
      <c r="L627" s="45"/>
      <c r="M627" s="220" t="s">
        <v>19</v>
      </c>
      <c r="N627" s="221" t="s">
        <v>47</v>
      </c>
      <c r="O627" s="85"/>
      <c r="P627" s="222">
        <f>O627*H627</f>
        <v>0</v>
      </c>
      <c r="Q627" s="222">
        <v>0</v>
      </c>
      <c r="R627" s="222">
        <f>Q627*H627</f>
        <v>0</v>
      </c>
      <c r="S627" s="222">
        <v>0</v>
      </c>
      <c r="T627" s="223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24" t="s">
        <v>214</v>
      </c>
      <c r="AT627" s="224" t="s">
        <v>165</v>
      </c>
      <c r="AU627" s="224" t="s">
        <v>85</v>
      </c>
      <c r="AY627" s="18" t="s">
        <v>162</v>
      </c>
      <c r="BE627" s="225">
        <f>IF(N627="základní",J627,0)</f>
        <v>0</v>
      </c>
      <c r="BF627" s="225">
        <f>IF(N627="snížená",J627,0)</f>
        <v>0</v>
      </c>
      <c r="BG627" s="225">
        <f>IF(N627="zákl. přenesená",J627,0)</f>
        <v>0</v>
      </c>
      <c r="BH627" s="225">
        <f>IF(N627="sníž. přenesená",J627,0)</f>
        <v>0</v>
      </c>
      <c r="BI627" s="225">
        <f>IF(N627="nulová",J627,0)</f>
        <v>0</v>
      </c>
      <c r="BJ627" s="18" t="s">
        <v>83</v>
      </c>
      <c r="BK627" s="225">
        <f>ROUND(I627*H627,2)</f>
        <v>0</v>
      </c>
      <c r="BL627" s="18" t="s">
        <v>214</v>
      </c>
      <c r="BM627" s="224" t="s">
        <v>1942</v>
      </c>
    </row>
    <row r="628" s="2" customFormat="1">
      <c r="A628" s="39"/>
      <c r="B628" s="40"/>
      <c r="C628" s="41"/>
      <c r="D628" s="226" t="s">
        <v>172</v>
      </c>
      <c r="E628" s="41"/>
      <c r="F628" s="227" t="s">
        <v>1943</v>
      </c>
      <c r="G628" s="41"/>
      <c r="H628" s="41"/>
      <c r="I628" s="228"/>
      <c r="J628" s="41"/>
      <c r="K628" s="41"/>
      <c r="L628" s="45"/>
      <c r="M628" s="229"/>
      <c r="N628" s="230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172</v>
      </c>
      <c r="AU628" s="18" t="s">
        <v>85</v>
      </c>
    </row>
    <row r="629" s="2" customFormat="1" ht="49.05" customHeight="1">
      <c r="A629" s="39"/>
      <c r="B629" s="40"/>
      <c r="C629" s="213" t="s">
        <v>1944</v>
      </c>
      <c r="D629" s="213" t="s">
        <v>165</v>
      </c>
      <c r="E629" s="214" t="s">
        <v>1945</v>
      </c>
      <c r="F629" s="215" t="s">
        <v>1946</v>
      </c>
      <c r="G629" s="216" t="s">
        <v>262</v>
      </c>
      <c r="H629" s="217">
        <v>5.5339999999999998</v>
      </c>
      <c r="I629" s="218"/>
      <c r="J629" s="219">
        <f>ROUND(I629*H629,2)</f>
        <v>0</v>
      </c>
      <c r="K629" s="215" t="s">
        <v>169</v>
      </c>
      <c r="L629" s="45"/>
      <c r="M629" s="220" t="s">
        <v>19</v>
      </c>
      <c r="N629" s="221" t="s">
        <v>47</v>
      </c>
      <c r="O629" s="85"/>
      <c r="P629" s="222">
        <f>O629*H629</f>
        <v>0</v>
      </c>
      <c r="Q629" s="222">
        <v>0</v>
      </c>
      <c r="R629" s="222">
        <f>Q629*H629</f>
        <v>0</v>
      </c>
      <c r="S629" s="222">
        <v>0</v>
      </c>
      <c r="T629" s="223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24" t="s">
        <v>214</v>
      </c>
      <c r="AT629" s="224" t="s">
        <v>165</v>
      </c>
      <c r="AU629" s="224" t="s">
        <v>85</v>
      </c>
      <c r="AY629" s="18" t="s">
        <v>162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18" t="s">
        <v>83</v>
      </c>
      <c r="BK629" s="225">
        <f>ROUND(I629*H629,2)</f>
        <v>0</v>
      </c>
      <c r="BL629" s="18" t="s">
        <v>214</v>
      </c>
      <c r="BM629" s="224" t="s">
        <v>1947</v>
      </c>
    </row>
    <row r="630" s="2" customFormat="1">
      <c r="A630" s="39"/>
      <c r="B630" s="40"/>
      <c r="C630" s="41"/>
      <c r="D630" s="226" t="s">
        <v>172</v>
      </c>
      <c r="E630" s="41"/>
      <c r="F630" s="227" t="s">
        <v>1948</v>
      </c>
      <c r="G630" s="41"/>
      <c r="H630" s="41"/>
      <c r="I630" s="228"/>
      <c r="J630" s="41"/>
      <c r="K630" s="41"/>
      <c r="L630" s="45"/>
      <c r="M630" s="229"/>
      <c r="N630" s="230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172</v>
      </c>
      <c r="AU630" s="18" t="s">
        <v>85</v>
      </c>
    </row>
    <row r="631" s="12" customFormat="1" ht="22.8" customHeight="1">
      <c r="A631" s="12"/>
      <c r="B631" s="197"/>
      <c r="C631" s="198"/>
      <c r="D631" s="199" t="s">
        <v>75</v>
      </c>
      <c r="E631" s="211" t="s">
        <v>699</v>
      </c>
      <c r="F631" s="211" t="s">
        <v>700</v>
      </c>
      <c r="G631" s="198"/>
      <c r="H631" s="198"/>
      <c r="I631" s="201"/>
      <c r="J631" s="212">
        <f>BK631</f>
        <v>0</v>
      </c>
      <c r="K631" s="198"/>
      <c r="L631" s="203"/>
      <c r="M631" s="204"/>
      <c r="N631" s="205"/>
      <c r="O631" s="205"/>
      <c r="P631" s="206">
        <f>SUM(P632:P670)</f>
        <v>0</v>
      </c>
      <c r="Q631" s="205"/>
      <c r="R631" s="206">
        <f>SUM(R632:R670)</f>
        <v>12.412704599999998</v>
      </c>
      <c r="S631" s="205"/>
      <c r="T631" s="207">
        <f>SUM(T632:T670)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08" t="s">
        <v>85</v>
      </c>
      <c r="AT631" s="209" t="s">
        <v>75</v>
      </c>
      <c r="AU631" s="209" t="s">
        <v>83</v>
      </c>
      <c r="AY631" s="208" t="s">
        <v>162</v>
      </c>
      <c r="BK631" s="210">
        <f>SUM(BK632:BK670)</f>
        <v>0</v>
      </c>
    </row>
    <row r="632" s="2" customFormat="1" ht="24.15" customHeight="1">
      <c r="A632" s="39"/>
      <c r="B632" s="40"/>
      <c r="C632" s="213" t="s">
        <v>259</v>
      </c>
      <c r="D632" s="213" t="s">
        <v>165</v>
      </c>
      <c r="E632" s="214" t="s">
        <v>702</v>
      </c>
      <c r="F632" s="215" t="s">
        <v>703</v>
      </c>
      <c r="G632" s="216" t="s">
        <v>168</v>
      </c>
      <c r="H632" s="217">
        <v>548.51999999999998</v>
      </c>
      <c r="I632" s="218"/>
      <c r="J632" s="219">
        <f>ROUND(I632*H632,2)</f>
        <v>0</v>
      </c>
      <c r="K632" s="215" t="s">
        <v>169</v>
      </c>
      <c r="L632" s="45"/>
      <c r="M632" s="220" t="s">
        <v>19</v>
      </c>
      <c r="N632" s="221" t="s">
        <v>47</v>
      </c>
      <c r="O632" s="85"/>
      <c r="P632" s="222">
        <f>O632*H632</f>
        <v>0</v>
      </c>
      <c r="Q632" s="222">
        <v>0.00029999999999999997</v>
      </c>
      <c r="R632" s="222">
        <f>Q632*H632</f>
        <v>0.16455599999999998</v>
      </c>
      <c r="S632" s="222">
        <v>0</v>
      </c>
      <c r="T632" s="223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24" t="s">
        <v>214</v>
      </c>
      <c r="AT632" s="224" t="s">
        <v>165</v>
      </c>
      <c r="AU632" s="224" t="s">
        <v>85</v>
      </c>
      <c r="AY632" s="18" t="s">
        <v>162</v>
      </c>
      <c r="BE632" s="225">
        <f>IF(N632="základní",J632,0)</f>
        <v>0</v>
      </c>
      <c r="BF632" s="225">
        <f>IF(N632="snížená",J632,0)</f>
        <v>0</v>
      </c>
      <c r="BG632" s="225">
        <f>IF(N632="zákl. přenesená",J632,0)</f>
        <v>0</v>
      </c>
      <c r="BH632" s="225">
        <f>IF(N632="sníž. přenesená",J632,0)</f>
        <v>0</v>
      </c>
      <c r="BI632" s="225">
        <f>IF(N632="nulová",J632,0)</f>
        <v>0</v>
      </c>
      <c r="BJ632" s="18" t="s">
        <v>83</v>
      </c>
      <c r="BK632" s="225">
        <f>ROUND(I632*H632,2)</f>
        <v>0</v>
      </c>
      <c r="BL632" s="18" t="s">
        <v>214</v>
      </c>
      <c r="BM632" s="224" t="s">
        <v>1949</v>
      </c>
    </row>
    <row r="633" s="2" customFormat="1">
      <c r="A633" s="39"/>
      <c r="B633" s="40"/>
      <c r="C633" s="41"/>
      <c r="D633" s="226" t="s">
        <v>172</v>
      </c>
      <c r="E633" s="41"/>
      <c r="F633" s="227" t="s">
        <v>705</v>
      </c>
      <c r="G633" s="41"/>
      <c r="H633" s="41"/>
      <c r="I633" s="228"/>
      <c r="J633" s="41"/>
      <c r="K633" s="41"/>
      <c r="L633" s="45"/>
      <c r="M633" s="229"/>
      <c r="N633" s="230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172</v>
      </c>
      <c r="AU633" s="18" t="s">
        <v>85</v>
      </c>
    </row>
    <row r="634" s="13" customFormat="1">
      <c r="A634" s="13"/>
      <c r="B634" s="231"/>
      <c r="C634" s="232"/>
      <c r="D634" s="233" t="s">
        <v>179</v>
      </c>
      <c r="E634" s="234" t="s">
        <v>19</v>
      </c>
      <c r="F634" s="235" t="s">
        <v>180</v>
      </c>
      <c r="G634" s="232"/>
      <c r="H634" s="234" t="s">
        <v>19</v>
      </c>
      <c r="I634" s="236"/>
      <c r="J634" s="232"/>
      <c r="K634" s="232"/>
      <c r="L634" s="237"/>
      <c r="M634" s="238"/>
      <c r="N634" s="239"/>
      <c r="O634" s="239"/>
      <c r="P634" s="239"/>
      <c r="Q634" s="239"/>
      <c r="R634" s="239"/>
      <c r="S634" s="239"/>
      <c r="T634" s="24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1" t="s">
        <v>179</v>
      </c>
      <c r="AU634" s="241" t="s">
        <v>85</v>
      </c>
      <c r="AV634" s="13" t="s">
        <v>83</v>
      </c>
      <c r="AW634" s="13" t="s">
        <v>37</v>
      </c>
      <c r="AX634" s="13" t="s">
        <v>76</v>
      </c>
      <c r="AY634" s="241" t="s">
        <v>162</v>
      </c>
    </row>
    <row r="635" s="13" customFormat="1">
      <c r="A635" s="13"/>
      <c r="B635" s="231"/>
      <c r="C635" s="232"/>
      <c r="D635" s="233" t="s">
        <v>179</v>
      </c>
      <c r="E635" s="234" t="s">
        <v>19</v>
      </c>
      <c r="F635" s="235" t="s">
        <v>1950</v>
      </c>
      <c r="G635" s="232"/>
      <c r="H635" s="234" t="s">
        <v>19</v>
      </c>
      <c r="I635" s="236"/>
      <c r="J635" s="232"/>
      <c r="K635" s="232"/>
      <c r="L635" s="237"/>
      <c r="M635" s="238"/>
      <c r="N635" s="239"/>
      <c r="O635" s="239"/>
      <c r="P635" s="239"/>
      <c r="Q635" s="239"/>
      <c r="R635" s="239"/>
      <c r="S635" s="239"/>
      <c r="T635" s="24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1" t="s">
        <v>179</v>
      </c>
      <c r="AU635" s="241" t="s">
        <v>85</v>
      </c>
      <c r="AV635" s="13" t="s">
        <v>83</v>
      </c>
      <c r="AW635" s="13" t="s">
        <v>37</v>
      </c>
      <c r="AX635" s="13" t="s">
        <v>76</v>
      </c>
      <c r="AY635" s="241" t="s">
        <v>162</v>
      </c>
    </row>
    <row r="636" s="14" customFormat="1">
      <c r="A636" s="14"/>
      <c r="B636" s="242"/>
      <c r="C636" s="243"/>
      <c r="D636" s="233" t="s">
        <v>179</v>
      </c>
      <c r="E636" s="244" t="s">
        <v>19</v>
      </c>
      <c r="F636" s="245" t="s">
        <v>1951</v>
      </c>
      <c r="G636" s="243"/>
      <c r="H636" s="246">
        <v>161.28</v>
      </c>
      <c r="I636" s="247"/>
      <c r="J636" s="243"/>
      <c r="K636" s="243"/>
      <c r="L636" s="248"/>
      <c r="M636" s="249"/>
      <c r="N636" s="250"/>
      <c r="O636" s="250"/>
      <c r="P636" s="250"/>
      <c r="Q636" s="250"/>
      <c r="R636" s="250"/>
      <c r="S636" s="250"/>
      <c r="T636" s="25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2" t="s">
        <v>179</v>
      </c>
      <c r="AU636" s="252" t="s">
        <v>85</v>
      </c>
      <c r="AV636" s="14" t="s">
        <v>85</v>
      </c>
      <c r="AW636" s="14" t="s">
        <v>37</v>
      </c>
      <c r="AX636" s="14" t="s">
        <v>76</v>
      </c>
      <c r="AY636" s="252" t="s">
        <v>162</v>
      </c>
    </row>
    <row r="637" s="13" customFormat="1">
      <c r="A637" s="13"/>
      <c r="B637" s="231"/>
      <c r="C637" s="232"/>
      <c r="D637" s="233" t="s">
        <v>179</v>
      </c>
      <c r="E637" s="234" t="s">
        <v>19</v>
      </c>
      <c r="F637" s="235" t="s">
        <v>220</v>
      </c>
      <c r="G637" s="232"/>
      <c r="H637" s="234" t="s">
        <v>19</v>
      </c>
      <c r="I637" s="236"/>
      <c r="J637" s="232"/>
      <c r="K637" s="232"/>
      <c r="L637" s="237"/>
      <c r="M637" s="238"/>
      <c r="N637" s="239"/>
      <c r="O637" s="239"/>
      <c r="P637" s="239"/>
      <c r="Q637" s="239"/>
      <c r="R637" s="239"/>
      <c r="S637" s="239"/>
      <c r="T637" s="240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1" t="s">
        <v>179</v>
      </c>
      <c r="AU637" s="241" t="s">
        <v>85</v>
      </c>
      <c r="AV637" s="13" t="s">
        <v>83</v>
      </c>
      <c r="AW637" s="13" t="s">
        <v>37</v>
      </c>
      <c r="AX637" s="13" t="s">
        <v>76</v>
      </c>
      <c r="AY637" s="241" t="s">
        <v>162</v>
      </c>
    </row>
    <row r="638" s="14" customFormat="1">
      <c r="A638" s="14"/>
      <c r="B638" s="242"/>
      <c r="C638" s="243"/>
      <c r="D638" s="233" t="s">
        <v>179</v>
      </c>
      <c r="E638" s="244" t="s">
        <v>19</v>
      </c>
      <c r="F638" s="245" t="s">
        <v>1952</v>
      </c>
      <c r="G638" s="243"/>
      <c r="H638" s="246">
        <v>2.6400000000000001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2" t="s">
        <v>179</v>
      </c>
      <c r="AU638" s="252" t="s">
        <v>85</v>
      </c>
      <c r="AV638" s="14" t="s">
        <v>85</v>
      </c>
      <c r="AW638" s="14" t="s">
        <v>37</v>
      </c>
      <c r="AX638" s="14" t="s">
        <v>76</v>
      </c>
      <c r="AY638" s="252" t="s">
        <v>162</v>
      </c>
    </row>
    <row r="639" s="13" customFormat="1">
      <c r="A639" s="13"/>
      <c r="B639" s="231"/>
      <c r="C639" s="232"/>
      <c r="D639" s="233" t="s">
        <v>179</v>
      </c>
      <c r="E639" s="234" t="s">
        <v>19</v>
      </c>
      <c r="F639" s="235" t="s">
        <v>187</v>
      </c>
      <c r="G639" s="232"/>
      <c r="H639" s="234" t="s">
        <v>19</v>
      </c>
      <c r="I639" s="236"/>
      <c r="J639" s="232"/>
      <c r="K639" s="232"/>
      <c r="L639" s="237"/>
      <c r="M639" s="238"/>
      <c r="N639" s="239"/>
      <c r="O639" s="239"/>
      <c r="P639" s="239"/>
      <c r="Q639" s="239"/>
      <c r="R639" s="239"/>
      <c r="S639" s="239"/>
      <c r="T639" s="24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1" t="s">
        <v>179</v>
      </c>
      <c r="AU639" s="241" t="s">
        <v>85</v>
      </c>
      <c r="AV639" s="13" t="s">
        <v>83</v>
      </c>
      <c r="AW639" s="13" t="s">
        <v>37</v>
      </c>
      <c r="AX639" s="13" t="s">
        <v>76</v>
      </c>
      <c r="AY639" s="241" t="s">
        <v>162</v>
      </c>
    </row>
    <row r="640" s="14" customFormat="1">
      <c r="A640" s="14"/>
      <c r="B640" s="242"/>
      <c r="C640" s="243"/>
      <c r="D640" s="233" t="s">
        <v>179</v>
      </c>
      <c r="E640" s="244" t="s">
        <v>19</v>
      </c>
      <c r="F640" s="245" t="s">
        <v>1953</v>
      </c>
      <c r="G640" s="243"/>
      <c r="H640" s="246">
        <v>187.18000000000001</v>
      </c>
      <c r="I640" s="247"/>
      <c r="J640" s="243"/>
      <c r="K640" s="243"/>
      <c r="L640" s="248"/>
      <c r="M640" s="249"/>
      <c r="N640" s="250"/>
      <c r="O640" s="250"/>
      <c r="P640" s="250"/>
      <c r="Q640" s="250"/>
      <c r="R640" s="250"/>
      <c r="S640" s="250"/>
      <c r="T640" s="251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2" t="s">
        <v>179</v>
      </c>
      <c r="AU640" s="252" t="s">
        <v>85</v>
      </c>
      <c r="AV640" s="14" t="s">
        <v>85</v>
      </c>
      <c r="AW640" s="14" t="s">
        <v>37</v>
      </c>
      <c r="AX640" s="14" t="s">
        <v>76</v>
      </c>
      <c r="AY640" s="252" t="s">
        <v>162</v>
      </c>
    </row>
    <row r="641" s="14" customFormat="1">
      <c r="A641" s="14"/>
      <c r="B641" s="242"/>
      <c r="C641" s="243"/>
      <c r="D641" s="233" t="s">
        <v>179</v>
      </c>
      <c r="E641" s="244" t="s">
        <v>19</v>
      </c>
      <c r="F641" s="245" t="s">
        <v>1954</v>
      </c>
      <c r="G641" s="243"/>
      <c r="H641" s="246">
        <v>3.6000000000000001</v>
      </c>
      <c r="I641" s="247"/>
      <c r="J641" s="243"/>
      <c r="K641" s="243"/>
      <c r="L641" s="248"/>
      <c r="M641" s="249"/>
      <c r="N641" s="250"/>
      <c r="O641" s="250"/>
      <c r="P641" s="250"/>
      <c r="Q641" s="250"/>
      <c r="R641" s="250"/>
      <c r="S641" s="250"/>
      <c r="T641" s="25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2" t="s">
        <v>179</v>
      </c>
      <c r="AU641" s="252" t="s">
        <v>85</v>
      </c>
      <c r="AV641" s="14" t="s">
        <v>85</v>
      </c>
      <c r="AW641" s="14" t="s">
        <v>37</v>
      </c>
      <c r="AX641" s="14" t="s">
        <v>76</v>
      </c>
      <c r="AY641" s="252" t="s">
        <v>162</v>
      </c>
    </row>
    <row r="642" s="13" customFormat="1">
      <c r="A642" s="13"/>
      <c r="B642" s="231"/>
      <c r="C642" s="232"/>
      <c r="D642" s="233" t="s">
        <v>179</v>
      </c>
      <c r="E642" s="234" t="s">
        <v>19</v>
      </c>
      <c r="F642" s="235" t="s">
        <v>525</v>
      </c>
      <c r="G642" s="232"/>
      <c r="H642" s="234" t="s">
        <v>19</v>
      </c>
      <c r="I642" s="236"/>
      <c r="J642" s="232"/>
      <c r="K642" s="232"/>
      <c r="L642" s="237"/>
      <c r="M642" s="238"/>
      <c r="N642" s="239"/>
      <c r="O642" s="239"/>
      <c r="P642" s="239"/>
      <c r="Q642" s="239"/>
      <c r="R642" s="239"/>
      <c r="S642" s="239"/>
      <c r="T642" s="24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1" t="s">
        <v>179</v>
      </c>
      <c r="AU642" s="241" t="s">
        <v>85</v>
      </c>
      <c r="AV642" s="13" t="s">
        <v>83</v>
      </c>
      <c r="AW642" s="13" t="s">
        <v>37</v>
      </c>
      <c r="AX642" s="13" t="s">
        <v>76</v>
      </c>
      <c r="AY642" s="241" t="s">
        <v>162</v>
      </c>
    </row>
    <row r="643" s="14" customFormat="1">
      <c r="A643" s="14"/>
      <c r="B643" s="242"/>
      <c r="C643" s="243"/>
      <c r="D643" s="233" t="s">
        <v>179</v>
      </c>
      <c r="E643" s="244" t="s">
        <v>19</v>
      </c>
      <c r="F643" s="245" t="s">
        <v>1955</v>
      </c>
      <c r="G643" s="243"/>
      <c r="H643" s="246">
        <v>124.54000000000001</v>
      </c>
      <c r="I643" s="247"/>
      <c r="J643" s="243"/>
      <c r="K643" s="243"/>
      <c r="L643" s="248"/>
      <c r="M643" s="249"/>
      <c r="N643" s="250"/>
      <c r="O643" s="250"/>
      <c r="P643" s="250"/>
      <c r="Q643" s="250"/>
      <c r="R643" s="250"/>
      <c r="S643" s="250"/>
      <c r="T643" s="25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2" t="s">
        <v>179</v>
      </c>
      <c r="AU643" s="252" t="s">
        <v>85</v>
      </c>
      <c r="AV643" s="14" t="s">
        <v>85</v>
      </c>
      <c r="AW643" s="14" t="s">
        <v>37</v>
      </c>
      <c r="AX643" s="14" t="s">
        <v>76</v>
      </c>
      <c r="AY643" s="252" t="s">
        <v>162</v>
      </c>
    </row>
    <row r="644" s="14" customFormat="1">
      <c r="A644" s="14"/>
      <c r="B644" s="242"/>
      <c r="C644" s="243"/>
      <c r="D644" s="233" t="s">
        <v>179</v>
      </c>
      <c r="E644" s="244" t="s">
        <v>19</v>
      </c>
      <c r="F644" s="245" t="s">
        <v>1954</v>
      </c>
      <c r="G644" s="243"/>
      <c r="H644" s="246">
        <v>3.6000000000000001</v>
      </c>
      <c r="I644" s="247"/>
      <c r="J644" s="243"/>
      <c r="K644" s="243"/>
      <c r="L644" s="248"/>
      <c r="M644" s="249"/>
      <c r="N644" s="250"/>
      <c r="O644" s="250"/>
      <c r="P644" s="250"/>
      <c r="Q644" s="250"/>
      <c r="R644" s="250"/>
      <c r="S644" s="250"/>
      <c r="T644" s="25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2" t="s">
        <v>179</v>
      </c>
      <c r="AU644" s="252" t="s">
        <v>85</v>
      </c>
      <c r="AV644" s="14" t="s">
        <v>85</v>
      </c>
      <c r="AW644" s="14" t="s">
        <v>37</v>
      </c>
      <c r="AX644" s="14" t="s">
        <v>76</v>
      </c>
      <c r="AY644" s="252" t="s">
        <v>162</v>
      </c>
    </row>
    <row r="645" s="13" customFormat="1">
      <c r="A645" s="13"/>
      <c r="B645" s="231"/>
      <c r="C645" s="232"/>
      <c r="D645" s="233" t="s">
        <v>179</v>
      </c>
      <c r="E645" s="234" t="s">
        <v>19</v>
      </c>
      <c r="F645" s="235" t="s">
        <v>306</v>
      </c>
      <c r="G645" s="232"/>
      <c r="H645" s="234" t="s">
        <v>19</v>
      </c>
      <c r="I645" s="236"/>
      <c r="J645" s="232"/>
      <c r="K645" s="232"/>
      <c r="L645" s="237"/>
      <c r="M645" s="238"/>
      <c r="N645" s="239"/>
      <c r="O645" s="239"/>
      <c r="P645" s="239"/>
      <c r="Q645" s="239"/>
      <c r="R645" s="239"/>
      <c r="S645" s="239"/>
      <c r="T645" s="240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1" t="s">
        <v>179</v>
      </c>
      <c r="AU645" s="241" t="s">
        <v>85</v>
      </c>
      <c r="AV645" s="13" t="s">
        <v>83</v>
      </c>
      <c r="AW645" s="13" t="s">
        <v>37</v>
      </c>
      <c r="AX645" s="13" t="s">
        <v>76</v>
      </c>
      <c r="AY645" s="241" t="s">
        <v>162</v>
      </c>
    </row>
    <row r="646" s="14" customFormat="1">
      <c r="A646" s="14"/>
      <c r="B646" s="242"/>
      <c r="C646" s="243"/>
      <c r="D646" s="233" t="s">
        <v>179</v>
      </c>
      <c r="E646" s="244" t="s">
        <v>19</v>
      </c>
      <c r="F646" s="245" t="s">
        <v>1956</v>
      </c>
      <c r="G646" s="243"/>
      <c r="H646" s="246">
        <v>62.799999999999997</v>
      </c>
      <c r="I646" s="247"/>
      <c r="J646" s="243"/>
      <c r="K646" s="243"/>
      <c r="L646" s="248"/>
      <c r="M646" s="249"/>
      <c r="N646" s="250"/>
      <c r="O646" s="250"/>
      <c r="P646" s="250"/>
      <c r="Q646" s="250"/>
      <c r="R646" s="250"/>
      <c r="S646" s="250"/>
      <c r="T646" s="25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2" t="s">
        <v>179</v>
      </c>
      <c r="AU646" s="252" t="s">
        <v>85</v>
      </c>
      <c r="AV646" s="14" t="s">
        <v>85</v>
      </c>
      <c r="AW646" s="14" t="s">
        <v>37</v>
      </c>
      <c r="AX646" s="14" t="s">
        <v>76</v>
      </c>
      <c r="AY646" s="252" t="s">
        <v>162</v>
      </c>
    </row>
    <row r="647" s="14" customFormat="1">
      <c r="A647" s="14"/>
      <c r="B647" s="242"/>
      <c r="C647" s="243"/>
      <c r="D647" s="233" t="s">
        <v>179</v>
      </c>
      <c r="E647" s="244" t="s">
        <v>19</v>
      </c>
      <c r="F647" s="245" t="s">
        <v>1957</v>
      </c>
      <c r="G647" s="243"/>
      <c r="H647" s="246">
        <v>2.8799999999999999</v>
      </c>
      <c r="I647" s="247"/>
      <c r="J647" s="243"/>
      <c r="K647" s="243"/>
      <c r="L647" s="248"/>
      <c r="M647" s="249"/>
      <c r="N647" s="250"/>
      <c r="O647" s="250"/>
      <c r="P647" s="250"/>
      <c r="Q647" s="250"/>
      <c r="R647" s="250"/>
      <c r="S647" s="250"/>
      <c r="T647" s="25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2" t="s">
        <v>179</v>
      </c>
      <c r="AU647" s="252" t="s">
        <v>85</v>
      </c>
      <c r="AV647" s="14" t="s">
        <v>85</v>
      </c>
      <c r="AW647" s="14" t="s">
        <v>37</v>
      </c>
      <c r="AX647" s="14" t="s">
        <v>76</v>
      </c>
      <c r="AY647" s="252" t="s">
        <v>162</v>
      </c>
    </row>
    <row r="648" s="15" customFormat="1">
      <c r="A648" s="15"/>
      <c r="B648" s="253"/>
      <c r="C648" s="254"/>
      <c r="D648" s="233" t="s">
        <v>179</v>
      </c>
      <c r="E648" s="255" t="s">
        <v>19</v>
      </c>
      <c r="F648" s="256" t="s">
        <v>194</v>
      </c>
      <c r="G648" s="254"/>
      <c r="H648" s="257">
        <v>548.5200000000001</v>
      </c>
      <c r="I648" s="258"/>
      <c r="J648" s="254"/>
      <c r="K648" s="254"/>
      <c r="L648" s="259"/>
      <c r="M648" s="260"/>
      <c r="N648" s="261"/>
      <c r="O648" s="261"/>
      <c r="P648" s="261"/>
      <c r="Q648" s="261"/>
      <c r="R648" s="261"/>
      <c r="S648" s="261"/>
      <c r="T648" s="262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63" t="s">
        <v>179</v>
      </c>
      <c r="AU648" s="263" t="s">
        <v>85</v>
      </c>
      <c r="AV648" s="15" t="s">
        <v>170</v>
      </c>
      <c r="AW648" s="15" t="s">
        <v>37</v>
      </c>
      <c r="AX648" s="15" t="s">
        <v>83</v>
      </c>
      <c r="AY648" s="263" t="s">
        <v>162</v>
      </c>
    </row>
    <row r="649" s="2" customFormat="1" ht="24.15" customHeight="1">
      <c r="A649" s="39"/>
      <c r="B649" s="40"/>
      <c r="C649" s="213" t="s">
        <v>592</v>
      </c>
      <c r="D649" s="213" t="s">
        <v>165</v>
      </c>
      <c r="E649" s="214" t="s">
        <v>709</v>
      </c>
      <c r="F649" s="215" t="s">
        <v>710</v>
      </c>
      <c r="G649" s="216" t="s">
        <v>168</v>
      </c>
      <c r="H649" s="217">
        <v>80</v>
      </c>
      <c r="I649" s="218"/>
      <c r="J649" s="219">
        <f>ROUND(I649*H649,2)</f>
        <v>0</v>
      </c>
      <c r="K649" s="215" t="s">
        <v>169</v>
      </c>
      <c r="L649" s="45"/>
      <c r="M649" s="220" t="s">
        <v>19</v>
      </c>
      <c r="N649" s="221" t="s">
        <v>47</v>
      </c>
      <c r="O649" s="85"/>
      <c r="P649" s="222">
        <f>O649*H649</f>
        <v>0</v>
      </c>
      <c r="Q649" s="222">
        <v>0.0015</v>
      </c>
      <c r="R649" s="222">
        <f>Q649*H649</f>
        <v>0.12</v>
      </c>
      <c r="S649" s="222">
        <v>0</v>
      </c>
      <c r="T649" s="223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24" t="s">
        <v>214</v>
      </c>
      <c r="AT649" s="224" t="s">
        <v>165</v>
      </c>
      <c r="AU649" s="224" t="s">
        <v>85</v>
      </c>
      <c r="AY649" s="18" t="s">
        <v>162</v>
      </c>
      <c r="BE649" s="225">
        <f>IF(N649="základní",J649,0)</f>
        <v>0</v>
      </c>
      <c r="BF649" s="225">
        <f>IF(N649="snížená",J649,0)</f>
        <v>0</v>
      </c>
      <c r="BG649" s="225">
        <f>IF(N649="zákl. přenesená",J649,0)</f>
        <v>0</v>
      </c>
      <c r="BH649" s="225">
        <f>IF(N649="sníž. přenesená",J649,0)</f>
        <v>0</v>
      </c>
      <c r="BI649" s="225">
        <f>IF(N649="nulová",J649,0)</f>
        <v>0</v>
      </c>
      <c r="BJ649" s="18" t="s">
        <v>83</v>
      </c>
      <c r="BK649" s="225">
        <f>ROUND(I649*H649,2)</f>
        <v>0</v>
      </c>
      <c r="BL649" s="18" t="s">
        <v>214</v>
      </c>
      <c r="BM649" s="224" t="s">
        <v>1958</v>
      </c>
    </row>
    <row r="650" s="2" customFormat="1">
      <c r="A650" s="39"/>
      <c r="B650" s="40"/>
      <c r="C650" s="41"/>
      <c r="D650" s="226" t="s">
        <v>172</v>
      </c>
      <c r="E650" s="41"/>
      <c r="F650" s="227" t="s">
        <v>712</v>
      </c>
      <c r="G650" s="41"/>
      <c r="H650" s="41"/>
      <c r="I650" s="228"/>
      <c r="J650" s="41"/>
      <c r="K650" s="41"/>
      <c r="L650" s="45"/>
      <c r="M650" s="229"/>
      <c r="N650" s="230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172</v>
      </c>
      <c r="AU650" s="18" t="s">
        <v>85</v>
      </c>
    </row>
    <row r="651" s="2" customFormat="1" ht="37.8" customHeight="1">
      <c r="A651" s="39"/>
      <c r="B651" s="40"/>
      <c r="C651" s="213" t="s">
        <v>265</v>
      </c>
      <c r="D651" s="213" t="s">
        <v>165</v>
      </c>
      <c r="E651" s="214" t="s">
        <v>713</v>
      </c>
      <c r="F651" s="215" t="s">
        <v>714</v>
      </c>
      <c r="G651" s="216" t="s">
        <v>168</v>
      </c>
      <c r="H651" s="217">
        <v>548.51999999999998</v>
      </c>
      <c r="I651" s="218"/>
      <c r="J651" s="219">
        <f>ROUND(I651*H651,2)</f>
        <v>0</v>
      </c>
      <c r="K651" s="215" t="s">
        <v>169</v>
      </c>
      <c r="L651" s="45"/>
      <c r="M651" s="220" t="s">
        <v>19</v>
      </c>
      <c r="N651" s="221" t="s">
        <v>47</v>
      </c>
      <c r="O651" s="85"/>
      <c r="P651" s="222">
        <f>O651*H651</f>
        <v>0</v>
      </c>
      <c r="Q651" s="222">
        <v>0.0060000000000000001</v>
      </c>
      <c r="R651" s="222">
        <f>Q651*H651</f>
        <v>3.2911199999999998</v>
      </c>
      <c r="S651" s="222">
        <v>0</v>
      </c>
      <c r="T651" s="223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24" t="s">
        <v>214</v>
      </c>
      <c r="AT651" s="224" t="s">
        <v>165</v>
      </c>
      <c r="AU651" s="224" t="s">
        <v>85</v>
      </c>
      <c r="AY651" s="18" t="s">
        <v>162</v>
      </c>
      <c r="BE651" s="225">
        <f>IF(N651="základní",J651,0)</f>
        <v>0</v>
      </c>
      <c r="BF651" s="225">
        <f>IF(N651="snížená",J651,0)</f>
        <v>0</v>
      </c>
      <c r="BG651" s="225">
        <f>IF(N651="zákl. přenesená",J651,0)</f>
        <v>0</v>
      </c>
      <c r="BH651" s="225">
        <f>IF(N651="sníž. přenesená",J651,0)</f>
        <v>0</v>
      </c>
      <c r="BI651" s="225">
        <f>IF(N651="nulová",J651,0)</f>
        <v>0</v>
      </c>
      <c r="BJ651" s="18" t="s">
        <v>83</v>
      </c>
      <c r="BK651" s="225">
        <f>ROUND(I651*H651,2)</f>
        <v>0</v>
      </c>
      <c r="BL651" s="18" t="s">
        <v>214</v>
      </c>
      <c r="BM651" s="224" t="s">
        <v>1959</v>
      </c>
    </row>
    <row r="652" s="2" customFormat="1">
      <c r="A652" s="39"/>
      <c r="B652" s="40"/>
      <c r="C652" s="41"/>
      <c r="D652" s="226" t="s">
        <v>172</v>
      </c>
      <c r="E652" s="41"/>
      <c r="F652" s="227" t="s">
        <v>716</v>
      </c>
      <c r="G652" s="41"/>
      <c r="H652" s="41"/>
      <c r="I652" s="228"/>
      <c r="J652" s="41"/>
      <c r="K652" s="41"/>
      <c r="L652" s="45"/>
      <c r="M652" s="229"/>
      <c r="N652" s="230"/>
      <c r="O652" s="85"/>
      <c r="P652" s="85"/>
      <c r="Q652" s="85"/>
      <c r="R652" s="85"/>
      <c r="S652" s="85"/>
      <c r="T652" s="86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172</v>
      </c>
      <c r="AU652" s="18" t="s">
        <v>85</v>
      </c>
    </row>
    <row r="653" s="2" customFormat="1" ht="16.5" customHeight="1">
      <c r="A653" s="39"/>
      <c r="B653" s="40"/>
      <c r="C653" s="278" t="s">
        <v>270</v>
      </c>
      <c r="D653" s="278" t="s">
        <v>411</v>
      </c>
      <c r="E653" s="279" t="s">
        <v>717</v>
      </c>
      <c r="F653" s="280" t="s">
        <v>718</v>
      </c>
      <c r="G653" s="281" t="s">
        <v>168</v>
      </c>
      <c r="H653" s="282">
        <v>603.37199999999996</v>
      </c>
      <c r="I653" s="283"/>
      <c r="J653" s="284">
        <f>ROUND(I653*H653,2)</f>
        <v>0</v>
      </c>
      <c r="K653" s="280" t="s">
        <v>169</v>
      </c>
      <c r="L653" s="285"/>
      <c r="M653" s="286" t="s">
        <v>19</v>
      </c>
      <c r="N653" s="287" t="s">
        <v>47</v>
      </c>
      <c r="O653" s="85"/>
      <c r="P653" s="222">
        <f>O653*H653</f>
        <v>0</v>
      </c>
      <c r="Q653" s="222">
        <v>0.0118</v>
      </c>
      <c r="R653" s="222">
        <f>Q653*H653</f>
        <v>7.1197895999999989</v>
      </c>
      <c r="S653" s="222">
        <v>0</v>
      </c>
      <c r="T653" s="223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24" t="s">
        <v>450</v>
      </c>
      <c r="AT653" s="224" t="s">
        <v>411</v>
      </c>
      <c r="AU653" s="224" t="s">
        <v>85</v>
      </c>
      <c r="AY653" s="18" t="s">
        <v>162</v>
      </c>
      <c r="BE653" s="225">
        <f>IF(N653="základní",J653,0)</f>
        <v>0</v>
      </c>
      <c r="BF653" s="225">
        <f>IF(N653="snížená",J653,0)</f>
        <v>0</v>
      </c>
      <c r="BG653" s="225">
        <f>IF(N653="zákl. přenesená",J653,0)</f>
        <v>0</v>
      </c>
      <c r="BH653" s="225">
        <f>IF(N653="sníž. přenesená",J653,0)</f>
        <v>0</v>
      </c>
      <c r="BI653" s="225">
        <f>IF(N653="nulová",J653,0)</f>
        <v>0</v>
      </c>
      <c r="BJ653" s="18" t="s">
        <v>83</v>
      </c>
      <c r="BK653" s="225">
        <f>ROUND(I653*H653,2)</f>
        <v>0</v>
      </c>
      <c r="BL653" s="18" t="s">
        <v>214</v>
      </c>
      <c r="BM653" s="224" t="s">
        <v>1960</v>
      </c>
    </row>
    <row r="654" s="14" customFormat="1">
      <c r="A654" s="14"/>
      <c r="B654" s="242"/>
      <c r="C654" s="243"/>
      <c r="D654" s="233" t="s">
        <v>179</v>
      </c>
      <c r="E654" s="243"/>
      <c r="F654" s="245" t="s">
        <v>1961</v>
      </c>
      <c r="G654" s="243"/>
      <c r="H654" s="246">
        <v>603.37199999999996</v>
      </c>
      <c r="I654" s="247"/>
      <c r="J654" s="243"/>
      <c r="K654" s="243"/>
      <c r="L654" s="248"/>
      <c r="M654" s="249"/>
      <c r="N654" s="250"/>
      <c r="O654" s="250"/>
      <c r="P654" s="250"/>
      <c r="Q654" s="250"/>
      <c r="R654" s="250"/>
      <c r="S654" s="250"/>
      <c r="T654" s="25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2" t="s">
        <v>179</v>
      </c>
      <c r="AU654" s="252" t="s">
        <v>85</v>
      </c>
      <c r="AV654" s="14" t="s">
        <v>85</v>
      </c>
      <c r="AW654" s="14" t="s">
        <v>4</v>
      </c>
      <c r="AX654" s="14" t="s">
        <v>83</v>
      </c>
      <c r="AY654" s="252" t="s">
        <v>162</v>
      </c>
    </row>
    <row r="655" s="2" customFormat="1" ht="24.15" customHeight="1">
      <c r="A655" s="39"/>
      <c r="B655" s="40"/>
      <c r="C655" s="213" t="s">
        <v>739</v>
      </c>
      <c r="D655" s="213" t="s">
        <v>165</v>
      </c>
      <c r="E655" s="214" t="s">
        <v>722</v>
      </c>
      <c r="F655" s="215" t="s">
        <v>723</v>
      </c>
      <c r="G655" s="216" t="s">
        <v>638</v>
      </c>
      <c r="H655" s="217">
        <v>267.89999999999998</v>
      </c>
      <c r="I655" s="218"/>
      <c r="J655" s="219">
        <f>ROUND(I655*H655,2)</f>
        <v>0</v>
      </c>
      <c r="K655" s="215" t="s">
        <v>169</v>
      </c>
      <c r="L655" s="45"/>
      <c r="M655" s="220" t="s">
        <v>19</v>
      </c>
      <c r="N655" s="221" t="s">
        <v>47</v>
      </c>
      <c r="O655" s="85"/>
      <c r="P655" s="222">
        <f>O655*H655</f>
        <v>0</v>
      </c>
      <c r="Q655" s="222">
        <v>0.0064099999999999999</v>
      </c>
      <c r="R655" s="222">
        <f>Q655*H655</f>
        <v>1.7172389999999997</v>
      </c>
      <c r="S655" s="222">
        <v>0</v>
      </c>
      <c r="T655" s="223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24" t="s">
        <v>214</v>
      </c>
      <c r="AT655" s="224" t="s">
        <v>165</v>
      </c>
      <c r="AU655" s="224" t="s">
        <v>85</v>
      </c>
      <c r="AY655" s="18" t="s">
        <v>162</v>
      </c>
      <c r="BE655" s="225">
        <f>IF(N655="základní",J655,0)</f>
        <v>0</v>
      </c>
      <c r="BF655" s="225">
        <f>IF(N655="snížená",J655,0)</f>
        <v>0</v>
      </c>
      <c r="BG655" s="225">
        <f>IF(N655="zákl. přenesená",J655,0)</f>
        <v>0</v>
      </c>
      <c r="BH655" s="225">
        <f>IF(N655="sníž. přenesená",J655,0)</f>
        <v>0</v>
      </c>
      <c r="BI655" s="225">
        <f>IF(N655="nulová",J655,0)</f>
        <v>0</v>
      </c>
      <c r="BJ655" s="18" t="s">
        <v>83</v>
      </c>
      <c r="BK655" s="225">
        <f>ROUND(I655*H655,2)</f>
        <v>0</v>
      </c>
      <c r="BL655" s="18" t="s">
        <v>214</v>
      </c>
      <c r="BM655" s="224" t="s">
        <v>1962</v>
      </c>
    </row>
    <row r="656" s="2" customFormat="1">
      <c r="A656" s="39"/>
      <c r="B656" s="40"/>
      <c r="C656" s="41"/>
      <c r="D656" s="226" t="s">
        <v>172</v>
      </c>
      <c r="E656" s="41"/>
      <c r="F656" s="227" t="s">
        <v>725</v>
      </c>
      <c r="G656" s="41"/>
      <c r="H656" s="41"/>
      <c r="I656" s="228"/>
      <c r="J656" s="41"/>
      <c r="K656" s="41"/>
      <c r="L656" s="45"/>
      <c r="M656" s="229"/>
      <c r="N656" s="230"/>
      <c r="O656" s="85"/>
      <c r="P656" s="85"/>
      <c r="Q656" s="85"/>
      <c r="R656" s="85"/>
      <c r="S656" s="85"/>
      <c r="T656" s="86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172</v>
      </c>
      <c r="AU656" s="18" t="s">
        <v>85</v>
      </c>
    </row>
    <row r="657" s="13" customFormat="1">
      <c r="A657" s="13"/>
      <c r="B657" s="231"/>
      <c r="C657" s="232"/>
      <c r="D657" s="233" t="s">
        <v>179</v>
      </c>
      <c r="E657" s="234" t="s">
        <v>19</v>
      </c>
      <c r="F657" s="235" t="s">
        <v>180</v>
      </c>
      <c r="G657" s="232"/>
      <c r="H657" s="234" t="s">
        <v>19</v>
      </c>
      <c r="I657" s="236"/>
      <c r="J657" s="232"/>
      <c r="K657" s="232"/>
      <c r="L657" s="237"/>
      <c r="M657" s="238"/>
      <c r="N657" s="239"/>
      <c r="O657" s="239"/>
      <c r="P657" s="239"/>
      <c r="Q657" s="239"/>
      <c r="R657" s="239"/>
      <c r="S657" s="239"/>
      <c r="T657" s="24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1" t="s">
        <v>179</v>
      </c>
      <c r="AU657" s="241" t="s">
        <v>85</v>
      </c>
      <c r="AV657" s="13" t="s">
        <v>83</v>
      </c>
      <c r="AW657" s="13" t="s">
        <v>37</v>
      </c>
      <c r="AX657" s="13" t="s">
        <v>76</v>
      </c>
      <c r="AY657" s="241" t="s">
        <v>162</v>
      </c>
    </row>
    <row r="658" s="14" customFormat="1">
      <c r="A658" s="14"/>
      <c r="B658" s="242"/>
      <c r="C658" s="243"/>
      <c r="D658" s="233" t="s">
        <v>179</v>
      </c>
      <c r="E658" s="244" t="s">
        <v>19</v>
      </c>
      <c r="F658" s="245" t="s">
        <v>1963</v>
      </c>
      <c r="G658" s="243"/>
      <c r="H658" s="246">
        <v>161.28</v>
      </c>
      <c r="I658" s="247"/>
      <c r="J658" s="243"/>
      <c r="K658" s="243"/>
      <c r="L658" s="248"/>
      <c r="M658" s="249"/>
      <c r="N658" s="250"/>
      <c r="O658" s="250"/>
      <c r="P658" s="250"/>
      <c r="Q658" s="250"/>
      <c r="R658" s="250"/>
      <c r="S658" s="250"/>
      <c r="T658" s="25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2" t="s">
        <v>179</v>
      </c>
      <c r="AU658" s="252" t="s">
        <v>85</v>
      </c>
      <c r="AV658" s="14" t="s">
        <v>85</v>
      </c>
      <c r="AW658" s="14" t="s">
        <v>37</v>
      </c>
      <c r="AX658" s="14" t="s">
        <v>76</v>
      </c>
      <c r="AY658" s="252" t="s">
        <v>162</v>
      </c>
    </row>
    <row r="659" s="13" customFormat="1">
      <c r="A659" s="13"/>
      <c r="B659" s="231"/>
      <c r="C659" s="232"/>
      <c r="D659" s="233" t="s">
        <v>179</v>
      </c>
      <c r="E659" s="234" t="s">
        <v>19</v>
      </c>
      <c r="F659" s="235" t="s">
        <v>187</v>
      </c>
      <c r="G659" s="232"/>
      <c r="H659" s="234" t="s">
        <v>19</v>
      </c>
      <c r="I659" s="236"/>
      <c r="J659" s="232"/>
      <c r="K659" s="232"/>
      <c r="L659" s="237"/>
      <c r="M659" s="238"/>
      <c r="N659" s="239"/>
      <c r="O659" s="239"/>
      <c r="P659" s="239"/>
      <c r="Q659" s="239"/>
      <c r="R659" s="239"/>
      <c r="S659" s="239"/>
      <c r="T659" s="24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1" t="s">
        <v>179</v>
      </c>
      <c r="AU659" s="241" t="s">
        <v>85</v>
      </c>
      <c r="AV659" s="13" t="s">
        <v>83</v>
      </c>
      <c r="AW659" s="13" t="s">
        <v>37</v>
      </c>
      <c r="AX659" s="13" t="s">
        <v>76</v>
      </c>
      <c r="AY659" s="241" t="s">
        <v>162</v>
      </c>
    </row>
    <row r="660" s="14" customFormat="1">
      <c r="A660" s="14"/>
      <c r="B660" s="242"/>
      <c r="C660" s="243"/>
      <c r="D660" s="233" t="s">
        <v>179</v>
      </c>
      <c r="E660" s="244" t="s">
        <v>19</v>
      </c>
      <c r="F660" s="245" t="s">
        <v>1964</v>
      </c>
      <c r="G660" s="243"/>
      <c r="H660" s="246">
        <v>187.18000000000001</v>
      </c>
      <c r="I660" s="247"/>
      <c r="J660" s="243"/>
      <c r="K660" s="243"/>
      <c r="L660" s="248"/>
      <c r="M660" s="249"/>
      <c r="N660" s="250"/>
      <c r="O660" s="250"/>
      <c r="P660" s="250"/>
      <c r="Q660" s="250"/>
      <c r="R660" s="250"/>
      <c r="S660" s="250"/>
      <c r="T660" s="25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2" t="s">
        <v>179</v>
      </c>
      <c r="AU660" s="252" t="s">
        <v>85</v>
      </c>
      <c r="AV660" s="14" t="s">
        <v>85</v>
      </c>
      <c r="AW660" s="14" t="s">
        <v>37</v>
      </c>
      <c r="AX660" s="14" t="s">
        <v>76</v>
      </c>
      <c r="AY660" s="252" t="s">
        <v>162</v>
      </c>
    </row>
    <row r="661" s="13" customFormat="1">
      <c r="A661" s="13"/>
      <c r="B661" s="231"/>
      <c r="C661" s="232"/>
      <c r="D661" s="233" t="s">
        <v>179</v>
      </c>
      <c r="E661" s="234" t="s">
        <v>19</v>
      </c>
      <c r="F661" s="235" t="s">
        <v>525</v>
      </c>
      <c r="G661" s="232"/>
      <c r="H661" s="234" t="s">
        <v>19</v>
      </c>
      <c r="I661" s="236"/>
      <c r="J661" s="232"/>
      <c r="K661" s="232"/>
      <c r="L661" s="237"/>
      <c r="M661" s="238"/>
      <c r="N661" s="239"/>
      <c r="O661" s="239"/>
      <c r="P661" s="239"/>
      <c r="Q661" s="239"/>
      <c r="R661" s="239"/>
      <c r="S661" s="239"/>
      <c r="T661" s="24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1" t="s">
        <v>179</v>
      </c>
      <c r="AU661" s="241" t="s">
        <v>85</v>
      </c>
      <c r="AV661" s="13" t="s">
        <v>83</v>
      </c>
      <c r="AW661" s="13" t="s">
        <v>37</v>
      </c>
      <c r="AX661" s="13" t="s">
        <v>76</v>
      </c>
      <c r="AY661" s="241" t="s">
        <v>162</v>
      </c>
    </row>
    <row r="662" s="14" customFormat="1">
      <c r="A662" s="14"/>
      <c r="B662" s="242"/>
      <c r="C662" s="243"/>
      <c r="D662" s="233" t="s">
        <v>179</v>
      </c>
      <c r="E662" s="244" t="s">
        <v>19</v>
      </c>
      <c r="F662" s="245" t="s">
        <v>1965</v>
      </c>
      <c r="G662" s="243"/>
      <c r="H662" s="246">
        <v>124.54000000000001</v>
      </c>
      <c r="I662" s="247"/>
      <c r="J662" s="243"/>
      <c r="K662" s="243"/>
      <c r="L662" s="248"/>
      <c r="M662" s="249"/>
      <c r="N662" s="250"/>
      <c r="O662" s="250"/>
      <c r="P662" s="250"/>
      <c r="Q662" s="250"/>
      <c r="R662" s="250"/>
      <c r="S662" s="250"/>
      <c r="T662" s="25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2" t="s">
        <v>179</v>
      </c>
      <c r="AU662" s="252" t="s">
        <v>85</v>
      </c>
      <c r="AV662" s="14" t="s">
        <v>85</v>
      </c>
      <c r="AW662" s="14" t="s">
        <v>37</v>
      </c>
      <c r="AX662" s="14" t="s">
        <v>76</v>
      </c>
      <c r="AY662" s="252" t="s">
        <v>162</v>
      </c>
    </row>
    <row r="663" s="13" customFormat="1">
      <c r="A663" s="13"/>
      <c r="B663" s="231"/>
      <c r="C663" s="232"/>
      <c r="D663" s="233" t="s">
        <v>179</v>
      </c>
      <c r="E663" s="234" t="s">
        <v>19</v>
      </c>
      <c r="F663" s="235" t="s">
        <v>306</v>
      </c>
      <c r="G663" s="232"/>
      <c r="H663" s="234" t="s">
        <v>19</v>
      </c>
      <c r="I663" s="236"/>
      <c r="J663" s="232"/>
      <c r="K663" s="232"/>
      <c r="L663" s="237"/>
      <c r="M663" s="238"/>
      <c r="N663" s="239"/>
      <c r="O663" s="239"/>
      <c r="P663" s="239"/>
      <c r="Q663" s="239"/>
      <c r="R663" s="239"/>
      <c r="S663" s="239"/>
      <c r="T663" s="24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41" t="s">
        <v>179</v>
      </c>
      <c r="AU663" s="241" t="s">
        <v>85</v>
      </c>
      <c r="AV663" s="13" t="s">
        <v>83</v>
      </c>
      <c r="AW663" s="13" t="s">
        <v>37</v>
      </c>
      <c r="AX663" s="13" t="s">
        <v>76</v>
      </c>
      <c r="AY663" s="241" t="s">
        <v>162</v>
      </c>
    </row>
    <row r="664" s="14" customFormat="1">
      <c r="A664" s="14"/>
      <c r="B664" s="242"/>
      <c r="C664" s="243"/>
      <c r="D664" s="233" t="s">
        <v>179</v>
      </c>
      <c r="E664" s="244" t="s">
        <v>19</v>
      </c>
      <c r="F664" s="245" t="s">
        <v>1966</v>
      </c>
      <c r="G664" s="243"/>
      <c r="H664" s="246">
        <v>62.799999999999997</v>
      </c>
      <c r="I664" s="247"/>
      <c r="J664" s="243"/>
      <c r="K664" s="243"/>
      <c r="L664" s="248"/>
      <c r="M664" s="249"/>
      <c r="N664" s="250"/>
      <c r="O664" s="250"/>
      <c r="P664" s="250"/>
      <c r="Q664" s="250"/>
      <c r="R664" s="250"/>
      <c r="S664" s="250"/>
      <c r="T664" s="25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2" t="s">
        <v>179</v>
      </c>
      <c r="AU664" s="252" t="s">
        <v>85</v>
      </c>
      <c r="AV664" s="14" t="s">
        <v>85</v>
      </c>
      <c r="AW664" s="14" t="s">
        <v>37</v>
      </c>
      <c r="AX664" s="14" t="s">
        <v>76</v>
      </c>
      <c r="AY664" s="252" t="s">
        <v>162</v>
      </c>
    </row>
    <row r="665" s="15" customFormat="1">
      <c r="A665" s="15"/>
      <c r="B665" s="253"/>
      <c r="C665" s="254"/>
      <c r="D665" s="233" t="s">
        <v>179</v>
      </c>
      <c r="E665" s="255" t="s">
        <v>19</v>
      </c>
      <c r="F665" s="256" t="s">
        <v>194</v>
      </c>
      <c r="G665" s="254"/>
      <c r="H665" s="257">
        <v>535.80000000000007</v>
      </c>
      <c r="I665" s="258"/>
      <c r="J665" s="254"/>
      <c r="K665" s="254"/>
      <c r="L665" s="259"/>
      <c r="M665" s="260"/>
      <c r="N665" s="261"/>
      <c r="O665" s="261"/>
      <c r="P665" s="261"/>
      <c r="Q665" s="261"/>
      <c r="R665" s="261"/>
      <c r="S665" s="261"/>
      <c r="T665" s="262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63" t="s">
        <v>179</v>
      </c>
      <c r="AU665" s="263" t="s">
        <v>85</v>
      </c>
      <c r="AV665" s="15" t="s">
        <v>170</v>
      </c>
      <c r="AW665" s="15" t="s">
        <v>37</v>
      </c>
      <c r="AX665" s="15" t="s">
        <v>83</v>
      </c>
      <c r="AY665" s="263" t="s">
        <v>162</v>
      </c>
    </row>
    <row r="666" s="14" customFormat="1">
      <c r="A666" s="14"/>
      <c r="B666" s="242"/>
      <c r="C666" s="243"/>
      <c r="D666" s="233" t="s">
        <v>179</v>
      </c>
      <c r="E666" s="243"/>
      <c r="F666" s="245" t="s">
        <v>1967</v>
      </c>
      <c r="G666" s="243"/>
      <c r="H666" s="246">
        <v>267.89999999999998</v>
      </c>
      <c r="I666" s="247"/>
      <c r="J666" s="243"/>
      <c r="K666" s="243"/>
      <c r="L666" s="248"/>
      <c r="M666" s="249"/>
      <c r="N666" s="250"/>
      <c r="O666" s="250"/>
      <c r="P666" s="250"/>
      <c r="Q666" s="250"/>
      <c r="R666" s="250"/>
      <c r="S666" s="250"/>
      <c r="T666" s="25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2" t="s">
        <v>179</v>
      </c>
      <c r="AU666" s="252" t="s">
        <v>85</v>
      </c>
      <c r="AV666" s="14" t="s">
        <v>85</v>
      </c>
      <c r="AW666" s="14" t="s">
        <v>4</v>
      </c>
      <c r="AX666" s="14" t="s">
        <v>83</v>
      </c>
      <c r="AY666" s="252" t="s">
        <v>162</v>
      </c>
    </row>
    <row r="667" s="2" customFormat="1" ht="49.05" customHeight="1">
      <c r="A667" s="39"/>
      <c r="B667" s="40"/>
      <c r="C667" s="213" t="s">
        <v>1968</v>
      </c>
      <c r="D667" s="213" t="s">
        <v>165</v>
      </c>
      <c r="E667" s="214" t="s">
        <v>730</v>
      </c>
      <c r="F667" s="215" t="s">
        <v>731</v>
      </c>
      <c r="G667" s="216" t="s">
        <v>262</v>
      </c>
      <c r="H667" s="217">
        <v>12.413</v>
      </c>
      <c r="I667" s="218"/>
      <c r="J667" s="219">
        <f>ROUND(I667*H667,2)</f>
        <v>0</v>
      </c>
      <c r="K667" s="215" t="s">
        <v>169</v>
      </c>
      <c r="L667" s="45"/>
      <c r="M667" s="220" t="s">
        <v>19</v>
      </c>
      <c r="N667" s="221" t="s">
        <v>47</v>
      </c>
      <c r="O667" s="85"/>
      <c r="P667" s="222">
        <f>O667*H667</f>
        <v>0</v>
      </c>
      <c r="Q667" s="222">
        <v>0</v>
      </c>
      <c r="R667" s="222">
        <f>Q667*H667</f>
        <v>0</v>
      </c>
      <c r="S667" s="222">
        <v>0</v>
      </c>
      <c r="T667" s="223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24" t="s">
        <v>214</v>
      </c>
      <c r="AT667" s="224" t="s">
        <v>165</v>
      </c>
      <c r="AU667" s="224" t="s">
        <v>85</v>
      </c>
      <c r="AY667" s="18" t="s">
        <v>162</v>
      </c>
      <c r="BE667" s="225">
        <f>IF(N667="základní",J667,0)</f>
        <v>0</v>
      </c>
      <c r="BF667" s="225">
        <f>IF(N667="snížená",J667,0)</f>
        <v>0</v>
      </c>
      <c r="BG667" s="225">
        <f>IF(N667="zákl. přenesená",J667,0)</f>
        <v>0</v>
      </c>
      <c r="BH667" s="225">
        <f>IF(N667="sníž. přenesená",J667,0)</f>
        <v>0</v>
      </c>
      <c r="BI667" s="225">
        <f>IF(N667="nulová",J667,0)</f>
        <v>0</v>
      </c>
      <c r="BJ667" s="18" t="s">
        <v>83</v>
      </c>
      <c r="BK667" s="225">
        <f>ROUND(I667*H667,2)</f>
        <v>0</v>
      </c>
      <c r="BL667" s="18" t="s">
        <v>214</v>
      </c>
      <c r="BM667" s="224" t="s">
        <v>1969</v>
      </c>
    </row>
    <row r="668" s="2" customFormat="1">
      <c r="A668" s="39"/>
      <c r="B668" s="40"/>
      <c r="C668" s="41"/>
      <c r="D668" s="226" t="s">
        <v>172</v>
      </c>
      <c r="E668" s="41"/>
      <c r="F668" s="227" t="s">
        <v>733</v>
      </c>
      <c r="G668" s="41"/>
      <c r="H668" s="41"/>
      <c r="I668" s="228"/>
      <c r="J668" s="41"/>
      <c r="K668" s="41"/>
      <c r="L668" s="45"/>
      <c r="M668" s="229"/>
      <c r="N668" s="230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172</v>
      </c>
      <c r="AU668" s="18" t="s">
        <v>85</v>
      </c>
    </row>
    <row r="669" s="2" customFormat="1" ht="49.05" customHeight="1">
      <c r="A669" s="39"/>
      <c r="B669" s="40"/>
      <c r="C669" s="213" t="s">
        <v>1970</v>
      </c>
      <c r="D669" s="213" t="s">
        <v>165</v>
      </c>
      <c r="E669" s="214" t="s">
        <v>735</v>
      </c>
      <c r="F669" s="215" t="s">
        <v>736</v>
      </c>
      <c r="G669" s="216" t="s">
        <v>262</v>
      </c>
      <c r="H669" s="217">
        <v>12.413</v>
      </c>
      <c r="I669" s="218"/>
      <c r="J669" s="219">
        <f>ROUND(I669*H669,2)</f>
        <v>0</v>
      </c>
      <c r="K669" s="215" t="s">
        <v>169</v>
      </c>
      <c r="L669" s="45"/>
      <c r="M669" s="220" t="s">
        <v>19</v>
      </c>
      <c r="N669" s="221" t="s">
        <v>47</v>
      </c>
      <c r="O669" s="85"/>
      <c r="P669" s="222">
        <f>O669*H669</f>
        <v>0</v>
      </c>
      <c r="Q669" s="222">
        <v>0</v>
      </c>
      <c r="R669" s="222">
        <f>Q669*H669</f>
        <v>0</v>
      </c>
      <c r="S669" s="222">
        <v>0</v>
      </c>
      <c r="T669" s="223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24" t="s">
        <v>214</v>
      </c>
      <c r="AT669" s="224" t="s">
        <v>165</v>
      </c>
      <c r="AU669" s="224" t="s">
        <v>85</v>
      </c>
      <c r="AY669" s="18" t="s">
        <v>162</v>
      </c>
      <c r="BE669" s="225">
        <f>IF(N669="základní",J669,0)</f>
        <v>0</v>
      </c>
      <c r="BF669" s="225">
        <f>IF(N669="snížená",J669,0)</f>
        <v>0</v>
      </c>
      <c r="BG669" s="225">
        <f>IF(N669="zákl. přenesená",J669,0)</f>
        <v>0</v>
      </c>
      <c r="BH669" s="225">
        <f>IF(N669="sníž. přenesená",J669,0)</f>
        <v>0</v>
      </c>
      <c r="BI669" s="225">
        <f>IF(N669="nulová",J669,0)</f>
        <v>0</v>
      </c>
      <c r="BJ669" s="18" t="s">
        <v>83</v>
      </c>
      <c r="BK669" s="225">
        <f>ROUND(I669*H669,2)</f>
        <v>0</v>
      </c>
      <c r="BL669" s="18" t="s">
        <v>214</v>
      </c>
      <c r="BM669" s="224" t="s">
        <v>1971</v>
      </c>
    </row>
    <row r="670" s="2" customFormat="1">
      <c r="A670" s="39"/>
      <c r="B670" s="40"/>
      <c r="C670" s="41"/>
      <c r="D670" s="226" t="s">
        <v>172</v>
      </c>
      <c r="E670" s="41"/>
      <c r="F670" s="227" t="s">
        <v>738</v>
      </c>
      <c r="G670" s="41"/>
      <c r="H670" s="41"/>
      <c r="I670" s="228"/>
      <c r="J670" s="41"/>
      <c r="K670" s="41"/>
      <c r="L670" s="45"/>
      <c r="M670" s="229"/>
      <c r="N670" s="230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172</v>
      </c>
      <c r="AU670" s="18" t="s">
        <v>85</v>
      </c>
    </row>
    <row r="671" s="12" customFormat="1" ht="22.8" customHeight="1">
      <c r="A671" s="12"/>
      <c r="B671" s="197"/>
      <c r="C671" s="198"/>
      <c r="D671" s="199" t="s">
        <v>75</v>
      </c>
      <c r="E671" s="211" t="s">
        <v>1972</v>
      </c>
      <c r="F671" s="211" t="s">
        <v>1973</v>
      </c>
      <c r="G671" s="198"/>
      <c r="H671" s="198"/>
      <c r="I671" s="201"/>
      <c r="J671" s="212">
        <f>BK671</f>
        <v>0</v>
      </c>
      <c r="K671" s="198"/>
      <c r="L671" s="203"/>
      <c r="M671" s="204"/>
      <c r="N671" s="205"/>
      <c r="O671" s="205"/>
      <c r="P671" s="206">
        <f>SUM(P672:P682)</f>
        <v>0</v>
      </c>
      <c r="Q671" s="205"/>
      <c r="R671" s="206">
        <f>SUM(R672:R682)</f>
        <v>0.066001999999999991</v>
      </c>
      <c r="S671" s="205"/>
      <c r="T671" s="207">
        <f>SUM(T672:T682)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08" t="s">
        <v>85</v>
      </c>
      <c r="AT671" s="209" t="s">
        <v>75</v>
      </c>
      <c r="AU671" s="209" t="s">
        <v>83</v>
      </c>
      <c r="AY671" s="208" t="s">
        <v>162</v>
      </c>
      <c r="BK671" s="210">
        <f>SUM(BK672:BK682)</f>
        <v>0</v>
      </c>
    </row>
    <row r="672" s="2" customFormat="1" ht="24.15" customHeight="1">
      <c r="A672" s="39"/>
      <c r="B672" s="40"/>
      <c r="C672" s="213" t="s">
        <v>1974</v>
      </c>
      <c r="D672" s="213" t="s">
        <v>165</v>
      </c>
      <c r="E672" s="214" t="s">
        <v>1975</v>
      </c>
      <c r="F672" s="215" t="s">
        <v>1976</v>
      </c>
      <c r="G672" s="216" t="s">
        <v>168</v>
      </c>
      <c r="H672" s="217">
        <v>108.2</v>
      </c>
      <c r="I672" s="218"/>
      <c r="J672" s="219">
        <f>ROUND(I672*H672,2)</f>
        <v>0</v>
      </c>
      <c r="K672" s="215" t="s">
        <v>169</v>
      </c>
      <c r="L672" s="45"/>
      <c r="M672" s="220" t="s">
        <v>19</v>
      </c>
      <c r="N672" s="221" t="s">
        <v>47</v>
      </c>
      <c r="O672" s="85"/>
      <c r="P672" s="222">
        <f>O672*H672</f>
        <v>0</v>
      </c>
      <c r="Q672" s="222">
        <v>0.00011</v>
      </c>
      <c r="R672" s="222">
        <f>Q672*H672</f>
        <v>0.011902000000000001</v>
      </c>
      <c r="S672" s="222">
        <v>0</v>
      </c>
      <c r="T672" s="223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24" t="s">
        <v>214</v>
      </c>
      <c r="AT672" s="224" t="s">
        <v>165</v>
      </c>
      <c r="AU672" s="224" t="s">
        <v>85</v>
      </c>
      <c r="AY672" s="18" t="s">
        <v>162</v>
      </c>
      <c r="BE672" s="225">
        <f>IF(N672="základní",J672,0)</f>
        <v>0</v>
      </c>
      <c r="BF672" s="225">
        <f>IF(N672="snížená",J672,0)</f>
        <v>0</v>
      </c>
      <c r="BG672" s="225">
        <f>IF(N672="zákl. přenesená",J672,0)</f>
        <v>0</v>
      </c>
      <c r="BH672" s="225">
        <f>IF(N672="sníž. přenesená",J672,0)</f>
        <v>0</v>
      </c>
      <c r="BI672" s="225">
        <f>IF(N672="nulová",J672,0)</f>
        <v>0</v>
      </c>
      <c r="BJ672" s="18" t="s">
        <v>83</v>
      </c>
      <c r="BK672" s="225">
        <f>ROUND(I672*H672,2)</f>
        <v>0</v>
      </c>
      <c r="BL672" s="18" t="s">
        <v>214</v>
      </c>
      <c r="BM672" s="224" t="s">
        <v>1977</v>
      </c>
    </row>
    <row r="673" s="2" customFormat="1">
      <c r="A673" s="39"/>
      <c r="B673" s="40"/>
      <c r="C673" s="41"/>
      <c r="D673" s="226" t="s">
        <v>172</v>
      </c>
      <c r="E673" s="41"/>
      <c r="F673" s="227" t="s">
        <v>1978</v>
      </c>
      <c r="G673" s="41"/>
      <c r="H673" s="41"/>
      <c r="I673" s="228"/>
      <c r="J673" s="41"/>
      <c r="K673" s="41"/>
      <c r="L673" s="45"/>
      <c r="M673" s="229"/>
      <c r="N673" s="230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172</v>
      </c>
      <c r="AU673" s="18" t="s">
        <v>85</v>
      </c>
    </row>
    <row r="674" s="13" customFormat="1">
      <c r="A674" s="13"/>
      <c r="B674" s="231"/>
      <c r="C674" s="232"/>
      <c r="D674" s="233" t="s">
        <v>179</v>
      </c>
      <c r="E674" s="234" t="s">
        <v>19</v>
      </c>
      <c r="F674" s="235" t="s">
        <v>1979</v>
      </c>
      <c r="G674" s="232"/>
      <c r="H674" s="234" t="s">
        <v>19</v>
      </c>
      <c r="I674" s="236"/>
      <c r="J674" s="232"/>
      <c r="K674" s="232"/>
      <c r="L674" s="237"/>
      <c r="M674" s="238"/>
      <c r="N674" s="239"/>
      <c r="O674" s="239"/>
      <c r="P674" s="239"/>
      <c r="Q674" s="239"/>
      <c r="R674" s="239"/>
      <c r="S674" s="239"/>
      <c r="T674" s="24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1" t="s">
        <v>179</v>
      </c>
      <c r="AU674" s="241" t="s">
        <v>85</v>
      </c>
      <c r="AV674" s="13" t="s">
        <v>83</v>
      </c>
      <c r="AW674" s="13" t="s">
        <v>37</v>
      </c>
      <c r="AX674" s="13" t="s">
        <v>76</v>
      </c>
      <c r="AY674" s="241" t="s">
        <v>162</v>
      </c>
    </row>
    <row r="675" s="14" customFormat="1">
      <c r="A675" s="14"/>
      <c r="B675" s="242"/>
      <c r="C675" s="243"/>
      <c r="D675" s="233" t="s">
        <v>179</v>
      </c>
      <c r="E675" s="244" t="s">
        <v>19</v>
      </c>
      <c r="F675" s="245" t="s">
        <v>1980</v>
      </c>
      <c r="G675" s="243"/>
      <c r="H675" s="246">
        <v>108.2</v>
      </c>
      <c r="I675" s="247"/>
      <c r="J675" s="243"/>
      <c r="K675" s="243"/>
      <c r="L675" s="248"/>
      <c r="M675" s="249"/>
      <c r="N675" s="250"/>
      <c r="O675" s="250"/>
      <c r="P675" s="250"/>
      <c r="Q675" s="250"/>
      <c r="R675" s="250"/>
      <c r="S675" s="250"/>
      <c r="T675" s="25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2" t="s">
        <v>179</v>
      </c>
      <c r="AU675" s="252" t="s">
        <v>85</v>
      </c>
      <c r="AV675" s="14" t="s">
        <v>85</v>
      </c>
      <c r="AW675" s="14" t="s">
        <v>37</v>
      </c>
      <c r="AX675" s="14" t="s">
        <v>83</v>
      </c>
      <c r="AY675" s="252" t="s">
        <v>162</v>
      </c>
    </row>
    <row r="676" s="2" customFormat="1" ht="24.15" customHeight="1">
      <c r="A676" s="39"/>
      <c r="B676" s="40"/>
      <c r="C676" s="213" t="s">
        <v>1981</v>
      </c>
      <c r="D676" s="213" t="s">
        <v>165</v>
      </c>
      <c r="E676" s="214" t="s">
        <v>1982</v>
      </c>
      <c r="F676" s="215" t="s">
        <v>1983</v>
      </c>
      <c r="G676" s="216" t="s">
        <v>168</v>
      </c>
      <c r="H676" s="217">
        <v>108.2</v>
      </c>
      <c r="I676" s="218"/>
      <c r="J676" s="219">
        <f>ROUND(I676*H676,2)</f>
        <v>0</v>
      </c>
      <c r="K676" s="215" t="s">
        <v>169</v>
      </c>
      <c r="L676" s="45"/>
      <c r="M676" s="220" t="s">
        <v>19</v>
      </c>
      <c r="N676" s="221" t="s">
        <v>47</v>
      </c>
      <c r="O676" s="85"/>
      <c r="P676" s="222">
        <f>O676*H676</f>
        <v>0</v>
      </c>
      <c r="Q676" s="222">
        <v>0.00013999999999999999</v>
      </c>
      <c r="R676" s="222">
        <f>Q676*H676</f>
        <v>0.015147999999999998</v>
      </c>
      <c r="S676" s="222">
        <v>0</v>
      </c>
      <c r="T676" s="223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24" t="s">
        <v>214</v>
      </c>
      <c r="AT676" s="224" t="s">
        <v>165</v>
      </c>
      <c r="AU676" s="224" t="s">
        <v>85</v>
      </c>
      <c r="AY676" s="18" t="s">
        <v>162</v>
      </c>
      <c r="BE676" s="225">
        <f>IF(N676="základní",J676,0)</f>
        <v>0</v>
      </c>
      <c r="BF676" s="225">
        <f>IF(N676="snížená",J676,0)</f>
        <v>0</v>
      </c>
      <c r="BG676" s="225">
        <f>IF(N676="zákl. přenesená",J676,0)</f>
        <v>0</v>
      </c>
      <c r="BH676" s="225">
        <f>IF(N676="sníž. přenesená",J676,0)</f>
        <v>0</v>
      </c>
      <c r="BI676" s="225">
        <f>IF(N676="nulová",J676,0)</f>
        <v>0</v>
      </c>
      <c r="BJ676" s="18" t="s">
        <v>83</v>
      </c>
      <c r="BK676" s="225">
        <f>ROUND(I676*H676,2)</f>
        <v>0</v>
      </c>
      <c r="BL676" s="18" t="s">
        <v>214</v>
      </c>
      <c r="BM676" s="224" t="s">
        <v>1984</v>
      </c>
    </row>
    <row r="677" s="2" customFormat="1">
      <c r="A677" s="39"/>
      <c r="B677" s="40"/>
      <c r="C677" s="41"/>
      <c r="D677" s="226" t="s">
        <v>172</v>
      </c>
      <c r="E677" s="41"/>
      <c r="F677" s="227" t="s">
        <v>1985</v>
      </c>
      <c r="G677" s="41"/>
      <c r="H677" s="41"/>
      <c r="I677" s="228"/>
      <c r="J677" s="41"/>
      <c r="K677" s="41"/>
      <c r="L677" s="45"/>
      <c r="M677" s="229"/>
      <c r="N677" s="230"/>
      <c r="O677" s="85"/>
      <c r="P677" s="85"/>
      <c r="Q677" s="85"/>
      <c r="R677" s="85"/>
      <c r="S677" s="85"/>
      <c r="T677" s="86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T677" s="18" t="s">
        <v>172</v>
      </c>
      <c r="AU677" s="18" t="s">
        <v>85</v>
      </c>
    </row>
    <row r="678" s="2" customFormat="1" ht="24.15" customHeight="1">
      <c r="A678" s="39"/>
      <c r="B678" s="40"/>
      <c r="C678" s="213" t="s">
        <v>1986</v>
      </c>
      <c r="D678" s="213" t="s">
        <v>165</v>
      </c>
      <c r="E678" s="214" t="s">
        <v>1987</v>
      </c>
      <c r="F678" s="215" t="s">
        <v>1988</v>
      </c>
      <c r="G678" s="216" t="s">
        <v>168</v>
      </c>
      <c r="H678" s="217">
        <v>108.2</v>
      </c>
      <c r="I678" s="218"/>
      <c r="J678" s="219">
        <f>ROUND(I678*H678,2)</f>
        <v>0</v>
      </c>
      <c r="K678" s="215" t="s">
        <v>169</v>
      </c>
      <c r="L678" s="45"/>
      <c r="M678" s="220" t="s">
        <v>19</v>
      </c>
      <c r="N678" s="221" t="s">
        <v>47</v>
      </c>
      <c r="O678" s="85"/>
      <c r="P678" s="222">
        <f>O678*H678</f>
        <v>0</v>
      </c>
      <c r="Q678" s="222">
        <v>0.00012</v>
      </c>
      <c r="R678" s="222">
        <f>Q678*H678</f>
        <v>0.012984000000000001</v>
      </c>
      <c r="S678" s="222">
        <v>0</v>
      </c>
      <c r="T678" s="223">
        <f>S678*H678</f>
        <v>0</v>
      </c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R678" s="224" t="s">
        <v>214</v>
      </c>
      <c r="AT678" s="224" t="s">
        <v>165</v>
      </c>
      <c r="AU678" s="224" t="s">
        <v>85</v>
      </c>
      <c r="AY678" s="18" t="s">
        <v>162</v>
      </c>
      <c r="BE678" s="225">
        <f>IF(N678="základní",J678,0)</f>
        <v>0</v>
      </c>
      <c r="BF678" s="225">
        <f>IF(N678="snížená",J678,0)</f>
        <v>0</v>
      </c>
      <c r="BG678" s="225">
        <f>IF(N678="zákl. přenesená",J678,0)</f>
        <v>0</v>
      </c>
      <c r="BH678" s="225">
        <f>IF(N678="sníž. přenesená",J678,0)</f>
        <v>0</v>
      </c>
      <c r="BI678" s="225">
        <f>IF(N678="nulová",J678,0)</f>
        <v>0</v>
      </c>
      <c r="BJ678" s="18" t="s">
        <v>83</v>
      </c>
      <c r="BK678" s="225">
        <f>ROUND(I678*H678,2)</f>
        <v>0</v>
      </c>
      <c r="BL678" s="18" t="s">
        <v>214</v>
      </c>
      <c r="BM678" s="224" t="s">
        <v>1989</v>
      </c>
    </row>
    <row r="679" s="2" customFormat="1">
      <c r="A679" s="39"/>
      <c r="B679" s="40"/>
      <c r="C679" s="41"/>
      <c r="D679" s="226" t="s">
        <v>172</v>
      </c>
      <c r="E679" s="41"/>
      <c r="F679" s="227" t="s">
        <v>1990</v>
      </c>
      <c r="G679" s="41"/>
      <c r="H679" s="41"/>
      <c r="I679" s="228"/>
      <c r="J679" s="41"/>
      <c r="K679" s="41"/>
      <c r="L679" s="45"/>
      <c r="M679" s="229"/>
      <c r="N679" s="230"/>
      <c r="O679" s="85"/>
      <c r="P679" s="85"/>
      <c r="Q679" s="85"/>
      <c r="R679" s="85"/>
      <c r="S679" s="85"/>
      <c r="T679" s="86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172</v>
      </c>
      <c r="AU679" s="18" t="s">
        <v>85</v>
      </c>
    </row>
    <row r="680" s="2" customFormat="1" ht="24.15" customHeight="1">
      <c r="A680" s="39"/>
      <c r="B680" s="40"/>
      <c r="C680" s="213" t="s">
        <v>1991</v>
      </c>
      <c r="D680" s="213" t="s">
        <v>165</v>
      </c>
      <c r="E680" s="214" t="s">
        <v>1992</v>
      </c>
      <c r="F680" s="215" t="s">
        <v>1993</v>
      </c>
      <c r="G680" s="216" t="s">
        <v>168</v>
      </c>
      <c r="H680" s="217">
        <v>216.40000000000001</v>
      </c>
      <c r="I680" s="218"/>
      <c r="J680" s="219">
        <f>ROUND(I680*H680,2)</f>
        <v>0</v>
      </c>
      <c r="K680" s="215" t="s">
        <v>169</v>
      </c>
      <c r="L680" s="45"/>
      <c r="M680" s="220" t="s">
        <v>19</v>
      </c>
      <c r="N680" s="221" t="s">
        <v>47</v>
      </c>
      <c r="O680" s="85"/>
      <c r="P680" s="222">
        <f>O680*H680</f>
        <v>0</v>
      </c>
      <c r="Q680" s="222">
        <v>0.00012</v>
      </c>
      <c r="R680" s="222">
        <f>Q680*H680</f>
        <v>0.025968000000000001</v>
      </c>
      <c r="S680" s="222">
        <v>0</v>
      </c>
      <c r="T680" s="223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24" t="s">
        <v>214</v>
      </c>
      <c r="AT680" s="224" t="s">
        <v>165</v>
      </c>
      <c r="AU680" s="224" t="s">
        <v>85</v>
      </c>
      <c r="AY680" s="18" t="s">
        <v>162</v>
      </c>
      <c r="BE680" s="225">
        <f>IF(N680="základní",J680,0)</f>
        <v>0</v>
      </c>
      <c r="BF680" s="225">
        <f>IF(N680="snížená",J680,0)</f>
        <v>0</v>
      </c>
      <c r="BG680" s="225">
        <f>IF(N680="zákl. přenesená",J680,0)</f>
        <v>0</v>
      </c>
      <c r="BH680" s="225">
        <f>IF(N680="sníž. přenesená",J680,0)</f>
        <v>0</v>
      </c>
      <c r="BI680" s="225">
        <f>IF(N680="nulová",J680,0)</f>
        <v>0</v>
      </c>
      <c r="BJ680" s="18" t="s">
        <v>83</v>
      </c>
      <c r="BK680" s="225">
        <f>ROUND(I680*H680,2)</f>
        <v>0</v>
      </c>
      <c r="BL680" s="18" t="s">
        <v>214</v>
      </c>
      <c r="BM680" s="224" t="s">
        <v>1994</v>
      </c>
    </row>
    <row r="681" s="2" customFormat="1">
      <c r="A681" s="39"/>
      <c r="B681" s="40"/>
      <c r="C681" s="41"/>
      <c r="D681" s="226" t="s">
        <v>172</v>
      </c>
      <c r="E681" s="41"/>
      <c r="F681" s="227" t="s">
        <v>1995</v>
      </c>
      <c r="G681" s="41"/>
      <c r="H681" s="41"/>
      <c r="I681" s="228"/>
      <c r="J681" s="41"/>
      <c r="K681" s="41"/>
      <c r="L681" s="45"/>
      <c r="M681" s="229"/>
      <c r="N681" s="230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172</v>
      </c>
      <c r="AU681" s="18" t="s">
        <v>85</v>
      </c>
    </row>
    <row r="682" s="14" customFormat="1">
      <c r="A682" s="14"/>
      <c r="B682" s="242"/>
      <c r="C682" s="243"/>
      <c r="D682" s="233" t="s">
        <v>179</v>
      </c>
      <c r="E682" s="244" t="s">
        <v>19</v>
      </c>
      <c r="F682" s="245" t="s">
        <v>1996</v>
      </c>
      <c r="G682" s="243"/>
      <c r="H682" s="246">
        <v>216.40000000000001</v>
      </c>
      <c r="I682" s="247"/>
      <c r="J682" s="243"/>
      <c r="K682" s="243"/>
      <c r="L682" s="248"/>
      <c r="M682" s="249"/>
      <c r="N682" s="250"/>
      <c r="O682" s="250"/>
      <c r="P682" s="250"/>
      <c r="Q682" s="250"/>
      <c r="R682" s="250"/>
      <c r="S682" s="250"/>
      <c r="T682" s="25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2" t="s">
        <v>179</v>
      </c>
      <c r="AU682" s="252" t="s">
        <v>85</v>
      </c>
      <c r="AV682" s="14" t="s">
        <v>85</v>
      </c>
      <c r="AW682" s="14" t="s">
        <v>37</v>
      </c>
      <c r="AX682" s="14" t="s">
        <v>83</v>
      </c>
      <c r="AY682" s="252" t="s">
        <v>162</v>
      </c>
    </row>
    <row r="683" s="12" customFormat="1" ht="22.8" customHeight="1">
      <c r="A683" s="12"/>
      <c r="B683" s="197"/>
      <c r="C683" s="198"/>
      <c r="D683" s="199" t="s">
        <v>75</v>
      </c>
      <c r="E683" s="211" t="s">
        <v>297</v>
      </c>
      <c r="F683" s="211" t="s">
        <v>298</v>
      </c>
      <c r="G683" s="198"/>
      <c r="H683" s="198"/>
      <c r="I683" s="201"/>
      <c r="J683" s="212">
        <f>BK683</f>
        <v>0</v>
      </c>
      <c r="K683" s="198"/>
      <c r="L683" s="203"/>
      <c r="M683" s="204"/>
      <c r="N683" s="205"/>
      <c r="O683" s="205"/>
      <c r="P683" s="206">
        <f>SUM(P684:P714)</f>
        <v>0</v>
      </c>
      <c r="Q683" s="205"/>
      <c r="R683" s="206">
        <f>SUM(R684:R714)</f>
        <v>1.7464598</v>
      </c>
      <c r="S683" s="205"/>
      <c r="T683" s="207">
        <f>SUM(T684:T714)</f>
        <v>0</v>
      </c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R683" s="208" t="s">
        <v>85</v>
      </c>
      <c r="AT683" s="209" t="s">
        <v>75</v>
      </c>
      <c r="AU683" s="209" t="s">
        <v>83</v>
      </c>
      <c r="AY683" s="208" t="s">
        <v>162</v>
      </c>
      <c r="BK683" s="210">
        <f>SUM(BK684:BK714)</f>
        <v>0</v>
      </c>
    </row>
    <row r="684" s="2" customFormat="1" ht="24.15" customHeight="1">
      <c r="A684" s="39"/>
      <c r="B684" s="40"/>
      <c r="C684" s="213" t="s">
        <v>734</v>
      </c>
      <c r="D684" s="213" t="s">
        <v>165</v>
      </c>
      <c r="E684" s="214" t="s">
        <v>740</v>
      </c>
      <c r="F684" s="215" t="s">
        <v>741</v>
      </c>
      <c r="G684" s="216" t="s">
        <v>168</v>
      </c>
      <c r="H684" s="217">
        <v>3001.7800000000002</v>
      </c>
      <c r="I684" s="218"/>
      <c r="J684" s="219">
        <f>ROUND(I684*H684,2)</f>
        <v>0</v>
      </c>
      <c r="K684" s="215" t="s">
        <v>169</v>
      </c>
      <c r="L684" s="45"/>
      <c r="M684" s="220" t="s">
        <v>19</v>
      </c>
      <c r="N684" s="221" t="s">
        <v>47</v>
      </c>
      <c r="O684" s="85"/>
      <c r="P684" s="222">
        <f>O684*H684</f>
        <v>0</v>
      </c>
      <c r="Q684" s="222">
        <v>0</v>
      </c>
      <c r="R684" s="222">
        <f>Q684*H684</f>
        <v>0</v>
      </c>
      <c r="S684" s="222">
        <v>0</v>
      </c>
      <c r="T684" s="223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24" t="s">
        <v>214</v>
      </c>
      <c r="AT684" s="224" t="s">
        <v>165</v>
      </c>
      <c r="AU684" s="224" t="s">
        <v>85</v>
      </c>
      <c r="AY684" s="18" t="s">
        <v>162</v>
      </c>
      <c r="BE684" s="225">
        <f>IF(N684="základní",J684,0)</f>
        <v>0</v>
      </c>
      <c r="BF684" s="225">
        <f>IF(N684="snížená",J684,0)</f>
        <v>0</v>
      </c>
      <c r="BG684" s="225">
        <f>IF(N684="zákl. přenesená",J684,0)</f>
        <v>0</v>
      </c>
      <c r="BH684" s="225">
        <f>IF(N684="sníž. přenesená",J684,0)</f>
        <v>0</v>
      </c>
      <c r="BI684" s="225">
        <f>IF(N684="nulová",J684,0)</f>
        <v>0</v>
      </c>
      <c r="BJ684" s="18" t="s">
        <v>83</v>
      </c>
      <c r="BK684" s="225">
        <f>ROUND(I684*H684,2)</f>
        <v>0</v>
      </c>
      <c r="BL684" s="18" t="s">
        <v>214</v>
      </c>
      <c r="BM684" s="224" t="s">
        <v>1997</v>
      </c>
    </row>
    <row r="685" s="2" customFormat="1">
      <c r="A685" s="39"/>
      <c r="B685" s="40"/>
      <c r="C685" s="41"/>
      <c r="D685" s="226" t="s">
        <v>172</v>
      </c>
      <c r="E685" s="41"/>
      <c r="F685" s="227" t="s">
        <v>743</v>
      </c>
      <c r="G685" s="41"/>
      <c r="H685" s="41"/>
      <c r="I685" s="228"/>
      <c r="J685" s="41"/>
      <c r="K685" s="41"/>
      <c r="L685" s="45"/>
      <c r="M685" s="229"/>
      <c r="N685" s="230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172</v>
      </c>
      <c r="AU685" s="18" t="s">
        <v>85</v>
      </c>
    </row>
    <row r="686" s="2" customFormat="1" ht="33" customHeight="1">
      <c r="A686" s="39"/>
      <c r="B686" s="40"/>
      <c r="C686" s="213" t="s">
        <v>689</v>
      </c>
      <c r="D686" s="213" t="s">
        <v>165</v>
      </c>
      <c r="E686" s="214" t="s">
        <v>745</v>
      </c>
      <c r="F686" s="215" t="s">
        <v>746</v>
      </c>
      <c r="G686" s="216" t="s">
        <v>168</v>
      </c>
      <c r="H686" s="217">
        <v>3001.7179999999998</v>
      </c>
      <c r="I686" s="218"/>
      <c r="J686" s="219">
        <f>ROUND(I686*H686,2)</f>
        <v>0</v>
      </c>
      <c r="K686" s="215" t="s">
        <v>169</v>
      </c>
      <c r="L686" s="45"/>
      <c r="M686" s="220" t="s">
        <v>19</v>
      </c>
      <c r="N686" s="221" t="s">
        <v>47</v>
      </c>
      <c r="O686" s="85"/>
      <c r="P686" s="222">
        <f>O686*H686</f>
        <v>0</v>
      </c>
      <c r="Q686" s="222">
        <v>0.00020000000000000001</v>
      </c>
      <c r="R686" s="222">
        <f>Q686*H686</f>
        <v>0.60034359999999998</v>
      </c>
      <c r="S686" s="222">
        <v>0</v>
      </c>
      <c r="T686" s="223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24" t="s">
        <v>214</v>
      </c>
      <c r="AT686" s="224" t="s">
        <v>165</v>
      </c>
      <c r="AU686" s="224" t="s">
        <v>85</v>
      </c>
      <c r="AY686" s="18" t="s">
        <v>162</v>
      </c>
      <c r="BE686" s="225">
        <f>IF(N686="základní",J686,0)</f>
        <v>0</v>
      </c>
      <c r="BF686" s="225">
        <f>IF(N686="snížená",J686,0)</f>
        <v>0</v>
      </c>
      <c r="BG686" s="225">
        <f>IF(N686="zákl. přenesená",J686,0)</f>
        <v>0</v>
      </c>
      <c r="BH686" s="225">
        <f>IF(N686="sníž. přenesená",J686,0)</f>
        <v>0</v>
      </c>
      <c r="BI686" s="225">
        <f>IF(N686="nulová",J686,0)</f>
        <v>0</v>
      </c>
      <c r="BJ686" s="18" t="s">
        <v>83</v>
      </c>
      <c r="BK686" s="225">
        <f>ROUND(I686*H686,2)</f>
        <v>0</v>
      </c>
      <c r="BL686" s="18" t="s">
        <v>214</v>
      </c>
      <c r="BM686" s="224" t="s">
        <v>1998</v>
      </c>
    </row>
    <row r="687" s="2" customFormat="1">
      <c r="A687" s="39"/>
      <c r="B687" s="40"/>
      <c r="C687" s="41"/>
      <c r="D687" s="226" t="s">
        <v>172</v>
      </c>
      <c r="E687" s="41"/>
      <c r="F687" s="227" t="s">
        <v>748</v>
      </c>
      <c r="G687" s="41"/>
      <c r="H687" s="41"/>
      <c r="I687" s="228"/>
      <c r="J687" s="41"/>
      <c r="K687" s="41"/>
      <c r="L687" s="45"/>
      <c r="M687" s="229"/>
      <c r="N687" s="230"/>
      <c r="O687" s="85"/>
      <c r="P687" s="85"/>
      <c r="Q687" s="85"/>
      <c r="R687" s="85"/>
      <c r="S687" s="85"/>
      <c r="T687" s="86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172</v>
      </c>
      <c r="AU687" s="18" t="s">
        <v>85</v>
      </c>
    </row>
    <row r="688" s="13" customFormat="1">
      <c r="A688" s="13"/>
      <c r="B688" s="231"/>
      <c r="C688" s="232"/>
      <c r="D688" s="233" t="s">
        <v>179</v>
      </c>
      <c r="E688" s="234" t="s">
        <v>19</v>
      </c>
      <c r="F688" s="235" t="s">
        <v>180</v>
      </c>
      <c r="G688" s="232"/>
      <c r="H688" s="234" t="s">
        <v>19</v>
      </c>
      <c r="I688" s="236"/>
      <c r="J688" s="232"/>
      <c r="K688" s="232"/>
      <c r="L688" s="237"/>
      <c r="M688" s="238"/>
      <c r="N688" s="239"/>
      <c r="O688" s="239"/>
      <c r="P688" s="239"/>
      <c r="Q688" s="239"/>
      <c r="R688" s="239"/>
      <c r="S688" s="239"/>
      <c r="T688" s="24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1" t="s">
        <v>179</v>
      </c>
      <c r="AU688" s="241" t="s">
        <v>85</v>
      </c>
      <c r="AV688" s="13" t="s">
        <v>83</v>
      </c>
      <c r="AW688" s="13" t="s">
        <v>37</v>
      </c>
      <c r="AX688" s="13" t="s">
        <v>76</v>
      </c>
      <c r="AY688" s="241" t="s">
        <v>162</v>
      </c>
    </row>
    <row r="689" s="14" customFormat="1">
      <c r="A689" s="14"/>
      <c r="B689" s="242"/>
      <c r="C689" s="243"/>
      <c r="D689" s="233" t="s">
        <v>179</v>
      </c>
      <c r="E689" s="244" t="s">
        <v>19</v>
      </c>
      <c r="F689" s="245" t="s">
        <v>1999</v>
      </c>
      <c r="G689" s="243"/>
      <c r="H689" s="246">
        <v>295.61000000000001</v>
      </c>
      <c r="I689" s="247"/>
      <c r="J689" s="243"/>
      <c r="K689" s="243"/>
      <c r="L689" s="248"/>
      <c r="M689" s="249"/>
      <c r="N689" s="250"/>
      <c r="O689" s="250"/>
      <c r="P689" s="250"/>
      <c r="Q689" s="250"/>
      <c r="R689" s="250"/>
      <c r="S689" s="250"/>
      <c r="T689" s="25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2" t="s">
        <v>179</v>
      </c>
      <c r="AU689" s="252" t="s">
        <v>85</v>
      </c>
      <c r="AV689" s="14" t="s">
        <v>85</v>
      </c>
      <c r="AW689" s="14" t="s">
        <v>37</v>
      </c>
      <c r="AX689" s="14" t="s">
        <v>76</v>
      </c>
      <c r="AY689" s="252" t="s">
        <v>162</v>
      </c>
    </row>
    <row r="690" s="13" customFormat="1">
      <c r="A690" s="13"/>
      <c r="B690" s="231"/>
      <c r="C690" s="232"/>
      <c r="D690" s="233" t="s">
        <v>179</v>
      </c>
      <c r="E690" s="234" t="s">
        <v>19</v>
      </c>
      <c r="F690" s="235" t="s">
        <v>2000</v>
      </c>
      <c r="G690" s="232"/>
      <c r="H690" s="234" t="s">
        <v>19</v>
      </c>
      <c r="I690" s="236"/>
      <c r="J690" s="232"/>
      <c r="K690" s="232"/>
      <c r="L690" s="237"/>
      <c r="M690" s="238"/>
      <c r="N690" s="239"/>
      <c r="O690" s="239"/>
      <c r="P690" s="239"/>
      <c r="Q690" s="239"/>
      <c r="R690" s="239"/>
      <c r="S690" s="239"/>
      <c r="T690" s="24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1" t="s">
        <v>179</v>
      </c>
      <c r="AU690" s="241" t="s">
        <v>85</v>
      </c>
      <c r="AV690" s="13" t="s">
        <v>83</v>
      </c>
      <c r="AW690" s="13" t="s">
        <v>37</v>
      </c>
      <c r="AX690" s="13" t="s">
        <v>76</v>
      </c>
      <c r="AY690" s="241" t="s">
        <v>162</v>
      </c>
    </row>
    <row r="691" s="14" customFormat="1">
      <c r="A691" s="14"/>
      <c r="B691" s="242"/>
      <c r="C691" s="243"/>
      <c r="D691" s="233" t="s">
        <v>179</v>
      </c>
      <c r="E691" s="244" t="s">
        <v>19</v>
      </c>
      <c r="F691" s="245" t="s">
        <v>1493</v>
      </c>
      <c r="G691" s="243"/>
      <c r="H691" s="246">
        <v>2310.8899999999999</v>
      </c>
      <c r="I691" s="247"/>
      <c r="J691" s="243"/>
      <c r="K691" s="243"/>
      <c r="L691" s="248"/>
      <c r="M691" s="249"/>
      <c r="N691" s="250"/>
      <c r="O691" s="250"/>
      <c r="P691" s="250"/>
      <c r="Q691" s="250"/>
      <c r="R691" s="250"/>
      <c r="S691" s="250"/>
      <c r="T691" s="25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2" t="s">
        <v>179</v>
      </c>
      <c r="AU691" s="252" t="s">
        <v>85</v>
      </c>
      <c r="AV691" s="14" t="s">
        <v>85</v>
      </c>
      <c r="AW691" s="14" t="s">
        <v>37</v>
      </c>
      <c r="AX691" s="14" t="s">
        <v>76</v>
      </c>
      <c r="AY691" s="252" t="s">
        <v>162</v>
      </c>
    </row>
    <row r="692" s="13" customFormat="1">
      <c r="A692" s="13"/>
      <c r="B692" s="231"/>
      <c r="C692" s="232"/>
      <c r="D692" s="233" t="s">
        <v>179</v>
      </c>
      <c r="E692" s="234" t="s">
        <v>19</v>
      </c>
      <c r="F692" s="235" t="s">
        <v>1494</v>
      </c>
      <c r="G692" s="232"/>
      <c r="H692" s="234" t="s">
        <v>19</v>
      </c>
      <c r="I692" s="236"/>
      <c r="J692" s="232"/>
      <c r="K692" s="232"/>
      <c r="L692" s="237"/>
      <c r="M692" s="238"/>
      <c r="N692" s="239"/>
      <c r="O692" s="239"/>
      <c r="P692" s="239"/>
      <c r="Q692" s="239"/>
      <c r="R692" s="239"/>
      <c r="S692" s="239"/>
      <c r="T692" s="240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1" t="s">
        <v>179</v>
      </c>
      <c r="AU692" s="241" t="s">
        <v>85</v>
      </c>
      <c r="AV692" s="13" t="s">
        <v>83</v>
      </c>
      <c r="AW692" s="13" t="s">
        <v>37</v>
      </c>
      <c r="AX692" s="13" t="s">
        <v>76</v>
      </c>
      <c r="AY692" s="241" t="s">
        <v>162</v>
      </c>
    </row>
    <row r="693" s="13" customFormat="1">
      <c r="A693" s="13"/>
      <c r="B693" s="231"/>
      <c r="C693" s="232"/>
      <c r="D693" s="233" t="s">
        <v>179</v>
      </c>
      <c r="E693" s="234" t="s">
        <v>19</v>
      </c>
      <c r="F693" s="235" t="s">
        <v>187</v>
      </c>
      <c r="G693" s="232"/>
      <c r="H693" s="234" t="s">
        <v>19</v>
      </c>
      <c r="I693" s="236"/>
      <c r="J693" s="232"/>
      <c r="K693" s="232"/>
      <c r="L693" s="237"/>
      <c r="M693" s="238"/>
      <c r="N693" s="239"/>
      <c r="O693" s="239"/>
      <c r="P693" s="239"/>
      <c r="Q693" s="239"/>
      <c r="R693" s="239"/>
      <c r="S693" s="239"/>
      <c r="T693" s="240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1" t="s">
        <v>179</v>
      </c>
      <c r="AU693" s="241" t="s">
        <v>85</v>
      </c>
      <c r="AV693" s="13" t="s">
        <v>83</v>
      </c>
      <c r="AW693" s="13" t="s">
        <v>37</v>
      </c>
      <c r="AX693" s="13" t="s">
        <v>76</v>
      </c>
      <c r="AY693" s="241" t="s">
        <v>162</v>
      </c>
    </row>
    <row r="694" s="14" customFormat="1">
      <c r="A694" s="14"/>
      <c r="B694" s="242"/>
      <c r="C694" s="243"/>
      <c r="D694" s="233" t="s">
        <v>179</v>
      </c>
      <c r="E694" s="244" t="s">
        <v>19</v>
      </c>
      <c r="F694" s="245" t="s">
        <v>1495</v>
      </c>
      <c r="G694" s="243"/>
      <c r="H694" s="246">
        <v>165.12200000000001</v>
      </c>
      <c r="I694" s="247"/>
      <c r="J694" s="243"/>
      <c r="K694" s="243"/>
      <c r="L694" s="248"/>
      <c r="M694" s="249"/>
      <c r="N694" s="250"/>
      <c r="O694" s="250"/>
      <c r="P694" s="250"/>
      <c r="Q694" s="250"/>
      <c r="R694" s="250"/>
      <c r="S694" s="250"/>
      <c r="T694" s="251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2" t="s">
        <v>179</v>
      </c>
      <c r="AU694" s="252" t="s">
        <v>85</v>
      </c>
      <c r="AV694" s="14" t="s">
        <v>85</v>
      </c>
      <c r="AW694" s="14" t="s">
        <v>37</v>
      </c>
      <c r="AX694" s="14" t="s">
        <v>76</v>
      </c>
      <c r="AY694" s="252" t="s">
        <v>162</v>
      </c>
    </row>
    <row r="695" s="13" customFormat="1">
      <c r="A695" s="13"/>
      <c r="B695" s="231"/>
      <c r="C695" s="232"/>
      <c r="D695" s="233" t="s">
        <v>179</v>
      </c>
      <c r="E695" s="234" t="s">
        <v>19</v>
      </c>
      <c r="F695" s="235" t="s">
        <v>525</v>
      </c>
      <c r="G695" s="232"/>
      <c r="H695" s="234" t="s">
        <v>19</v>
      </c>
      <c r="I695" s="236"/>
      <c r="J695" s="232"/>
      <c r="K695" s="232"/>
      <c r="L695" s="237"/>
      <c r="M695" s="238"/>
      <c r="N695" s="239"/>
      <c r="O695" s="239"/>
      <c r="P695" s="239"/>
      <c r="Q695" s="239"/>
      <c r="R695" s="239"/>
      <c r="S695" s="239"/>
      <c r="T695" s="24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1" t="s">
        <v>179</v>
      </c>
      <c r="AU695" s="241" t="s">
        <v>85</v>
      </c>
      <c r="AV695" s="13" t="s">
        <v>83</v>
      </c>
      <c r="AW695" s="13" t="s">
        <v>37</v>
      </c>
      <c r="AX695" s="13" t="s">
        <v>76</v>
      </c>
      <c r="AY695" s="241" t="s">
        <v>162</v>
      </c>
    </row>
    <row r="696" s="14" customFormat="1">
      <c r="A696" s="14"/>
      <c r="B696" s="242"/>
      <c r="C696" s="243"/>
      <c r="D696" s="233" t="s">
        <v>179</v>
      </c>
      <c r="E696" s="244" t="s">
        <v>19</v>
      </c>
      <c r="F696" s="245" t="s">
        <v>1496</v>
      </c>
      <c r="G696" s="243"/>
      <c r="H696" s="246">
        <v>119.12000000000001</v>
      </c>
      <c r="I696" s="247"/>
      <c r="J696" s="243"/>
      <c r="K696" s="243"/>
      <c r="L696" s="248"/>
      <c r="M696" s="249"/>
      <c r="N696" s="250"/>
      <c r="O696" s="250"/>
      <c r="P696" s="250"/>
      <c r="Q696" s="250"/>
      <c r="R696" s="250"/>
      <c r="S696" s="250"/>
      <c r="T696" s="25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2" t="s">
        <v>179</v>
      </c>
      <c r="AU696" s="252" t="s">
        <v>85</v>
      </c>
      <c r="AV696" s="14" t="s">
        <v>85</v>
      </c>
      <c r="AW696" s="14" t="s">
        <v>37</v>
      </c>
      <c r="AX696" s="14" t="s">
        <v>76</v>
      </c>
      <c r="AY696" s="252" t="s">
        <v>162</v>
      </c>
    </row>
    <row r="697" s="13" customFormat="1">
      <c r="A697" s="13"/>
      <c r="B697" s="231"/>
      <c r="C697" s="232"/>
      <c r="D697" s="233" t="s">
        <v>179</v>
      </c>
      <c r="E697" s="234" t="s">
        <v>19</v>
      </c>
      <c r="F697" s="235" t="s">
        <v>306</v>
      </c>
      <c r="G697" s="232"/>
      <c r="H697" s="234" t="s">
        <v>19</v>
      </c>
      <c r="I697" s="236"/>
      <c r="J697" s="232"/>
      <c r="K697" s="232"/>
      <c r="L697" s="237"/>
      <c r="M697" s="238"/>
      <c r="N697" s="239"/>
      <c r="O697" s="239"/>
      <c r="P697" s="239"/>
      <c r="Q697" s="239"/>
      <c r="R697" s="239"/>
      <c r="S697" s="239"/>
      <c r="T697" s="240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1" t="s">
        <v>179</v>
      </c>
      <c r="AU697" s="241" t="s">
        <v>85</v>
      </c>
      <c r="AV697" s="13" t="s">
        <v>83</v>
      </c>
      <c r="AW697" s="13" t="s">
        <v>37</v>
      </c>
      <c r="AX697" s="13" t="s">
        <v>76</v>
      </c>
      <c r="AY697" s="241" t="s">
        <v>162</v>
      </c>
    </row>
    <row r="698" s="14" customFormat="1">
      <c r="A698" s="14"/>
      <c r="B698" s="242"/>
      <c r="C698" s="243"/>
      <c r="D698" s="233" t="s">
        <v>179</v>
      </c>
      <c r="E698" s="244" t="s">
        <v>19</v>
      </c>
      <c r="F698" s="245" t="s">
        <v>1497</v>
      </c>
      <c r="G698" s="243"/>
      <c r="H698" s="246">
        <v>110.976</v>
      </c>
      <c r="I698" s="247"/>
      <c r="J698" s="243"/>
      <c r="K698" s="243"/>
      <c r="L698" s="248"/>
      <c r="M698" s="249"/>
      <c r="N698" s="250"/>
      <c r="O698" s="250"/>
      <c r="P698" s="250"/>
      <c r="Q698" s="250"/>
      <c r="R698" s="250"/>
      <c r="S698" s="250"/>
      <c r="T698" s="25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2" t="s">
        <v>179</v>
      </c>
      <c r="AU698" s="252" t="s">
        <v>85</v>
      </c>
      <c r="AV698" s="14" t="s">
        <v>85</v>
      </c>
      <c r="AW698" s="14" t="s">
        <v>37</v>
      </c>
      <c r="AX698" s="14" t="s">
        <v>76</v>
      </c>
      <c r="AY698" s="252" t="s">
        <v>162</v>
      </c>
    </row>
    <row r="699" s="15" customFormat="1">
      <c r="A699" s="15"/>
      <c r="B699" s="253"/>
      <c r="C699" s="254"/>
      <c r="D699" s="233" t="s">
        <v>179</v>
      </c>
      <c r="E699" s="255" t="s">
        <v>19</v>
      </c>
      <c r="F699" s="256" t="s">
        <v>194</v>
      </c>
      <c r="G699" s="254"/>
      <c r="H699" s="257">
        <v>3001.7179999999998</v>
      </c>
      <c r="I699" s="258"/>
      <c r="J699" s="254"/>
      <c r="K699" s="254"/>
      <c r="L699" s="259"/>
      <c r="M699" s="260"/>
      <c r="N699" s="261"/>
      <c r="O699" s="261"/>
      <c r="P699" s="261"/>
      <c r="Q699" s="261"/>
      <c r="R699" s="261"/>
      <c r="S699" s="261"/>
      <c r="T699" s="262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63" t="s">
        <v>179</v>
      </c>
      <c r="AU699" s="263" t="s">
        <v>85</v>
      </c>
      <c r="AV699" s="15" t="s">
        <v>170</v>
      </c>
      <c r="AW699" s="15" t="s">
        <v>37</v>
      </c>
      <c r="AX699" s="15" t="s">
        <v>83</v>
      </c>
      <c r="AY699" s="263" t="s">
        <v>162</v>
      </c>
    </row>
    <row r="700" s="2" customFormat="1" ht="44.25" customHeight="1">
      <c r="A700" s="39"/>
      <c r="B700" s="40"/>
      <c r="C700" s="213" t="s">
        <v>557</v>
      </c>
      <c r="D700" s="213" t="s">
        <v>165</v>
      </c>
      <c r="E700" s="214" t="s">
        <v>2001</v>
      </c>
      <c r="F700" s="215" t="s">
        <v>2002</v>
      </c>
      <c r="G700" s="216" t="s">
        <v>168</v>
      </c>
      <c r="H700" s="217">
        <v>1060</v>
      </c>
      <c r="I700" s="218"/>
      <c r="J700" s="219">
        <f>ROUND(I700*H700,2)</f>
        <v>0</v>
      </c>
      <c r="K700" s="215" t="s">
        <v>169</v>
      </c>
      <c r="L700" s="45"/>
      <c r="M700" s="220" t="s">
        <v>19</v>
      </c>
      <c r="N700" s="221" t="s">
        <v>47</v>
      </c>
      <c r="O700" s="85"/>
      <c r="P700" s="222">
        <f>O700*H700</f>
        <v>0</v>
      </c>
      <c r="Q700" s="222">
        <v>0.00025999999999999998</v>
      </c>
      <c r="R700" s="222">
        <f>Q700*H700</f>
        <v>0.27559999999999996</v>
      </c>
      <c r="S700" s="222">
        <v>0</v>
      </c>
      <c r="T700" s="223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24" t="s">
        <v>214</v>
      </c>
      <c r="AT700" s="224" t="s">
        <v>165</v>
      </c>
      <c r="AU700" s="224" t="s">
        <v>85</v>
      </c>
      <c r="AY700" s="18" t="s">
        <v>162</v>
      </c>
      <c r="BE700" s="225">
        <f>IF(N700="základní",J700,0)</f>
        <v>0</v>
      </c>
      <c r="BF700" s="225">
        <f>IF(N700="snížená",J700,0)</f>
        <v>0</v>
      </c>
      <c r="BG700" s="225">
        <f>IF(N700="zákl. přenesená",J700,0)</f>
        <v>0</v>
      </c>
      <c r="BH700" s="225">
        <f>IF(N700="sníž. přenesená",J700,0)</f>
        <v>0</v>
      </c>
      <c r="BI700" s="225">
        <f>IF(N700="nulová",J700,0)</f>
        <v>0</v>
      </c>
      <c r="BJ700" s="18" t="s">
        <v>83</v>
      </c>
      <c r="BK700" s="225">
        <f>ROUND(I700*H700,2)</f>
        <v>0</v>
      </c>
      <c r="BL700" s="18" t="s">
        <v>214</v>
      </c>
      <c r="BM700" s="224" t="s">
        <v>2003</v>
      </c>
    </row>
    <row r="701" s="2" customFormat="1">
      <c r="A701" s="39"/>
      <c r="B701" s="40"/>
      <c r="C701" s="41"/>
      <c r="D701" s="226" t="s">
        <v>172</v>
      </c>
      <c r="E701" s="41"/>
      <c r="F701" s="227" t="s">
        <v>2004</v>
      </c>
      <c r="G701" s="41"/>
      <c r="H701" s="41"/>
      <c r="I701" s="228"/>
      <c r="J701" s="41"/>
      <c r="K701" s="41"/>
      <c r="L701" s="45"/>
      <c r="M701" s="229"/>
      <c r="N701" s="230"/>
      <c r="O701" s="85"/>
      <c r="P701" s="85"/>
      <c r="Q701" s="85"/>
      <c r="R701" s="85"/>
      <c r="S701" s="85"/>
      <c r="T701" s="86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T701" s="18" t="s">
        <v>172</v>
      </c>
      <c r="AU701" s="18" t="s">
        <v>85</v>
      </c>
    </row>
    <row r="702" s="13" customFormat="1">
      <c r="A702" s="13"/>
      <c r="B702" s="231"/>
      <c r="C702" s="232"/>
      <c r="D702" s="233" t="s">
        <v>179</v>
      </c>
      <c r="E702" s="234" t="s">
        <v>19</v>
      </c>
      <c r="F702" s="235" t="s">
        <v>180</v>
      </c>
      <c r="G702" s="232"/>
      <c r="H702" s="234" t="s">
        <v>19</v>
      </c>
      <c r="I702" s="236"/>
      <c r="J702" s="232"/>
      <c r="K702" s="232"/>
      <c r="L702" s="237"/>
      <c r="M702" s="238"/>
      <c r="N702" s="239"/>
      <c r="O702" s="239"/>
      <c r="P702" s="239"/>
      <c r="Q702" s="239"/>
      <c r="R702" s="239"/>
      <c r="S702" s="239"/>
      <c r="T702" s="24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1" t="s">
        <v>179</v>
      </c>
      <c r="AU702" s="241" t="s">
        <v>85</v>
      </c>
      <c r="AV702" s="13" t="s">
        <v>83</v>
      </c>
      <c r="AW702" s="13" t="s">
        <v>37</v>
      </c>
      <c r="AX702" s="13" t="s">
        <v>76</v>
      </c>
      <c r="AY702" s="241" t="s">
        <v>162</v>
      </c>
    </row>
    <row r="703" s="14" customFormat="1">
      <c r="A703" s="14"/>
      <c r="B703" s="242"/>
      <c r="C703" s="243"/>
      <c r="D703" s="233" t="s">
        <v>179</v>
      </c>
      <c r="E703" s="244" t="s">
        <v>19</v>
      </c>
      <c r="F703" s="245" t="s">
        <v>1841</v>
      </c>
      <c r="G703" s="243"/>
      <c r="H703" s="246">
        <v>150</v>
      </c>
      <c r="I703" s="247"/>
      <c r="J703" s="243"/>
      <c r="K703" s="243"/>
      <c r="L703" s="248"/>
      <c r="M703" s="249"/>
      <c r="N703" s="250"/>
      <c r="O703" s="250"/>
      <c r="P703" s="250"/>
      <c r="Q703" s="250"/>
      <c r="R703" s="250"/>
      <c r="S703" s="250"/>
      <c r="T703" s="25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2" t="s">
        <v>179</v>
      </c>
      <c r="AU703" s="252" t="s">
        <v>85</v>
      </c>
      <c r="AV703" s="14" t="s">
        <v>85</v>
      </c>
      <c r="AW703" s="14" t="s">
        <v>37</v>
      </c>
      <c r="AX703" s="14" t="s">
        <v>76</v>
      </c>
      <c r="AY703" s="252" t="s">
        <v>162</v>
      </c>
    </row>
    <row r="704" s="13" customFormat="1">
      <c r="A704" s="13"/>
      <c r="B704" s="231"/>
      <c r="C704" s="232"/>
      <c r="D704" s="233" t="s">
        <v>179</v>
      </c>
      <c r="E704" s="234" t="s">
        <v>19</v>
      </c>
      <c r="F704" s="235" t="s">
        <v>220</v>
      </c>
      <c r="G704" s="232"/>
      <c r="H704" s="234" t="s">
        <v>19</v>
      </c>
      <c r="I704" s="236"/>
      <c r="J704" s="232"/>
      <c r="K704" s="232"/>
      <c r="L704" s="237"/>
      <c r="M704" s="238"/>
      <c r="N704" s="239"/>
      <c r="O704" s="239"/>
      <c r="P704" s="239"/>
      <c r="Q704" s="239"/>
      <c r="R704" s="239"/>
      <c r="S704" s="239"/>
      <c r="T704" s="24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41" t="s">
        <v>179</v>
      </c>
      <c r="AU704" s="241" t="s">
        <v>85</v>
      </c>
      <c r="AV704" s="13" t="s">
        <v>83</v>
      </c>
      <c r="AW704" s="13" t="s">
        <v>37</v>
      </c>
      <c r="AX704" s="13" t="s">
        <v>76</v>
      </c>
      <c r="AY704" s="241" t="s">
        <v>162</v>
      </c>
    </row>
    <row r="705" s="14" customFormat="1">
      <c r="A705" s="14"/>
      <c r="B705" s="242"/>
      <c r="C705" s="243"/>
      <c r="D705" s="233" t="s">
        <v>179</v>
      </c>
      <c r="E705" s="244" t="s">
        <v>19</v>
      </c>
      <c r="F705" s="245" t="s">
        <v>2005</v>
      </c>
      <c r="G705" s="243"/>
      <c r="H705" s="246">
        <v>250</v>
      </c>
      <c r="I705" s="247"/>
      <c r="J705" s="243"/>
      <c r="K705" s="243"/>
      <c r="L705" s="248"/>
      <c r="M705" s="249"/>
      <c r="N705" s="250"/>
      <c r="O705" s="250"/>
      <c r="P705" s="250"/>
      <c r="Q705" s="250"/>
      <c r="R705" s="250"/>
      <c r="S705" s="250"/>
      <c r="T705" s="251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2" t="s">
        <v>179</v>
      </c>
      <c r="AU705" s="252" t="s">
        <v>85</v>
      </c>
      <c r="AV705" s="14" t="s">
        <v>85</v>
      </c>
      <c r="AW705" s="14" t="s">
        <v>37</v>
      </c>
      <c r="AX705" s="14" t="s">
        <v>76</v>
      </c>
      <c r="AY705" s="252" t="s">
        <v>162</v>
      </c>
    </row>
    <row r="706" s="13" customFormat="1">
      <c r="A706" s="13"/>
      <c r="B706" s="231"/>
      <c r="C706" s="232"/>
      <c r="D706" s="233" t="s">
        <v>179</v>
      </c>
      <c r="E706" s="234" t="s">
        <v>19</v>
      </c>
      <c r="F706" s="235" t="s">
        <v>187</v>
      </c>
      <c r="G706" s="232"/>
      <c r="H706" s="234" t="s">
        <v>19</v>
      </c>
      <c r="I706" s="236"/>
      <c r="J706" s="232"/>
      <c r="K706" s="232"/>
      <c r="L706" s="237"/>
      <c r="M706" s="238"/>
      <c r="N706" s="239"/>
      <c r="O706" s="239"/>
      <c r="P706" s="239"/>
      <c r="Q706" s="239"/>
      <c r="R706" s="239"/>
      <c r="S706" s="239"/>
      <c r="T706" s="240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1" t="s">
        <v>179</v>
      </c>
      <c r="AU706" s="241" t="s">
        <v>85</v>
      </c>
      <c r="AV706" s="13" t="s">
        <v>83</v>
      </c>
      <c r="AW706" s="13" t="s">
        <v>37</v>
      </c>
      <c r="AX706" s="13" t="s">
        <v>76</v>
      </c>
      <c r="AY706" s="241" t="s">
        <v>162</v>
      </c>
    </row>
    <row r="707" s="14" customFormat="1">
      <c r="A707" s="14"/>
      <c r="B707" s="242"/>
      <c r="C707" s="243"/>
      <c r="D707" s="233" t="s">
        <v>179</v>
      </c>
      <c r="E707" s="244" t="s">
        <v>19</v>
      </c>
      <c r="F707" s="245" t="s">
        <v>2006</v>
      </c>
      <c r="G707" s="243"/>
      <c r="H707" s="246">
        <v>220</v>
      </c>
      <c r="I707" s="247"/>
      <c r="J707" s="243"/>
      <c r="K707" s="243"/>
      <c r="L707" s="248"/>
      <c r="M707" s="249"/>
      <c r="N707" s="250"/>
      <c r="O707" s="250"/>
      <c r="P707" s="250"/>
      <c r="Q707" s="250"/>
      <c r="R707" s="250"/>
      <c r="S707" s="250"/>
      <c r="T707" s="25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2" t="s">
        <v>179</v>
      </c>
      <c r="AU707" s="252" t="s">
        <v>85</v>
      </c>
      <c r="AV707" s="14" t="s">
        <v>85</v>
      </c>
      <c r="AW707" s="14" t="s">
        <v>37</v>
      </c>
      <c r="AX707" s="14" t="s">
        <v>76</v>
      </c>
      <c r="AY707" s="252" t="s">
        <v>162</v>
      </c>
    </row>
    <row r="708" s="13" customFormat="1">
      <c r="A708" s="13"/>
      <c r="B708" s="231"/>
      <c r="C708" s="232"/>
      <c r="D708" s="233" t="s">
        <v>179</v>
      </c>
      <c r="E708" s="234" t="s">
        <v>19</v>
      </c>
      <c r="F708" s="235" t="s">
        <v>525</v>
      </c>
      <c r="G708" s="232"/>
      <c r="H708" s="234" t="s">
        <v>19</v>
      </c>
      <c r="I708" s="236"/>
      <c r="J708" s="232"/>
      <c r="K708" s="232"/>
      <c r="L708" s="237"/>
      <c r="M708" s="238"/>
      <c r="N708" s="239"/>
      <c r="O708" s="239"/>
      <c r="P708" s="239"/>
      <c r="Q708" s="239"/>
      <c r="R708" s="239"/>
      <c r="S708" s="239"/>
      <c r="T708" s="24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1" t="s">
        <v>179</v>
      </c>
      <c r="AU708" s="241" t="s">
        <v>85</v>
      </c>
      <c r="AV708" s="13" t="s">
        <v>83</v>
      </c>
      <c r="AW708" s="13" t="s">
        <v>37</v>
      </c>
      <c r="AX708" s="13" t="s">
        <v>76</v>
      </c>
      <c r="AY708" s="241" t="s">
        <v>162</v>
      </c>
    </row>
    <row r="709" s="14" customFormat="1">
      <c r="A709" s="14"/>
      <c r="B709" s="242"/>
      <c r="C709" s="243"/>
      <c r="D709" s="233" t="s">
        <v>179</v>
      </c>
      <c r="E709" s="244" t="s">
        <v>19</v>
      </c>
      <c r="F709" s="245" t="s">
        <v>2006</v>
      </c>
      <c r="G709" s="243"/>
      <c r="H709" s="246">
        <v>220</v>
      </c>
      <c r="I709" s="247"/>
      <c r="J709" s="243"/>
      <c r="K709" s="243"/>
      <c r="L709" s="248"/>
      <c r="M709" s="249"/>
      <c r="N709" s="250"/>
      <c r="O709" s="250"/>
      <c r="P709" s="250"/>
      <c r="Q709" s="250"/>
      <c r="R709" s="250"/>
      <c r="S709" s="250"/>
      <c r="T709" s="251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2" t="s">
        <v>179</v>
      </c>
      <c r="AU709" s="252" t="s">
        <v>85</v>
      </c>
      <c r="AV709" s="14" t="s">
        <v>85</v>
      </c>
      <c r="AW709" s="14" t="s">
        <v>37</v>
      </c>
      <c r="AX709" s="14" t="s">
        <v>76</v>
      </c>
      <c r="AY709" s="252" t="s">
        <v>162</v>
      </c>
    </row>
    <row r="710" s="13" customFormat="1">
      <c r="A710" s="13"/>
      <c r="B710" s="231"/>
      <c r="C710" s="232"/>
      <c r="D710" s="233" t="s">
        <v>179</v>
      </c>
      <c r="E710" s="234" t="s">
        <v>19</v>
      </c>
      <c r="F710" s="235" t="s">
        <v>306</v>
      </c>
      <c r="G710" s="232"/>
      <c r="H710" s="234" t="s">
        <v>19</v>
      </c>
      <c r="I710" s="236"/>
      <c r="J710" s="232"/>
      <c r="K710" s="232"/>
      <c r="L710" s="237"/>
      <c r="M710" s="238"/>
      <c r="N710" s="239"/>
      <c r="O710" s="239"/>
      <c r="P710" s="239"/>
      <c r="Q710" s="239"/>
      <c r="R710" s="239"/>
      <c r="S710" s="239"/>
      <c r="T710" s="240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1" t="s">
        <v>179</v>
      </c>
      <c r="AU710" s="241" t="s">
        <v>85</v>
      </c>
      <c r="AV710" s="13" t="s">
        <v>83</v>
      </c>
      <c r="AW710" s="13" t="s">
        <v>37</v>
      </c>
      <c r="AX710" s="13" t="s">
        <v>76</v>
      </c>
      <c r="AY710" s="241" t="s">
        <v>162</v>
      </c>
    </row>
    <row r="711" s="14" customFormat="1">
      <c r="A711" s="14"/>
      <c r="B711" s="242"/>
      <c r="C711" s="243"/>
      <c r="D711" s="233" t="s">
        <v>179</v>
      </c>
      <c r="E711" s="244" t="s">
        <v>19</v>
      </c>
      <c r="F711" s="245" t="s">
        <v>2006</v>
      </c>
      <c r="G711" s="243"/>
      <c r="H711" s="246">
        <v>220</v>
      </c>
      <c r="I711" s="247"/>
      <c r="J711" s="243"/>
      <c r="K711" s="243"/>
      <c r="L711" s="248"/>
      <c r="M711" s="249"/>
      <c r="N711" s="250"/>
      <c r="O711" s="250"/>
      <c r="P711" s="250"/>
      <c r="Q711" s="250"/>
      <c r="R711" s="250"/>
      <c r="S711" s="250"/>
      <c r="T711" s="25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2" t="s">
        <v>179</v>
      </c>
      <c r="AU711" s="252" t="s">
        <v>85</v>
      </c>
      <c r="AV711" s="14" t="s">
        <v>85</v>
      </c>
      <c r="AW711" s="14" t="s">
        <v>37</v>
      </c>
      <c r="AX711" s="14" t="s">
        <v>76</v>
      </c>
      <c r="AY711" s="252" t="s">
        <v>162</v>
      </c>
    </row>
    <row r="712" s="15" customFormat="1">
      <c r="A712" s="15"/>
      <c r="B712" s="253"/>
      <c r="C712" s="254"/>
      <c r="D712" s="233" t="s">
        <v>179</v>
      </c>
      <c r="E712" s="255" t="s">
        <v>19</v>
      </c>
      <c r="F712" s="256" t="s">
        <v>194</v>
      </c>
      <c r="G712" s="254"/>
      <c r="H712" s="257">
        <v>1060</v>
      </c>
      <c r="I712" s="258"/>
      <c r="J712" s="254"/>
      <c r="K712" s="254"/>
      <c r="L712" s="259"/>
      <c r="M712" s="260"/>
      <c r="N712" s="261"/>
      <c r="O712" s="261"/>
      <c r="P712" s="261"/>
      <c r="Q712" s="261"/>
      <c r="R712" s="261"/>
      <c r="S712" s="261"/>
      <c r="T712" s="262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63" t="s">
        <v>179</v>
      </c>
      <c r="AU712" s="263" t="s">
        <v>85</v>
      </c>
      <c r="AV712" s="15" t="s">
        <v>170</v>
      </c>
      <c r="AW712" s="15" t="s">
        <v>37</v>
      </c>
      <c r="AX712" s="15" t="s">
        <v>83</v>
      </c>
      <c r="AY712" s="263" t="s">
        <v>162</v>
      </c>
    </row>
    <row r="713" s="2" customFormat="1" ht="37.8" customHeight="1">
      <c r="A713" s="39"/>
      <c r="B713" s="40"/>
      <c r="C713" s="213" t="s">
        <v>694</v>
      </c>
      <c r="D713" s="213" t="s">
        <v>165</v>
      </c>
      <c r="E713" s="214" t="s">
        <v>751</v>
      </c>
      <c r="F713" s="215" t="s">
        <v>752</v>
      </c>
      <c r="G713" s="216" t="s">
        <v>168</v>
      </c>
      <c r="H713" s="217">
        <v>3001.7800000000002</v>
      </c>
      <c r="I713" s="218"/>
      <c r="J713" s="219">
        <f>ROUND(I713*H713,2)</f>
        <v>0</v>
      </c>
      <c r="K713" s="215" t="s">
        <v>169</v>
      </c>
      <c r="L713" s="45"/>
      <c r="M713" s="220" t="s">
        <v>19</v>
      </c>
      <c r="N713" s="221" t="s">
        <v>47</v>
      </c>
      <c r="O713" s="85"/>
      <c r="P713" s="222">
        <f>O713*H713</f>
        <v>0</v>
      </c>
      <c r="Q713" s="222">
        <v>0.00029</v>
      </c>
      <c r="R713" s="222">
        <f>Q713*H713</f>
        <v>0.87051620000000007</v>
      </c>
      <c r="S713" s="222">
        <v>0</v>
      </c>
      <c r="T713" s="223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24" t="s">
        <v>214</v>
      </c>
      <c r="AT713" s="224" t="s">
        <v>165</v>
      </c>
      <c r="AU713" s="224" t="s">
        <v>85</v>
      </c>
      <c r="AY713" s="18" t="s">
        <v>162</v>
      </c>
      <c r="BE713" s="225">
        <f>IF(N713="základní",J713,0)</f>
        <v>0</v>
      </c>
      <c r="BF713" s="225">
        <f>IF(N713="snížená",J713,0)</f>
        <v>0</v>
      </c>
      <c r="BG713" s="225">
        <f>IF(N713="zákl. přenesená",J713,0)</f>
        <v>0</v>
      </c>
      <c r="BH713" s="225">
        <f>IF(N713="sníž. přenesená",J713,0)</f>
        <v>0</v>
      </c>
      <c r="BI713" s="225">
        <f>IF(N713="nulová",J713,0)</f>
        <v>0</v>
      </c>
      <c r="BJ713" s="18" t="s">
        <v>83</v>
      </c>
      <c r="BK713" s="225">
        <f>ROUND(I713*H713,2)</f>
        <v>0</v>
      </c>
      <c r="BL713" s="18" t="s">
        <v>214</v>
      </c>
      <c r="BM713" s="224" t="s">
        <v>2007</v>
      </c>
    </row>
    <row r="714" s="2" customFormat="1">
      <c r="A714" s="39"/>
      <c r="B714" s="40"/>
      <c r="C714" s="41"/>
      <c r="D714" s="226" t="s">
        <v>172</v>
      </c>
      <c r="E714" s="41"/>
      <c r="F714" s="227" t="s">
        <v>754</v>
      </c>
      <c r="G714" s="41"/>
      <c r="H714" s="41"/>
      <c r="I714" s="228"/>
      <c r="J714" s="41"/>
      <c r="K714" s="41"/>
      <c r="L714" s="45"/>
      <c r="M714" s="229"/>
      <c r="N714" s="230"/>
      <c r="O714" s="85"/>
      <c r="P714" s="85"/>
      <c r="Q714" s="85"/>
      <c r="R714" s="85"/>
      <c r="S714" s="85"/>
      <c r="T714" s="86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T714" s="18" t="s">
        <v>172</v>
      </c>
      <c r="AU714" s="18" t="s">
        <v>85</v>
      </c>
    </row>
    <row r="715" s="12" customFormat="1" ht="22.8" customHeight="1">
      <c r="A715" s="12"/>
      <c r="B715" s="197"/>
      <c r="C715" s="198"/>
      <c r="D715" s="199" t="s">
        <v>75</v>
      </c>
      <c r="E715" s="211" t="s">
        <v>2008</v>
      </c>
      <c r="F715" s="211" t="s">
        <v>2009</v>
      </c>
      <c r="G715" s="198"/>
      <c r="H715" s="198"/>
      <c r="I715" s="201"/>
      <c r="J715" s="212">
        <f>BK715</f>
        <v>0</v>
      </c>
      <c r="K715" s="198"/>
      <c r="L715" s="203"/>
      <c r="M715" s="204"/>
      <c r="N715" s="205"/>
      <c r="O715" s="205"/>
      <c r="P715" s="206">
        <f>SUM(P716:P721)</f>
        <v>0</v>
      </c>
      <c r="Q715" s="205"/>
      <c r="R715" s="206">
        <f>SUM(R716:R721)</f>
        <v>0.00061020000000000009</v>
      </c>
      <c r="S715" s="205"/>
      <c r="T715" s="207">
        <f>SUM(T716:T721)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08" t="s">
        <v>85</v>
      </c>
      <c r="AT715" s="209" t="s">
        <v>75</v>
      </c>
      <c r="AU715" s="209" t="s">
        <v>83</v>
      </c>
      <c r="AY715" s="208" t="s">
        <v>162</v>
      </c>
      <c r="BK715" s="210">
        <f>SUM(BK716:BK721)</f>
        <v>0</v>
      </c>
    </row>
    <row r="716" s="2" customFormat="1" ht="24.15" customHeight="1">
      <c r="A716" s="39"/>
      <c r="B716" s="40"/>
      <c r="C716" s="213" t="s">
        <v>2010</v>
      </c>
      <c r="D716" s="213" t="s">
        <v>165</v>
      </c>
      <c r="E716" s="214" t="s">
        <v>2011</v>
      </c>
      <c r="F716" s="215" t="s">
        <v>2012</v>
      </c>
      <c r="G716" s="216" t="s">
        <v>168</v>
      </c>
      <c r="H716" s="217">
        <v>5.9240000000000004</v>
      </c>
      <c r="I716" s="218"/>
      <c r="J716" s="219">
        <f>ROUND(I716*H716,2)</f>
        <v>0</v>
      </c>
      <c r="K716" s="215" t="s">
        <v>169</v>
      </c>
      <c r="L716" s="45"/>
      <c r="M716" s="220" t="s">
        <v>19</v>
      </c>
      <c r="N716" s="221" t="s">
        <v>47</v>
      </c>
      <c r="O716" s="85"/>
      <c r="P716" s="222">
        <f>O716*H716</f>
        <v>0</v>
      </c>
      <c r="Q716" s="222">
        <v>0</v>
      </c>
      <c r="R716" s="222">
        <f>Q716*H716</f>
        <v>0</v>
      </c>
      <c r="S716" s="222">
        <v>0</v>
      </c>
      <c r="T716" s="223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24" t="s">
        <v>214</v>
      </c>
      <c r="AT716" s="224" t="s">
        <v>165</v>
      </c>
      <c r="AU716" s="224" t="s">
        <v>85</v>
      </c>
      <c r="AY716" s="18" t="s">
        <v>162</v>
      </c>
      <c r="BE716" s="225">
        <f>IF(N716="základní",J716,0)</f>
        <v>0</v>
      </c>
      <c r="BF716" s="225">
        <f>IF(N716="snížená",J716,0)</f>
        <v>0</v>
      </c>
      <c r="BG716" s="225">
        <f>IF(N716="zákl. přenesená",J716,0)</f>
        <v>0</v>
      </c>
      <c r="BH716" s="225">
        <f>IF(N716="sníž. přenesená",J716,0)</f>
        <v>0</v>
      </c>
      <c r="BI716" s="225">
        <f>IF(N716="nulová",J716,0)</f>
        <v>0</v>
      </c>
      <c r="BJ716" s="18" t="s">
        <v>83</v>
      </c>
      <c r="BK716" s="225">
        <f>ROUND(I716*H716,2)</f>
        <v>0</v>
      </c>
      <c r="BL716" s="18" t="s">
        <v>214</v>
      </c>
      <c r="BM716" s="224" t="s">
        <v>2013</v>
      </c>
    </row>
    <row r="717" s="2" customFormat="1">
      <c r="A717" s="39"/>
      <c r="B717" s="40"/>
      <c r="C717" s="41"/>
      <c r="D717" s="226" t="s">
        <v>172</v>
      </c>
      <c r="E717" s="41"/>
      <c r="F717" s="227" t="s">
        <v>2014</v>
      </c>
      <c r="G717" s="41"/>
      <c r="H717" s="41"/>
      <c r="I717" s="228"/>
      <c r="J717" s="41"/>
      <c r="K717" s="41"/>
      <c r="L717" s="45"/>
      <c r="M717" s="229"/>
      <c r="N717" s="230"/>
      <c r="O717" s="85"/>
      <c r="P717" s="85"/>
      <c r="Q717" s="85"/>
      <c r="R717" s="85"/>
      <c r="S717" s="85"/>
      <c r="T717" s="86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T717" s="18" t="s">
        <v>172</v>
      </c>
      <c r="AU717" s="18" t="s">
        <v>85</v>
      </c>
    </row>
    <row r="718" s="13" customFormat="1">
      <c r="A718" s="13"/>
      <c r="B718" s="231"/>
      <c r="C718" s="232"/>
      <c r="D718" s="233" t="s">
        <v>179</v>
      </c>
      <c r="E718" s="234" t="s">
        <v>19</v>
      </c>
      <c r="F718" s="235" t="s">
        <v>2015</v>
      </c>
      <c r="G718" s="232"/>
      <c r="H718" s="234" t="s">
        <v>19</v>
      </c>
      <c r="I718" s="236"/>
      <c r="J718" s="232"/>
      <c r="K718" s="232"/>
      <c r="L718" s="237"/>
      <c r="M718" s="238"/>
      <c r="N718" s="239"/>
      <c r="O718" s="239"/>
      <c r="P718" s="239"/>
      <c r="Q718" s="239"/>
      <c r="R718" s="239"/>
      <c r="S718" s="239"/>
      <c r="T718" s="240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1" t="s">
        <v>179</v>
      </c>
      <c r="AU718" s="241" t="s">
        <v>85</v>
      </c>
      <c r="AV718" s="13" t="s">
        <v>83</v>
      </c>
      <c r="AW718" s="13" t="s">
        <v>37</v>
      </c>
      <c r="AX718" s="13" t="s">
        <v>76</v>
      </c>
      <c r="AY718" s="241" t="s">
        <v>162</v>
      </c>
    </row>
    <row r="719" s="14" customFormat="1">
      <c r="A719" s="14"/>
      <c r="B719" s="242"/>
      <c r="C719" s="243"/>
      <c r="D719" s="233" t="s">
        <v>179</v>
      </c>
      <c r="E719" s="244" t="s">
        <v>19</v>
      </c>
      <c r="F719" s="245" t="s">
        <v>2016</v>
      </c>
      <c r="G719" s="243"/>
      <c r="H719" s="246">
        <v>5.9240000000000004</v>
      </c>
      <c r="I719" s="247"/>
      <c r="J719" s="243"/>
      <c r="K719" s="243"/>
      <c r="L719" s="248"/>
      <c r="M719" s="249"/>
      <c r="N719" s="250"/>
      <c r="O719" s="250"/>
      <c r="P719" s="250"/>
      <c r="Q719" s="250"/>
      <c r="R719" s="250"/>
      <c r="S719" s="250"/>
      <c r="T719" s="251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2" t="s">
        <v>179</v>
      </c>
      <c r="AU719" s="252" t="s">
        <v>85</v>
      </c>
      <c r="AV719" s="14" t="s">
        <v>85</v>
      </c>
      <c r="AW719" s="14" t="s">
        <v>37</v>
      </c>
      <c r="AX719" s="14" t="s">
        <v>83</v>
      </c>
      <c r="AY719" s="252" t="s">
        <v>162</v>
      </c>
    </row>
    <row r="720" s="2" customFormat="1" ht="16.5" customHeight="1">
      <c r="A720" s="39"/>
      <c r="B720" s="40"/>
      <c r="C720" s="278" t="s">
        <v>2017</v>
      </c>
      <c r="D720" s="278" t="s">
        <v>411</v>
      </c>
      <c r="E720" s="279" t="s">
        <v>2018</v>
      </c>
      <c r="F720" s="280" t="s">
        <v>2019</v>
      </c>
      <c r="G720" s="281" t="s">
        <v>168</v>
      </c>
      <c r="H720" s="282">
        <v>6.1020000000000003</v>
      </c>
      <c r="I720" s="283"/>
      <c r="J720" s="284">
        <f>ROUND(I720*H720,2)</f>
        <v>0</v>
      </c>
      <c r="K720" s="280" t="s">
        <v>169</v>
      </c>
      <c r="L720" s="285"/>
      <c r="M720" s="286" t="s">
        <v>19</v>
      </c>
      <c r="N720" s="287" t="s">
        <v>47</v>
      </c>
      <c r="O720" s="85"/>
      <c r="P720" s="222">
        <f>O720*H720</f>
        <v>0</v>
      </c>
      <c r="Q720" s="222">
        <v>0.00010000000000000001</v>
      </c>
      <c r="R720" s="222">
        <f>Q720*H720</f>
        <v>0.00061020000000000009</v>
      </c>
      <c r="S720" s="222">
        <v>0</v>
      </c>
      <c r="T720" s="223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24" t="s">
        <v>450</v>
      </c>
      <c r="AT720" s="224" t="s">
        <v>411</v>
      </c>
      <c r="AU720" s="224" t="s">
        <v>85</v>
      </c>
      <c r="AY720" s="18" t="s">
        <v>162</v>
      </c>
      <c r="BE720" s="225">
        <f>IF(N720="základní",J720,0)</f>
        <v>0</v>
      </c>
      <c r="BF720" s="225">
        <f>IF(N720="snížená",J720,0)</f>
        <v>0</v>
      </c>
      <c r="BG720" s="225">
        <f>IF(N720="zákl. přenesená",J720,0)</f>
        <v>0</v>
      </c>
      <c r="BH720" s="225">
        <f>IF(N720="sníž. přenesená",J720,0)</f>
        <v>0</v>
      </c>
      <c r="BI720" s="225">
        <f>IF(N720="nulová",J720,0)</f>
        <v>0</v>
      </c>
      <c r="BJ720" s="18" t="s">
        <v>83</v>
      </c>
      <c r="BK720" s="225">
        <f>ROUND(I720*H720,2)</f>
        <v>0</v>
      </c>
      <c r="BL720" s="18" t="s">
        <v>214</v>
      </c>
      <c r="BM720" s="224" t="s">
        <v>2020</v>
      </c>
    </row>
    <row r="721" s="14" customFormat="1">
      <c r="A721" s="14"/>
      <c r="B721" s="242"/>
      <c r="C721" s="243"/>
      <c r="D721" s="233" t="s">
        <v>179</v>
      </c>
      <c r="E721" s="243"/>
      <c r="F721" s="245" t="s">
        <v>2021</v>
      </c>
      <c r="G721" s="243"/>
      <c r="H721" s="246">
        <v>6.1020000000000003</v>
      </c>
      <c r="I721" s="247"/>
      <c r="J721" s="243"/>
      <c r="K721" s="243"/>
      <c r="L721" s="248"/>
      <c r="M721" s="249"/>
      <c r="N721" s="250"/>
      <c r="O721" s="250"/>
      <c r="P721" s="250"/>
      <c r="Q721" s="250"/>
      <c r="R721" s="250"/>
      <c r="S721" s="250"/>
      <c r="T721" s="251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2" t="s">
        <v>179</v>
      </c>
      <c r="AU721" s="252" t="s">
        <v>85</v>
      </c>
      <c r="AV721" s="14" t="s">
        <v>85</v>
      </c>
      <c r="AW721" s="14" t="s">
        <v>4</v>
      </c>
      <c r="AX721" s="14" t="s">
        <v>83</v>
      </c>
      <c r="AY721" s="252" t="s">
        <v>162</v>
      </c>
    </row>
    <row r="722" s="12" customFormat="1" ht="25.92" customHeight="1">
      <c r="A722" s="12"/>
      <c r="B722" s="197"/>
      <c r="C722" s="198"/>
      <c r="D722" s="199" t="s">
        <v>75</v>
      </c>
      <c r="E722" s="200" t="s">
        <v>755</v>
      </c>
      <c r="F722" s="200" t="s">
        <v>756</v>
      </c>
      <c r="G722" s="198"/>
      <c r="H722" s="198"/>
      <c r="I722" s="201"/>
      <c r="J722" s="202">
        <f>BK722</f>
        <v>0</v>
      </c>
      <c r="K722" s="198"/>
      <c r="L722" s="203"/>
      <c r="M722" s="204"/>
      <c r="N722" s="205"/>
      <c r="O722" s="205"/>
      <c r="P722" s="206">
        <f>SUM(P723:P724)</f>
        <v>0</v>
      </c>
      <c r="Q722" s="205"/>
      <c r="R722" s="206">
        <f>SUM(R723:R724)</f>
        <v>0</v>
      </c>
      <c r="S722" s="205"/>
      <c r="T722" s="207">
        <f>SUM(T723:T724)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08" t="s">
        <v>170</v>
      </c>
      <c r="AT722" s="209" t="s">
        <v>75</v>
      </c>
      <c r="AU722" s="209" t="s">
        <v>76</v>
      </c>
      <c r="AY722" s="208" t="s">
        <v>162</v>
      </c>
      <c r="BK722" s="210">
        <f>SUM(BK723:BK724)</f>
        <v>0</v>
      </c>
    </row>
    <row r="723" s="2" customFormat="1" ht="24.15" customHeight="1">
      <c r="A723" s="39"/>
      <c r="B723" s="40"/>
      <c r="C723" s="213" t="s">
        <v>578</v>
      </c>
      <c r="D723" s="213" t="s">
        <v>165</v>
      </c>
      <c r="E723" s="214" t="s">
        <v>758</v>
      </c>
      <c r="F723" s="215" t="s">
        <v>759</v>
      </c>
      <c r="G723" s="216" t="s">
        <v>760</v>
      </c>
      <c r="H723" s="217">
        <v>150</v>
      </c>
      <c r="I723" s="218"/>
      <c r="J723" s="219">
        <f>ROUND(I723*H723,2)</f>
        <v>0</v>
      </c>
      <c r="K723" s="215" t="s">
        <v>169</v>
      </c>
      <c r="L723" s="45"/>
      <c r="M723" s="220" t="s">
        <v>19</v>
      </c>
      <c r="N723" s="221" t="s">
        <v>47</v>
      </c>
      <c r="O723" s="85"/>
      <c r="P723" s="222">
        <f>O723*H723</f>
        <v>0</v>
      </c>
      <c r="Q723" s="222">
        <v>0</v>
      </c>
      <c r="R723" s="222">
        <f>Q723*H723</f>
        <v>0</v>
      </c>
      <c r="S723" s="222">
        <v>0</v>
      </c>
      <c r="T723" s="223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24" t="s">
        <v>761</v>
      </c>
      <c r="AT723" s="224" t="s">
        <v>165</v>
      </c>
      <c r="AU723" s="224" t="s">
        <v>83</v>
      </c>
      <c r="AY723" s="18" t="s">
        <v>162</v>
      </c>
      <c r="BE723" s="225">
        <f>IF(N723="základní",J723,0)</f>
        <v>0</v>
      </c>
      <c r="BF723" s="225">
        <f>IF(N723="snížená",J723,0)</f>
        <v>0</v>
      </c>
      <c r="BG723" s="225">
        <f>IF(N723="zákl. přenesená",J723,0)</f>
        <v>0</v>
      </c>
      <c r="BH723" s="225">
        <f>IF(N723="sníž. přenesená",J723,0)</f>
        <v>0</v>
      </c>
      <c r="BI723" s="225">
        <f>IF(N723="nulová",J723,0)</f>
        <v>0</v>
      </c>
      <c r="BJ723" s="18" t="s">
        <v>83</v>
      </c>
      <c r="BK723" s="225">
        <f>ROUND(I723*H723,2)</f>
        <v>0</v>
      </c>
      <c r="BL723" s="18" t="s">
        <v>761</v>
      </c>
      <c r="BM723" s="224" t="s">
        <v>2022</v>
      </c>
    </row>
    <row r="724" s="2" customFormat="1">
      <c r="A724" s="39"/>
      <c r="B724" s="40"/>
      <c r="C724" s="41"/>
      <c r="D724" s="226" t="s">
        <v>172</v>
      </c>
      <c r="E724" s="41"/>
      <c r="F724" s="227" t="s">
        <v>763</v>
      </c>
      <c r="G724" s="41"/>
      <c r="H724" s="41"/>
      <c r="I724" s="228"/>
      <c r="J724" s="41"/>
      <c r="K724" s="41"/>
      <c r="L724" s="45"/>
      <c r="M724" s="288"/>
      <c r="N724" s="289"/>
      <c r="O724" s="290"/>
      <c r="P724" s="290"/>
      <c r="Q724" s="290"/>
      <c r="R724" s="290"/>
      <c r="S724" s="290"/>
      <c r="T724" s="291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T724" s="18" t="s">
        <v>172</v>
      </c>
      <c r="AU724" s="18" t="s">
        <v>83</v>
      </c>
    </row>
    <row r="725" s="2" customFormat="1" ht="6.96" customHeight="1">
      <c r="A725" s="39"/>
      <c r="B725" s="60"/>
      <c r="C725" s="61"/>
      <c r="D725" s="61"/>
      <c r="E725" s="61"/>
      <c r="F725" s="61"/>
      <c r="G725" s="61"/>
      <c r="H725" s="61"/>
      <c r="I725" s="61"/>
      <c r="J725" s="61"/>
      <c r="K725" s="61"/>
      <c r="L725" s="45"/>
      <c r="M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</row>
  </sheetData>
  <sheetProtection sheet="1" autoFilter="0" formatColumns="0" formatRows="0" objects="1" scenarios="1" spinCount="100000" saltValue="pfJ7WlHoxCx4ZEKD0lZvgSlWPgTg13C+dp4gnPvRondEKB20lgXR3xYKSzkSfz7BDDN/Sj2ilK6y+N2yqd/PYQ==" hashValue="tpjFBwKGiNPqNMBvoVDTCwplO5CMRT3qUlbqJnvM3IdSxn+hGw6saYvbfnzueMXxQpEbRJ+QgD96qu5fmyi3WA==" algorithmName="SHA-512" password="CC35"/>
  <autoFilter ref="C105:K7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hyperlinks>
    <hyperlink ref="F110" r:id="rId1" display="https://podminky.urs.cz/item/CS_URS_2022_01/310239211"/>
    <hyperlink ref="F123" r:id="rId2" display="https://podminky.urs.cz/item/CS_URS_2022_01/317944323"/>
    <hyperlink ref="F140" r:id="rId3" display="https://podminky.urs.cz/item/CS_URS_2022_01/342244111"/>
    <hyperlink ref="F161" r:id="rId4" display="https://podminky.urs.cz/item/CS_URS_2022_01/411354335"/>
    <hyperlink ref="F165" r:id="rId5" display="https://podminky.urs.cz/item/CS_URS_2022_01/411354336"/>
    <hyperlink ref="F167" r:id="rId6" display="https://podminky.urs.cz/item/CS_URS_2022_01/413232211"/>
    <hyperlink ref="F169" r:id="rId7" display="https://podminky.urs.cz/item/CS_URS_2022_01/413941121"/>
    <hyperlink ref="F181" r:id="rId8" display="https://podminky.urs.cz/item/CS_URS_2022_01/612131151"/>
    <hyperlink ref="F187" r:id="rId9" display="https://podminky.urs.cz/item/CS_URS_2022_01/612142001"/>
    <hyperlink ref="F199" r:id="rId10" display="https://podminky.urs.cz/item/CS_URS_2022_01/612321141"/>
    <hyperlink ref="F208" r:id="rId11" display="https://podminky.urs.cz/item/CS_URS_2022_01/612325131"/>
    <hyperlink ref="F210" r:id="rId12" display="https://podminky.urs.cz/item/CS_URS_2022_01/612325225"/>
    <hyperlink ref="F218" r:id="rId13" display="https://podminky.urs.cz/item/CS_URS_2022_01/612325419"/>
    <hyperlink ref="F232" r:id="rId14" display="https://podminky.urs.cz/item/CS_URS_2022_01/612328131"/>
    <hyperlink ref="F234" r:id="rId15" display="https://podminky.urs.cz/item/CS_URS_2022_01/631311114"/>
    <hyperlink ref="F254" r:id="rId16" display="https://podminky.urs.cz/item/CS_URS_2022_01/631311124"/>
    <hyperlink ref="F259" r:id="rId17" display="https://podminky.urs.cz/item/CS_URS_2022_01/631341162"/>
    <hyperlink ref="F263" r:id="rId18" display="https://podminky.urs.cz/item/CS_URS_2022_01/631362021"/>
    <hyperlink ref="F284" r:id="rId19" display="https://podminky.urs.cz/item/CS_URS_2022_01/635211121"/>
    <hyperlink ref="F288" r:id="rId20" display="https://podminky.urs.cz/item/CS_URS_2022_01/642942111"/>
    <hyperlink ref="F306" r:id="rId21" display="https://podminky.urs.cz/item/CS_URS_2022_01/949101111"/>
    <hyperlink ref="F308" r:id="rId22" display="https://podminky.urs.cz/item/CS_URS_2022_01/952901111"/>
    <hyperlink ref="F310" r:id="rId23" display="https://podminky.urs.cz/item/CS_URS_2022_01/952902241"/>
    <hyperlink ref="F319" r:id="rId24" display="https://podminky.urs.cz/item/CS_URS_2022_01/953943211"/>
    <hyperlink ref="F322" r:id="rId25" display="https://podminky.urs.cz/item/CS_URS_2022_01/953993321"/>
    <hyperlink ref="F325" r:id="rId26" display="https://podminky.urs.cz/item/CS_URS_2022_01/973031325"/>
    <hyperlink ref="F330" r:id="rId27" display="https://podminky.urs.cz/item/CS_URS_2022_01/997013158"/>
    <hyperlink ref="F333" r:id="rId28" display="https://podminky.urs.cz/item/CS_URS_2022_01/997013501"/>
    <hyperlink ref="F335" r:id="rId29" display="https://podminky.urs.cz/item/CS_URS_2022_01/997013509"/>
    <hyperlink ref="F338" r:id="rId30" display="https://podminky.urs.cz/item/CS_URS_2022_01/997013631"/>
    <hyperlink ref="F341" r:id="rId31" display="https://podminky.urs.cz/item/CS_URS_2022_01/998017003"/>
    <hyperlink ref="F345" r:id="rId32" display="https://podminky.urs.cz/item/CS_URS_2022_01/711111001"/>
    <hyperlink ref="F352" r:id="rId33" display="https://podminky.urs.cz/item/CS_URS_2022_01/711141559"/>
    <hyperlink ref="F357" r:id="rId34" display="https://podminky.urs.cz/item/CS_URS_2022_01/998711103"/>
    <hyperlink ref="F359" r:id="rId35" display="https://podminky.urs.cz/item/CS_URS_2022_01/998711181"/>
    <hyperlink ref="F362" r:id="rId36" display="https://podminky.urs.cz/item/CS_URS_2022_01/713121111"/>
    <hyperlink ref="F376" r:id="rId37" display="https://podminky.urs.cz/item/CS_URS_2022_01/713191132"/>
    <hyperlink ref="F380" r:id="rId38" display="https://podminky.urs.cz/item/CS_URS_2022_01/998713103"/>
    <hyperlink ref="F382" r:id="rId39" display="https://podminky.urs.cz/item/CS_URS_2022_01/998713181"/>
    <hyperlink ref="F390" r:id="rId40" display="https://podminky.urs.cz/item/CS_URS_2022_01/763164545"/>
    <hyperlink ref="F394" r:id="rId41" display="https://podminky.urs.cz/item/CS_URS_2022_01/763164565"/>
    <hyperlink ref="F398" r:id="rId42" display="https://podminky.urs.cz/item/CS_URS_2022_01/763431001"/>
    <hyperlink ref="F413" r:id="rId43" display="https://podminky.urs.cz/item/CS_URS_2022_01/763431043"/>
    <hyperlink ref="F415" r:id="rId44" display="https://podminky.urs.cz/item/CS_URS_2022_01/998763303"/>
    <hyperlink ref="F417" r:id="rId45" display="https://podminky.urs.cz/item/CS_URS_2022_01/998763381"/>
    <hyperlink ref="F420" r:id="rId46" display="https://podminky.urs.cz/item/CS_URS_2022_01/764216604"/>
    <hyperlink ref="F424" r:id="rId47" display="https://podminky.urs.cz/item/CS_URS_2022_01/998764103"/>
    <hyperlink ref="F426" r:id="rId48" display="https://podminky.urs.cz/item/CS_URS_2022_01/998764181"/>
    <hyperlink ref="F429" r:id="rId49" display="https://podminky.urs.cz/item/CS_URS_2022_01/766621213"/>
    <hyperlink ref="F439" r:id="rId50" display="https://podminky.urs.cz/item/CS_URS_2022_01/766641132"/>
    <hyperlink ref="F444" r:id="rId51" display="https://podminky.urs.cz/item/CS_URS_2022_01/766641163"/>
    <hyperlink ref="F449" r:id="rId52" display="https://podminky.urs.cz/item/CS_URS_2022_01/766660001"/>
    <hyperlink ref="F463" r:id="rId53" display="https://podminky.urs.cz/item/CS_URS_2022_01/766660002"/>
    <hyperlink ref="F468" r:id="rId54" display="https://podminky.urs.cz/item/CS_URS_2022_01/766660421"/>
    <hyperlink ref="F475" r:id="rId55" display="https://podminky.urs.cz/item/CS_URS_2022_01/766660720"/>
    <hyperlink ref="F478" r:id="rId56" display="https://podminky.urs.cz/item/CS_URS_2022_01/766660729"/>
    <hyperlink ref="F486" r:id="rId57" display="https://podminky.urs.cz/item/CS_URS_2022_01/766660733"/>
    <hyperlink ref="F491" r:id="rId58" display="https://podminky.urs.cz/item/CS_URS_2022_01/998766103"/>
    <hyperlink ref="F493" r:id="rId59" display="https://podminky.urs.cz/item/CS_URS_2022_01/998766181"/>
    <hyperlink ref="F496" r:id="rId60" display="https://podminky.urs.cz/item/CS_URS_2022_01/767610211"/>
    <hyperlink ref="F501" r:id="rId61" display="https://podminky.urs.cz/item/CS_URS_2022_01/767640224"/>
    <hyperlink ref="F507" r:id="rId62" display="https://podminky.urs.cz/item/CS_URS_2022_01/998767103"/>
    <hyperlink ref="F509" r:id="rId63" display="https://podminky.urs.cz/item/CS_URS_2022_01/998767181"/>
    <hyperlink ref="F512" r:id="rId64" display="https://podminky.urs.cz/item/CS_URS_2022_01/771121011"/>
    <hyperlink ref="F514" r:id="rId65" display="https://podminky.urs.cz/item/CS_URS_2022_01/771151022"/>
    <hyperlink ref="F516" r:id="rId66" display="https://podminky.urs.cz/item/CS_URS_2022_01/771474112"/>
    <hyperlink ref="F530" r:id="rId67" display="https://podminky.urs.cz/item/CS_URS_2022_01/771574260"/>
    <hyperlink ref="F547" r:id="rId68" display="https://podminky.urs.cz/item/CS_URS_2022_01/771591112"/>
    <hyperlink ref="F559" r:id="rId69" display="https://podminky.urs.cz/item/CS_URS_2022_01/998771103"/>
    <hyperlink ref="F561" r:id="rId70" display="https://podminky.urs.cz/item/CS_URS_2022_01/998771181"/>
    <hyperlink ref="F564" r:id="rId71" display="https://podminky.urs.cz/item/CS_URS_2022_01/775111112"/>
    <hyperlink ref="F573" r:id="rId72" display="https://podminky.urs.cz/item/CS_URS_2022_01/775111311"/>
    <hyperlink ref="F575" r:id="rId73" display="https://podminky.urs.cz/item/CS_URS_2022_01/775121111"/>
    <hyperlink ref="F588" r:id="rId74" display="https://podminky.urs.cz/item/CS_URS_2022_01/775141122"/>
    <hyperlink ref="F590" r:id="rId75" display="https://podminky.urs.cz/item/CS_URS_2022_01/775413401"/>
    <hyperlink ref="F606" r:id="rId76" display="https://podminky.urs.cz/item/CS_URS_2022_01/775541151"/>
    <hyperlink ref="F613" r:id="rId77" display="https://podminky.urs.cz/item/CS_URS_2022_01/775541161"/>
    <hyperlink ref="F624" r:id="rId78" display="https://podminky.urs.cz/item/CS_URS_2022_01/775591191"/>
    <hyperlink ref="F628" r:id="rId79" display="https://podminky.urs.cz/item/CS_URS_2022_01/998775103"/>
    <hyperlink ref="F630" r:id="rId80" display="https://podminky.urs.cz/item/CS_URS_2022_01/998775181"/>
    <hyperlink ref="F633" r:id="rId81" display="https://podminky.urs.cz/item/CS_URS_2022_01/781121011"/>
    <hyperlink ref="F650" r:id="rId82" display="https://podminky.urs.cz/item/CS_URS_2022_01/781131112"/>
    <hyperlink ref="F652" r:id="rId83" display="https://podminky.urs.cz/item/CS_URS_2022_01/781474112"/>
    <hyperlink ref="F656" r:id="rId84" display="https://podminky.urs.cz/item/CS_URS_2022_01/781491111"/>
    <hyperlink ref="F668" r:id="rId85" display="https://podminky.urs.cz/item/CS_URS_2022_01/998781103"/>
    <hyperlink ref="F670" r:id="rId86" display="https://podminky.urs.cz/item/CS_URS_2022_01/998781181"/>
    <hyperlink ref="F673" r:id="rId87" display="https://podminky.urs.cz/item/CS_URS_2022_01/783306807"/>
    <hyperlink ref="F677" r:id="rId88" display="https://podminky.urs.cz/item/CS_URS_2022_01/783314101"/>
    <hyperlink ref="F679" r:id="rId89" display="https://podminky.urs.cz/item/CS_URS_2022_01/783315101"/>
    <hyperlink ref="F681" r:id="rId90" display="https://podminky.urs.cz/item/CS_URS_2022_01/783317101"/>
    <hyperlink ref="F685" r:id="rId91" display="https://podminky.urs.cz/item/CS_URS_2022_01/784111003"/>
    <hyperlink ref="F687" r:id="rId92" display="https://podminky.urs.cz/item/CS_URS_2022_01/784181103"/>
    <hyperlink ref="F701" r:id="rId93" display="https://podminky.urs.cz/item/CS_URS_2022_01/784211103"/>
    <hyperlink ref="F714" r:id="rId94" display="https://podminky.urs.cz/item/CS_URS_2022_01/784221103"/>
    <hyperlink ref="F717" r:id="rId95" display="https://podminky.urs.cz/item/CS_URS_2022_01/787911115"/>
    <hyperlink ref="F724" r:id="rId96" display="https://podminky.urs.cz/item/CS_URS_2022_01/HZS13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7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2022-05-31T19:15:04Z</dcterms:created>
  <dcterms:modified xsi:type="dcterms:W3CDTF">2022-05-31T19:15:21Z</dcterms:modified>
</cp:coreProperties>
</file>